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<sst xmlns="http://schemas.openxmlformats.org/spreadsheetml/2006/main" count="15183" uniqueCount="2671">
  <si>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</si>
  <si>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</si>
  <si>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</si>
  <si>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</si>
  <si>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</si>
  <si>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</si>
  <si>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</si>
  <si>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</si>
  <si>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</si>
  <si>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</si>
  <si>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</si>
  <si>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</si>
  <si>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</si>
  <si>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</si>
  <si>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</si>
  <si>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</si>
  <si>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</si>
  <si>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</si>
  <si>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</si>
  <si>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</si>
  <si>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</si>
  <si>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</si>
  <si>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</si>
  <si>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</si>
  <si>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</si>
  <si>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</si>
  <si>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</si>
  <si>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</si>
  <si>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</si>
  <si>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</si>
  <si>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</si>
  <si>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</si>
  <si>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</si>
  <si>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</si>
  <si>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</si>
  <si>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</si>
  <si>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</si>
  <si>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</si>
  <si>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</si>
  <si>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</si>
  <si>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</si>
  <si>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</si>
  <si>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</si>
  <si>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</si>
  <si>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</si>
  <si>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</si>
  <si>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</si>
  <si>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</si>
  <si>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</si>
  <si>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</si>
  <si>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</si>
  <si>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</si>
  <si>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</si>
  <si>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</si>
  <si>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</si>
  <si>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</si>
  <si>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</si>
  <si>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</si>
  <si>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</si>
  <si>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</si>
  <si>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</si>
  <si>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</si>
  <si>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</si>
  <si>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</si>
  <si>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</si>
  <si>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</si>
  <si>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</si>
  <si>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</si>
  <si>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</si>
  <si>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</si>
  <si>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</si>
  <si>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</si>
  <si>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</si>
  <si>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</si>
  <si>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</si>
  <si>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</si>
  <si>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</si>
  <si>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</si>
  <si>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</si>
  <si>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</si>
  <si>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</si>
  <si>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</si>
  <si>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</si>
  <si>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</si>
  <si>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</si>
  <si>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</si>
  <si>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</si>
  <si>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</si>
  <si>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</si>
  <si>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</si>
  <si>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</si>
  <si>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</si>
  <si>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</si>
  <si>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</si>
  <si>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</si>
  <si>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</si>
  <si>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</si>
  <si>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</si>
  <si>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</si>
  <si>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</si>
  <si>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</si>
  <si>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</si>
  <si>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</si>
  <si>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</si>
  <si>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</si>
  <si>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</si>
  <si>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</si>
  <si>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</si>
  <si>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</si>
  <si>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</si>
  <si>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</si>
  <si>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</si>
  <si>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</si>
  <si>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</si>
  <si>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</si>
  <si>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</si>
  <si>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</si>
  <si>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</si>
  <si>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</si>
  <si>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</si>
  <si>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</si>
  <si>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</si>
  <si>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</si>
  <si>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</si>
  <si>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</si>
  <si>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</si>
  <si>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</si>
  <si>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</si>
  <si>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</si>
  <si>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</si>
  <si>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</si>
  <si>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</si>
  <si>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</si>
  <si>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</si>
  <si>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</si>
  <si>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</si>
  <si>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</si>
  <si>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</si>
  <si>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</si>
  <si>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</si>
  <si>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</si>
  <si>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</si>
  <si>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</si>
  <si>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</si>
  <si>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</si>
  <si>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</si>
  <si>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</si>
  <si>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</si>
  <si>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</si>
  <si>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</si>
  <si>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</si>
  <si>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</si>
  <si>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</si>
  <si>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</si>
  <si>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</si>
  <si>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</si>
  <si>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</si>
  <si>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</si>
  <si>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</si>
  <si>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</si>
  <si>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</si>
  <si>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</si>
  <si>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</si>
  <si>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</si>
  <si>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</si>
  <si>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</si>
  <si>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</si>
  <si>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</si>
  <si>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</si>
  <si>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</si>
  <si>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</si>
  <si>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</si>
  <si>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</si>
  <si>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</si>
  <si>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</si>
  <si>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</si>
  <si>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</si>
  <si>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</si>
  <si>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</si>
  <si>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</si>
  <si>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</si>
  <si>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</si>
  <si>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</si>
  <si>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</si>
  <si>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</si>
  <si>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</si>
  <si>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</si>
  <si>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</si>
  <si>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</si>
  <si>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</si>
  <si>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</si>
  <si>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</si>
  <si>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</si>
  <si>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</si>
  <si>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</si>
  <si>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</si>
  <si>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</si>
  <si>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</si>
  <si>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</si>
  <si>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</si>
  <si>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</si>
  <si>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</si>
  <si>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</si>
  <si>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</si>
  <si>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</si>
  <si>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</si>
  <si>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</si>
  <si>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</si>
  <si>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</si>
  <si>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</si>
  <si>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</si>
  <si>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</si>
  <si>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vexxdcock</t>
  </si>
  <si>
    <t>isaucedyt</t>
  </si>
  <si>
    <t>tonya51084387</t>
  </si>
  <si>
    <t>garbs</t>
  </si>
  <si>
    <t>engineeringdave</t>
  </si>
  <si>
    <t>mr_oogy_boogy</t>
  </si>
  <si>
    <t>shefshakespeare</t>
  </si>
  <si>
    <t>williammillen5</t>
  </si>
  <si>
    <t>bdr_borgia</t>
  </si>
  <si>
    <t>jsbula</t>
  </si>
  <si>
    <t>aburrin</t>
  </si>
  <si>
    <t>mjstruth</t>
  </si>
  <si>
    <t>betsybg</t>
  </si>
  <si>
    <t>deborahditkows1</t>
  </si>
  <si>
    <t>rbottoms</t>
  </si>
  <si>
    <t>stephhawk8</t>
  </si>
  <si>
    <t>lostchordof1963</t>
  </si>
  <si>
    <t>auntcalls</t>
  </si>
  <si>
    <t>skiptomylou757</t>
  </si>
  <si>
    <t>sandyreadsalot2</t>
  </si>
  <si>
    <t>americankat62</t>
  </si>
  <si>
    <t>marvawi15791422</t>
  </si>
  <si>
    <t>bonnielatino</t>
  </si>
  <si>
    <t>stunttmcnugget</t>
  </si>
  <si>
    <t>emlovely18</t>
  </si>
  <si>
    <t>dhampton_3</t>
  </si>
  <si>
    <t>lovepink0924</t>
  </si>
  <si>
    <t>lurvejennifer</t>
  </si>
  <si>
    <t>fungusty</t>
  </si>
  <si>
    <t>areyouvin</t>
  </si>
  <si>
    <t>sir_blobfish</t>
  </si>
  <si>
    <t>pettitphylis</t>
  </si>
  <si>
    <t>forceghostbrad</t>
  </si>
  <si>
    <t>fakejakebrowne</t>
  </si>
  <si>
    <t>spiral5158</t>
  </si>
  <si>
    <t>832ajb</t>
  </si>
  <si>
    <t>raptornian</t>
  </si>
  <si>
    <t>cannabisencyclo</t>
  </si>
  <si>
    <t>carolineoncrack</t>
  </si>
  <si>
    <t>loser513</t>
  </si>
  <si>
    <t>valleytalespod</t>
  </si>
  <si>
    <t>andyjuett</t>
  </si>
  <si>
    <t>jordanokun</t>
  </si>
  <si>
    <t>detroit_boat</t>
  </si>
  <si>
    <t>connormcspadden</t>
  </si>
  <si>
    <t>gennefer</t>
  </si>
  <si>
    <t>bennettleigh</t>
  </si>
  <si>
    <t>katywinge</t>
  </si>
  <si>
    <t>jokicnicola</t>
  </si>
  <si>
    <t>robertabertric1</t>
  </si>
  <si>
    <t>nuggets</t>
  </si>
  <si>
    <t>e40</t>
  </si>
  <si>
    <t>thebrianposehn</t>
  </si>
  <si>
    <t>dougbenson</t>
  </si>
  <si>
    <t>imyourkid</t>
  </si>
  <si>
    <t>luluramadan</t>
  </si>
  <si>
    <t>kellyannepolls</t>
  </si>
  <si>
    <t>cmuconfessions3</t>
  </si>
  <si>
    <t>jerrypleasure</t>
  </si>
  <si>
    <t>sarahksilverman</t>
  </si>
  <si>
    <t>vanessamarigold</t>
  </si>
  <si>
    <t>theweedtube1</t>
  </si>
  <si>
    <t>b_real</t>
  </si>
  <si>
    <t>danielgoddard</t>
  </si>
  <si>
    <t>nuggetsnationcp</t>
  </si>
  <si>
    <t>vice_video</t>
  </si>
  <si>
    <t>williamharrol14</t>
  </si>
  <si>
    <t>mrjoncee</t>
  </si>
  <si>
    <t>cedfunches</t>
  </si>
  <si>
    <t>ambermruffin</t>
  </si>
  <si>
    <t>runnersbosslady</t>
  </si>
  <si>
    <t>bomani_jones</t>
  </si>
  <si>
    <t>ceodhaval</t>
  </si>
  <si>
    <t>bleacherreport</t>
  </si>
  <si>
    <t>twitter</t>
  </si>
  <si>
    <t>eaterla</t>
  </si>
  <si>
    <t>shawnimator</t>
  </si>
  <si>
    <t>billybobsanderz</t>
  </si>
  <si>
    <t>thesemitropic</t>
  </si>
  <si>
    <t>deanjnorris</t>
  </si>
  <si>
    <t>pattymo</t>
  </si>
  <si>
    <t>seanoconnz</t>
  </si>
  <si>
    <t>rxmart2</t>
  </si>
  <si>
    <t>davidstassen</t>
  </si>
  <si>
    <t>nicolebyer</t>
  </si>
  <si>
    <t>samlymatters</t>
  </si>
  <si>
    <t>tylerhuckabee</t>
  </si>
  <si>
    <t>bettybowers</t>
  </si>
  <si>
    <t>robdelaney</t>
  </si>
  <si>
    <t>realdonaldtrump</t>
  </si>
  <si>
    <t>usa_cheapseats</t>
  </si>
  <si>
    <t>gzuckier</t>
  </si>
  <si>
    <t>pattonoswalt</t>
  </si>
  <si>
    <t>mythicalchef</t>
  </si>
  <si>
    <t>spacecoyotl</t>
  </si>
  <si>
    <t>rajandelman</t>
  </si>
  <si>
    <t>badmaashla</t>
  </si>
  <si>
    <t>brodylogan</t>
  </si>
  <si>
    <t>philorphilip</t>
  </si>
  <si>
    <t>6969_6969696969</t>
  </si>
  <si>
    <t>patfromearth</t>
  </si>
  <si>
    <t>birdysoderdy</t>
  </si>
  <si>
    <t>juliaprescott</t>
  </si>
  <si>
    <t>dialoguerest</t>
  </si>
  <si>
    <t>simonmajumdar</t>
  </si>
  <si>
    <t>stephenking</t>
  </si>
  <si>
    <t>clairevtran</t>
  </si>
  <si>
    <t>jordandan53</t>
  </si>
  <si>
    <t>mattoswaltva</t>
  </si>
  <si>
    <t>gabrus</t>
  </si>
  <si>
    <t>jimmfelton</t>
  </si>
  <si>
    <t>denverstiffs</t>
  </si>
  <si>
    <t>jackallisonlol</t>
  </si>
  <si>
    <t>mattatouille</t>
  </si>
  <si>
    <t>thesimpsons</t>
  </si>
  <si>
    <t>andywangnyla</t>
  </si>
  <si>
    <t>nickwiger</t>
  </si>
  <si>
    <t>monalisagoogle</t>
  </si>
  <si>
    <t>kennardszn</t>
  </si>
  <si>
    <t>harrisonwind</t>
  </si>
  <si>
    <t>americanamemes</t>
  </si>
  <si>
    <t>paulscheer</t>
  </si>
  <si>
    <t>emmaatree</t>
  </si>
  <si>
    <t>pftompkins</t>
  </si>
  <si>
    <t>Mentions</t>
  </si>
  <si>
    <t>Replies to</t>
  </si>
  <si>
    <t>@CannabisEncyclo @Raptornian @nuggets nuggets AHHAAAHAA</t>
  </si>
  <si>
    <t>@CannabisEncyclo @Raptornian @nuggets top 4 regular season team btw not playoffs</t>
  </si>
  <si>
    <t>@CannabisEncyclo @Raptornian @nuggets Raptors were only a top 4 team bc of kawhi without him they ain’t seeing a conference final</t>
  </si>
  <si>
    <t>GROWERS BEWARE.. DO NOT BUY ANYTHING FROM FEEDER BREEDER INC. THEY WILL RIP YOU OFF!!! @DougBenson @thebrianposehn @CannabisEncyclo @ImYourKid @E40</t>
  </si>
  <si>
    <t>@CannabisEncyclo he can make a golden rope out of those fine locks of hair...</t>
  </si>
  <si>
    <t>@CannabisEncyclo We can only hope...</t>
  </si>
  <si>
    <t>@BetsyBG @CannabisEncyclo @rbottoms @luluramadan When did she make this statement?</t>
  </si>
  <si>
    <t>RT @BetsyBG: @CannabisEncyclo @rbottoms @luluramadan Much of Sarah Ferguson’s massive debt was paid by Epstein. She later made a “horrified…</t>
  </si>
  <si>
    <t>@BetsyBG @CannabisEncyclo @rbottoms @luluramadan Hmmm, I wonder how she would react if this happened to her own children!</t>
  </si>
  <si>
    <t>@STEPHhawk8 @rbottoms @CannabisEncyclo @luluramadan @KellyannePolls (Cont’d)...because we’re not really talking abo… https://t.co/WjVguFchn5</t>
  </si>
  <si>
    <t>@CannabisEncyclo @rbottoms @luluramadan The subject is sick,.... but... OMG. https://t.co/H5lY6T5YNB</t>
  </si>
  <si>
    <t>@rbottoms @CannabisEncyclo @luluramadan I am 100% in favor of every scumball who raped kids going to jail and either rotting or dying young.</t>
  </si>
  <si>
    <t>@rbottoms @CannabisEncyclo @luluramadan I am sorry that you have relevant childhood experiences. I hope you are fully healed.</t>
  </si>
  <si>
    <t>@rbottoms @CannabisEncyclo @luluramadan I'm glad you are better.  Childhood trauma is awful.  We need to do a bette… https://t.co/DBKa3Oo425</t>
  </si>
  <si>
    <t>@DeborahDitkows1 @CannabisEncyclo @luluramadan Point being Jekyll &amp;amp; Hyde, I doubt he let everyone know how evil he… https://t.co/CtGtQJbBgD</t>
  </si>
  <si>
    <t>@DeborahDitkows1 @CannabisEncyclo @luluramadan From childhood personal experience I completely agree. But it is the… https://t.co/srtK8wahAe</t>
  </si>
  <si>
    <t>@DeborahDitkows1 @CannabisEncyclo @luluramadan Do I think about him buried up to his nose in cement? Sure. Hardest… https://t.co/82DrPFbbOS</t>
  </si>
  <si>
    <t>@rbottoms @STEPHhawk8 @CannabisEncyclo @luluramadan So, 20% of her debt. That’s a lot to take from a guy your husba… https://t.co/coALDoks8w</t>
  </si>
  <si>
    <t>@STEPHhawk8 @rbottoms @CannabisEncyclo @luluramadan The point about the Duchess of York was not about the amount of… https://t.co/YQJVywKexF</t>
  </si>
  <si>
    <t>@STEPHhawk8 @rbottoms @CannabisEncyclo @luluramadan (Cont’d)...were aware of his other activities (or to declare, “… https://t.co/NPYIQsURBH</t>
  </si>
  <si>
    <t>@STEPHhawk8 @rbottoms @CannabisEncyclo @luluramadan (Cont’d)...I mean, that was nice for Fergie, until she learned… https://t.co/8j8PeBKBlI</t>
  </si>
  <si>
    <t>@STEPHhawk8 @rbottoms @CannabisEncyclo @luluramadan (Cont’d)...all of whom were embroiled in his underage sex thing… https://t.co/rKl1sEDnjl</t>
  </si>
  <si>
    <t>@STEPHhawk8 @rbottoms @CannabisEncyclo @luluramadan (And Steph, FACTS are, by definition, correct. The FACT is that… https://t.co/fkatEihkPX</t>
  </si>
  <si>
    <t>@STEPHhawk8 @rbottoms @CannabisEncyclo @luluramadan (Cont’d)...in manipulating all kinds of people to lend him legi… https://t.co/amHVOIFXBp</t>
  </si>
  <si>
    <t>@rbottoms @STEPHhawk8 @CannabisEncyclo @luluramadan What you’re not getting is that he was able to harm people beca… https://t.co/N9ZVSMfWvn</t>
  </si>
  <si>
    <t>@STEPHhawk8 @rbottoms @CannabisEncyclo @luluramadan Well, first, that’s not quite how the royals work. She’s the mo… https://t.co/k7ctw8WER9</t>
  </si>
  <si>
    <t>@STEPHhawk8 @rbottoms @CannabisEncyclo @luluramadan (Cont’d)...importance of the relationship to Epstein has a lot… https://t.co/ZOkX7QS8Dz</t>
  </si>
  <si>
    <t>@BetsyBG @CannabisEncyclo @rbottoms @luluramadan Fergie got 15k in British pounds toward a 78k British pound debt</t>
  </si>
  <si>
    <t>@BetsyBG @rbottoms @CannabisEncyclo @luluramadan Exhusband they owe her nothing</t>
  </si>
  <si>
    <t>@rbottoms @BetsyBG @CannabisEncyclo @luluramadan I prefer facts that are correct because a lot of incorrect informa… https://t.co/a2bHH3o6No</t>
  </si>
  <si>
    <t>@BetsyBG @rbottoms @CannabisEncyclo @luluramadan The duchess of York credibility was gone with toe sucking that hap… https://t.co/tQCNoNwHnP</t>
  </si>
  <si>
    <t>@STEPHhawk8 @BetsyBG @CannabisEncyclo @luluramadan Pocket change.</t>
  </si>
  <si>
    <t>@BetsyBG @STEPHhawk8 @CannabisEncyclo @luluramadan I'd say I give a f*** but I don't. There are actual people who w… https://t.co/Hs5ooKQm4J</t>
  </si>
  <si>
    <t>@STEPHhawk8 @BetsyBG @CannabisEncyclo @luluramadan So why not wait for some.</t>
  </si>
  <si>
    <t>@BetsyBG @STEPHhawk8 @CannabisEncyclo @luluramadan You’re lecturing a black man about how white people use privileg… https://t.co/VuK8JcLmKU</t>
  </si>
  <si>
    <t>@STEPHhawk8 @BetsyBG @CannabisEncyclo @luluramadan And yet I can’t seem to care.</t>
  </si>
  <si>
    <t>@CannabisEncyclo @rbottoms @luluramadan Continues to suck on Trump's toe, casually.
This is Sarah Ferguson. 
#PrinceAndrew</t>
  </si>
  <si>
    <t>@sandyreadsalot2 @BetsyBG @CannabisEncyclo @rbottoms @luluramadan Prisoners can still get married in jail.</t>
  </si>
  <si>
    <t>@CannabisEncyclo https://t.co/u62IFTb14l</t>
  </si>
  <si>
    <t>@CannabisEncyclo is my spirit animal _xD83D__xDC9A_ #TerpeneKing</t>
  </si>
  <si>
    <t>@CannabisEncyclo Wish I had diamonds for my Skywalker OG distillate here... https://t.co/uO48a2pJiU</t>
  </si>
  <si>
    <t>@BetsyBG @CannabisEncyclo @rbottoms @luluramadan FERGIE was a very naughty girl. Wonder what this means for the rec… https://t.co/fXuzbFuUTD</t>
  </si>
  <si>
    <t>@rbottoms @BetsyBG @CannabisEncyclo @luluramadan Correct.</t>
  </si>
  <si>
    <t>@CannabisEncyclo @rbottoms @luluramadan Much of Sarah Ferguson’s massive debt was paid by Epstein. She later made a… https://t.co/DXsKvKUYqz</t>
  </si>
  <si>
    <t>@sandyreadsalot2 @BetsyBG @CannabisEncyclo @luluramadan Nothing?</t>
  </si>
  <si>
    <t>@BonnieLatino @sandyreadsalot2 @BetsyBG @CannabisEncyclo @rbottoms @luluramadan I don’t know how this would make ei… https://t.co/jO4Sor93ym</t>
  </si>
  <si>
    <t>@americankat62 @BonnieLatino @sandyreadsalot2 @BetsyBG @CannabisEncyclo @rbottoms @luluramadan I read where she Sar… https://t.co/p2URMwmJOR</t>
  </si>
  <si>
    <t>@BonnieLatino @americankat62 @sandyreadsalot2 @BetsyBG @CannabisEncyclo @rbottoms @luluramadan I cant help but ask… https://t.co/EsKG7yZKaX</t>
  </si>
  <si>
    <t>@BonnieLatino @americankat62 @sandyreadsalot2 @BetsyBG @CannabisEncyclo @rbottoms @luluramadan _xD83D__xDE02_</t>
  </si>
  <si>
    <t>@BonnieLatino @americankat62 @sandyreadsalot2 @BetsyBG @CannabisEncyclo @rbottoms @luluramadan 2 of them should answer questions.</t>
  </si>
  <si>
    <t>@sandyreadsalot2 @BetsyBG @CannabisEncyclo @rbottoms @luluramadan The marriage will be an attempted diversion - and… https://t.co/lE8zV22sJk</t>
  </si>
  <si>
    <t>@MarvaWi15791422 @americankat62 @sandyreadsalot2 @BetsyBG @CannabisEncyclo @rbottoms @luluramadan I have also read… https://t.co/mkDNCS8eWi</t>
  </si>
  <si>
    <t>@MarvaWi15791422 @americankat62 @sandyreadsalot2 @BetsyBG @CannabisEncyclo @rbottoms @luluramadan _xD83D__xDE02_Make that *SLEAZE*</t>
  </si>
  <si>
    <t>@MarvaWi15791422 @americankat62 @sandyreadsalot2 @BetsyBG @CannabisEncyclo @rbottoms @luluramadan From all I’ve rea… https://t.co/L5YJyyNHOK</t>
  </si>
  <si>
    <t>@MarvaWi15791422 @americankat62 @sandyreadsalot2 @BetsyBG @CannabisEncyclo @rbottoms @luluramadan Agreed!</t>
  </si>
  <si>
    <t>@cmuconfessions3 @CannabisEncyclo</t>
  </si>
  <si>
    <t>@CannabisEncyclo @Jerrypleasure https://t.co/cEuwJT8FIM</t>
  </si>
  <si>
    <t>@CannabisEncyclo @SarahKSilverman This dude smokes</t>
  </si>
  <si>
    <t>@CannabisEncyclo @SarahKSilverman That’s what I was thinking</t>
  </si>
  <si>
    <t>@CannabisEncyclo @SarahKSilverman My guess is that they blend, possibly with a cbd strain, to get the low anxiety e… https://t.co/rEgStjsEOm</t>
  </si>
  <si>
    <t>@CannabisEncyclo @SarahKSilverman All true. I only started smoking last month and soon realized how two particular… https://t.co/1Ze089ZjU4</t>
  </si>
  <si>
    <t>@CannabisEncyclo big fan of yours and the show, is there any information out there you can direct me to that would… https://t.co/ZlxBGmFjU7</t>
  </si>
  <si>
    <t>@VanessaMarigold @CannabisEncyclo 
Are you guys seeing how many television “professional media” personnel are spew… https://t.co/BtzTXxMo3J</t>
  </si>
  <si>
    <t>@VanessaMarigold  @CannabisEncyclo @TheWeedTube1 #canabisheals</t>
  </si>
  <si>
    <t>#whyisthat @VanessaMarigold @CannabisEncyclo @B_Real _xD83D__xDE14__xD83D__xDE14_ https://t.co/6kufn1L8hE</t>
  </si>
  <si>
    <t>@VanessaMarigold @CannabisEncyclo @DanielGoddard This is one of the best gatherings in US. People from all over US &amp;amp; many other parts of the world. #Goodtimes #BikesBluesandBBQ _xD83D__xDE4C__xD83C__xDFFD_☮️</t>
  </si>
  <si>
    <t>@CannabisEncyclo just watched old S2 episode of Bong Appetit &amp;amp; now am coveting a “Gonjagar” _xD83E__xDD2A_&amp;amp; so finely rolled too.</t>
  </si>
  <si>
    <t>@fakejakebrowne @CannabisEncyclo Me too. I want that on a large canvas in my home.</t>
  </si>
  <si>
    <t>@forceghostbrad @CannabisEncyclo It's so serene. I can't explain it. @CannabisEncyclo where's your damn store?</t>
  </si>
  <si>
    <t>@CannabisEncyclo @NuggetsNationCP Gonna be nuts</t>
  </si>
  <si>
    <t>@Williamharrol14 @VICE_Video And Ry @CannabisEncyclo should be eased back with @VanessaMarigold as well! Learned so… https://t.co/Ed0I7wlLa5</t>
  </si>
  <si>
    <t>@CannabisEncyclo @nuggets Smh</t>
  </si>
  <si>
    <t>@Raptornian Or @nuggets content. Just 2 of the Top 4 teams in the league last season... no big deal.</t>
  </si>
  <si>
    <t>@CannabisEncyclo I read about that!</t>
  </si>
  <si>
    <t>@Carolineoncrack Go to Here’s How in Oakland. One of the coolest high-tech setups I’ve seen.</t>
  </si>
  <si>
    <t>@MrJonCee That was like some vintage Tito Ortiz GnP.</t>
  </si>
  <si>
    <t>@cedfunches Anyone who said popsicles needs to go to some kind of assisted living home to be cared for properly and saved from themselves.</t>
  </si>
  <si>
    <t>@runnersbosslady @ambermruffin Or jaw.</t>
  </si>
  <si>
    <t>@CannabisEncyclo Lmao, you know Iâ€™ll have to ask next time he calls</t>
  </si>
  <si>
    <t>@loser513 Is that a song a response to â€œSmell Yo Dickâ€ by Riskay? https://t.co/oV23bueqVZ</t>
  </si>
  <si>
    <t>@bomani_jones Also, a world-class voice and delivery. So unique and powerful. Like I feel your hair would blow back if you stood in front of him. Pharaohe Monch, Chuck D, and Brother Ali have a similar power.</t>
  </si>
  <si>
    <t>@bomani_jones Heâ€™s just an absolute monster. Great writer, great performer, revolutionary ideals, outstanding voice/delivery, A+ freestyler. Thereâ€™s only a handful of people that can do more than 2 of those things, much less all of them.</t>
  </si>
  <si>
    <t>@BleacherReport @CEODhaval Did he call â€œNowitzkiâ€ on that last one?</t>
  </si>
  <si>
    <t>Hey @Twitter, I’m at Twitter and it’s meta as hell. https://t.co/v3kTWUTyfb</t>
  </si>
  <si>
    <t>@eaterla Surprising. Heard nothing but praise.</t>
  </si>
  <si>
    <t>@Shawnimator This guy. All the yes.</t>
  </si>
  <si>
    <t>@rbottoms @luluramadan Fergie: *politely sips tea, averts eyes*</t>
  </si>
  <si>
    <t>@CannabisEncyclo @BillyBobSanderz The Instagram model energy drink I think haha</t>
  </si>
  <si>
    <t>@BillyBobSanderz Bang? The coconut chip snack company?</t>
  </si>
  <si>
    <t>@ValleyTalesPod @BillyBobSanderz Oh thank god. Those are some of the only sweet things that work for keto haha.</t>
  </si>
  <si>
    <t>@CannabisEncyclo Oh snap! I’ll have to cop some of those chips. I enjoyed those energy drinks cuz they’re sugar fre… https://t.co/mBx4S8rce2</t>
  </si>
  <si>
    <t>@CannabisEncyclo @thesemitropic You are nailing it w @thesemitropic.</t>
  </si>
  <si>
    <t>@andyjuett Yeah it’s kind of amazing. I always play the “band or production team?” game sitting at @thesemitropic.</t>
  </si>
  <si>
    <t>@andyjuett @thesemitropic It’s my favorite bar in LA all things considered (the salads!!) but every time I walk in there I am mostly stuck being fascinated with the collection of people that choose to meet there. Like half of them are probably in Portugal the Man.</t>
  </si>
  <si>
    <t>@seanoconnz @pattymo “They’re minerals, Marie!” @deanjnorris</t>
  </si>
  <si>
    <t>@rxmart2 @NuggetsNationCP I forget how reliable he was for those years. I always loved watching Camby and Birdman, but Nene was HOLDING IT DOWN.</t>
  </si>
  <si>
    <t>@CannabisEncyclo @nicolebyer @davidstassen One of Air Jordan’s for sure.</t>
  </si>
  <si>
    <t>@JORDANOKUN @nicolebyer @davidstassen @nicolebyer is always one of the best pod guests.</t>
  </si>
  <si>
    <t>@CannabisEncyclo @samlymatters _xD83D__xDE02_</t>
  </si>
  <si>
    <t>@Detroit_boat @samlymatters Aaaaand I’m dead(ass).</t>
  </si>
  <si>
    <t>@BettyBowers @TylerHuckabee I’m dying laughing at “THE BIBLEEE” *weasel hiss* @ 0:12 of this video. My god what the fuck is even happening.</t>
  </si>
  <si>
    <t>@robdelaney Yeah they dug around in the couch cushions and everything!</t>
  </si>
  <si>
    <t>@gzuckier @USA_CheapSeats @realDonaldTrump A+ tweet</t>
  </si>
  <si>
    <t>@pattonoswalt Riding the invisible motorcycle FTW!</t>
  </si>
  <si>
    <t>@MythicalChef Dehydrated In-n-Out fries, also known as “well done” In-n-Out fries.</t>
  </si>
  <si>
    <t>@spacecoyotl A+ all-around</t>
  </si>
  <si>
    <t>@rajandelman @PFTompkins 13 miles of shiny bullshit all raveled up</t>
  </si>
  <si>
    <t>@Gennefer @BadmaashLA _xD83D__xDCAA__xD83D__xDCAA_</t>
  </si>
  <si>
    <t>@CannabisEncyclo Thanks bud</t>
  </si>
  <si>
    <t>@connormcspadden Fucking shit this is funny.</t>
  </si>
  <si>
    <t>@BrodyLogan 2005 Suns beat the Spurs because Amar’e.</t>
  </si>
  <si>
    <t>@philorphilip So much product placement. That scene annoyed me for sure.</t>
  </si>
  <si>
    <t>@patfromearth @6969_6969696969 I saved this and read it my daughter.</t>
  </si>
  <si>
    <t>@juliaprescott @Gabrus @BirdySoderdy wanted to make sure you had the most pertinent news of the hour.</t>
  </si>
  <si>
    <t>@Jerrypleasure https://t.co/QuKvwZKOlm</t>
  </si>
  <si>
    <t>@juliaprescott Michael Hutchence, Method Man, Seal, The Offspring, Massive Attack, and Sunny Day Real Estate on the same album. What in the ever-loving fuck was happening in 1995?</t>
  </si>
  <si>
    <t>@SimonMajumdar @mattatouille @DialogueRest This is what I came here to say.</t>
  </si>
  <si>
    <t>@StephenKing So what you’re saying is that this is a Jacob’s Ladder scenario?! @paulscheer</t>
  </si>
  <si>
    <t>@clairevtran All I could think of...
“Hi... I’m in Irvine.” https://t.co/tydb2dhWoP</t>
  </si>
  <si>
    <t>@clairevtran Victorville is shirtless and yelling at no one in particular at a gas station</t>
  </si>
  <si>
    <t>@jordandan53 Serbia gonna crush everyone. JOKIC _xD83D__xDCAA__xD83D__xDCAA_</t>
  </si>
  <si>
    <t>@MattOswaltVA I got that China White!</t>
  </si>
  <si>
    <t>@SarahKSilverman Making claims like that is a little, um, risky. Especially when every person’s endocannabinoid systems are different and reactions to various compounds can be completely opposite... and each harvest batch can have significantly different chemical content over time.</t>
  </si>
  <si>
    <t>@Gabrus _xD83D__xDE4C__xD83D__xDE4C__xD83D__xDE4C_</t>
  </si>
  <si>
    <t>@JimMFelton That camera work tho... _xD83D__xDC4C_</t>
  </si>
  <si>
    <t>@denverstiffs https://t.co/kRLS79RDmw</t>
  </si>
  <si>
    <t>Head Shop Sonic looks great, no idea what anyone is talking about. @jackallisonLOL @nickwiger https://t.co/RaU2UUNhYc</t>
  </si>
  <si>
    <t>@CannabisEncyclo The left is Burgers 99 by the Badmaash guys and it was a flavor explosion; the right is BigBoi Fil… https://t.co/H7bic0rCqI</t>
  </si>
  <si>
    <t>@CannabisEncyclo It would appear so. Also acceptable: “Yield to Self-Absorbed Assholes.”</t>
  </si>
  <si>
    <t>@Gennefer Wait, who made each of these?</t>
  </si>
  <si>
    <t>@Gennefer Is that seriously a “Caution: Oblivious Fucks” sign?</t>
  </si>
  <si>
    <t>@mattatouille Because they are gems they are priced accordingly..?</t>
  </si>
  <si>
    <t>@mattatouille Noooo</t>
  </si>
  <si>
    <t>@CannabisEncyclo I need this print and I don't even dab _xD83D__xDE2E_</t>
  </si>
  <si>
    <t>@CannabisEncyclo I can't resist a good Wiggumism.</t>
  </si>
  <si>
    <t>@fakejakebrowne This is A+ work, sir.</t>
  </si>
  <si>
    <t>@fakejakebrowne THC is like the tiniest part of the story. My favorite weed usually tests 16-21%.</t>
  </si>
  <si>
    <t>@CannabisEncyclo Off the top of my head! TOURS: Dearly Departed, Cartwheel, Atlas Obscura, Esotouric PEOPLE:… https://t.co/sAmbUQcfpr</t>
  </si>
  <si>
    <t>@bennettleigh I heard “sliding board” in Colorado growing up also. It was largely interchangeable. I guess I always thought “slides” was the simplification of “sliding board”, which is the proper name.</t>
  </si>
  <si>
    <t>@bennettleigh What accounts should I follow as a (relative) LA neophyte but one who is deeply interested in the history of the area? Gimme the goods.</t>
  </si>
  <si>
    <t>@TheSimpsons The line “I hate every ape I see, from chimpan-A to chimpan-Z” is maybe the greatest line ever penned. Otherwise, I giggle like an idiot at “See My Vest”, especially when Burns does the little “see my loafers, former gophers” dance.</t>
  </si>
  <si>
    <t>@andywangnyla â€œDance Musicâ€ by The Mountain Goats</t>
  </si>
  <si>
    <t>@monalisagoogle @nickwiger Gur-da-hurrrrr</t>
  </si>
  <si>
    <t>@CannabisEncyclo This is the best tweet Iâ€™ve seen all day.</t>
  </si>
  <si>
    <t>@katywinge He can cook quesadillas and dish out guac at the same time with that reach.</t>
  </si>
  <si>
    <t>@katywinge I canâ€™t wait. Iâ€™m KILLING people in 2K, so that means we will have a great season.</t>
  </si>
  <si>
    <t>@NuggetsNationCP Cannot. Wait.</t>
  </si>
  <si>
    <t>@nuggets The flex... he’s the GOAT personality guy already.</t>
  </si>
  <si>
    <t>@KennardSZN @nuggets Jeremi Grant is the real move I think. Porter obviously ifnhe stays healthy, but Grant being able to catch lobs AND hit threes will make him invaluable playing with Jokic.</t>
  </si>
  <si>
    <t>@HarrisonWind _xD83D__xDC4C__xD83D__xDC4C__xD83D__xDC4C_</t>
  </si>
  <si>
    <t>@HarrisonWind Wow, don’t think I’ve ever seen a pass quite like that.</t>
  </si>
  <si>
    <t>@HarrisonWind Feel like he is the guy that takes us over the top. What a smart add by Connelly. MPJ is all gravy.</t>
  </si>
  <si>
    <t>@CannabisEncyclo This i have been say for all of life</t>
  </si>
  <si>
    <t>@JokicNicola Cola does a body good.</t>
  </si>
  <si>
    <t>@paulscheer @americanamemes</t>
  </si>
  <si>
    <t>@paulscheer Team Sanity with occasional bouts of Fredishness.</t>
  </si>
  <si>
    <t>@emmaatree “I hate every car I see, from Mercedes Class A to Honda CR-Z...”</t>
  </si>
  <si>
    <t>@PFTompkins I see a copita of mezcal?</t>
  </si>
  <si>
    <t>@PFTompkins TUGBOAT! _xD83C__xDFC6_</t>
  </si>
  <si>
    <t>@PFTompkins I would never tell a person shifting in their seat something like that. Who knows what kind of terrible anal itch they are dealing with.</t>
  </si>
  <si>
    <t>Always nice to meet people doing proper high level work. Toured the goldsealsf facility today and got to see some of my favorite weed in California in its natural habitat. The Red Congolese is a really special thing… https://t.co/TvojZTdcei</t>
  </si>
  <si>
    <t>Maybe one glorious day Trump will hang himself in a prison cell.</t>
  </si>
  <si>
    <t>Pretty happy with this “Under the Sea” Skywalker OG Diamonds shot I got at the lab last week. Stay tuned for more as liveresinproject keeps rolling. #cannabisisbeautiful #underthesea #thenewtplaystheflute #thca… https://t.co/sY76E5weEF</t>
  </si>
  <si>
    <t>And then there’s these. The tiny THCA crystals forming on the sides of the glass are some of my favorite things to capture. These in particular showed off all kinds of different shapes and the way they flow around the… https://t.co/JprOXfRmp8</t>
  </si>
  <si>
    <t>Had a pretty amazing time at hall_of_flowers — highlights include: launching liveresinproject with my buddy kindbill and our team, our iamthebotanist Greenhouse and it’s agua frescas paired with our Herbalist… https://t.co/oeHZlfQesg</t>
  </si>
  <si>
    <t>Parents FYI https://t.co/rLGKEirMrl</t>
  </si>
  <si>
    <t>You’re the best and changed my life in such incredible ways. Love ya, bubs. Can’t believe you’re going to be 7 on Saturday. I still see you as that curly-haired big-eyed baby squeaking around the house, but you’ve… https://t.co/mLzAnBwzec</t>
  </si>
  <si>
    <t>Really miss having a legit cannabis culinary show @ImYourKid @CannabisEncyclo I learned so much from y'all!</t>
  </si>
  <si>
    <t>https://twitter.com/i/web/status/1160534065616957445</t>
  </si>
  <si>
    <t>https://twitter.com/i/web/status/1160291778563661824</t>
  </si>
  <si>
    <t>https://twitter.com/i/web/status/1160261574797512709</t>
  </si>
  <si>
    <t>https://twitter.com/i/web/status/1160262983513268227</t>
  </si>
  <si>
    <t>https://twitter.com/i/web/status/1160290453817888770</t>
  </si>
  <si>
    <t>https://twitter.com/i/web/status/1160376970305253376</t>
  </si>
  <si>
    <t>https://twitter.com/i/web/status/1160527265303863296</t>
  </si>
  <si>
    <t>https://twitter.com/i/web/status/1160528017963343874</t>
  </si>
  <si>
    <t>https://twitter.com/i/web/status/1160528467689201664</t>
  </si>
  <si>
    <t>https://twitter.com/i/web/status/1160529086818725888</t>
  </si>
  <si>
    <t>https://twitter.com/i/web/status/1160530899957637120</t>
  </si>
  <si>
    <t>https://twitter.com/i/web/status/1160531603032088576</t>
  </si>
  <si>
    <t>https://twitter.com/i/web/status/1160531900496302081</t>
  </si>
  <si>
    <t>https://twitter.com/i/web/status/1160533214798254080</t>
  </si>
  <si>
    <t>https://twitter.com/i/web/status/1160533768203096064</t>
  </si>
  <si>
    <t>https://twitter.com/i/web/status/1160378218106560512</t>
  </si>
  <si>
    <t>https://twitter.com/i/web/status/1160567609005432833</t>
  </si>
  <si>
    <t>https://twitter.com/i/web/status/1160377855592816640</t>
  </si>
  <si>
    <t>https://twitter.com/i/web/status/1160536943148654594</t>
  </si>
  <si>
    <t>https://twitter.com/i/web/status/1160295434264276992</t>
  </si>
  <si>
    <t>https://twitter.com/i/web/status/1160256004271017984</t>
  </si>
  <si>
    <t>https://twitter.com/i/web/status/1160886225483501568</t>
  </si>
  <si>
    <t>https://twitter.com/i/web/status/1162074582314049536</t>
  </si>
  <si>
    <t>https://twitter.com/i/web/status/1162078058771357697</t>
  </si>
  <si>
    <t>https://twitter.com/i/web/status/1160590759697047552</t>
  </si>
  <si>
    <t>https://twitter.com/i/web/status/1162075240438149123</t>
  </si>
  <si>
    <t>https://twitter.com/i/web/status/1162081523107016704</t>
  </si>
  <si>
    <t>https://twitter.com/i/web/status/1171151855763636224</t>
  </si>
  <si>
    <t>https://twitter.com/i/web/status/1171236636664844288</t>
  </si>
  <si>
    <t>https://twitter.com/i/web/status/1172966667225354240</t>
  </si>
  <si>
    <t>https://twitter.com/i/web/status/1173711374033334274</t>
  </si>
  <si>
    <t>https://twitter.com/i/web/status/1180794555974782977</t>
  </si>
  <si>
    <t>https://www.youtube.com/watch?v=OJ8oWaTumOc&amp;feature=youtu.be</t>
  </si>
  <si>
    <t>https://twitter.com/i/web/status/1160253971249786880</t>
  </si>
  <si>
    <t>https://twitter.com/i/web/status/1166603908900360198</t>
  </si>
  <si>
    <t>https://twitter.com/i/web/status/1177432477406613504</t>
  </si>
  <si>
    <t>https://www.instagram.com/p/B0ri23Llrcl/?igshid=1mfs3vpwti9v7</t>
  </si>
  <si>
    <t>https://www.instagram.com/p/B1HaXMUFmBY/?igshid=lw4v8ysf21vc</t>
  </si>
  <si>
    <t>https://www.instagram.com/p/B1HoseYnfV6/?igshid=z1dkiyyrods</t>
  </si>
  <si>
    <t>https://www.instagram.com/p/B2sHukYFJ96/?igshid=bu1i24haxzu3</t>
  </si>
  <si>
    <t>https://twitter.com/fakejakebrowne/status/1176917683591233536</t>
  </si>
  <si>
    <t>https://www.instagram.com/p/B25pDxTF6sj/?igshid=14nm7fg5bhcvn</t>
  </si>
  <si>
    <t>twitter.com</t>
  </si>
  <si>
    <t>youtube.com</t>
  </si>
  <si>
    <t>instagram.com</t>
  </si>
  <si>
    <t>princeandrew</t>
  </si>
  <si>
    <t>terpeneking</t>
  </si>
  <si>
    <t>canabisheals</t>
  </si>
  <si>
    <t>whyisthat</t>
  </si>
  <si>
    <t>goodtimes bikesbluesandbbq</t>
  </si>
  <si>
    <t>cannabisisbeautiful underthesea thenewtplaystheflute thca</t>
  </si>
  <si>
    <t>https://pbs.twimg.com/media/EBoKfmpWkAAtvzP.png</t>
  </si>
  <si>
    <t>https://pbs.twimg.com/media/EBoTt2nW4AA7_Mu.jpg</t>
  </si>
  <si>
    <t>https://pbs.twimg.com/ext_tw_video_thumb/1161377563752747008/pu/img/0gal8RUuRFCzCRC2.jpg</t>
  </si>
  <si>
    <t>https://pbs.twimg.com/media/EDRdkcTXUAEsjhm.jpg</t>
  </si>
  <si>
    <t>https://pbs.twimg.com/media/EEwbLoDW4AU0Qug.jpg</t>
  </si>
  <si>
    <t>https://pbs.twimg.com/media/EBgs_bVVUAYFoIA.jpg</t>
  </si>
  <si>
    <t>https://pbs.twimg.com/media/EDQiN6ZX4AAeUEK.jpg</t>
  </si>
  <si>
    <t>https://pbs.twimg.com/tweet_video_thumb/EDyP5PLXkAA5RnT.jpg</t>
  </si>
  <si>
    <t>https://pbs.twimg.com/media/EFPj9BQUYAI01f9.jpg</t>
  </si>
  <si>
    <t>https://pbs.twimg.com/media/EFV0SXaUcAAer1T.jpg</t>
  </si>
  <si>
    <t>http://pbs.twimg.com/profile_images/1157388868649439232/UxU-6aRw_normal.jpg</t>
  </si>
  <si>
    <t>http://pbs.twimg.com/profile_images/1134532947212525569/Z1lJB6Ru_normal.jpg</t>
  </si>
  <si>
    <t>http://pbs.twimg.com/profile_images/1086764562756431872/oBHz7nLp_normal.jpg</t>
  </si>
  <si>
    <t>http://pbs.twimg.com/profile_images/1727886760/l_19b8b475bf061b960245aa071c768dbe_normal.jpg</t>
  </si>
  <si>
    <t>http://pbs.twimg.com/profile_images/927914792018497537/YVvs_BkB_normal.jpg</t>
  </si>
  <si>
    <t>http://pbs.twimg.com/profile_images/1174916695334326274/ojj2Qi83_normal.jpg</t>
  </si>
  <si>
    <t>http://pbs.twimg.com/profile_images/800426225986666496/o0K2YAai_normal.jpg</t>
  </si>
  <si>
    <t>http://pbs.twimg.com/profile_images/1168612884395548672/kiV7-IjU_normal.jpg</t>
  </si>
  <si>
    <t>http://pbs.twimg.com/profile_images/1020541645694160897/q_KUBjFc_normal.jpg</t>
  </si>
  <si>
    <t>http://pbs.twimg.com/profile_images/3690959589/227f4294a0da4dcec6577b93108f6b6e_normal.jpeg</t>
  </si>
  <si>
    <t>http://pbs.twimg.com/profile_images/1068704998861635586/eatKy5g__normal.jpg</t>
  </si>
  <si>
    <t>http://pbs.twimg.com/profile_images/1149524592995602433/--YdDkXH_normal.jpg</t>
  </si>
  <si>
    <t>http://pbs.twimg.com/profile_images/983079132434190337/LmjTHS84_normal.jpg</t>
  </si>
  <si>
    <t>http://pbs.twimg.com/profile_images/1073237782334791682/qyo4J8EM_normal.jpg</t>
  </si>
  <si>
    <t>http://pbs.twimg.com/profile_images/736532023553200128/c1ydnwix_normal.jpg</t>
  </si>
  <si>
    <t>http://pbs.twimg.com/profile_images/822305154841997312/Q9JHMmfN_normal.jpg</t>
  </si>
  <si>
    <t>http://pbs.twimg.com/profile_images/561609318098018304/BCaoBUAP_normal.jpeg</t>
  </si>
  <si>
    <t>http://pbs.twimg.com/profile_images/1145808705830752256/iH9-XsHb_normal.jpg</t>
  </si>
  <si>
    <t>http://pbs.twimg.com/profile_images/1119168336250703873/0-bDREFM_normal.jpg</t>
  </si>
  <si>
    <t>http://pbs.twimg.com/profile_images/1175120710160699392/QHmx6Z9x_normal.jpg</t>
  </si>
  <si>
    <t>http://pbs.twimg.com/profile_images/1113268157928620033/ZSGzJ237_normal.jpg</t>
  </si>
  <si>
    <t>http://pbs.twimg.com/profile_images/1109639391700500482/7k4-PjAD_normal.jpg</t>
  </si>
  <si>
    <t>http://pbs.twimg.com/profile_images/1069051411772657665/JXTY3Cc-_normal.jpg</t>
  </si>
  <si>
    <t>http://pbs.twimg.com/profile_images/1153449403685826560/KI5ahwIU_normal.jpg</t>
  </si>
  <si>
    <t>http://pbs.twimg.com/profile_images/1170035717789093890/yST7A345_normal.jpg</t>
  </si>
  <si>
    <t>http://pbs.twimg.com/profile_images/1121267988009824257/ZZB6uRD8_normal.jpg</t>
  </si>
  <si>
    <t>http://pbs.twimg.com/profile_images/1049539454514294785/uyiyPhps_normal.jpg</t>
  </si>
  <si>
    <t>http://pbs.twimg.com/profile_images/1168553225278017537/heXyoxZA_normal.jpg</t>
  </si>
  <si>
    <t>http://pbs.twimg.com/profile_images/984481077329833984/nM8F43rU_normal.jpg</t>
  </si>
  <si>
    <t>http://pbs.twimg.com/profile_images/620011370440970240/SgZWb8mr_normal.jpg</t>
  </si>
  <si>
    <t>http://pbs.twimg.com/profile_images/1144366800605536256/SJi3MXZp_normal.jpg</t>
  </si>
  <si>
    <t>http://pbs.twimg.com/profile_images/1143267121859686400/U-_O5Sgn_normal.png</t>
  </si>
  <si>
    <t>http://pbs.twimg.com/profile_images/1130887748426932224/ooOU88O4_normal.png</t>
  </si>
  <si>
    <t>http://pbs.twimg.com/profile_images/1142063869273264129/5lBExJv9_normal.jpg</t>
  </si>
  <si>
    <t>http://pbs.twimg.com/profile_images/1007407546020311041/2--CVHW5_normal.jpg</t>
  </si>
  <si>
    <t>http://pbs.twimg.com/profile_images/1139414858703634433/cnBVld_5_normal.jpg</t>
  </si>
  <si>
    <t>http://pbs.twimg.com/profile_images/855643127541104640/zd0D0r2D_normal.jpg</t>
  </si>
  <si>
    <t>http://pbs.twimg.com/profile_images/690716731703070721/yf5qOig4_normal.jpg</t>
  </si>
  <si>
    <t>http://pbs.twimg.com/profile_images/1171086918303408128/KkZa95pV_normal.jpg</t>
  </si>
  <si>
    <t>http://pbs.twimg.com/profile_images/1100601867703177216/e0RqpaX5_normal.jpg</t>
  </si>
  <si>
    <t>http://pbs.twimg.com/profile_images/1120357122221514752/bJD8EDpD_normal.jpg</t>
  </si>
  <si>
    <t>http://pbs.twimg.com/profile_images/1107139323499954177/cQKPnll0_normal.jpg</t>
  </si>
  <si>
    <t>http://pbs.twimg.com/profile_images/1145290087695048704/6CpDeoCP_normal.jpg</t>
  </si>
  <si>
    <t>http://pbs.twimg.com/profile_images/1121281626359484417/5DsTFEQg_normal.png</t>
  </si>
  <si>
    <t>http://pbs.twimg.com/profile_images/1116914726993162241/ybPiz8fW_normal.jpg</t>
  </si>
  <si>
    <t>http://pbs.twimg.com/profile_images/859325292501901312/5BSSJeYv_normal.jpg</t>
  </si>
  <si>
    <t>http://pbs.twimg.com/profile_images/1178681604266434562/P1zxWeFN_normal.jpg</t>
  </si>
  <si>
    <t>http://pbs.twimg.com/profile_images/1083581117515681799/Dl03_A0e_normal.jpg</t>
  </si>
  <si>
    <t>http://abs.twimg.com/sticky/default_profile_images/default_profile_normal.png</t>
  </si>
  <si>
    <t>https://twitter.com/#!/vexxdcock/status/1157043708522639364</t>
  </si>
  <si>
    <t>https://twitter.com/#!/vexxdcock/status/1157043847618269186</t>
  </si>
  <si>
    <t>https://twitter.com/#!/isaucedyt/status/1157100073806729218</t>
  </si>
  <si>
    <t>https://twitter.com/#!/tonya51084387/status/1158539590845624322</t>
  </si>
  <si>
    <t>https://twitter.com/#!/garbs/status/1160243895927627776</t>
  </si>
  <si>
    <t>https://twitter.com/#!/engineeringdave/status/1160264483824197633</t>
  </si>
  <si>
    <t>https://twitter.com/#!/mr_oogy_boogy/status/1160289516218978304</t>
  </si>
  <si>
    <t>https://twitter.com/#!/shefshakespeare/status/1160297405704806406</t>
  </si>
  <si>
    <t>https://twitter.com/#!/williammillen5/status/1160346226019225600</t>
  </si>
  <si>
    <t>https://twitter.com/#!/bdr_borgia/status/1160423558113312768</t>
  </si>
  <si>
    <t>https://twitter.com/#!/jsbula/status/1160424188349440001</t>
  </si>
  <si>
    <t>https://twitter.com/#!/aburrin/status/1160429794338623489</t>
  </si>
  <si>
    <t>https://twitter.com/#!/mjstruth/status/1160506666464546817</t>
  </si>
  <si>
    <t>https://twitter.com/#!/betsybg/status/1160534065616957445</t>
  </si>
  <si>
    <t>https://twitter.com/#!/deborahditkows1/status/1160251395615993856</t>
  </si>
  <si>
    <t>https://twitter.com/#!/deborahditkows1/status/1160261817127641088</t>
  </si>
  <si>
    <t>https://twitter.com/#!/deborahditkows1/status/1160289755264950273</t>
  </si>
  <si>
    <t>https://twitter.com/#!/deborahditkows1/status/1160291778563661824</t>
  </si>
  <si>
    <t>https://twitter.com/#!/rbottoms/status/1160261574797512709</t>
  </si>
  <si>
    <t>https://twitter.com/#!/rbottoms/status/1160262983513268227</t>
  </si>
  <si>
    <t>https://twitter.com/#!/rbottoms/status/1160290453817888770</t>
  </si>
  <si>
    <t>https://twitter.com/#!/betsybg/status/1160376970305253376</t>
  </si>
  <si>
    <t>https://twitter.com/#!/betsybg/status/1160527265303863296</t>
  </si>
  <si>
    <t>https://twitter.com/#!/betsybg/status/1160528017963343874</t>
  </si>
  <si>
    <t>https://twitter.com/#!/betsybg/status/1160528467689201664</t>
  </si>
  <si>
    <t>https://twitter.com/#!/betsybg/status/1160529086818725888</t>
  </si>
  <si>
    <t>https://twitter.com/#!/betsybg/status/1160530899957637120</t>
  </si>
  <si>
    <t>https://twitter.com/#!/betsybg/status/1160531603032088576</t>
  </si>
  <si>
    <t>https://twitter.com/#!/betsybg/status/1160531900496302081</t>
  </si>
  <si>
    <t>https://twitter.com/#!/betsybg/status/1160533214798254080</t>
  </si>
  <si>
    <t>https://twitter.com/#!/betsybg/status/1160533768203096064</t>
  </si>
  <si>
    <t>https://twitter.com/#!/stephhawk8/status/1160355112432394241</t>
  </si>
  <si>
    <t>https://twitter.com/#!/stephhawk8/status/1160377357322084352</t>
  </si>
  <si>
    <t>https://twitter.com/#!/stephhawk8/status/1160378218106560512</t>
  </si>
  <si>
    <t>https://twitter.com/#!/stephhawk8/status/1160567609005432833</t>
  </si>
  <si>
    <t>https://twitter.com/#!/rbottoms/status/1160372434949877760</t>
  </si>
  <si>
    <t>https://twitter.com/#!/rbottoms/status/1160377855592816640</t>
  </si>
  <si>
    <t>https://twitter.com/#!/rbottoms/status/1160378328563560448</t>
  </si>
  <si>
    <t>https://twitter.com/#!/rbottoms/status/1160536943148654594</t>
  </si>
  <si>
    <t>https://twitter.com/#!/rbottoms/status/1160568081292451840</t>
  </si>
  <si>
    <t>https://twitter.com/#!/lostchordof1963/status/1160619676919115776</t>
  </si>
  <si>
    <t>https://twitter.com/#!/auntcalls/status/1160860593445888000</t>
  </si>
  <si>
    <t>https://twitter.com/#!/skiptomylou757/status/1160261533991149568</t>
  </si>
  <si>
    <t>https://twitter.com/#!/skiptomylou757/status/1160677209729896448</t>
  </si>
  <si>
    <t>https://twitter.com/#!/skiptomylou757/status/1161377591120617472</t>
  </si>
  <si>
    <t>https://twitter.com/#!/sandyreadsalot2/status/1160295434264276992</t>
  </si>
  <si>
    <t>https://twitter.com/#!/sandyreadsalot2/status/1160306013523759104</t>
  </si>
  <si>
    <t>https://twitter.com/#!/betsybg/status/1160256004271017984</t>
  </si>
  <si>
    <t>https://twitter.com/#!/rbottoms/status/1160301080942714881</t>
  </si>
  <si>
    <t>https://twitter.com/#!/americankat62/status/1160886225483501568</t>
  </si>
  <si>
    <t>https://twitter.com/#!/marvawi15791422/status/1162074582314049536</t>
  </si>
  <si>
    <t>https://twitter.com/#!/marvawi15791422/status/1162078058771357697</t>
  </si>
  <si>
    <t>https://twitter.com/#!/marvawi15791422/status/1162078123430678528</t>
  </si>
  <si>
    <t>https://twitter.com/#!/marvawi15791422/status/1162085670380326913</t>
  </si>
  <si>
    <t>https://twitter.com/#!/bonnielatino/status/1160590759697047552</t>
  </si>
  <si>
    <t>https://twitter.com/#!/bonnielatino/status/1162075240438149123</t>
  </si>
  <si>
    <t>https://twitter.com/#!/bonnielatino/status/1162075790600749056</t>
  </si>
  <si>
    <t>https://twitter.com/#!/bonnielatino/status/1162081523107016704</t>
  </si>
  <si>
    <t>https://twitter.com/#!/bonnielatino/status/1162090180116930562</t>
  </si>
  <si>
    <t>https://twitter.com/#!/stunttmcnugget/status/1165702294165479425</t>
  </si>
  <si>
    <t>https://twitter.com/#!/emlovely18/status/1167661089879969792</t>
  </si>
  <si>
    <t>https://twitter.com/#!/dhampton_3/status/1171139467069050881</t>
  </si>
  <si>
    <t>https://twitter.com/#!/lovepink0924/status/1171140546645188609</t>
  </si>
  <si>
    <t>https://twitter.com/#!/lurvejennifer/status/1171151855763636224</t>
  </si>
  <si>
    <t>https://twitter.com/#!/fungusty/status/1171236636664844288</t>
  </si>
  <si>
    <t>https://twitter.com/#!/areyouvin/status/1172966667225354240</t>
  </si>
  <si>
    <t>https://twitter.com/#!/sir_blobfish/status/1173711374033334274</t>
  </si>
  <si>
    <t>https://twitter.com/#!/pettitphylis/status/1164144856324878336</t>
  </si>
  <si>
    <t>https://twitter.com/#!/pettitphylis/status/1174343493310959617</t>
  </si>
  <si>
    <t>https://twitter.com/#!/pettitphylis/status/1176211491378384896</t>
  </si>
  <si>
    <t>https://twitter.com/#!/pettitphylis/status/1161106366074892290</t>
  </si>
  <si>
    <t>https://twitter.com/#!/forceghostbrad/status/1161366524466040832</t>
  </si>
  <si>
    <t>https://twitter.com/#!/fakejakebrowne/status/1161395104235397120</t>
  </si>
  <si>
    <t>https://twitter.com/#!/spiral5158/status/1179924487543967749</t>
  </si>
  <si>
    <t>https://twitter.com/#!/832ajb/status/1180794555974782977</t>
  </si>
  <si>
    <t>https://twitter.com/#!/raptornian/status/1157033207872872451</t>
  </si>
  <si>
    <t>https://twitter.com/#!/cannabisencyclo/status/1157012639400116224</t>
  </si>
  <si>
    <t>https://twitter.com/#!/carolineoncrack/status/1157375214075834368</t>
  </si>
  <si>
    <t>https://twitter.com/#!/cannabisencyclo/status/1157373508105560064</t>
  </si>
  <si>
    <t>https://twitter.com/#!/cannabisencyclo/status/1157688962556649472</t>
  </si>
  <si>
    <t>https://twitter.com/#!/cannabisencyclo/status/1158282506409402368</t>
  </si>
  <si>
    <t>https://twitter.com/#!/cannabisencyclo/status/1158282813994442752</t>
  </si>
  <si>
    <t>https://twitter.com/#!/loser513/status/1158742109572104192</t>
  </si>
  <si>
    <t>https://twitter.com/#!/cannabisencyclo/status/1158622583350104065</t>
  </si>
  <si>
    <t>https://twitter.com/#!/cannabisencyclo/status/1158746671062237189</t>
  </si>
  <si>
    <t>https://twitter.com/#!/cannabisencyclo/status/1158808629354434560</t>
  </si>
  <si>
    <t>https://twitter.com/#!/cannabisencyclo/status/1158811893059837953</t>
  </si>
  <si>
    <t>https://twitter.com/#!/cannabisencyclo/status/1159726382798139393</t>
  </si>
  <si>
    <t>https://twitter.com/#!/cannabisencyclo/status/1159732366446714881</t>
  </si>
  <si>
    <t>https://twitter.com/#!/cannabisencyclo/status/1160236427470262274</t>
  </si>
  <si>
    <t>https://twitter.com/#!/cannabisencyclo/status/1160236889514762240</t>
  </si>
  <si>
    <t>https://twitter.com/#!/valleytalespod/status/1160243947064582144</t>
  </si>
  <si>
    <t>https://twitter.com/#!/cannabisencyclo/status/1160238154613264384</t>
  </si>
  <si>
    <t>https://twitter.com/#!/cannabisencyclo/status/1160246616302837760</t>
  </si>
  <si>
    <t>https://twitter.com/#!/valleytalespod/status/1160253971249786880</t>
  </si>
  <si>
    <t>https://twitter.com/#!/andyjuett/status/1161045362175401986</t>
  </si>
  <si>
    <t>https://twitter.com/#!/cannabisencyclo/status/1161044683327279104</t>
  </si>
  <si>
    <t>https://twitter.com/#!/cannabisencyclo/status/1161046499951648768</t>
  </si>
  <si>
    <t>https://twitter.com/#!/cannabisencyclo/status/1161158204945920001</t>
  </si>
  <si>
    <t>https://twitter.com/#!/cannabisencyclo/status/1164311870326468608</t>
  </si>
  <si>
    <t>https://twitter.com/#!/jordanokun/status/1164696911523147776</t>
  </si>
  <si>
    <t>https://twitter.com/#!/cannabisencyclo/status/1164696153323008000</t>
  </si>
  <si>
    <t>https://twitter.com/#!/detroit_boat/status/1164929266561245185</t>
  </si>
  <si>
    <t>https://twitter.com/#!/cannabisencyclo/status/1164929060604014592</t>
  </si>
  <si>
    <t>https://twitter.com/#!/cannabisencyclo/status/1164930901366562817</t>
  </si>
  <si>
    <t>https://twitter.com/#!/cannabisencyclo/status/1165975098534191104</t>
  </si>
  <si>
    <t>https://twitter.com/#!/cannabisencyclo/status/1165975889655386117</t>
  </si>
  <si>
    <t>https://twitter.com/#!/cannabisencyclo/status/1166127729374220288</t>
  </si>
  <si>
    <t>https://twitter.com/#!/cannabisencyclo/status/1166129356910891008</t>
  </si>
  <si>
    <t>https://twitter.com/#!/cannabisencyclo/status/1166131558920544257</t>
  </si>
  <si>
    <t>https://twitter.com/#!/cannabisencyclo/status/1166609677150543874</t>
  </si>
  <si>
    <t>https://twitter.com/#!/cannabisencyclo/status/1166613226207010816</t>
  </si>
  <si>
    <t>https://twitter.com/#!/connormcspadden/status/1166613457719955462</t>
  </si>
  <si>
    <t>https://twitter.com/#!/cannabisencyclo/status/1166613370411323393</t>
  </si>
  <si>
    <t>https://twitter.com/#!/cannabisencyclo/status/1166616164958724097</t>
  </si>
  <si>
    <t>https://twitter.com/#!/cannabisencyclo/status/1166724649754845184</t>
  </si>
  <si>
    <t>https://twitter.com/#!/cannabisencyclo/status/1167306962163228672</t>
  </si>
  <si>
    <t>https://twitter.com/#!/cannabisencyclo/status/1167450928007413761</t>
  </si>
  <si>
    <t>https://twitter.com/#!/cannabisencyclo/status/1167595834239643649</t>
  </si>
  <si>
    <t>https://twitter.com/#!/cannabisencyclo/status/1169041478057889792</t>
  </si>
  <si>
    <t>https://twitter.com/#!/cannabisencyclo/status/1169327880406478849</t>
  </si>
  <si>
    <t>https://twitter.com/#!/cannabisencyclo/status/1169968540910260224</t>
  </si>
  <si>
    <t>https://twitter.com/#!/cannabisencyclo/status/1169968244037476352</t>
  </si>
  <si>
    <t>https://twitter.com/#!/cannabisencyclo/status/1169971828187639810</t>
  </si>
  <si>
    <t>https://twitter.com/#!/cannabisencyclo/status/1170142456689627136</t>
  </si>
  <si>
    <t>https://twitter.com/#!/cannabisencyclo/status/1170541161359892480</t>
  </si>
  <si>
    <t>https://twitter.com/#!/cannabisencyclo/status/1171137294041931776</t>
  </si>
  <si>
    <t>https://twitter.com/#!/cannabisencyclo/status/1173810467875115009</t>
  </si>
  <si>
    <t>https://twitter.com/#!/cannabisencyclo/status/1176517542963056640</t>
  </si>
  <si>
    <t>https://twitter.com/#!/cannabisencyclo/status/1176534567211032576</t>
  </si>
  <si>
    <t>https://twitter.com/#!/cannabisencyclo/status/1176974743376809984</t>
  </si>
  <si>
    <t>https://twitter.com/#!/gennefer/status/1166603908900360198</t>
  </si>
  <si>
    <t>https://twitter.com/#!/gennefer/status/1177013958810583041</t>
  </si>
  <si>
    <t>https://twitter.com/#!/cannabisencyclo/status/1166601391663656966</t>
  </si>
  <si>
    <t>https://twitter.com/#!/cannabisencyclo/status/1177011101776482304</t>
  </si>
  <si>
    <t>https://twitter.com/#!/cannabisencyclo/status/1161044990459408386</t>
  </si>
  <si>
    <t>https://twitter.com/#!/cannabisencyclo/status/1177011223356821505</t>
  </si>
  <si>
    <t>https://twitter.com/#!/fakejakebrowne/status/1161359018796830720</t>
  </si>
  <si>
    <t>https://twitter.com/#!/fakejakebrowne/status/1177000932527050753</t>
  </si>
  <si>
    <t>https://twitter.com/#!/cannabisencyclo/status/1176998293223571458</t>
  </si>
  <si>
    <t>https://twitter.com/#!/cannabisencyclo/status/1177018014836785153</t>
  </si>
  <si>
    <t>https://twitter.com/#!/bennettleigh/status/1177432477406613504</t>
  </si>
  <si>
    <t>https://twitter.com/#!/cannabisencyclo/status/1171163557477568512</t>
  </si>
  <si>
    <t>https://twitter.com/#!/cannabisencyclo/status/1177407410912165888</t>
  </si>
  <si>
    <t>https://twitter.com/#!/cannabisencyclo/status/1177408424067264512</t>
  </si>
  <si>
    <t>https://twitter.com/#!/cannabisencyclo/status/1178407981848772608</t>
  </si>
  <si>
    <t>https://twitter.com/#!/cannabisencyclo/status/1179268225768607744</t>
  </si>
  <si>
    <t>https://twitter.com/#!/katywinge/status/1179622222144520192</t>
  </si>
  <si>
    <t>https://twitter.com/#!/cannabisencyclo/status/1161483248532361217</t>
  </si>
  <si>
    <t>https://twitter.com/#!/cannabisencyclo/status/1179621878396313600</t>
  </si>
  <si>
    <t>https://twitter.com/#!/cannabisencyclo/status/1179922453105139712</t>
  </si>
  <si>
    <t>https://twitter.com/#!/cannabisencyclo/status/1168202354149117952</t>
  </si>
  <si>
    <t>https://twitter.com/#!/cannabisencyclo/status/1179924628283764744</t>
  </si>
  <si>
    <t>https://twitter.com/#!/cannabisencyclo/status/1164300455515578373</t>
  </si>
  <si>
    <t>https://twitter.com/#!/cannabisencyclo/status/1167841411393191936</t>
  </si>
  <si>
    <t>https://twitter.com/#!/cannabisencyclo/status/1179925105956331520</t>
  </si>
  <si>
    <t>https://twitter.com/#!/jokicnicola/status/1181040831400161280</t>
  </si>
  <si>
    <t>https://twitter.com/#!/cannabisencyclo/status/1180874486473560064</t>
  </si>
  <si>
    <t>https://twitter.com/#!/cannabisencyclo/status/1182054176844472320</t>
  </si>
  <si>
    <t>https://twitter.com/#!/cannabisencyclo/status/1182315855507415040</t>
  </si>
  <si>
    <t>https://twitter.com/#!/cannabisencyclo/status/1182316308538347520</t>
  </si>
  <si>
    <t>https://twitter.com/#!/cannabisencyclo/status/1164928311820091394</t>
  </si>
  <si>
    <t>https://twitter.com/#!/cannabisencyclo/status/1166129432697831424</t>
  </si>
  <si>
    <t>https://twitter.com/#!/cannabisencyclo/status/1182686315206205440</t>
  </si>
  <si>
    <t>https://twitter.com/#!/cannabisencyclo/status/1157436103877627909</t>
  </si>
  <si>
    <t>https://twitter.com/#!/cannabisencyclo/status/1160236001035354112</t>
  </si>
  <si>
    <t>https://twitter.com/#!/cannabisencyclo/status/1161358065678991360</t>
  </si>
  <si>
    <t>https://twitter.com/#!/cannabisencyclo/status/1161389590336307200</t>
  </si>
  <si>
    <t>https://twitter.com/#!/cannabisencyclo/status/1175531587011829761</t>
  </si>
  <si>
    <t>https://twitter.com/#!/cannabisencyclo/status/1176998236575260672</t>
  </si>
  <si>
    <t>https://twitter.com/#!/cannabisencyclo/status/1177434464085000192</t>
  </si>
  <si>
    <t>https://twitter.com/#!/robertabertric1/status/1183420351881121799</t>
  </si>
  <si>
    <t>1157043708522639364</t>
  </si>
  <si>
    <t>1157043847618269186</t>
  </si>
  <si>
    <t>1157100073806729218</t>
  </si>
  <si>
    <t>1158539590845624322</t>
  </si>
  <si>
    <t>1160243895927627776</t>
  </si>
  <si>
    <t>1160264483824197633</t>
  </si>
  <si>
    <t>1160289516218978304</t>
  </si>
  <si>
    <t>1160297405704806406</t>
  </si>
  <si>
    <t>1160346226019225600</t>
  </si>
  <si>
    <t>1160423558113312768</t>
  </si>
  <si>
    <t>1160424188349440001</t>
  </si>
  <si>
    <t>1160429794338623489</t>
  </si>
  <si>
    <t>1160506666464546817</t>
  </si>
  <si>
    <t>1160534065616957445</t>
  </si>
  <si>
    <t>1160251395615993856</t>
  </si>
  <si>
    <t>1160261817127641088</t>
  </si>
  <si>
    <t>1160289755264950273</t>
  </si>
  <si>
    <t>1160291778563661824</t>
  </si>
  <si>
    <t>1160261574797512709</t>
  </si>
  <si>
    <t>1160262983513268227</t>
  </si>
  <si>
    <t>1160290453817888770</t>
  </si>
  <si>
    <t>1160376970305253376</t>
  </si>
  <si>
    <t>1160527265303863296</t>
  </si>
  <si>
    <t>1160528017963343874</t>
  </si>
  <si>
    <t>1160528467689201664</t>
  </si>
  <si>
    <t>1160529086818725888</t>
  </si>
  <si>
    <t>1160530899957637120</t>
  </si>
  <si>
    <t>1160531603032088576</t>
  </si>
  <si>
    <t>1160531900496302081</t>
  </si>
  <si>
    <t>1160533214798254080</t>
  </si>
  <si>
    <t>1160533768203096064</t>
  </si>
  <si>
    <t>1160355112432394241</t>
  </si>
  <si>
    <t>1160377357322084352</t>
  </si>
  <si>
    <t>1160378218106560512</t>
  </si>
  <si>
    <t>1160567609005432833</t>
  </si>
  <si>
    <t>1160372434949877760</t>
  </si>
  <si>
    <t>1160377855592816640</t>
  </si>
  <si>
    <t>1160378328563560448</t>
  </si>
  <si>
    <t>1160536943148654594</t>
  </si>
  <si>
    <t>1160568081292451840</t>
  </si>
  <si>
    <t>1160619676919115776</t>
  </si>
  <si>
    <t>1160860593445888000</t>
  </si>
  <si>
    <t>1160261533991149568</t>
  </si>
  <si>
    <t>1160677209729896448</t>
  </si>
  <si>
    <t>1161377591120617472</t>
  </si>
  <si>
    <t>1160295434264276992</t>
  </si>
  <si>
    <t>1160306013523759104</t>
  </si>
  <si>
    <t>1160256004271017984</t>
  </si>
  <si>
    <t>1160301080942714881</t>
  </si>
  <si>
    <t>1160886225483501568</t>
  </si>
  <si>
    <t>1162074582314049536</t>
  </si>
  <si>
    <t>1162078058771357697</t>
  </si>
  <si>
    <t>1162078123430678528</t>
  </si>
  <si>
    <t>1162085670380326913</t>
  </si>
  <si>
    <t>1160590759697047552</t>
  </si>
  <si>
    <t>1162075240438149123</t>
  </si>
  <si>
    <t>1162075790600749056</t>
  </si>
  <si>
    <t>1162081523107016704</t>
  </si>
  <si>
    <t>1162090180116930562</t>
  </si>
  <si>
    <t>1165702294165479425</t>
  </si>
  <si>
    <t>1167661089879969792</t>
  </si>
  <si>
    <t>1171139467069050881</t>
  </si>
  <si>
    <t>1171140546645188609</t>
  </si>
  <si>
    <t>1171151855763636224</t>
  </si>
  <si>
    <t>1171236636664844288</t>
  </si>
  <si>
    <t>1172966667225354240</t>
  </si>
  <si>
    <t>1173711374033334274</t>
  </si>
  <si>
    <t>1164144856324878336</t>
  </si>
  <si>
    <t>1174343493310959617</t>
  </si>
  <si>
    <t>1176211491378384896</t>
  </si>
  <si>
    <t>1161106366074892290</t>
  </si>
  <si>
    <t>1161366524466040832</t>
  </si>
  <si>
    <t>1161395104235397120</t>
  </si>
  <si>
    <t>1179924487543967749</t>
  </si>
  <si>
    <t>1180794555974782977</t>
  </si>
  <si>
    <t>1157033207872872451</t>
  </si>
  <si>
    <t>1157012639400116224</t>
  </si>
  <si>
    <t>1157375214075834368</t>
  </si>
  <si>
    <t>1157373508105560064</t>
  </si>
  <si>
    <t>1157688962556649472</t>
  </si>
  <si>
    <t>1158282506409402368</t>
  </si>
  <si>
    <t>1158282813994442752</t>
  </si>
  <si>
    <t>1158742109572104192</t>
  </si>
  <si>
    <t>1158622583350104065</t>
  </si>
  <si>
    <t>1158746671062237189</t>
  </si>
  <si>
    <t>1158808629354434560</t>
  </si>
  <si>
    <t>1158811893059837953</t>
  </si>
  <si>
    <t>1159726382798139393</t>
  </si>
  <si>
    <t>1159732366446714881</t>
  </si>
  <si>
    <t>1160236427470262274</t>
  </si>
  <si>
    <t>1160236889514762240</t>
  </si>
  <si>
    <t>1160243947064582144</t>
  </si>
  <si>
    <t>1160238154613264384</t>
  </si>
  <si>
    <t>1160246616302837760</t>
  </si>
  <si>
    <t>1160253971249786880</t>
  </si>
  <si>
    <t>1161045362175401986</t>
  </si>
  <si>
    <t>1161044683327279104</t>
  </si>
  <si>
    <t>1161046499951648768</t>
  </si>
  <si>
    <t>1161158204945920001</t>
  </si>
  <si>
    <t>1164311870326468608</t>
  </si>
  <si>
    <t>1164696911523147776</t>
  </si>
  <si>
    <t>1164696153323008000</t>
  </si>
  <si>
    <t>1164929266561245185</t>
  </si>
  <si>
    <t>1164929060604014592</t>
  </si>
  <si>
    <t>1164930901366562817</t>
  </si>
  <si>
    <t>1165975098534191104</t>
  </si>
  <si>
    <t>1165975889655386117</t>
  </si>
  <si>
    <t>1166127729374220288</t>
  </si>
  <si>
    <t>1166129356910891008</t>
  </si>
  <si>
    <t>1166131558920544257</t>
  </si>
  <si>
    <t>1166609677150543874</t>
  </si>
  <si>
    <t>1166613226207010816</t>
  </si>
  <si>
    <t>1166613457719955462</t>
  </si>
  <si>
    <t>1166613370411323393</t>
  </si>
  <si>
    <t>1166616164958724097</t>
  </si>
  <si>
    <t>1166724649754845184</t>
  </si>
  <si>
    <t>1167306962163228672</t>
  </si>
  <si>
    <t>1167450928007413761</t>
  </si>
  <si>
    <t>1167595834239643649</t>
  </si>
  <si>
    <t>1169041478057889792</t>
  </si>
  <si>
    <t>1169327880406478849</t>
  </si>
  <si>
    <t>1169968540910260224</t>
  </si>
  <si>
    <t>1169968244037476352</t>
  </si>
  <si>
    <t>1169971828187639810</t>
  </si>
  <si>
    <t>1170142456689627136</t>
  </si>
  <si>
    <t>1170541161359892480</t>
  </si>
  <si>
    <t>1171137294041931776</t>
  </si>
  <si>
    <t>1173810467875115009</t>
  </si>
  <si>
    <t>1176517542963056640</t>
  </si>
  <si>
    <t>1176534567211032576</t>
  </si>
  <si>
    <t>1176974743376809984</t>
  </si>
  <si>
    <t>1166603908900360198</t>
  </si>
  <si>
    <t>1177013958810583041</t>
  </si>
  <si>
    <t>1166601391663656966</t>
  </si>
  <si>
    <t>1177011101776482304</t>
  </si>
  <si>
    <t>1161044990459408386</t>
  </si>
  <si>
    <t>1177011223356821505</t>
  </si>
  <si>
    <t>1161359018796830720</t>
  </si>
  <si>
    <t>1177000932527050753</t>
  </si>
  <si>
    <t>1176998293223571458</t>
  </si>
  <si>
    <t>1177018014836785153</t>
  </si>
  <si>
    <t>1177432477406613504</t>
  </si>
  <si>
    <t>1171163557477568512</t>
  </si>
  <si>
    <t>1177407410912165888</t>
  </si>
  <si>
    <t>1177408424067264512</t>
  </si>
  <si>
    <t>1178407981848772608</t>
  </si>
  <si>
    <t>1179268225768607744</t>
  </si>
  <si>
    <t>1179622222144520192</t>
  </si>
  <si>
    <t>1161483248532361217</t>
  </si>
  <si>
    <t>1179621878396313600</t>
  </si>
  <si>
    <t>1179922453105139712</t>
  </si>
  <si>
    <t>1168202354149117952</t>
  </si>
  <si>
    <t>1179924628283764744</t>
  </si>
  <si>
    <t>1164300455515578373</t>
  </si>
  <si>
    <t>1167841411393191936</t>
  </si>
  <si>
    <t>1179925105956331520</t>
  </si>
  <si>
    <t>1181040831400161280</t>
  </si>
  <si>
    <t>1180874486473560064</t>
  </si>
  <si>
    <t>1182054176844472320</t>
  </si>
  <si>
    <t>1182315855507415040</t>
  </si>
  <si>
    <t>1182316308538347520</t>
  </si>
  <si>
    <t>1164928311820091394</t>
  </si>
  <si>
    <t>1166129432697831424</t>
  </si>
  <si>
    <t>1182686315206205440</t>
  </si>
  <si>
    <t>1157436103877627909</t>
  </si>
  <si>
    <t>1160236001035354112</t>
  </si>
  <si>
    <t>1161358065678991360</t>
  </si>
  <si>
    <t>1161389590336307200</t>
  </si>
  <si>
    <t>1175531587011829761</t>
  </si>
  <si>
    <t>1176998236575260672</t>
  </si>
  <si>
    <t>1177434464085000192</t>
  </si>
  <si>
    <t>1183420351881121799</t>
  </si>
  <si>
    <t>1165463459271782400</t>
  </si>
  <si>
    <t>1163660686595108864</t>
  </si>
  <si>
    <t>1176209254757408770</t>
  </si>
  <si>
    <t>1163136043094355968</t>
  </si>
  <si>
    <t>1156980589448302593</t>
  </si>
  <si>
    <t>1157313868131131392</t>
  </si>
  <si>
    <t>1157345942556807168</t>
  </si>
  <si>
    <t>1158195385275277312</t>
  </si>
  <si>
    <t>1158133672022892544</t>
  </si>
  <si>
    <t>1158472304323547136</t>
  </si>
  <si>
    <t>1158738964565712896</t>
  </si>
  <si>
    <t>1158739785202229248</t>
  </si>
  <si>
    <t>1158799242686865408</t>
  </si>
  <si>
    <t>1159580276261101568</t>
  </si>
  <si>
    <t>1160218427379732481</t>
  </si>
  <si>
    <t>1160213070901317633</t>
  </si>
  <si>
    <t>1159469980435374080</t>
  </si>
  <si>
    <t>1161021884428742656</t>
  </si>
  <si>
    <t>1161108656684859392</t>
  </si>
  <si>
    <t>1164272889329139712</t>
  </si>
  <si>
    <t>1164691774201139200</t>
  </si>
  <si>
    <t>1164894021170421761</t>
  </si>
  <si>
    <t>1164748906745475072</t>
  </si>
  <si>
    <t>1165952109268865025</t>
  </si>
  <si>
    <t>1165865603481133061</t>
  </si>
  <si>
    <t>1166060556807102464</t>
  </si>
  <si>
    <t>1166073644176433152</t>
  </si>
  <si>
    <t>1166124619784314880</t>
  </si>
  <si>
    <t>1166570748611387393</t>
  </si>
  <si>
    <t>1166561179168387072</t>
  </si>
  <si>
    <t>1166408296422506496</t>
  </si>
  <si>
    <t>1166586160250048514</t>
  </si>
  <si>
    <t>1167163187130785793</t>
  </si>
  <si>
    <t>1167225770256633856</t>
  </si>
  <si>
    <t>1167331028186234880</t>
  </si>
  <si>
    <t>1169000171801387009</t>
  </si>
  <si>
    <t>1168679975710380032</t>
  </si>
  <si>
    <t>1169715644444631043</t>
  </si>
  <si>
    <t>1169685927519772672</t>
  </si>
  <si>
    <t>1170094676805857281</t>
  </si>
  <si>
    <t>1170372647626002432</t>
  </si>
  <si>
    <t>1171117060564193280</t>
  </si>
  <si>
    <t>1173808716526669824</t>
  </si>
  <si>
    <t>1176171959916408833</t>
  </si>
  <si>
    <t>1176348331678863361</t>
  </si>
  <si>
    <t>1166502574951817216</t>
  </si>
  <si>
    <t>1177009916831096834</t>
  </si>
  <si>
    <t>1160978945417703424</t>
  </si>
  <si>
    <t>1176974035755790336</t>
  </si>
  <si>
    <t>1176917683591233536</t>
  </si>
  <si>
    <t>1176984232964415488</t>
  </si>
  <si>
    <t>1171086677802012673</t>
  </si>
  <si>
    <t>1177397586551918592</t>
  </si>
  <si>
    <t>1177375842927828993</t>
  </si>
  <si>
    <t>1178352128462442496</t>
  </si>
  <si>
    <t>1179167552892817408</t>
  </si>
  <si>
    <t>1161426379029676033</t>
  </si>
  <si>
    <t>1179617447336271873</t>
  </si>
  <si>
    <t>1179841627738628096</t>
  </si>
  <si>
    <t>1167931321135652864</t>
  </si>
  <si>
    <t>1179829605617799169</t>
  </si>
  <si>
    <t>1164189040259637254</t>
  </si>
  <si>
    <t>1167840574008725506</t>
  </si>
  <si>
    <t>1179843129538699264</t>
  </si>
  <si>
    <t>1180725759259885568</t>
  </si>
  <si>
    <t>1181947868086587392</t>
  </si>
  <si>
    <t>1182200911994613760</t>
  </si>
  <si>
    <t>1182097356369481728</t>
  </si>
  <si>
    <t>1164749906243805186</t>
  </si>
  <si>
    <t>1139730084300914688</t>
  </si>
  <si>
    <t>1182337235321884672</t>
  </si>
  <si>
    <t>1311502922</t>
  </si>
  <si>
    <t>1038937699951042560</t>
  </si>
  <si>
    <t/>
  </si>
  <si>
    <t>26746278</t>
  </si>
  <si>
    <t>7306602</t>
  </si>
  <si>
    <t>1073237029037711360</t>
  </si>
  <si>
    <t>822238869055832064</t>
  </si>
  <si>
    <t>3742200391</t>
  </si>
  <si>
    <t>861645687670415364</t>
  </si>
  <si>
    <t>1023963362986737664</t>
  </si>
  <si>
    <t>999096007257411584</t>
  </si>
  <si>
    <t>784169523062640640</t>
  </si>
  <si>
    <t>603901726</t>
  </si>
  <si>
    <t>1144365315318525952</t>
  </si>
  <si>
    <t>18369976</t>
  </si>
  <si>
    <t>21148487</t>
  </si>
  <si>
    <t>846878374761037825</t>
  </si>
  <si>
    <t>2263740990</t>
  </si>
  <si>
    <t>7121092</t>
  </si>
  <si>
    <t>57565229</t>
  </si>
  <si>
    <t>116409070</t>
  </si>
  <si>
    <t>3013911494</t>
  </si>
  <si>
    <t>1505305142</t>
  </si>
  <si>
    <t>21129105</t>
  </si>
  <si>
    <t>890891</t>
  </si>
  <si>
    <t>16510540</t>
  </si>
  <si>
    <t>970233972239187969</t>
  </si>
  <si>
    <t>3079176505</t>
  </si>
  <si>
    <t>993007598205992960</t>
  </si>
  <si>
    <t>111514392</t>
  </si>
  <si>
    <t>23012305</t>
  </si>
  <si>
    <t>2864357596</t>
  </si>
  <si>
    <t>523822734</t>
  </si>
  <si>
    <t>256432094</t>
  </si>
  <si>
    <t>46775436</t>
  </si>
  <si>
    <t>22084427</t>
  </si>
  <si>
    <t>169733094</t>
  </si>
  <si>
    <t>139162440</t>
  </si>
  <si>
    <t>1653650822</t>
  </si>
  <si>
    <t>23903517</t>
  </si>
  <si>
    <t>109155876</t>
  </si>
  <si>
    <t>15729017</t>
  </si>
  <si>
    <t>172430396</t>
  </si>
  <si>
    <t>19563907</t>
  </si>
  <si>
    <t>287407012</t>
  </si>
  <si>
    <t>54892867</t>
  </si>
  <si>
    <t>27373679</t>
  </si>
  <si>
    <t>3177913382</t>
  </si>
  <si>
    <t>19402839</t>
  </si>
  <si>
    <t>2233154425</t>
  </si>
  <si>
    <t>2835722978</t>
  </si>
  <si>
    <t>2519728155</t>
  </si>
  <si>
    <t>249346453</t>
  </si>
  <si>
    <t>30364057</t>
  </si>
  <si>
    <t>145320485</t>
  </si>
  <si>
    <t>2904913023</t>
  </si>
  <si>
    <t>22037055</t>
  </si>
  <si>
    <t>15858175</t>
  </si>
  <si>
    <t>21605870</t>
  </si>
  <si>
    <t>755953153</t>
  </si>
  <si>
    <t>88328536</t>
  </si>
  <si>
    <t>2885204903</t>
  </si>
  <si>
    <t>218592221</t>
  </si>
  <si>
    <t>3315445508</t>
  </si>
  <si>
    <t>26074296</t>
  </si>
  <si>
    <t>1021406238649856000</t>
  </si>
  <si>
    <t>245129286</t>
  </si>
  <si>
    <t>1083577671341277185</t>
  </si>
  <si>
    <t>6480652</t>
  </si>
  <si>
    <t>505268830</t>
  </si>
  <si>
    <t>17732153</t>
  </si>
  <si>
    <t>en</t>
  </si>
  <si>
    <t>fr</t>
  </si>
  <si>
    <t>und</t>
  </si>
  <si>
    <t>in</t>
  </si>
  <si>
    <t>eu</t>
  </si>
  <si>
    <t>es</t>
  </si>
  <si>
    <t>1160670520037302272</t>
  </si>
  <si>
    <t>Twitter for iPhone</t>
  </si>
  <si>
    <t>Twitter for Android</t>
  </si>
  <si>
    <t>Twitter Web App</t>
  </si>
  <si>
    <t>Twitter for iPad</t>
  </si>
  <si>
    <t>Instagram</t>
  </si>
  <si>
    <t>-87.634643,24.396308 
-87.634643,31.001056 
-79.974307,31.001056 
-79.974307,24.396308</t>
  </si>
  <si>
    <t>-81.775187,30.150961 
-81.775187,30.193458 
-81.691619,30.193458 
-81.691619,30.150961</t>
  </si>
  <si>
    <t>-74.255641,40.495865 
-74.255641,40.648887 
-74.052253,40.648887 
-74.052253,40.495865</t>
  </si>
  <si>
    <t>-122.41679856739913,37.77678813785116 
-122.41679856739913,37.77678813785116 
-122.41679856739913,37.77678813785116 
-122.41679856739913,37.77678813785116</t>
  </si>
  <si>
    <t>-124.482003,32.528832 
-114.131212,32.528832 
-114.131212,42.009519 
-124.482003,42.009519</t>
  </si>
  <si>
    <t>-74.026675,40.683935 
-73.910408,40.683935 
-73.910408,40.877483 
-74.026675,40.877483</t>
  </si>
  <si>
    <t>-122.514926,37.708075 
-122.514926,37.833238 
-122.357031,37.833238 
-122.357031,37.708075</t>
  </si>
  <si>
    <t>-122.514926,37.708075 
-122.357031,37.708075 
-122.357031,37.833238 
-122.514926,37.833238</t>
  </si>
  <si>
    <t>-121.576613,38.43792 
-121.362715,38.43792 
-121.362715,38.6855236 
-121.576613,38.6855236</t>
  </si>
  <si>
    <t>-122.779239,38.396779 
-122.572978,38.396779 
-122.572978,38.507656 
-122.779239,38.507656</t>
  </si>
  <si>
    <t>United States</t>
  </si>
  <si>
    <t>US</t>
  </si>
  <si>
    <t>Florida, USA</t>
  </si>
  <si>
    <t>Orange Park, FL</t>
  </si>
  <si>
    <t>Staten Island, NY</t>
  </si>
  <si>
    <t>Twitter HQ</t>
  </si>
  <si>
    <t>California, USA</t>
  </si>
  <si>
    <t>Manhattan, NY</t>
  </si>
  <si>
    <t>San Francisco, CA</t>
  </si>
  <si>
    <t>Sacramento, CA</t>
  </si>
  <si>
    <t>Santa Rosa, CA</t>
  </si>
  <si>
    <t>4ec01c9dbc693497</t>
  </si>
  <si>
    <t>00c9d1dd71ddc799</t>
  </si>
  <si>
    <t>00c55f041e27dc51</t>
  </si>
  <si>
    <t>07d9cd6afd884001</t>
  </si>
  <si>
    <t>fbd6d2f5a4e4a15e</t>
  </si>
  <si>
    <t>01a9a39529b27f36</t>
  </si>
  <si>
    <t>5a110d312052166f</t>
  </si>
  <si>
    <t>b71fac2ee9792cbe</t>
  </si>
  <si>
    <t>5a9de3ff3fdd849d</t>
  </si>
  <si>
    <t>Florida</t>
  </si>
  <si>
    <t>Orange Park</t>
  </si>
  <si>
    <t>Staten Island</t>
  </si>
  <si>
    <t>California</t>
  </si>
  <si>
    <t>Manhattan</t>
  </si>
  <si>
    <t>San Francisco</t>
  </si>
  <si>
    <t>Sacramento</t>
  </si>
  <si>
    <t>Santa Rosa</t>
  </si>
  <si>
    <t>admin</t>
  </si>
  <si>
    <t>city</t>
  </si>
  <si>
    <t>poi</t>
  </si>
  <si>
    <t>https://api.twitter.com/1.1/geo/id/4ec01c9dbc693497.json</t>
  </si>
  <si>
    <t>https://api.twitter.com/1.1/geo/id/00c9d1dd71ddc799.json</t>
  </si>
  <si>
    <t>https://api.twitter.com/1.1/geo/id/00c55f041e27dc51.json</t>
  </si>
  <si>
    <t>https://api.twitter.com/1.1/geo/id/07d9cd6afd884001.json</t>
  </si>
  <si>
    <t>https://api.twitter.com/1.1/geo/id/fbd6d2f5a4e4a15e.json</t>
  </si>
  <si>
    <t>https://api.twitter.com/1.1/geo/id/01a9a39529b27f36.json</t>
  </si>
  <si>
    <t>https://api.twitter.com/1.1/geo/id/5a110d312052166f.json</t>
  </si>
  <si>
    <t>https://api.twitter.com/1.1/geo/id/b71fac2ee9792cbe.json</t>
  </si>
  <si>
    <t>https://api.twitter.com/1.1/geo/id/5a9de3ff3fdd849d.json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</si>
  <si>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</si>
  <si>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</si>
  <si>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</si>
  <si>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</si>
  <si>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</si>
  <si>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</si>
  <si>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</si>
  <si>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</si>
  <si>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</si>
  <si>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</si>
  <si>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</si>
  <si>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</si>
  <si>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</si>
  <si>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</si>
  <si>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</si>
  <si>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</si>
  <si>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</si>
  <si>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</si>
  <si>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</si>
  <si>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</si>
  <si>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</si>
  <si>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vexxd</t>
  </si>
  <si>
    <t>Denver Nuggets</t>
  </si>
  <si>
    <t>Raptorr</t>
  </si>
  <si>
    <t>Ry Prichard</t>
  </si>
  <si>
    <t>eyeSauced</t>
  </si>
  <si>
    <t>Tonya aka DABQUEEN</t>
  </si>
  <si>
    <t>E40 The Counselor</t>
  </si>
  <si>
    <t>Brian Posehn</t>
  </si>
  <si>
    <t>Doug Benson’s at Acme Minneapolis Thurs 10/17</t>
  </si>
  <si>
    <t>Abdullah</t>
  </si>
  <si>
    <t>mike garber</t>
  </si>
  <si>
    <t>_xD83D__xDC3E_Mr.OogyBoogy</t>
  </si>
  <si>
    <t>Lulu Ramadan</t>
  </si>
  <si>
    <t>Richard Bottoms</t>
  </si>
  <si>
    <t>Betsy Banks _xD83C__xDF0A__xD83C__xDDFA__xD83C__xDDF8_</t>
  </si>
  <si>
    <t>Sheff's Shakespeare</t>
  </si>
  <si>
    <t>_xD83D__xDC41_ BILL</t>
  </si>
  <si>
    <t>BDR</t>
  </si>
  <si>
    <t>BritsinSanFran</t>
  </si>
  <si>
    <t>_xD83D__xDC51_AngieKincadeChizum_xD83D__xDC51_</t>
  </si>
  <si>
    <t>Kellyanne Conway</t>
  </si>
  <si>
    <t>Deborah Ditkowsk</t>
  </si>
  <si>
    <t>STEPH hawk</t>
  </si>
  <si>
    <t>Into the Trees.</t>
  </si>
  <si>
    <t>Aunt Gertrude calls BULLSHIT</t>
  </si>
  <si>
    <t>naturerocks</t>
  </si>
  <si>
    <t>Louie Santana</t>
  </si>
  <si>
    <t>Americankat62</t>
  </si>
  <si>
    <t>Marva Williams</t>
  </si>
  <si>
    <t>Bon Latino</t>
  </si>
  <si>
    <t>Click fan account</t>
  </si>
  <si>
    <t>CMU Confessions</t>
  </si>
  <si>
    <t>Emily Smith</t>
  </si>
  <si>
    <t>Jerry</t>
  </si>
  <si>
    <t>Davey Hampton</t>
  </si>
  <si>
    <t>Sarah Silverman</t>
  </si>
  <si>
    <t>Sarah Montour</t>
  </si>
  <si>
    <t>Love, Jennifer</t>
  </si>
  <si>
    <t>Witness for the pine-seclusion</t>
  </si>
  <si>
    <t>Vincent Garcia</t>
  </si>
  <si>
    <t>WFD</t>
  </si>
  <si>
    <t>Vanessa Lavorato</t>
  </si>
  <si>
    <t>Phylis☮️_xD83D__xDC9C_</t>
  </si>
  <si>
    <t>TheWeedTube</t>
  </si>
  <si>
    <t>B Real ™</t>
  </si>
  <si>
    <t>Daniel Goddard</t>
  </si>
  <si>
    <t>Brad Bogus</t>
  </si>
  <si>
    <t>Jake Browne</t>
  </si>
  <si>
    <t>chad steinhart</t>
  </si>
  <si>
    <t>Nuggets Nation</t>
  </si>
  <si>
    <t>Adam Bennett</t>
  </si>
  <si>
    <t>VICE Video</t>
  </si>
  <si>
    <t>William harrold</t>
  </si>
  <si>
    <t>Scare-oline on Candy _xD83D__xDC7B_</t>
  </si>
  <si>
    <t>Hi, I'm Jon</t>
  </si>
  <si>
    <t>Ced Funches</t>
  </si>
  <si>
    <t>amber ruffin</t>
  </si>
  <si>
    <t>I am her...she is me _xD83D__xDC8B_</t>
  </si>
  <si>
    <t>De(lame)y</t>
  </si>
  <si>
    <t>bomani</t>
  </si>
  <si>
    <t>Dhaval Shah</t>
  </si>
  <si>
    <t>Bleacher Report</t>
  </si>
  <si>
    <t>Twitter</t>
  </si>
  <si>
    <t>Eater LA</t>
  </si>
  <si>
    <t>shawn kelly</t>
  </si>
  <si>
    <t>Valley Tales Podcast</t>
  </si>
  <si>
    <t>Costa</t>
  </si>
  <si>
    <t>Andy Juett</t>
  </si>
  <si>
    <t>The Semi-Tropic</t>
  </si>
  <si>
    <t>dean norris</t>
  </si>
  <si>
    <t>Patrick Monahan</t>
  </si>
  <si>
    <t>Sean O'Connor</t>
  </si>
  <si>
    <t>Ray Martinelli</t>
  </si>
  <si>
    <t>JORDAN OKUN</t>
  </si>
  <si>
    <t>David Stassen</t>
  </si>
  <si>
    <t>nicole byer</t>
  </si>
  <si>
    <t>Comedian Ardell Boatwright</t>
  </si>
  <si>
    <t>Samantha Ruddy</t>
  </si>
  <si>
    <t>Huccession: Season 2</t>
  </si>
  <si>
    <t>Mrs. Betty Bowers</t>
  </si>
  <si>
    <t>rob delaney</t>
  </si>
  <si>
    <t>Donald J. Trump</t>
  </si>
  <si>
    <t>Joe Martin</t>
  </si>
  <si>
    <t>gerald zuckier</t>
  </si>
  <si>
    <t>Patton Oswalt</t>
  </si>
  <si>
    <t>Josh Scherer</t>
  </si>
  <si>
    <t>nina matsumoto</t>
  </si>
  <si>
    <t>think progresso, the soup that busts unions</t>
  </si>
  <si>
    <t>BADMAASH</t>
  </si>
  <si>
    <t>Connor McSpadden</t>
  </si>
  <si>
    <t>Brody Logan</t>
  </si>
  <si>
    <t>phil matarese</t>
  </si>
  <si>
    <t>_xD835__xDC9E__xD835__xDC5C__xD835__xDC5C__xD835__xDCC1__xD835__xDC54__xD835__xDCBE__xD835__xDCC7__xD835__xDCC1__xD835__xDC5C__xD835__xDCC3__xD835__xDCC1__xD835__xDCBE__xD835__xDCC3__xD835__xDC52_</t>
  </si>
  <si>
    <t>p@rick</t>
  </si>
  <si>
    <t>Betsy Sodaro</t>
  </si>
  <si>
    <t>Julia Prescott</t>
  </si>
  <si>
    <t>Dialogue Restaurant</t>
  </si>
  <si>
    <t>Simon Majumdar</t>
  </si>
  <si>
    <t>Stephen King</t>
  </si>
  <si>
    <t>claire trần</t>
  </si>
  <si>
    <t>Jordan Scott</t>
  </si>
  <si>
    <t>Matt Oswalt</t>
  </si>
  <si>
    <t>gabrus_xD83D__xDEBD_</t>
  </si>
  <si>
    <t>James Felton</t>
  </si>
  <si>
    <t>Denver Stiffs</t>
  </si>
  <si>
    <t>jack allison</t>
  </si>
  <si>
    <t>Gennefer ‘Stands with the WGA’ Gross</t>
  </si>
  <si>
    <t>Matthew Kang</t>
  </si>
  <si>
    <t>Alison Bennett</t>
  </si>
  <si>
    <t>The Simpsons</t>
  </si>
  <si>
    <t>Andy Wang</t>
  </si>
  <si>
    <t>Nick Wiger</t>
  </si>
  <si>
    <t>Elizabeth</t>
  </si>
  <si>
    <t>Katy Winge</t>
  </si>
  <si>
    <t>pistons in 4 (IFB)</t>
  </si>
  <si>
    <t>Harrison Wind</t>
  </si>
  <si>
    <t>Cola Jokic</t>
  </si>
  <si>
    <t>The Americana At Brand Memes</t>
  </si>
  <si>
    <t>Paul Scheer</t>
  </si>
  <si>
    <t>Emma Erdbrink</t>
  </si>
  <si>
    <t>Paul F. Tompkins</t>
  </si>
  <si>
    <t>Roberta_Bert_Rice</t>
  </si>
  <si>
    <t>• Blazers • Cubs • rip @vexxdick •</t>
  </si>
  <si>
    <t>Tweets from a mile up. #MileHighBasketball</t>
  </si>
  <si>
    <t>Passionate fan of the #Raptors. Been a diehard fan since I got my Damon Stoudamire Jersey at 16. Writer. Hit Follow for a uniquely real take on the Raptors #RTZ</t>
  </si>
  <si>
    <t>•Senior Talent at Acreage Holdings •Bong Appétit S1/S2 #liveforliveresin #terpquest</t>
  </si>
  <si>
    <t>Titanfall Sorry I mean fortnite youtube with 425 subs somebody send help fort needs it  click the link_xD83D__xDC47_❤️ [15] _xD83D__xDE80_</t>
  </si>
  <si>
    <t>newly engaged and loving life! HARDCORE CALL OF DUTY PLAYER and yes thats DOUG BENSON in my main profile pic!</t>
  </si>
  <si>
    <t>NEW ALBUM “ PRACTICE MAKES PAPER OUT NOW! For Booking Info Email: e40booking@gmail.com Instagram: @e40 snapchat e40</t>
  </si>
  <si>
    <t>comedian, actor, writer, giant idiot</t>
  </si>
  <si>
    <t>If you can't stand the tweet, unfollow the kitchen. GETTING DOUG W/HIGH on You Tube, DOUG LOVES MOVIES, DINING W/D &amp; K on iTunes</t>
  </si>
  <si>
    <t>mgmt: russell@regardingentertainment.com</t>
  </si>
  <si>
    <t>i cook. i eat. i listen to music live or recorded. i like my coffee black, my scotch neat and my beer dark.</t>
  </si>
  <si>
    <t>Civil Engineer, cook, musician, gamer and travel addict.</t>
  </si>
  <si>
    <t>“Mr. Oogs and TJ are Therapy Dogs. And they're good ones, too. #Resistance #FBR  #POSOTUS New rule: If you don't follow back, I unfollow. It's that simple.</t>
  </si>
  <si>
    <t>Reporter at @pbpost | Board member at @SPJFla | Coffee enthusiast. Send tips here ➡️ lramadan@pbpost.com</t>
  </si>
  <si>
    <t>Regeneration #13</t>
  </si>
  <si>
    <t>RN, writer, culinarian, mom to a French-speaking dog, feckful descendent of a founding father. #HandmarkedPaperBallots #RESIST #IndictTrump</t>
  </si>
  <si>
    <t>We are an umbrella group for people who read and perform plays, including ones by Shakespeare, in and around Sheffield</t>
  </si>
  <si>
    <t>_xD83C__xDDFA__xD83C__xDDF8__xD83C__xDDFA__xD83C__xDDF8_ _xD83C__xDDFA__xD83C__xDDF8_ Love my country | _xD83D__xDCAF_TRUMP _xD83D__xDCAF_ | VETS l MAGA l KAG l Trump2020 l MAGA _xD83D__xDCA5_ NRA _xD83C__xDDFA__xD83C__xDDF8__xD83C__xDDFA__xD83C__xDDF8__xD83C__xDDFA__xD83C__xDDF8_</t>
  </si>
  <si>
    <t>Democrat_xD83D__xDC99__xD83C__xDDEE__xD83C__xDDF9__xD83C__xDDFA__xD83C__xDDF8_ I Swear_xD83D__xDC48_</t>
  </si>
  <si>
    <t>American Citizen</t>
  </si>
  <si>
    <t>100% Loyalty to His Royalty...
The King of Pop #MichaelJackson...
It's better to be a warrior in a garden than a gardener in a war. - Bruce Lee</t>
  </si>
  <si>
    <t>Mom. Patriot. Catholic. Counselor. Survivor.</t>
  </si>
  <si>
    <t>It doesn't cost much to break something. Fixing it costs a fortune.
Women have a constitutional right to control their metabolism.</t>
  </si>
  <si>
    <t>Bevanite.
Foreign - While this government lasts.  
Go and see some live music today, please. It will improve your life.
Join a union today.
#NHSLove❤</t>
  </si>
  <si>
    <t>Anyone but Trump 2020. Dump @MoscowMitch and his cadre of swamp dwelling, ruble loving buddies. I don’t suffer fools well so all MAGAts/Trumpanzees blocked.</t>
  </si>
  <si>
    <t>WCE tragic. Rescue native animals. Obsessed with U.S.politics. Trump is the devil.  #ClimateChangeIsHere 
#Resist #VoteBlue2020 #25thAmendment</t>
  </si>
  <si>
    <t>i used to do a lot of things.
now I'm a cannabis advocate, connoisseur, budtender, and lead patient care liaison.
I run things, things don't run me.</t>
  </si>
  <si>
    <t>Defender of the Duchess of Sussex who is being abused! Avid Miniaturist, seamstress, eBay seller,Avid reader. Love animals!</t>
  </si>
  <si>
    <t>Team Sussex :Sussex Squad Member</t>
  </si>
  <si>
    <t>_xD83D__xDEE1_Anglophile,award-winning novelist &amp; former freelance columnist for Stars &amp; Stripes/Europe;former journalist: Air Force Times,BHam News, Mobile Register...</t>
  </si>
  <si>
    <t>Not affiliated with CMU. DM us or submit confessions at https://t.co/SvlPmO59EX WE KEEP IT ALL ANONYMOUS</t>
  </si>
  <si>
    <t>fine arts and sciences major, obnoxious marvel stan, big into cannabis my dudes let’s talk business abt it _xD83C__xDF3B__xD83D__xDC9B_✨</t>
  </si>
  <si>
    <t>_xD835__xDCF5__xD835__xDCF2__xD835__xDCEF__xD835__xDCEE_ _xD835__xDCF2__xD835__xDCFC_ _xD835__xDCF8__xD835__xDCF7__xD835__xDCEE_ _xD835__xDCEB__xD835__xDCF2__xD835__xDCF0_ _xD835__xDD02__xD835__xDCEE__xD835__xDCEE__xD835__xDCF1__xD835__xDCEA__xD835__xDD00_.</t>
  </si>
  <si>
    <t>Everything is jazz and I'm Stockton</t>
  </si>
  <si>
    <t>we're on a planet in outer space</t>
  </si>
  <si>
    <t>"There’s only one corner of the universe you can be certain of improving, and that’s your own self" -Aldous Huxley</t>
  </si>
  <si>
    <t>Mad as hell. #teacher #mother #woman #lightworker #healer #lover I think I’m funny. I recognize that I may be alone in that belief.</t>
  </si>
  <si>
    <t>Devils, Mets, Manchester United</t>
  </si>
  <si>
    <t>The papers, Josh! Where's the papers?!</t>
  </si>
  <si>
    <t>@Marigold_Sweets | Bong Appétit Cook-Off</t>
  </si>
  <si>
    <t>Wife, mom, gma, fun sensitive, crazy big kid tryin to live life in this bizarro world #YandRfan #Arkansas #dogs #music #peace #MotherEarth #VoteBlue _xD83D__xDEAB_DM</t>
  </si>
  <si>
    <t>We are now open to share your beautiful content. Stay free and Stay Safe.</t>
  </si>
  <si>
    <t>brealtv business inquiries Breal001@gmail.com http://fiddle.jshell.net/cnLwx91L/21/show/</t>
  </si>
  <si>
    <t>I play 'Cane' on The Young &amp; the Restless. Come from the Land Down Under &amp; like to commit Random Acts of Follow! Respect my fans!  #STOPBULLYING</t>
  </si>
  <si>
    <t>#punkrock #rockclimbing #art #rebellion are all my shit. Co-host @NerdAFShow, VP of Marketing @confidentcanna, @weedweeknews Council, past life GM of @cannabist</t>
  </si>
  <si>
    <t>Former weed reviewer for the @DenverPost. 
Founder at The Grow-Off, Fizz Fight. 
Contest rules apply.</t>
  </si>
  <si>
    <t>fan of all things HEAT and NBA.lifer for the godfather and the MIAMI HEAT!!also love hoop chatting but no infantile clueless haters please!</t>
  </si>
  <si>
    <t>#NuggetsNation-Denver Nuggets news &amp; info</t>
  </si>
  <si>
    <t>imagining.. #Wakanda</t>
  </si>
  <si>
    <t>The best original videos, documentaries, and underground news from around the world.</t>
  </si>
  <si>
    <t>Drinks writer for @LAist / @liquor / @eaterla</t>
  </si>
  <si>
    <t>figuring it out just like you</t>
  </si>
  <si>
    <t>MN Born. Head of Creative, designing + Fatherhood. Now: @schoooldinc @ozonepodcast Past: @VoxMedia, @Timberwolves @WNBA @uofsandiego</t>
  </si>
  <si>
    <t>Writer at Late Night With Seth Meyers and Detroiters. Drunk at Drunk History. Musical writer - King of Kong The Musical, Bigfoot and The Wiz! Improv!</t>
  </si>
  <si>
    <t>#reclaimingmytime</t>
  </si>
  <si>
    <t>Delaney with an N. She/Her. Shouting into the void. Founder/Editor at @phluffonline; creative communicator 4 hire; human trying my best</t>
  </si>
  <si>
    <t>you know why i’m here. i don’t, but you do.</t>
  </si>
  <si>
    <t>Founder of @Canna_Wine _xD83C__xDF31__xD83C__xDF77_| https://t.co/zPWrRp9WFh</t>
  </si>
  <si>
    <t>Get the Free B/R App</t>
  </si>
  <si>
    <t>What’s happening?!</t>
  </si>
  <si>
    <t>Food news and dining guides for Los Angeles. Tweets by @mattatouille</t>
  </si>
  <si>
    <t>Animator, Associate Animation Supervisor @ILMVFX / Lucasfilm, Co-founder @animationmentor, father of 2, watcher of movies, eater of carnival food</t>
  </si>
  <si>
    <t>Suburban lore about the ups, the downs, &amp; the one night stands. Pack a rip &amp; join us at the campfire. Let’s get casual. Hosted by @themicahggarcia.</t>
  </si>
  <si>
    <t>Just an ugly college student who tweets too much | Cal Poly SLO ‘19 | Alpha Sigma Phi</t>
  </si>
  <si>
    <t>I do a lot of stuff. You’ll figure it out. _xD83C__xDF9E_ _xD83C__xDFA5_ _xD83E__xDD2D_  Follow me on Instagram @andyjuett. Twitter too.</t>
  </si>
  <si>
    <t>1412 Glendale Blvd @ Montana St</t>
  </si>
  <si>
    <t>Actor. Poet. Nook, nook</t>
  </si>
  <si>
    <t>not the Train guy. cherries jubilee and that's it | @whatatimepod (http://patreon.com/whatatimepod) | gram: @pattymo | contact: pattymo@pattymo.com</t>
  </si>
  <si>
    <t>Writer/Comedian/Dad/Mets fan Your 2 Dads available where you get your podcasts! Late Late Show/Comedy Central Half Hour/Solar Opposites</t>
  </si>
  <si>
    <t>Producer &amp; Host of Air Jordan: A Food Podcast</t>
  </si>
  <si>
    <t>The Oath, Blockers, Central Intelligence, The Mindy Project, text messages, growing up we called the Euro step something else: traveling.</t>
  </si>
  <si>
    <t>See me live? Buy my merch?_xD83D__xDC47__xD83C__xDFFE_click da link Nailed It &amp; Comedians of the World on Netflix listen to my podcasts Why Won’t You Date Me? and Best Friends</t>
  </si>
  <si>
    <t>I love Stand up comedy......more than my first born son and I only have daughters</t>
  </si>
  <si>
    <t>Did standup on @colbertlateshow. Part-time warmup Sam at @FullFrontalSamB. Nets, Mets, Steelers. All opinions are those of the jail in Disneyworld.</t>
  </si>
  <si>
    <t>No relation. Senior editor @RELEVANT. Co-host of @CapeTownPod.</t>
  </si>
  <si>
    <t>TITHE:  https://t.co/ljjAYSpr3H
PATREON: https://t.co/1zg7R3aH1p
Americasbestchristian@gmail.com</t>
  </si>
  <si>
    <t>_xD83C__xDDEC__xD83C__xDDE7_UK • Watch all 4 series of #CATASTROPHE on @All4: http://bit.ly/1CKmZ3P _xD83C__xDDFA__xD83C__xDDF8_US • Watch it on @PrimeVideo: http://amzn.to/2o7OcQQ *I don’t often check DMs*</t>
  </si>
  <si>
    <t>45th President of the United States of America_xD83C__xDDFA__xD83C__xDDF8_</t>
  </si>
  <si>
    <t>AP Bio on NBC Thursdays at 8:30pm/7:30c ANNIHILATION streaming now on Netflix. IG: pattonoswalt</t>
  </si>
  <si>
    <t>Food guy @rhettandlink. Used to journalism @lamag, @maximmag, @firstwefeast. Buy my cookbook so I can afford nice meats. He/him. @UCLATrack_Field alum. Soy boy.</t>
  </si>
  <si>
    <t>Artist for Sparks!, Fangamer, Simpsons Comics, GDQ, GCCX, The SpeedGamers, &amp; more · Eisner Award winner · muay thai student · 日本語OK _xD83C__xDDEF__xD83C__xDDF5__xD83C__xDDE8__xD83C__xDDE6_</t>
  </si>
  <si>
    <t>Comedy. @improvboston. Silent Hill pod w @brockwilbur. Old words in @reductress. She/hearse. Between jobs. Buy me a Coke, thank you: https://t.co/OhpO8JrRvJ</t>
  </si>
  <si>
    <t>FOLLOW US ON IG: @BADMAASHLA - - - - - - -    -  -_xD83D__xDCCD_418 N Fairfax Avenue / _xD83D__xDCCD_108 W 2nd Street</t>
  </si>
  <si>
    <t>I'm a comedian and shit. Writer for @LightsOut. Host of @meanboyspodcast.</t>
  </si>
  <si>
    <t>Sports Anchor, alum of #TheU, Previously #9News @fox5dc @ESPNU @CBSSports Won a Sauna on The Price is Right</t>
  </si>
  <si>
    <t>cocreator of the HBO show Animals. co-writer of upcoming #KEEBLER movie</t>
  </si>
  <si>
    <t>follow me if u love to suffer</t>
  </si>
  <si>
    <t>Using my powerful brain to send positive vibes</t>
  </si>
  <si>
    <t>i'm funny!!!!</t>
  </si>
  <si>
    <t>Author, Cook, Food History Podcaster (@EatMyGlobePCast) &amp; on TV when they invite me. On a mission to "Go Everywhere, Eat Everything".@sazyrock's private chef.</t>
  </si>
  <si>
    <t>Author</t>
  </si>
  <si>
    <t>engagement @ajplus • hella trời ơi •  ghost @citylab @aajavoices @necir_wgbh @nbcnews</t>
  </si>
  <si>
    <t>Huge Nuggets fan and a major film buff.
Expect perfection, thrive on disappointment.</t>
  </si>
  <si>
    <t>I write on Mystery Science Theater 3000, awards shows, and sometimes do punch-up on movies. I also take photos and you can buy them on my Instagram page below</t>
  </si>
  <si>
    <t>#1 FUCCBOI podcast: HIGH&amp;MIGHTY. He STILL plays rugby and D&amp;D IG: @gabrus</t>
  </si>
  <si>
    <t>Comedy writer. Author of 52 Times Britain Was A Bellend:
Waterstones: http://bit.ly/2mWy7yv
Amazon: http://amzn.to/2lev9V0
Hive: https://bit.ly/2ozpf2k</t>
  </si>
  <si>
    <t>The largest Denver Nuggets community on the web. Tweets by @Bvogt422 @Adam_Mares and others. Part of the @sbnation network. Big 'Get Up' people.</t>
  </si>
  <si>
    <t>cohost @JackAMOnTwitch. cohost @strugglesesh. producer @mitchlivenow. gamer @BazizioGaming. former writer for academy awards, jimmy kimmel. #StillVotingMyOssoff</t>
  </si>
  <si>
    <t>Writer of TV. Seller of unaired pilots. Co-creator of the SATC spinoff, BERGER, with my co-pilot for life, @davidgrossTV. The Burgeroticist™.</t>
  </si>
  <si>
    <t>Editor of Eater LA @eaterla. Host of K-Town, an Eater web series about Korean food in America. USC 2007. Inquiries: kang at eater dot com</t>
  </si>
  <si>
    <t>TV writer/producer: Single Parents, You're The Worst. Probably wearing a Victorian baby ring right now.</t>
  </si>
  <si>
    <t>Official Twitter for #TheSimpsons. Sundays at 8/7c on @FOXTV!</t>
  </si>
  <si>
    <t>The Spectacle Circuit</t>
  </si>
  <si>
    <t>Sick Tiger. Hunk enthusiast</t>
  </si>
  <si>
    <t>Reporter/Host/Analyst @nuggets @altitudetv @altitudeSR @fantasyfreaks. All I do is win(ge). Strong GIF game, stronger hoop game. MN ➡️CO Instagram: @katywinge</t>
  </si>
  <si>
    <t>trash tweets ⬇️ Pistons and MSU expert/ not affiliated with Luke Kennard</t>
  </si>
  <si>
    <t>Covering the @Nuggets for @DNVR_Sports | Host of the award-winning @DNVR_Nuggets Podcast | Colorado grad | wind@BSNDenver dot com</t>
  </si>
  <si>
    <t>i try for stay off wagon, but we all know the cola make strong_xD83E__xDD64__xD83D__xDCAA__xD83C__xDFFC_all i want is get win for Nugget &amp; make proud all our fan. i follow back Serb and Nugget fan</t>
  </si>
  <si>
    <t>Memes about America’s favorite outdoor experience!</t>
  </si>
  <si>
    <t>Black Monday. The League. Human Giant. NTSF:SD:SUV:: Veep. 30 Rock. Disaster Artist. Podcasts @hdtgm @unspooled &amp; I write @marvel comics He/Him // IG:PaulScheer</t>
  </si>
  <si>
    <t>Freelance audio engineer for @doughboyspod, @deliboyspod, @allthingscomedy, @starburnsaudio, and @marketplace</t>
  </si>
  <si>
    <t>Comedian/Actorian: Bajillion Dollar Propertie$ - BoJack Horseman - Threedom - Superego - Instagram: http://Instagram.com/pftompkins</t>
  </si>
  <si>
    <t>Chicago, IL / Portland, OR</t>
  </si>
  <si>
    <t>Pepsi Center</t>
  </si>
  <si>
    <t>ACC, Toronto</t>
  </si>
  <si>
    <t>Los Angeles, CA</t>
  </si>
  <si>
    <t xml:space="preserve">707 Vallejo Ca. Bay Area </t>
  </si>
  <si>
    <t>Encino, CA and the world</t>
  </si>
  <si>
    <t>Los Angeles</t>
  </si>
  <si>
    <t>hollywood</t>
  </si>
  <si>
    <t>Burlington, NJ, USA</t>
  </si>
  <si>
    <t>Niagara Falls, NY</t>
  </si>
  <si>
    <t>Anywhere with internet access</t>
  </si>
  <si>
    <t>St. Ben’s, Chicago</t>
  </si>
  <si>
    <t>USA</t>
  </si>
  <si>
    <t>USA_xD83C__xDDFA__xD83C__xDDF8_</t>
  </si>
  <si>
    <t>unkown</t>
  </si>
  <si>
    <t>England.</t>
  </si>
  <si>
    <t>Small planet in the Milky Way</t>
  </si>
  <si>
    <t>Miles from Trumpland. Seaside.</t>
  </si>
  <si>
    <t>Jacksonville Beach, FL</t>
  </si>
  <si>
    <t>Denounce Bullies and God Whisperers!</t>
  </si>
  <si>
    <t xml:space="preserve">ROLL TIDE, Y’_xD83C__xDD70_️LL </t>
  </si>
  <si>
    <t>Mount Pleasant, MI</t>
  </si>
  <si>
    <t>turn on post notification</t>
  </si>
  <si>
    <t>Detroit, MI</t>
  </si>
  <si>
    <t xml:space="preserve">state of Palestine </t>
  </si>
  <si>
    <t>Manchester, NH</t>
  </si>
  <si>
    <t>A state of exasperation</t>
  </si>
  <si>
    <t>New York</t>
  </si>
  <si>
    <t>Arkansas, USA</t>
  </si>
  <si>
    <t>Denver, CO</t>
  </si>
  <si>
    <t xml:space="preserve">Los Angeles </t>
  </si>
  <si>
    <t>Denver</t>
  </si>
  <si>
    <t>Lake Buena Vista, FL</t>
  </si>
  <si>
    <t>Brooklyn, NY 11201</t>
  </si>
  <si>
    <t>ATL</t>
  </si>
  <si>
    <t>San Diego, CA</t>
  </si>
  <si>
    <t>Portland, OR</t>
  </si>
  <si>
    <t>NYC via Chicago</t>
  </si>
  <si>
    <t>Everywhere</t>
  </si>
  <si>
    <t>at a theather near you</t>
  </si>
  <si>
    <t>Los Angeles, CA / Denver, CO</t>
  </si>
  <si>
    <t>Echo Park, Los Angeles</t>
  </si>
  <si>
    <t>New York, NY</t>
  </si>
  <si>
    <t>LOS ANGELES</t>
  </si>
  <si>
    <t>LA</t>
  </si>
  <si>
    <t>NYC/LA/?</t>
  </si>
  <si>
    <t>mid of nowhere</t>
  </si>
  <si>
    <t>Brooklyn via Scranton</t>
  </si>
  <si>
    <t>Nashville</t>
  </si>
  <si>
    <t>The Only Country God Speaks To</t>
  </si>
  <si>
    <t>London, England</t>
  </si>
  <si>
    <t>Washington, DC</t>
  </si>
  <si>
    <t>Connecticut, USA</t>
  </si>
  <si>
    <t>the great pacific northWET</t>
  </si>
  <si>
    <t>Boston, Massachusetts</t>
  </si>
  <si>
    <t>los angeles</t>
  </si>
  <si>
    <t>logged on</t>
  </si>
  <si>
    <t>TX</t>
  </si>
  <si>
    <t>Hollywood!</t>
  </si>
  <si>
    <t>Eagle Rock, CA</t>
  </si>
  <si>
    <t>Santa Monica, CA</t>
  </si>
  <si>
    <t>she/her/chi/em</t>
  </si>
  <si>
    <t>LA via LI</t>
  </si>
  <si>
    <t>Fraud City, CO</t>
  </si>
  <si>
    <t>FOX</t>
  </si>
  <si>
    <t>Brooklyn, NY</t>
  </si>
  <si>
    <t>Free Food</t>
  </si>
  <si>
    <t>Grand Rapids, MI</t>
  </si>
  <si>
    <t>Denver, Colorado</t>
  </si>
  <si>
    <t>Soda Aisle, Walmart</t>
  </si>
  <si>
    <t>Glendale, CA</t>
  </si>
  <si>
    <t>HOLLYWOOD, U.S.A.</t>
  </si>
  <si>
    <t>https://t.co/8ddaaCZOGg</t>
  </si>
  <si>
    <t>https://t.co/t7FKC6p23N</t>
  </si>
  <si>
    <t>https://t.co/tj4BfeZ7s4</t>
  </si>
  <si>
    <t>https://t.co/40oqSXdXQg</t>
  </si>
  <si>
    <t>https://t.co/1Iedexb3VX</t>
  </si>
  <si>
    <t>http://t.co/Xjc9fiMvQ5</t>
  </si>
  <si>
    <t>http://douglovesmovies.com</t>
  </si>
  <si>
    <t>https://t.co/BFKnyn44BM</t>
  </si>
  <si>
    <t>https://open.spotify.com/album/681ZA3r0KQFEjHtrHNWiLF?si=rEZM_NW0QZa_04SpVIsSBQ</t>
  </si>
  <si>
    <t>http://Instagram.com/theexoticidiot</t>
  </si>
  <si>
    <t>https://t.co/Ywya9FlLIg</t>
  </si>
  <si>
    <t>http://wwn.nebcorp.com/</t>
  </si>
  <si>
    <t>http://marigoldsweetsco.com</t>
  </si>
  <si>
    <t>http://theweedtube.com/app</t>
  </si>
  <si>
    <t>http://www.breal.tv</t>
  </si>
  <si>
    <t>http://t.co/Ayyl1eddW6</t>
  </si>
  <si>
    <t>http://about.me/bradbogus</t>
  </si>
  <si>
    <t>http://jakebrowne.com</t>
  </si>
  <si>
    <t>https://t.co/Qg9Ora5hG4</t>
  </si>
  <si>
    <t>https://t.co/L3cZptGiIW</t>
  </si>
  <si>
    <t>https://t.co/hxkN9weT1K</t>
  </si>
  <si>
    <t>https://t.co/V6eRcdBkOp</t>
  </si>
  <si>
    <t>https://t.co/3gEVFWrAsR</t>
  </si>
  <si>
    <t>https://t.co/tq2pGi8f4d</t>
  </si>
  <si>
    <t>https://t.co/EDucVX0kSA</t>
  </si>
  <si>
    <t>https://t.co/akMdBUPQYO</t>
  </si>
  <si>
    <t>https://t.co/GRVM0pLrPa</t>
  </si>
  <si>
    <t>https://about.twitter.com/</t>
  </si>
  <si>
    <t>http://la.eater.com</t>
  </si>
  <si>
    <t>https://itunes.apple.com/us/podcast/valley-tales-podcast/id1456239916</t>
  </si>
  <si>
    <t>http://Instagram.com/zurealyst</t>
  </si>
  <si>
    <t>https://t.co/fRazRgkrz7</t>
  </si>
  <si>
    <t>https://t.co/X7TFwgwPWn</t>
  </si>
  <si>
    <t>http://pattymo.com</t>
  </si>
  <si>
    <t>https://t.co/gkWvYj8N0j</t>
  </si>
  <si>
    <t>https://itunes.apple.com/us/podcast/air-jordan-a-food-podcast/id1437334078?mt=2</t>
  </si>
  <si>
    <t>https://t.co/Nh8LaRPmaL</t>
  </si>
  <si>
    <t>http://Samantharuddy.com</t>
  </si>
  <si>
    <t>http://robdelaney.com</t>
  </si>
  <si>
    <t>http://www.Instagram.com/realDonaldTrump</t>
  </si>
  <si>
    <t>http://www.pattonoswalt.com</t>
  </si>
  <si>
    <t>https://t.co/tnClU3YY5o</t>
  </si>
  <si>
    <t>http://www.BADMAASHLA.com</t>
  </si>
  <si>
    <t>http://connormcspadden.com</t>
  </si>
  <si>
    <t>https://t.co/TNCCMkmhgB</t>
  </si>
  <si>
    <t>http://Instagram.com/philorphilip</t>
  </si>
  <si>
    <t>https://t.co/mqcUPxsKrZ</t>
  </si>
  <si>
    <t>http://twitch.tv/PatFromEarth</t>
  </si>
  <si>
    <t>https://t.co/bDWal4xQ9w</t>
  </si>
  <si>
    <t>https://t.co/nGIN2gpicU</t>
  </si>
  <si>
    <t>http://www.simonmajumdar.com</t>
  </si>
  <si>
    <t>http://stephenking.com</t>
  </si>
  <si>
    <t>https://www.instagram.com/mattoswaltva/</t>
  </si>
  <si>
    <t>https://t.co/uGQGWqE0Io</t>
  </si>
  <si>
    <t>http://bit.ly/2mWy7yv</t>
  </si>
  <si>
    <t>http://www.denverstiffs.com</t>
  </si>
  <si>
    <t>https://t.co/aFCoAmDuRf</t>
  </si>
  <si>
    <t>https://imdb.com/name/nm3833885/</t>
  </si>
  <si>
    <t>https://t.co/4ueUnhxvCh</t>
  </si>
  <si>
    <t>http://www.alisonbennett.com</t>
  </si>
  <si>
    <t>https://t.co/O5OuqyfNGy</t>
  </si>
  <si>
    <t>https://t.co/nCbnpz0Jyd</t>
  </si>
  <si>
    <t>https://t.co/6I1s4SZ2y0</t>
  </si>
  <si>
    <t>https://t.co/sZ566PtLMc</t>
  </si>
  <si>
    <t>https://t.co/RnZPMQaYOO</t>
  </si>
  <si>
    <t>http://www.paulftompkins.com</t>
  </si>
  <si>
    <t>Pacific Time (US &amp; Canada)</t>
  </si>
  <si>
    <t>Quito</t>
  </si>
  <si>
    <t>https://pbs.twimg.com/profile_banners/1038937699951042560/1557703154</t>
  </si>
  <si>
    <t>https://pbs.twimg.com/profile_banners/26074296/1567348854</t>
  </si>
  <si>
    <t>https://pbs.twimg.com/profile_banners/2263740990/1560492648</t>
  </si>
  <si>
    <t>https://pbs.twimg.com/profile_banners/1311502922/1492836195</t>
  </si>
  <si>
    <t>https://pbs.twimg.com/profile_banners/860285200474882049/1561316412</t>
  </si>
  <si>
    <t>https://pbs.twimg.com/profile_banners/1086764137739210753/1550119782</t>
  </si>
  <si>
    <t>https://pbs.twimg.com/profile_banners/40572559/1560622977</t>
  </si>
  <si>
    <t>https://pbs.twimg.com/profile_banners/38611183/1540338749</t>
  </si>
  <si>
    <t>https://pbs.twimg.com/profile_banners/18548221/1570370123</t>
  </si>
  <si>
    <t>https://pbs.twimg.com/profile_banners/105347801/1481656463</t>
  </si>
  <si>
    <t>https://pbs.twimg.com/profile_banners/74988580/1562424152</t>
  </si>
  <si>
    <t>https://pbs.twimg.com/profile_banners/713373797928316928/1503937234</t>
  </si>
  <si>
    <t>https://pbs.twimg.com/profile_banners/1086357504/1534952813</t>
  </si>
  <si>
    <t>https://pbs.twimg.com/profile_banners/7306602/1562524146</t>
  </si>
  <si>
    <t>https://pbs.twimg.com/profile_banners/26746278/1530832950</t>
  </si>
  <si>
    <t>https://pbs.twimg.com/profile_banners/2669427913/1409934708</t>
  </si>
  <si>
    <t>https://pbs.twimg.com/profile_banners/1031680007960252416/1567453999</t>
  </si>
  <si>
    <t>https://pbs.twimg.com/profile_banners/1019883722810765312/1532058351</t>
  </si>
  <si>
    <t>https://pbs.twimg.com/profile_banners/17975333/1369160001</t>
  </si>
  <si>
    <t>https://pbs.twimg.com/profile_banners/111974497/1543634103</t>
  </si>
  <si>
    <t>https://pbs.twimg.com/profile_banners/1041431080195289089/1537133202</t>
  </si>
  <si>
    <t>https://pbs.twimg.com/profile_banners/471672239/1555590586</t>
  </si>
  <si>
    <t>https://pbs.twimg.com/profile_banners/1073237029037711360/1565132664</t>
  </si>
  <si>
    <t>https://pbs.twimg.com/profile_banners/935014790/1564521495</t>
  </si>
  <si>
    <t>https://pbs.twimg.com/profile_banners/1051101784058540032/1567855978</t>
  </si>
  <si>
    <t>https://pbs.twimg.com/profile_banners/3742200391/1569005639</t>
  </si>
  <si>
    <t>https://pbs.twimg.com/profile_banners/319649781/1528027856</t>
  </si>
  <si>
    <t>https://pbs.twimg.com/profile_banners/1023963362986737664/1540769387</t>
  </si>
  <si>
    <t>https://pbs.twimg.com/profile_banners/861645687670415364/1570066201</t>
  </si>
  <si>
    <t>https://pbs.twimg.com/profile_banners/1081404517/1555553549</t>
  </si>
  <si>
    <t>https://pbs.twimg.com/profile_banners/784169523062640640/1561566950</t>
  </si>
  <si>
    <t>https://pbs.twimg.com/profile_banners/1115062645420363776/1567054300</t>
  </si>
  <si>
    <t>https://pbs.twimg.com/profile_banners/3177913382/1554614897</t>
  </si>
  <si>
    <t>https://pbs.twimg.com/profile_banners/117620214/1563229922</t>
  </si>
  <si>
    <t>https://pbs.twimg.com/profile_banners/30364057/1559768180</t>
  </si>
  <si>
    <t>https://pbs.twimg.com/profile_banners/3335248665/1567716690</t>
  </si>
  <si>
    <t>https://pbs.twimg.com/profile_banners/209750313/1519346057</t>
  </si>
  <si>
    <t>https://pbs.twimg.com/profile_banners/1064693020811919360/1557299528</t>
  </si>
  <si>
    <t>https://pbs.twimg.com/profile_banners/313007907/1523962394</t>
  </si>
  <si>
    <t>https://pbs.twimg.com/profile_banners/115275690/1367464927</t>
  </si>
  <si>
    <t>https://pbs.twimg.com/profile_banners/603901726/1554259060</t>
  </si>
  <si>
    <t>https://pbs.twimg.com/profile_banners/1144365315318525952/1568691975</t>
  </si>
  <si>
    <t>https://pbs.twimg.com/profile_banners/956689077641863168/1519307524</t>
  </si>
  <si>
    <t>https://pbs.twimg.com/profile_banners/17121755/1539893135</t>
  </si>
  <si>
    <t>https://pbs.twimg.com/profile_banners/37515801/1362759454</t>
  </si>
  <si>
    <t>https://pbs.twimg.com/profile_banners/21148487/1559234969</t>
  </si>
  <si>
    <t>https://pbs.twimg.com/profile_banners/18369976/1537391377</t>
  </si>
  <si>
    <t>https://pbs.twimg.com/profile_banners/3315445508/1439594778</t>
  </si>
  <si>
    <t>https://pbs.twimg.com/profile_banners/178772843/1520271335</t>
  </si>
  <si>
    <t>https://pbs.twimg.com/profile_banners/15691038/1508468724</t>
  </si>
  <si>
    <t>https://pbs.twimg.com/profile_banners/7121092/1562363046</t>
  </si>
  <si>
    <t>https://pbs.twimg.com/profile_banners/57565229/1557770200</t>
  </si>
  <si>
    <t>https://pbs.twimg.com/profile_banners/116409070/1569355623</t>
  </si>
  <si>
    <t>https://pbs.twimg.com/profile_banners/516735853/1498151939</t>
  </si>
  <si>
    <t>https://pbs.twimg.com/profile_banners/3013911494/1485783177</t>
  </si>
  <si>
    <t>https://pbs.twimg.com/profile_banners/1505305142/1474948297</t>
  </si>
  <si>
    <t>https://pbs.twimg.com/profile_banners/21129105/1408488885</t>
  </si>
  <si>
    <t>https://pbs.twimg.com/profile_banners/450314295/1561694560</t>
  </si>
  <si>
    <t>https://pbs.twimg.com/profile_banners/890891/1523712004</t>
  </si>
  <si>
    <t>https://pbs.twimg.com/profile_banners/783214/1556918042</t>
  </si>
  <si>
    <t>https://pbs.twimg.com/profile_banners/16510540/1411343400</t>
  </si>
  <si>
    <t>https://pbs.twimg.com/profile_banners/993007598205992960/1526184050</t>
  </si>
  <si>
    <t>https://pbs.twimg.com/profile_banners/3079176505/1546570088</t>
  </si>
  <si>
    <t>https://pbs.twimg.com/profile_banners/111514392/1569344068</t>
  </si>
  <si>
    <t>https://pbs.twimg.com/profile_banners/4150969159/1447180037</t>
  </si>
  <si>
    <t>https://pbs.twimg.com/profile_banners/2328421/1526525337</t>
  </si>
  <si>
    <t>https://pbs.twimg.com/profile_banners/23012305/1554311103</t>
  </si>
  <si>
    <t>https://pbs.twimg.com/profile_banners/523822734/1552797559</t>
  </si>
  <si>
    <t>https://pbs.twimg.com/profile_banners/20711389/1369651752</t>
  </si>
  <si>
    <t>https://pbs.twimg.com/profile_banners/256432094/1463770283</t>
  </si>
  <si>
    <t>https://pbs.twimg.com/profile_banners/38779513/1559591099</t>
  </si>
  <si>
    <t>https://pbs.twimg.com/profile_banners/39321718/1555424025</t>
  </si>
  <si>
    <t>https://pbs.twimg.com/profile_banners/46775436/1543342010</t>
  </si>
  <si>
    <t>https://pbs.twimg.com/profile_banners/22084427/1568016758</t>
  </si>
  <si>
    <t>https://pbs.twimg.com/profile_banners/25073877/1560920145</t>
  </si>
  <si>
    <t>https://pbs.twimg.com/profile_banners/1018536105870798848/1570843050</t>
  </si>
  <si>
    <t>https://pbs.twimg.com/profile_banners/139162440/1559885913</t>
  </si>
  <si>
    <t>https://pbs.twimg.com/profile_banners/1653650822/1559713265</t>
  </si>
  <si>
    <t>https://pbs.twimg.com/profile_banners/23903517/1541178557</t>
  </si>
  <si>
    <t>https://pbs.twimg.com/profile_banners/109155876/1506787902</t>
  </si>
  <si>
    <t>https://pbs.twimg.com/profile_banners/769960406/1470905746</t>
  </si>
  <si>
    <t>https://pbs.twimg.com/profile_banners/19563907/1448743756</t>
  </si>
  <si>
    <t>https://pbs.twimg.com/profile_banners/287407012/1454097104</t>
  </si>
  <si>
    <t>https://pbs.twimg.com/profile_banners/4265281873/1567584058</t>
  </si>
  <si>
    <t>https://pbs.twimg.com/profile_banners/54892867/1544070143</t>
  </si>
  <si>
    <t>https://pbs.twimg.com/profile_banners/27373679/1529430912</t>
  </si>
  <si>
    <t>https://pbs.twimg.com/profile_banners/847545619245924352/1496436109</t>
  </si>
  <si>
    <t>https://pbs.twimg.com/profile_banners/19402839/1566433061</t>
  </si>
  <si>
    <t>https://pbs.twimg.com/profile_banners/2835722978/1543212306</t>
  </si>
  <si>
    <t>https://pbs.twimg.com/profile_banners/249346453/1535948757</t>
  </si>
  <si>
    <t>https://pbs.twimg.com/profile_banners/145320485/1398278046</t>
  </si>
  <si>
    <t>https://pbs.twimg.com/profile_banners/2904913023/1560184965</t>
  </si>
  <si>
    <t>https://pbs.twimg.com/profile_banners/22037055/1561161724</t>
  </si>
  <si>
    <t>https://pbs.twimg.com/profile_banners/18497157/1554511278</t>
  </si>
  <si>
    <t>https://pbs.twimg.com/profile_banners/15729017/1547409353</t>
  </si>
  <si>
    <t>https://pbs.twimg.com/profile_banners/15858175/1467570312</t>
  </si>
  <si>
    <t>https://pbs.twimg.com/profile_banners/21605870/1390687569</t>
  </si>
  <si>
    <t>https://pbs.twimg.com/profile_banners/755953153/1555938113</t>
  </si>
  <si>
    <t>https://pbs.twimg.com/profile_banners/235460252/1563900432</t>
  </si>
  <si>
    <t>https://pbs.twimg.com/profile_banners/2885204903/1494097912</t>
  </si>
  <si>
    <t>https://pbs.twimg.com/profile_banners/218592221/1548742547</t>
  </si>
  <si>
    <t>https://pbs.twimg.com/profile_banners/1021406238649856000/1569436875</t>
  </si>
  <si>
    <t>https://pbs.twimg.com/profile_banners/245129286/1538723207</t>
  </si>
  <si>
    <t>https://pbs.twimg.com/profile_banners/1083577671341277185/1547184948</t>
  </si>
  <si>
    <t>https://pbs.twimg.com/profile_banners/1111338974860054529/1557942164</t>
  </si>
  <si>
    <t>https://pbs.twimg.com/profile_banners/6480652/1546402925</t>
  </si>
  <si>
    <t>https://pbs.twimg.com/profile_banners/505268830/1543961944</t>
  </si>
  <si>
    <t>https://pbs.twimg.com/profile_banners/17732153/1566789155</t>
  </si>
  <si>
    <t>http://abs.twimg.com/images/themes/theme2/bg.gif</t>
  </si>
  <si>
    <t>http://abs.twimg.com/images/themes/theme1/bg.png</t>
  </si>
  <si>
    <t>http://abs.twimg.com/images/themes/theme9/bg.gif</t>
  </si>
  <si>
    <t>http://abs.twimg.com/images/themes/theme14/bg.gif</t>
  </si>
  <si>
    <t>http://abs.twimg.com/images/themes/theme5/bg.gif</t>
  </si>
  <si>
    <t>http://abs.twimg.com/images/themes/theme15/bg.png</t>
  </si>
  <si>
    <t>http://abs.twimg.com/images/themes/theme6/bg.gif</t>
  </si>
  <si>
    <t>http://abs.twimg.com/images/themes/theme17/bg.gif</t>
  </si>
  <si>
    <t>http://a0.twimg.com/images/themes/theme9/bg.gif</t>
  </si>
  <si>
    <t>http://pbs.twimg.com/profile_background_images/10447541/Picture_5.png</t>
  </si>
  <si>
    <t>http://abs.twimg.com/images/themes/theme18/bg.gif</t>
  </si>
  <si>
    <t>http://abs.twimg.com/images/themes/theme10/bg.gif</t>
  </si>
  <si>
    <t>http://abs.twimg.com/images/themes/theme19/bg.gif</t>
  </si>
  <si>
    <t>http://abs.twimg.com/images/themes/theme8/bg.gif</t>
  </si>
  <si>
    <t>http://abs.twimg.com/images/themes/theme4/bg.gif</t>
  </si>
  <si>
    <t>http://abs.twimg.com/images/themes/theme13/bg.gif</t>
  </si>
  <si>
    <t>http://abs.twimg.com/images/themes/theme11/bg.gif</t>
  </si>
  <si>
    <t>http://pbs.twimg.com/profile_images/1140679079806394369/wQ1wgwWI_normal.jpg</t>
  </si>
  <si>
    <t>http://pbs.twimg.com/profile_images/1139758403280965633/3yx5aw8g_normal.jpg</t>
  </si>
  <si>
    <t>http://pbs.twimg.com/profile_images/202878226/sallyandI_normal.jpg</t>
  </si>
  <si>
    <t>http://pbs.twimg.com/profile_images/1180844492259086336/e7kTaZe1_normal.jpg</t>
  </si>
  <si>
    <t>http://pbs.twimg.com/profile_images/819361864794730496/Za3gY7X0_normal.jpg</t>
  </si>
  <si>
    <t>http://pbs.twimg.com/profile_images/1048674212863508482/7lKq7cu9_normal.jpg</t>
  </si>
  <si>
    <t>http://pbs.twimg.com/profile_images/1063430243107696640/GC-mkfPk_normal.jpg</t>
  </si>
  <si>
    <t>http://pbs.twimg.com/profile_images/1143918881716809736/061XdjUs_normal.jpg</t>
  </si>
  <si>
    <t>http://pbs.twimg.com/profile_images/1166936677711003648/NuU_8Z7-_normal.jpg</t>
  </si>
  <si>
    <t>http://pbs.twimg.com/profile_images/1081418220198866946/uXpndBHp_normal.jpg</t>
  </si>
  <si>
    <t>http://pbs.twimg.com/profile_images/869453546298646528/BAgmD_Vn_normal.jpg</t>
  </si>
  <si>
    <t>http://pbs.twimg.com/profile_images/1111680504028225536/LEDFzGvS_normal.jpg</t>
  </si>
  <si>
    <t>http://pbs.twimg.com/profile_images/1146134612046827520/0EQkPY8t_normal.jpg</t>
  </si>
  <si>
    <t>http://pbs.twimg.com/profile_images/1053014235993792513/xvLDfpEt_normal.jpg</t>
  </si>
  <si>
    <t>http://a0.twimg.com/profile_images/3146564303/8bad9d791bc72df85ca65e90dc512087_normal.jpeg</t>
  </si>
  <si>
    <t>http://pbs.twimg.com/profile_images/1081389419389640704/MIC0TF0b_normal.jpg</t>
  </si>
  <si>
    <t>http://pbs.twimg.com/profile_images/701851548834361344/HsbwlLKd_normal.png</t>
  </si>
  <si>
    <t>http://pbs.twimg.com/profile_images/861583828011421697/DkbGQXSg_normal.jpg</t>
  </si>
  <si>
    <t>http://pbs.twimg.com/profile_images/1150787024598646784/ozvSXdJ2_normal.jpg</t>
  </si>
  <si>
    <t>http://pbs.twimg.com/profile_images/997954986184134657/o4NhBKLe_normal.jpg</t>
  </si>
  <si>
    <t>http://pbs.twimg.com/profile_images/805891391704465408/Iw12c2yW_normal.jpg</t>
  </si>
  <si>
    <t>http://pbs.twimg.com/profile_images/1061738174731313152/5mZGZK-S_normal.jpg</t>
  </si>
  <si>
    <t>http://pbs.twimg.com/profile_images/929064202915823616/TqQofDPI_normal.jpg</t>
  </si>
  <si>
    <t>http://pbs.twimg.com/profile_images/854430488777379840/zFdLhwbT_normal.jpg</t>
  </si>
  <si>
    <t>http://pbs.twimg.com/profile_images/1111729635610382336/_65QFl7B_normal.png</t>
  </si>
  <si>
    <t>http://pbs.twimg.com/profile_images/513842689482035200/tIpzHcEW_normal.png</t>
  </si>
  <si>
    <t>http://pbs.twimg.com/profile_images/970808437796880384/tdVs3zkk_normal.jpg</t>
  </si>
  <si>
    <t>http://pbs.twimg.com/profile_images/1009283171563683841/VUyMIDfV_normal.jpg</t>
  </si>
  <si>
    <t>http://pbs.twimg.com/profile_images/662769730189524992/dfNBpol7_normal.jpg</t>
  </si>
  <si>
    <t>http://pbs.twimg.com/profile_images/2751094004/c5809c083fdf5416f4b479c6b7f3a556_normal.jpeg</t>
  </si>
  <si>
    <t>http://pbs.twimg.com/profile_images/1121475973533392897/_RK85XYR_normal.jpg</t>
  </si>
  <si>
    <t>http://pbs.twimg.com/profile_images/1115734139229982720/HUhOiuAa_normal.jpg</t>
  </si>
  <si>
    <t>http://pbs.twimg.com/profile_images/1099542900138864640/S6taw4OX_normal.jpg</t>
  </si>
  <si>
    <t>http://pbs.twimg.com/profile_images/749250650161106944/itEVlpLa_normal.jpg</t>
  </si>
  <si>
    <t>http://pbs.twimg.com/profile_images/378800000102055474/ef394e345dce2fb085da840fa6013782_normal.jpeg</t>
  </si>
  <si>
    <t>http://pbs.twimg.com/profile_images/1150495266568572934/Myri6fSh_normal.jpg</t>
  </si>
  <si>
    <t>http://pbs.twimg.com/profile_images/955814690277548033/a959OhUy_normal.jpg</t>
  </si>
  <si>
    <t>http://pbs.twimg.com/profile_images/1118579328781103110/5m2n73Op_normal.png</t>
  </si>
  <si>
    <t>http://pbs.twimg.com/profile_images/1062264728804823045/mjWindTf_normal.jpg</t>
  </si>
  <si>
    <t>http://pbs.twimg.com/profile_images/874276197357596672/kUuht00m_normal.jpg</t>
  </si>
  <si>
    <t>http://pbs.twimg.com/profile_images/1043658068829954048/CbrWMkI-_normal.jpg</t>
  </si>
  <si>
    <t>http://pbs.twimg.com/profile_images/821194430594093056/Pc0k36Tq_normal.jpg</t>
  </si>
  <si>
    <t>http://pbs.twimg.com/profile_images/948289341322702853/gAHQK9vY_normal.jpg</t>
  </si>
  <si>
    <t>http://pbs.twimg.com/profile_images/1131765938531885056/yEQ6T1TA_normal.jpg</t>
  </si>
  <si>
    <t>http://pbs.twimg.com/profile_images/1078425143905419264/hskJAT0r_normal.jpg</t>
  </si>
  <si>
    <t>http://pbs.twimg.com/profile_images/1157816082608152576/teT4OF5J_normal.jpg</t>
  </si>
  <si>
    <t>http://pbs.twimg.com/profile_images/763660159537197056/QFlj9rRg_normal.jpg</t>
  </si>
  <si>
    <t>http://pbs.twimg.com/profile_images/842035441654198272/a3DC0XUJ_normal.jpg</t>
  </si>
  <si>
    <t>http://pbs.twimg.com/profile_images/961815556696432640/e4KXWJhk_normal.jpg</t>
  </si>
  <si>
    <t>http://pbs.twimg.com/profile_images/1095912720484884480/Exeo2j4L_normal.png</t>
  </si>
  <si>
    <t>http://pbs.twimg.com/profile_images/1159272542097612802/JE5bziQ2_normal.jpg</t>
  </si>
  <si>
    <t>http://pbs.twimg.com/profile_images/1436437007/image_normal.jpg</t>
  </si>
  <si>
    <t>http://pbs.twimg.com/profile_images/1029162724612161536/Voaqm5R9_normal.jpg</t>
  </si>
  <si>
    <t>http://pbs.twimg.com/profile_images/870742198886596608/DHAI9JuD_normal.jpg</t>
  </si>
  <si>
    <t>http://pbs.twimg.com/profile_images/1168748847742373888/GnX-LUzJ_normal.jpg</t>
  </si>
  <si>
    <t>http://pbs.twimg.com/profile_images/378800000836981162/b683f7509ec792c3e481ead332940cdc_normal.jpeg</t>
  </si>
  <si>
    <t>http://pbs.twimg.com/profile_images/1168400658288074752/v1Oxq8OF_normal.jpg</t>
  </si>
  <si>
    <t>http://pbs.twimg.com/profile_images/1152692397790265344/WfMJwOkq_normal.jpg</t>
  </si>
  <si>
    <t>http://pbs.twimg.com/profile_images/722184632288960512/ZUh_hO61_normal.jpg</t>
  </si>
  <si>
    <t>http://pbs.twimg.com/profile_images/697195172925304832/t5nik0jk_normal.jpg</t>
  </si>
  <si>
    <t>http://pbs.twimg.com/profile_images/863860130009546754/-2Zr0kqI_normal.jpg</t>
  </si>
  <si>
    <t>http://pbs.twimg.com/profile_images/1048369788462891008/mH7i03Je_normal.jpg</t>
  </si>
  <si>
    <t>http://pbs.twimg.com/profile_images/1116891812201820160/gz-ELPLP_normal.jpg</t>
  </si>
  <si>
    <t>http://pbs.twimg.com/profile_images/1111333900779872256/sq7CZ0eb_normal.png</t>
  </si>
  <si>
    <t>http://pbs.twimg.com/profile_images/1120311759074746369/SPjMYUAN_normal.jpg</t>
  </si>
  <si>
    <t>http://pbs.twimg.com/profile_images/461711847402381312/1JBwXwRi_normal.jpeg</t>
  </si>
  <si>
    <t>http://pbs.twimg.com/profile_images/1153708147460038656/6UeC_EqW_normal.jpg</t>
  </si>
  <si>
    <t>http://pbs.twimg.com/profile_images/979928732948365312/BBjFZTgy_normal.jpg</t>
  </si>
  <si>
    <t>http://pbs.twimg.com/profile_images/1176281654278709249/EboWogEq_normal.jpg</t>
  </si>
  <si>
    <t>http://pbs.twimg.com/profile_images/1094018768018132992/Z90RaABk_normal.jpg</t>
  </si>
  <si>
    <t>http://pbs.twimg.com/profile_images/1128717353330495488/vZaJTQPv_normal.jpg</t>
  </si>
  <si>
    <t>http://pbs.twimg.com/profile_images/816379517111369728/97eh1C5-_normal.jpg</t>
  </si>
  <si>
    <t>http://pbs.twimg.com/profile_images/1060325370547724293/UjsMIdVi_normal.jpg</t>
  </si>
  <si>
    <t>http://pbs.twimg.com/profile_images/1017291771481489408/7eogiLws_normal.jpg</t>
  </si>
  <si>
    <t>Open Twitter Page for This Person</t>
  </si>
  <si>
    <t>https://twitter.com/vexxdcock</t>
  </si>
  <si>
    <t>https://twitter.com/nuggets</t>
  </si>
  <si>
    <t>https://twitter.com/raptornian</t>
  </si>
  <si>
    <t>https://twitter.com/cannabisencyclo</t>
  </si>
  <si>
    <t>https://twitter.com/isaucedyt</t>
  </si>
  <si>
    <t>https://twitter.com/tonya51084387</t>
  </si>
  <si>
    <t>https://twitter.com/e40</t>
  </si>
  <si>
    <t>https://twitter.com/thebrianposehn</t>
  </si>
  <si>
    <t>https://twitter.com/dougbenson</t>
  </si>
  <si>
    <t>https://twitter.com/imyourkid</t>
  </si>
  <si>
    <t>https://twitter.com/garbs</t>
  </si>
  <si>
    <t>https://twitter.com/engineeringdave</t>
  </si>
  <si>
    <t>https://twitter.com/mr_oogy_boogy</t>
  </si>
  <si>
    <t>https://twitter.com/luluramadan</t>
  </si>
  <si>
    <t>https://twitter.com/rbottoms</t>
  </si>
  <si>
    <t>https://twitter.com/betsybg</t>
  </si>
  <si>
    <t>https://twitter.com/shefshakespeare</t>
  </si>
  <si>
    <t>https://twitter.com/williammillen5</t>
  </si>
  <si>
    <t>https://twitter.com/bdr_borgia</t>
  </si>
  <si>
    <t>https://twitter.com/jsbula</t>
  </si>
  <si>
    <t>https://twitter.com/aburrin</t>
  </si>
  <si>
    <t>https://twitter.com/mjstruth</t>
  </si>
  <si>
    <t>https://twitter.com/kellyannepolls</t>
  </si>
  <si>
    <t>https://twitter.com/deborahditkows1</t>
  </si>
  <si>
    <t>https://twitter.com/stephhawk8</t>
  </si>
  <si>
    <t>https://twitter.com/lostchordof1963</t>
  </si>
  <si>
    <t>https://twitter.com/auntcalls</t>
  </si>
  <si>
    <t>https://twitter.com/sandyreadsalot2</t>
  </si>
  <si>
    <t>https://twitter.com/skiptomylou757</t>
  </si>
  <si>
    <t>https://twitter.com/americankat62</t>
  </si>
  <si>
    <t>https://twitter.com/marvawi15791422</t>
  </si>
  <si>
    <t>https://twitter.com/bonnielatino</t>
  </si>
  <si>
    <t>https://twitter.com/stunttmcnugget</t>
  </si>
  <si>
    <t>https://twitter.com/cmuconfessions3</t>
  </si>
  <si>
    <t>https://twitter.com/emlovely18</t>
  </si>
  <si>
    <t>https://twitter.com/jerrypleasure</t>
  </si>
  <si>
    <t>https://twitter.com/dhampton_3</t>
  </si>
  <si>
    <t>https://twitter.com/sarahksilverman</t>
  </si>
  <si>
    <t>https://twitter.com/lovepink0924</t>
  </si>
  <si>
    <t>https://twitter.com/lurvejennifer</t>
  </si>
  <si>
    <t>https://twitter.com/fungusty</t>
  </si>
  <si>
    <t>https://twitter.com/areyouvin</t>
  </si>
  <si>
    <t>https://twitter.com/sir_blobfish</t>
  </si>
  <si>
    <t>https://twitter.com/vanessamarigold</t>
  </si>
  <si>
    <t>https://twitter.com/pettitphylis</t>
  </si>
  <si>
    <t>https://twitter.com/theweedtube1</t>
  </si>
  <si>
    <t>https://twitter.com/b_real</t>
  </si>
  <si>
    <t>https://twitter.com/danielgoddard</t>
  </si>
  <si>
    <t>https://twitter.com/forceghostbrad</t>
  </si>
  <si>
    <t>https://twitter.com/fakejakebrowne</t>
  </si>
  <si>
    <t>https://twitter.com/spiral5158</t>
  </si>
  <si>
    <t>https://twitter.com/nuggetsnationcp</t>
  </si>
  <si>
    <t>https://twitter.com/832ajb</t>
  </si>
  <si>
    <t>https://twitter.com/vice_video</t>
  </si>
  <si>
    <t>https://twitter.com/williamharrol14</t>
  </si>
  <si>
    <t>https://twitter.com/carolineoncrack</t>
  </si>
  <si>
    <t>https://twitter.com/mrjoncee</t>
  </si>
  <si>
    <t>https://twitter.com/cedfunches</t>
  </si>
  <si>
    <t>https://twitter.com/ambermruffin</t>
  </si>
  <si>
    <t>https://twitter.com/runnersbosslady</t>
  </si>
  <si>
    <t>https://twitter.com/loser513</t>
  </si>
  <si>
    <t>https://twitter.com/bomani_jones</t>
  </si>
  <si>
    <t>https://twitter.com/ceodhaval</t>
  </si>
  <si>
    <t>https://twitter.com/bleacherreport</t>
  </si>
  <si>
    <t>https://twitter.com/twitter</t>
  </si>
  <si>
    <t>https://twitter.com/eaterla</t>
  </si>
  <si>
    <t>https://twitter.com/shawnimator</t>
  </si>
  <si>
    <t>https://twitter.com/valleytalespod</t>
  </si>
  <si>
    <t>https://twitter.com/billybobsanderz</t>
  </si>
  <si>
    <t>https://twitter.com/andyjuett</t>
  </si>
  <si>
    <t>https://twitter.com/thesemitropic</t>
  </si>
  <si>
    <t>https://twitter.com/deanjnorris</t>
  </si>
  <si>
    <t>https://twitter.com/pattymo</t>
  </si>
  <si>
    <t>https://twitter.com/seanoconnz</t>
  </si>
  <si>
    <t>https://twitter.com/rxmart2</t>
  </si>
  <si>
    <t>https://twitter.com/jordanokun</t>
  </si>
  <si>
    <t>https://twitter.com/davidstassen</t>
  </si>
  <si>
    <t>https://twitter.com/nicolebyer</t>
  </si>
  <si>
    <t>https://twitter.com/detroit_boat</t>
  </si>
  <si>
    <t>https://twitter.com/samlymatters</t>
  </si>
  <si>
    <t>https://twitter.com/tylerhuckabee</t>
  </si>
  <si>
    <t>https://twitter.com/bettybowers</t>
  </si>
  <si>
    <t>https://twitter.com/robdelaney</t>
  </si>
  <si>
    <t>https://twitter.com/realdonaldtrump</t>
  </si>
  <si>
    <t>https://twitter.com/usa_cheapseats</t>
  </si>
  <si>
    <t>https://twitter.com/gzuckier</t>
  </si>
  <si>
    <t>https://twitter.com/pattonoswalt</t>
  </si>
  <si>
    <t>https://twitter.com/mythicalchef</t>
  </si>
  <si>
    <t>https://twitter.com/spacecoyotl</t>
  </si>
  <si>
    <t>https://twitter.com/rajandelman</t>
  </si>
  <si>
    <t>https://twitter.com/badmaashla</t>
  </si>
  <si>
    <t>https://twitter.com/connormcspadden</t>
  </si>
  <si>
    <t>https://twitter.com/brodylogan</t>
  </si>
  <si>
    <t>https://twitter.com/philorphilip</t>
  </si>
  <si>
    <t>https://twitter.com/6969_6969696969</t>
  </si>
  <si>
    <t>https://twitter.com/patfromearth</t>
  </si>
  <si>
    <t>https://twitter.com/birdysoderdy</t>
  </si>
  <si>
    <t>https://twitter.com/juliaprescott</t>
  </si>
  <si>
    <t>https://twitter.com/dialoguerest</t>
  </si>
  <si>
    <t>https://twitter.com/simonmajumdar</t>
  </si>
  <si>
    <t>https://twitter.com/stephenking</t>
  </si>
  <si>
    <t>https://twitter.com/clairevtran</t>
  </si>
  <si>
    <t>https://twitter.com/jordandan53</t>
  </si>
  <si>
    <t>https://twitter.com/mattoswaltva</t>
  </si>
  <si>
    <t>https://twitter.com/gabrus</t>
  </si>
  <si>
    <t>https://twitter.com/jimmfelton</t>
  </si>
  <si>
    <t>https://twitter.com/denverstiffs</t>
  </si>
  <si>
    <t>https://twitter.com/jackallisonlol</t>
  </si>
  <si>
    <t>https://twitter.com/gennefer</t>
  </si>
  <si>
    <t>https://twitter.com/mattatouille</t>
  </si>
  <si>
    <t>https://twitter.com/bennettleigh</t>
  </si>
  <si>
    <t>https://twitter.com/thesimpsons</t>
  </si>
  <si>
    <t>https://twitter.com/andywangnyla</t>
  </si>
  <si>
    <t>https://twitter.com/nickwiger</t>
  </si>
  <si>
    <t>https://twitter.com/monalisagoogle</t>
  </si>
  <si>
    <t>https://twitter.com/katywinge</t>
  </si>
  <si>
    <t>https://twitter.com/kennardszn</t>
  </si>
  <si>
    <t>https://twitter.com/harrisonwind</t>
  </si>
  <si>
    <t>https://twitter.com/jokicnicola</t>
  </si>
  <si>
    <t>https://twitter.com/americanamemes</t>
  </si>
  <si>
    <t>https://twitter.com/paulscheer</t>
  </si>
  <si>
    <t>https://twitter.com/emmaatree</t>
  </si>
  <si>
    <t>https://twitter.com/pftompkins</t>
  </si>
  <si>
    <t>https://twitter.com/robertabertric1</t>
  </si>
  <si>
    <t>vexxdcock
@CannabisEncyclo @Raptornian @nuggets
top 4 regular season team btw not
playoffs</t>
  </si>
  <si>
    <t xml:space="preserve">nuggets
</t>
  </si>
  <si>
    <t>raptornian
@CannabisEncyclo @nuggets Smh</t>
  </si>
  <si>
    <t>cannabisencyclo
@PFTompkins I would never tell
a person shifting in their seat
something like that. Who knows
what kind of terrible anal itch
they are dealing with.</t>
  </si>
  <si>
    <t>isaucedyt
@CannabisEncyclo @Raptornian @nuggets
Raptors were only a top 4 team
bc of kawhi without him they ain’t
seeing a conference final</t>
  </si>
  <si>
    <t>tonya51084387
GROWERS BEWARE.. DO NOT BUY ANYTHING
FROM FEEDER BREEDER INC. THEY WILL
RIP YOU OFF!!! @DougBenson @thebrianposehn
@CannabisEncyclo @ImYourKid @E40</t>
  </si>
  <si>
    <t xml:space="preserve">e40
</t>
  </si>
  <si>
    <t xml:space="preserve">thebrianposehn
</t>
  </si>
  <si>
    <t xml:space="preserve">dougbenson
</t>
  </si>
  <si>
    <t xml:space="preserve">imyourkid
</t>
  </si>
  <si>
    <t>garbs
@CannabisEncyclo he can make a
golden rope out of those fine locks
of hair...</t>
  </si>
  <si>
    <t>engineeringdave
@CannabisEncyclo We can only hope...</t>
  </si>
  <si>
    <t>mr_oogy_boogy
@BetsyBG @CannabisEncyclo @rbottoms
@luluramadan When did she make
this statement?</t>
  </si>
  <si>
    <t xml:space="preserve">luluramadan
</t>
  </si>
  <si>
    <t>rbottoms
@STEPHhawk8 @BetsyBG @CannabisEncyclo
@luluramadan And yet I can’t seem
to care.</t>
  </si>
  <si>
    <t>betsybg
@STEPHhawk8 @rbottoms @CannabisEncyclo
@luluramadan @KellyannePolls (Cont’d)...because
we’re not really talking abo… https://t.co/WjVguFchn5</t>
  </si>
  <si>
    <t>shefshakespeare
RT @BetsyBG: @CannabisEncyclo @rbottoms
@luluramadan Much of Sarah Ferguson’s
massive debt was paid by Epstein.
She later made a “horrified…</t>
  </si>
  <si>
    <t>williammillen5
@BetsyBG @CannabisEncyclo @rbottoms
@luluramadan Hmmm, I wonder how
she would react if this happened
to her own children!</t>
  </si>
  <si>
    <t>bdr_borgia
RT @BetsyBG: @CannabisEncyclo @rbottoms
@luluramadan Much of Sarah Ferguson’s
massive debt was paid by Epstein.
She later made a “horrified…</t>
  </si>
  <si>
    <t>jsbula
RT @BetsyBG: @CannabisEncyclo @rbottoms
@luluramadan Much of Sarah Ferguson’s
massive debt was paid by Epstein.
She later made a “horrified…</t>
  </si>
  <si>
    <t>aburrin
RT @BetsyBG: @CannabisEncyclo @rbottoms
@luluramadan Much of Sarah Ferguson’s
massive debt was paid by Epstein.
She later made a “horrified…</t>
  </si>
  <si>
    <t>mjstruth
RT @BetsyBG: @CannabisEncyclo @rbottoms
@luluramadan Much of Sarah Ferguson’s
massive debt was paid by Epstein.
She later made a “horrified…</t>
  </si>
  <si>
    <t xml:space="preserve">kellyannepolls
</t>
  </si>
  <si>
    <t>deborahditkows1
@rbottoms @CannabisEncyclo @luluramadan
I'm glad you are better. Childhood
trauma is awful. We need to do
a bette… https://t.co/DBKa3Oo425</t>
  </si>
  <si>
    <t>stephhawk8
@BetsyBG @rbottoms @CannabisEncyclo
@luluramadan The duchess of York
credibility was gone with toe sucking
that hap… https://t.co/tQCNoNwHnP</t>
  </si>
  <si>
    <t>lostchordof1963
@CannabisEncyclo @rbottoms @luluramadan
Continues to suck on Trump's toe,
casually. This is Sarah Ferguson.
#PrinceAndrew</t>
  </si>
  <si>
    <t>auntcalls
@sandyreadsalot2 @BetsyBG @CannabisEncyclo
@rbottoms @luluramadan Prisoners
can still get married in jail.</t>
  </si>
  <si>
    <t>sandyreadsalot2
@rbottoms @BetsyBG @CannabisEncyclo
@luluramadan Correct.</t>
  </si>
  <si>
    <t>skiptomylou757
@CannabisEncyclo Wish I had diamonds
for my Skywalker OG distillate
here... https://t.co/uO48a2pJiU</t>
  </si>
  <si>
    <t>americankat62
@BonnieLatino @sandyreadsalot2
@BetsyBG @CannabisEncyclo @rbottoms
@luluramadan I don’t know how this
would make ei… https://t.co/jO4Sor93ym</t>
  </si>
  <si>
    <t>marvawi15791422
@BonnieLatino @americankat62 @sandyreadsalot2
@BetsyBG @CannabisEncyclo @rbottoms
@luluramadan 2 of them should answer
questions.</t>
  </si>
  <si>
    <t>bonnielatino
@MarvaWi15791422 @americankat62
@sandyreadsalot2 @BetsyBG @CannabisEncyclo
@rbottoms @luluramadan Agreed!</t>
  </si>
  <si>
    <t>stunttmcnugget
@cmuconfessions3 @CannabisEncyclo</t>
  </si>
  <si>
    <t xml:space="preserve">cmuconfessions3
</t>
  </si>
  <si>
    <t>emlovely18
@CannabisEncyclo @Jerrypleasure
https://t.co/cEuwJT8FIM</t>
  </si>
  <si>
    <t xml:space="preserve">jerrypleasure
</t>
  </si>
  <si>
    <t>dhampton_3
@CannabisEncyclo @SarahKSilverman
This dude smokes</t>
  </si>
  <si>
    <t xml:space="preserve">sarahksilverman
</t>
  </si>
  <si>
    <t>lovepink0924
@CannabisEncyclo @SarahKSilverman
That’s what I was thinking</t>
  </si>
  <si>
    <t>lurvejennifer
@CannabisEncyclo @SarahKSilverman
My guess is that they blend, possibly
with a cbd strain, to get the low
anxiety e… https://t.co/rEgStjsEOm</t>
  </si>
  <si>
    <t>fungusty
@CannabisEncyclo @SarahKSilverman
All true. I only started smoking
last month and soon realized how
two particular… https://t.co/1Ze089ZjU4</t>
  </si>
  <si>
    <t>areyouvin
@CannabisEncyclo big fan of yours
and the show, is there any information
out there you can direct me to
that would… https://t.co/ZlxBGmFjU7</t>
  </si>
  <si>
    <t>sir_blobfish
@VanessaMarigold @CannabisEncyclo
Are you guys seeing how many television
“professional media” personnel
are spew… https://t.co/BtzTXxMo3J</t>
  </si>
  <si>
    <t xml:space="preserve">vanessamarigold
</t>
  </si>
  <si>
    <t>pettitphylis
@VanessaMarigold @CannabisEncyclo
@DanielGoddard This is one of the
best gatherings in US. People from
all over US &amp;amp; many other parts
of the world. #Goodtimes #BikesBluesandBBQ
_xD83D__xDE4C__xD83C__xDFFD_☮️</t>
  </si>
  <si>
    <t xml:space="preserve">theweedtube1
</t>
  </si>
  <si>
    <t xml:space="preserve">b_real
</t>
  </si>
  <si>
    <t xml:space="preserve">danielgoddard
</t>
  </si>
  <si>
    <t>forceghostbrad
@fakejakebrowne @CannabisEncyclo
Me too. I want that on a large
canvas in my home.</t>
  </si>
  <si>
    <t>fakejakebrowne
@CannabisEncyclo I can't resist
a good Wiggumism.</t>
  </si>
  <si>
    <t>spiral5158
@CannabisEncyclo @NuggetsNationCP
Gonna be nuts</t>
  </si>
  <si>
    <t xml:space="preserve">nuggetsnationcp
</t>
  </si>
  <si>
    <t>832ajb
@Williamharrol14 @VICE_Video And
Ry @CannabisEncyclo should be eased
back with @VanessaMarigold as well!
Learned so… https://t.co/Ed0I7wlLa5</t>
  </si>
  <si>
    <t xml:space="preserve">vice_video
</t>
  </si>
  <si>
    <t xml:space="preserve">williamharrol14
</t>
  </si>
  <si>
    <t>carolineoncrack
@CannabisEncyclo I read about that!</t>
  </si>
  <si>
    <t xml:space="preserve">mrjoncee
</t>
  </si>
  <si>
    <t xml:space="preserve">cedfunches
</t>
  </si>
  <si>
    <t xml:space="preserve">ambermruffin
</t>
  </si>
  <si>
    <t xml:space="preserve">runnersbosslady
</t>
  </si>
  <si>
    <t>loser513
@CannabisEncyclo Lmao, you know
Iâ€™ll have to ask next time he
calls</t>
  </si>
  <si>
    <t xml:space="preserve">bomani_jones
</t>
  </si>
  <si>
    <t xml:space="preserve">ceodhaval
</t>
  </si>
  <si>
    <t xml:space="preserve">bleacherreport
</t>
  </si>
  <si>
    <t xml:space="preserve">twitter
</t>
  </si>
  <si>
    <t xml:space="preserve">eaterla
</t>
  </si>
  <si>
    <t xml:space="preserve">shawnimator
</t>
  </si>
  <si>
    <t>valleytalespod
@CannabisEncyclo Oh snap! I’ll
have to cop some of those chips.
I enjoyed those energy drinks cuz
they’re sugar fre… https://t.co/mBx4S8rce2</t>
  </si>
  <si>
    <t xml:space="preserve">billybobsanderz
</t>
  </si>
  <si>
    <t>andyjuett
@CannabisEncyclo @thesemitropic
You are nailing it w @thesemitropic.</t>
  </si>
  <si>
    <t xml:space="preserve">thesemitropic
</t>
  </si>
  <si>
    <t xml:space="preserve">deanjnorris
</t>
  </si>
  <si>
    <t xml:space="preserve">pattymo
</t>
  </si>
  <si>
    <t xml:space="preserve">seanoconnz
</t>
  </si>
  <si>
    <t xml:space="preserve">rxmart2
</t>
  </si>
  <si>
    <t>jordanokun
@CannabisEncyclo @nicolebyer @davidstassen
One of Air Jordan’s for sure.</t>
  </si>
  <si>
    <t xml:space="preserve">davidstassen
</t>
  </si>
  <si>
    <t xml:space="preserve">nicolebyer
</t>
  </si>
  <si>
    <t>detroit_boat
@CannabisEncyclo @samlymatters
_xD83D__xDE02_</t>
  </si>
  <si>
    <t xml:space="preserve">samlymatters
</t>
  </si>
  <si>
    <t xml:space="preserve">tylerhuckabee
</t>
  </si>
  <si>
    <t xml:space="preserve">bettybowers
</t>
  </si>
  <si>
    <t xml:space="preserve">robdelaney
</t>
  </si>
  <si>
    <t xml:space="preserve">realdonaldtrump
</t>
  </si>
  <si>
    <t xml:space="preserve">usa_cheapseats
</t>
  </si>
  <si>
    <t xml:space="preserve">gzuckier
</t>
  </si>
  <si>
    <t xml:space="preserve">pattonoswalt
</t>
  </si>
  <si>
    <t xml:space="preserve">mythicalchef
</t>
  </si>
  <si>
    <t xml:space="preserve">spacecoyotl
</t>
  </si>
  <si>
    <t xml:space="preserve">rajandelman
</t>
  </si>
  <si>
    <t xml:space="preserve">badmaashla
</t>
  </si>
  <si>
    <t>connormcspadden
@CannabisEncyclo Thanks bud</t>
  </si>
  <si>
    <t xml:space="preserve">brodylogan
</t>
  </si>
  <si>
    <t xml:space="preserve">philorphilip
</t>
  </si>
  <si>
    <t xml:space="preserve">6969_6969696969
</t>
  </si>
  <si>
    <t xml:space="preserve">patfromearth
</t>
  </si>
  <si>
    <t xml:space="preserve">birdysoderdy
</t>
  </si>
  <si>
    <t xml:space="preserve">juliaprescott
</t>
  </si>
  <si>
    <t xml:space="preserve">dialoguerest
</t>
  </si>
  <si>
    <t xml:space="preserve">simonmajumdar
</t>
  </si>
  <si>
    <t xml:space="preserve">stephenking
</t>
  </si>
  <si>
    <t xml:space="preserve">clairevtran
</t>
  </si>
  <si>
    <t xml:space="preserve">jordandan53
</t>
  </si>
  <si>
    <t xml:space="preserve">mattoswaltva
</t>
  </si>
  <si>
    <t xml:space="preserve">gabrus
</t>
  </si>
  <si>
    <t xml:space="preserve">jimmfelton
</t>
  </si>
  <si>
    <t xml:space="preserve">denverstiffs
</t>
  </si>
  <si>
    <t xml:space="preserve">jackallisonlol
</t>
  </si>
  <si>
    <t>gennefer
@CannabisEncyclo It would appear
so. Also acceptable: “Yield to
Self-Absorbed Assholes.”</t>
  </si>
  <si>
    <t xml:space="preserve">mattatouille
</t>
  </si>
  <si>
    <t>bennettleigh
@CannabisEncyclo Off the top of
my head! TOURS: Dearly Departed,
Cartwheel, Atlas Obscura, Esotouric
PEOPLE:… https://t.co/sAmbUQcfpr</t>
  </si>
  <si>
    <t xml:space="preserve">thesimpsons
</t>
  </si>
  <si>
    <t xml:space="preserve">andywangnyla
</t>
  </si>
  <si>
    <t xml:space="preserve">nickwiger
</t>
  </si>
  <si>
    <t xml:space="preserve">monalisagoogle
</t>
  </si>
  <si>
    <t>katywinge
@CannabisEncyclo This is the best
tweet Iâ€™ve seen all day.</t>
  </si>
  <si>
    <t xml:space="preserve">kennardszn
</t>
  </si>
  <si>
    <t xml:space="preserve">harrisonwind
</t>
  </si>
  <si>
    <t>jokicnicola
@CannabisEncyclo This i have been
say for all of life</t>
  </si>
  <si>
    <t xml:space="preserve">americanamemes
</t>
  </si>
  <si>
    <t xml:space="preserve">paulscheer
</t>
  </si>
  <si>
    <t xml:space="preserve">emmaatree
</t>
  </si>
  <si>
    <t xml:space="preserve">pftompkins
</t>
  </si>
  <si>
    <t>robertabertric1
Really miss having a legit cannabis
culinary show @ImYourKid @CannabisEncyclo
I learned so much from y'all!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</si>
  <si>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</si>
  <si>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</si>
  <si>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</si>
  <si>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</si>
  <si>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</si>
  <si>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</si>
  <si>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</si>
  <si>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</si>
  <si>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</si>
  <si>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</si>
  <si>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</si>
  <si>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</si>
  <si>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</si>
  <si>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</si>
  <si>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</si>
  <si>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</si>
  <si>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</si>
  <si>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</si>
  <si>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</si>
  <si>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</si>
  <si>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</si>
  <si>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</si>
  <si>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</si>
  <si>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</si>
  <si>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</si>
  <si>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</si>
  <si>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</si>
  <si>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</si>
  <si>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</si>
  <si>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</si>
  <si>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</si>
  <si>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</si>
  <si>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</si>
  <si>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</si>
  <si>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</si>
  <si>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</si>
  <si>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</si>
  <si>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</si>
  <si>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</si>
  <si>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</si>
  <si>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</si>
  <si>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</si>
  <si>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</si>
  <si>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</si>
  <si>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</si>
  <si>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</si>
  <si>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</si>
  <si>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</si>
  <si>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</si>
  <si>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</si>
  <si>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</si>
  <si>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</si>
  <si>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</si>
  <si>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</si>
  <si>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</si>
  <si>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</si>
  <si>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</si>
  <si>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</si>
  <si>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</si>
  <si>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</si>
  <si>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</si>
  <si>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</si>
  <si>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</si>
  <si>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</si>
  <si>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</si>
  <si>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</si>
  <si>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</si>
  <si>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</si>
  <si>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</si>
  <si>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</si>
  <si>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</si>
  <si>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</si>
  <si>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</si>
  <si>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</si>
  <si>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</si>
  <si>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</si>
  <si>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</si>
  <si>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</si>
  <si>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</si>
  <si>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</si>
  <si>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</si>
  <si>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</si>
  <si>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</si>
  <si>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</si>
  <si>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</si>
  <si>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</si>
  <si>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</si>
  <si>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https://www.instagram.com/p/B0ri23Llrcl/?igshid=1mfs3vpwti9v7 https://www.instagram.com/p/B1HaXMUFmBY/?igshid=lw4v8ysf21vc https://www.instagram.com/p/B1HoseYnfV6/?igshid=z1dkiyyrods https://www.instagram.com/p/B2sHukYFJ96/?igshid=bu1i24haxzu3 https://twitter.com/fakejakebrowne/status/1176917683591233536 https://www.instagram.com/p/B25pDxTF6sj/?igshid=14nm7fg5bhcvn https://www.youtube.com/watch?v=OJ8oWaTumOc&amp;feature=youtu.be https://twitter.com/i/web/status/1177432477406613504 https://twitter.com/i/web/status/1166603908900360198 https://twitter.com/i/web/status/1172966667225354240</t>
  </si>
  <si>
    <t>https://twitter.com/i/web/status/1160590759697047552 https://twitter.com/i/web/status/1162075240438149123 https://twitter.com/i/web/status/1162081523107016704 https://twitter.com/i/web/status/1160261574797512709 https://twitter.com/i/web/status/1160262983513268227 https://twitter.com/i/web/status/1160290453817888770 https://twitter.com/i/web/status/1160377855592816640 https://twitter.com/i/web/status/1160536943148654594 https://twitter.com/i/web/status/1162074582314049536 https://twitter.com/i/web/status/1162078058771357697</t>
  </si>
  <si>
    <t>https://twitter.com/i/web/status/1180794555974782977 https://twitter.com/i/web/status/1173711374033334274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</si>
  <si>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</si>
  <si>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</si>
  <si>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</si>
  <si>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</si>
  <si>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</si>
  <si>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</si>
  <si>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</si>
  <si>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</si>
  <si>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</si>
  <si>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</si>
  <si>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</si>
  <si>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</si>
  <si>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instagram.com youtube.com</t>
  </si>
  <si>
    <t>Top Hashtags in Tweet in Entire Graph</t>
  </si>
  <si>
    <t>goodtimes</t>
  </si>
  <si>
    <t>bikesbluesandbbq</t>
  </si>
  <si>
    <t>cannabisisbeautiful</t>
  </si>
  <si>
    <t>underthesea</t>
  </si>
  <si>
    <t>thenewtplaystheflute</t>
  </si>
  <si>
    <t>thca</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</si>
  <si>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</si>
  <si>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</si>
  <si>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</si>
  <si>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</si>
  <si>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</si>
  <si>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</si>
  <si>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</si>
  <si>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</si>
  <si>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</si>
  <si>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</si>
  <si>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</si>
  <si>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cannabisisbeautiful underthesea thenewtplaystheflute thca terpeneking</t>
  </si>
  <si>
    <t>goodtimes bikesbluesandbbq canabisheals whyisthat</t>
  </si>
  <si>
    <t>Top Words in Tweet in Entire Graph</t>
  </si>
  <si>
    <t>Words in Sentiment List#1: Positive</t>
  </si>
  <si>
    <t>Words in Sentiment List#2: Negative</t>
  </si>
  <si>
    <t>Words in Sentiment List#3: Angry/Violent</t>
  </si>
  <si>
    <t>Non-categorized Words</t>
  </si>
  <si>
    <t>Total Words</t>
  </si>
  <si>
    <t>s</t>
  </si>
  <si>
    <t>Top Words in Tweet in G1</t>
  </si>
  <si>
    <t>see</t>
  </si>
  <si>
    <t>one</t>
  </si>
  <si>
    <t>always</t>
  </si>
  <si>
    <t>people</t>
  </si>
  <si>
    <t>time</t>
  </si>
  <si>
    <t>m</t>
  </si>
  <si>
    <t>out</t>
  </si>
  <si>
    <t>Top Words in Tweet in G2</t>
  </si>
  <si>
    <t>debt</t>
  </si>
  <si>
    <t>sarah</t>
  </si>
  <si>
    <t>Top Words in Tweet in G3</t>
  </si>
  <si>
    <t>many</t>
  </si>
  <si>
    <t>Top Words in Tweet in G4</t>
  </si>
  <si>
    <t>Top Words in Tweet in G5</t>
  </si>
  <si>
    <t>top</t>
  </si>
  <si>
    <t>4</t>
  </si>
  <si>
    <t>team</t>
  </si>
  <si>
    <t>Top Words in Tweet in G6</t>
  </si>
  <si>
    <t>Top Words in Tweet in G7</t>
  </si>
  <si>
    <t>energy</t>
  </si>
  <si>
    <t>those</t>
  </si>
  <si>
    <t>Top Words in Tweet in G8</t>
  </si>
  <si>
    <t>Top Words in Tweet in G9</t>
  </si>
  <si>
    <t>Top Words in Tweet in G10</t>
  </si>
  <si>
    <t>Top Words in Tweet</t>
  </si>
  <si>
    <t>cannabisencyclo s see one always people time sarahksilverman m out</t>
  </si>
  <si>
    <t>cannabisencyclo luluramadan rbottoms betsybg stephhawk8 sandyreadsalot2 s americankat62 debt sarah</t>
  </si>
  <si>
    <t>cannabisencyclo vanessamarigold many</t>
  </si>
  <si>
    <t>imyourkid cannabisencyclo</t>
  </si>
  <si>
    <t>nuggets cannabisencyclo raptornian top 4 team</t>
  </si>
  <si>
    <t>cannabisencyclo energy those</t>
  </si>
  <si>
    <t>Top Word Pairs in Tweet in Entire Graph</t>
  </si>
  <si>
    <t>cannabisencyclo,luluramadan</t>
  </si>
  <si>
    <t>betsybg,cannabisencyclo</t>
  </si>
  <si>
    <t>rbottoms,luluramadan</t>
  </si>
  <si>
    <t>cannabisencyclo,rbottoms</t>
  </si>
  <si>
    <t>rbottoms,cannabisencyclo</t>
  </si>
  <si>
    <t>sandyreadsalot2,betsybg</t>
  </si>
  <si>
    <t>stephhawk8,rbottoms</t>
  </si>
  <si>
    <t>americankat62,sandyreadsalot2</t>
  </si>
  <si>
    <t>sarah,ferguson</t>
  </si>
  <si>
    <t>cont,d</t>
  </si>
  <si>
    <t>Top Word Pairs in Tweet in G1</t>
  </si>
  <si>
    <t>cannabisencyclo,sarahksilverman</t>
  </si>
  <si>
    <t>ve,seen</t>
  </si>
  <si>
    <t>favorite,weed</t>
  </si>
  <si>
    <t>skywalker,og</t>
  </si>
  <si>
    <t>voice,delivery</t>
  </si>
  <si>
    <t>nicolebyer,davidstassen</t>
  </si>
  <si>
    <t>n,out</t>
  </si>
  <si>
    <t>out,fries</t>
  </si>
  <si>
    <t>sliding,board</t>
  </si>
  <si>
    <t>Top Word Pairs in Tweet in G2</t>
  </si>
  <si>
    <t>Top Word Pairs in Tweet in G3</t>
  </si>
  <si>
    <t>vanessamarigold,cannabisencyclo</t>
  </si>
  <si>
    <t>Top Word Pairs in Tweet in G4</t>
  </si>
  <si>
    <t>Top Word Pairs in Tweet in G5</t>
  </si>
  <si>
    <t>cannabisencyclo,raptornian</t>
  </si>
  <si>
    <t>raptornian,nuggets</t>
  </si>
  <si>
    <t>top,4</t>
  </si>
  <si>
    <t>Top Word Pairs in Tweet in G6</t>
  </si>
  <si>
    <t>Top Word Pairs in Tweet in G7</t>
  </si>
  <si>
    <t>Top Word Pairs in Tweet in G8</t>
  </si>
  <si>
    <t>Top Word Pairs in Tweet in G9</t>
  </si>
  <si>
    <t>Top Word Pairs in Tweet in G10</t>
  </si>
  <si>
    <t>Top Word Pairs in Tweet</t>
  </si>
  <si>
    <t>cannabisencyclo,sarahksilverman  ve,seen  favorite,weed  skywalker,og  voice,delivery  nicolebyer,davidstassen  n,out  out,fries  sliding,board</t>
  </si>
  <si>
    <t>cannabisencyclo,luluramadan  betsybg,cannabisencyclo  cannabisencyclo,rbottoms  rbottoms,luluramadan  rbottoms,cannabisencyclo  sandyreadsalot2,betsybg  stephhawk8,rbottoms  americankat62,sandyreadsalot2  sarah,ferguson  cont,d</t>
  </si>
  <si>
    <t>cannabisencyclo,raptornian  raptornian,nuggets  top,4</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</si>
  <si>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</si>
  <si>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</si>
  <si>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</si>
  <si>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</si>
  <si>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</si>
  <si>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</si>
  <si>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</si>
  <si>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</si>
  <si>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</si>
  <si>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</si>
  <si>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</si>
  <si>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</si>
  <si>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</si>
  <si>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</si>
  <si>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</si>
  <si>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</si>
  <si>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</si>
  <si>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</si>
  <si>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</si>
  <si>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</si>
  <si>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</si>
  <si>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</si>
  <si>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</si>
  <si>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cannabisencyclo pftompkins gennefer harrisonwind fakejakebrowne bomani_jones andyjuett juliaprescott clairevtran mattatouille</t>
  </si>
  <si>
    <t>stephhawk8 betsybg rbottoms marvawi15791422 bonnielatino sandyreadsalot2 deborahditkows1 cannabisencyclo americankat62</t>
  </si>
  <si>
    <t>vanessamarigold williamharrol14 cannabisencyclo</t>
  </si>
  <si>
    <t>cannabisencyclo forceghostbrad fakejakebrowne</t>
  </si>
  <si>
    <t>Top Mentioned in Tweet</t>
  </si>
  <si>
    <t>sarahksilverman nuggets thesemitropic nicolebyer davidstassen samlymatters nickwiger luluramadan ambermruffin ceodhaval</t>
  </si>
  <si>
    <t>luluramadan cannabisencyclo rbottoms betsybg sandyreadsalot2 americankat62 stephhawk8 bonnielatino kellyannepolls</t>
  </si>
  <si>
    <t>cannabisencyclo vanessamarigold vice_video danielgoddard theweedtube1 b_real</t>
  </si>
  <si>
    <t>imyourkid cannabisencyclo dougbenson thebrianposehn e40</t>
  </si>
  <si>
    <t>nuggets raptornian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</si>
  <si>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</si>
  <si>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</si>
  <si>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</si>
  <si>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</si>
  <si>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</si>
  <si>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</si>
  <si>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</si>
  <si>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</si>
  <si>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</si>
  <si>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</si>
  <si>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</si>
  <si>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</si>
  <si>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bomani_jones mrjoncee bleacherreport brodylogan carolineoncrack pftompkins cedfunches skiptomylou757 gzuckier robdelaney</t>
  </si>
  <si>
    <t>rbottoms mr_oogy_boogy lostchordof1963 betsybg deborahditkows1 shefshakespeare jsbula bonnielatino mjstruth auntcalls</t>
  </si>
  <si>
    <t>sir_blobfish danielgoddard b_real vice_video 832ajb vanessamarigold theweedtube1 pettitphylis williamharrol14</t>
  </si>
  <si>
    <t>dougbenson e40 imyourkid thebrianposehn robertabertric1 tonya51084387</t>
  </si>
  <si>
    <t>nuggets raptornian isaucedyt vexxdcock</t>
  </si>
  <si>
    <t>andyjuett thesemitropic</t>
  </si>
  <si>
    <t>billybobsanderz valleytalespod</t>
  </si>
  <si>
    <t>spiral5158 nuggetsnationcp</t>
  </si>
  <si>
    <t>fakejakebrowne forceghostbrad</t>
  </si>
  <si>
    <t>jerrypleasure emlovely18</t>
  </si>
  <si>
    <t>cmuconfessions3 stunttmcnugget</t>
  </si>
  <si>
    <t>Top URLs in Tweet by Count</t>
  </si>
  <si>
    <t>https://www.youtube.com/watch?v=OJ8oWaTumOc&amp;feature=youtu.be https://www.instagram.com/p/B25pDxTF6sj/?igshid=14nm7fg5bhcvn https://twitter.com/fakejakebrowne/status/1176917683591233536 https://www.instagram.com/p/B2sHukYFJ96/?igshid=bu1i24haxzu3 https://www.instagram.com/p/B1HoseYnfV6/?igshid=z1dkiyyrods https://www.instagram.com/p/B1HaXMUFmBY/?igshid=lw4v8ysf21vc https://www.instagram.com/p/B0ri23Llrcl/?igshid=1mfs3vpwti9v7</t>
  </si>
  <si>
    <t>https://twitter.com/i/web/status/1160536943148654594 https://twitter.com/i/web/status/1160377855592816640 https://twitter.com/i/web/status/1160290453817888770 https://twitter.com/i/web/status/1160262983513268227 https://twitter.com/i/web/status/1160261574797512709</t>
  </si>
  <si>
    <t>https://twitter.com/i/web/status/1160534065616957445 https://twitter.com/i/web/status/1160533768203096064 https://twitter.com/i/web/status/1160533214798254080 https://twitter.com/i/web/status/1160531900496302081 https://twitter.com/i/web/status/1160531603032088576 https://twitter.com/i/web/status/1160530899957637120 https://twitter.com/i/web/status/1160529086818725888 https://twitter.com/i/web/status/1160528467689201664 https://twitter.com/i/web/status/1160528017963343874 https://twitter.com/i/web/status/1160527265303863296</t>
  </si>
  <si>
    <t>https://twitter.com/i/web/status/1160567609005432833 https://twitter.com/i/web/status/1160378218106560512</t>
  </si>
  <si>
    <t>https://twitter.com/i/web/status/1162078058771357697 https://twitter.com/i/web/status/1162074582314049536</t>
  </si>
  <si>
    <t>https://twitter.com/i/web/status/1162081523107016704 https://twitter.com/i/web/status/1162075240438149123 https://twitter.com/i/web/status/1160590759697047552</t>
  </si>
  <si>
    <t>Top URLs in Tweet by Salience</t>
  </si>
  <si>
    <t>Top Domains in Tweet by Count</t>
  </si>
  <si>
    <t>instagram.com youtube.com twitter.com</t>
  </si>
  <si>
    <t>Top Domains in Tweet by Salience</t>
  </si>
  <si>
    <t>youtube.com twitter.com instagram.com</t>
  </si>
  <si>
    <t>Top Hashtags in Tweet by Count</t>
  </si>
  <si>
    <t>goodtimes bikesbluesandbbq whyisthat canabisheals</t>
  </si>
  <si>
    <t>Top Hashtags in Tweet by Salience</t>
  </si>
  <si>
    <t>Top Words in Tweet by Count</t>
  </si>
  <si>
    <t>nuggets raptornian top 4 regular season team btw playoffs ahhaaahaa</t>
  </si>
  <si>
    <t>nuggets smh</t>
  </si>
  <si>
    <t>s see one m always pftompkins re people great time</t>
  </si>
  <si>
    <t>raptornian nuggets raptors top 4 team bc kawhi without ain</t>
  </si>
  <si>
    <t>growers beware buy anything feeder breeder inc rip dougbenson thebrianposehn</t>
  </si>
  <si>
    <t>make golden rope out those fine locks hair</t>
  </si>
  <si>
    <t>hope</t>
  </si>
  <si>
    <t>betsybg rbottoms luluramadan make statement</t>
  </si>
  <si>
    <t>luluramadan betsybg stephhawk8 deborahditkows1 people sandyreadsalot2 nothing t seem care</t>
  </si>
  <si>
    <t>rbottoms luluramadan stephhawk8 cont d s re epstein lot people</t>
  </si>
  <si>
    <t>betsybg rbottoms luluramadan much sarah ferguson s massive debt paid</t>
  </si>
  <si>
    <t>betsybg rbottoms luluramadan hmmm wonder react happened children</t>
  </si>
  <si>
    <t>rbottoms luluramadan childhood glad better trauma awful need bette sorry</t>
  </si>
  <si>
    <t>betsybg rbottoms luluramadan british duchess york credibility gone toe sucking</t>
  </si>
  <si>
    <t>rbottoms luluramadan continues suck trump's toe casually sarah ferguson #princeandrew</t>
  </si>
  <si>
    <t>sandyreadsalot2 betsybg rbottoms luluramadan prisoners still married jail</t>
  </si>
  <si>
    <t>rbottoms betsybg luluramadan correct fergie very naughty girl wonder means</t>
  </si>
  <si>
    <t>wish diamonds skywalker og distillate here spirit animal #terpeneking</t>
  </si>
  <si>
    <t>bonnielatino sandyreadsalot2 betsybg rbottoms luluramadan don t know make ei</t>
  </si>
  <si>
    <t>bonnielatino americankat62 sandyreadsalot2 betsybg rbottoms luluramadan 2 answer questions cant</t>
  </si>
  <si>
    <t>sandyreadsalot2 betsybg rbottoms luluramadan marvawi15791422 americankat62 agreed ve rea make</t>
  </si>
  <si>
    <t>sarahksilverman dude smokes</t>
  </si>
  <si>
    <t>sarahksilverman s thinking</t>
  </si>
  <si>
    <t>sarahksilverman guess blend possibly cbd strain low anxiety e</t>
  </si>
  <si>
    <t>sarahksilverman true started smoking last month soon realized two particular</t>
  </si>
  <si>
    <t>big fan yours show information out direct</t>
  </si>
  <si>
    <t>vanessamarigold guys seeing many television professional media personnel spew</t>
  </si>
  <si>
    <t>vanessamarigold danielgoddard one best gatherings people over many parts world</t>
  </si>
  <si>
    <t>fakejakebrowne want large canvas home</t>
  </si>
  <si>
    <t>resist good wiggumism forceghostbrad serene explain damn store need print</t>
  </si>
  <si>
    <t>nuggetsnationcp gonna nuts</t>
  </si>
  <si>
    <t>williamharrol14 vice_video ry eased back vanessamarigold well learned</t>
  </si>
  <si>
    <t>read</t>
  </si>
  <si>
    <t>lmao know iâ ll ask next time calls</t>
  </si>
  <si>
    <t>energy those billybobsanderz instagram model drink think haha oh snap</t>
  </si>
  <si>
    <t>thesemitropic nailing w</t>
  </si>
  <si>
    <t>nicolebyer davidstassen one air jordan s sure</t>
  </si>
  <si>
    <t>thanks bud</t>
  </si>
  <si>
    <t>appear acceptable yield self absorbed assholes left burgers 99 badmaash</t>
  </si>
  <si>
    <t>top head tours dearly departed cartwheel atlas obscura esotouric people</t>
  </si>
  <si>
    <t>best tweet iâ ve seen day</t>
  </si>
  <si>
    <t>life</t>
  </si>
  <si>
    <t>really miss having legit cannabis culinary show imyourkid learned much</t>
  </si>
  <si>
    <t>Top Words in Tweet by Salience</t>
  </si>
  <si>
    <t>top 4 regular season team btw playoffs ahhaaahaa nuggets raptornian</t>
  </si>
  <si>
    <t>s see one m always re great pftompkins people time</t>
  </si>
  <si>
    <t>deborahditkows1 people stephhawk8 betsybg sandyreadsalot2 nothing t seem care re</t>
  </si>
  <si>
    <t>s cont d re epstein lot people debt kellyannepolls really</t>
  </si>
  <si>
    <t>childhood glad better trauma awful need bette sorry relevant experiences</t>
  </si>
  <si>
    <t>british duchess york credibility gone toe sucking hap prefer facts</t>
  </si>
  <si>
    <t>correct fergie very naughty girl wonder means rec rbottoms betsybg</t>
  </si>
  <si>
    <t>2 answer questions cant help ask read sar bonnielatino americankat62</t>
  </si>
  <si>
    <t>agreed ve rea make sleaze read marriage attempted diversion marvawi15791422</t>
  </si>
  <si>
    <t>danielgoddard one best gatherings people over many parts world #goodtimes</t>
  </si>
  <si>
    <t>those billybobsanderz instagram model drink think haha oh snap ll</t>
  </si>
  <si>
    <t>Top Word Pairs in Tweet by Count</t>
  </si>
  <si>
    <t>cannabisencyclo,raptornian  raptornian,nuggets  nuggets,top  top,4  4,regular  regular,season  season,team  team,btw  btw,playoffs  nuggets,nuggets</t>
  </si>
  <si>
    <t>cannabisencyclo,nuggets  nuggets,smh</t>
  </si>
  <si>
    <t>ve,seen  sliding,board  n,out  out,fries  voice,delivery  favorite,weed  pftompkins,never  never,tell  tell,person  person,shifting</t>
  </si>
  <si>
    <t>cannabisencyclo,raptornian  raptornian,nuggets  nuggets,raptors  raptors,top  top,4  4,team  team,bc  bc,kawhi  kawhi,without  without,ain</t>
  </si>
  <si>
    <t>growers,beware  beware,buy  buy,anything  anything,feeder  feeder,breeder  breeder,inc  inc,rip  rip,dougbenson  dougbenson,thebrianposehn  thebrianposehn,cannabisencyclo</t>
  </si>
  <si>
    <t>cannabisencyclo,make  make,golden  golden,rope  rope,out  out,those  those,fine  fine,locks  locks,hair</t>
  </si>
  <si>
    <t>cannabisencyclo,hope</t>
  </si>
  <si>
    <t>betsybg,cannabisencyclo  cannabisencyclo,rbottoms  rbottoms,luluramadan  luluramadan,make  make,statement</t>
  </si>
  <si>
    <t>cannabisencyclo,luluramadan  betsybg,cannabisencyclo  stephhawk8,betsybg  deborahditkows1,cannabisencyclo  betsybg,stephhawk8  stephhawk8,cannabisencyclo  sandyreadsalot2,betsybg  luluramadan,nothing  luluramadan,t  t,seem</t>
  </si>
  <si>
    <t>cannabisencyclo,luluramadan  stephhawk8,rbottoms  rbottoms,cannabisencyclo  cont,d  luluramadan,cont  rbottoms,stephhawk8  stephhawk8,cannabisencyclo  luluramadan,kellyannepolls  kellyannepolls,cont  d,re</t>
  </si>
  <si>
    <t>betsybg,cannabisencyclo  cannabisencyclo,rbottoms  rbottoms,luluramadan  luluramadan,much  much,sarah  sarah,ferguson  ferguson,s  s,massive  massive,debt  debt,paid</t>
  </si>
  <si>
    <t>betsybg,cannabisencyclo  cannabisencyclo,rbottoms  rbottoms,luluramadan  luluramadan,hmmm  hmmm,wonder  wonder,react  react,happened  happened,children</t>
  </si>
  <si>
    <t>rbottoms,cannabisencyclo  cannabisencyclo,luluramadan  luluramadan,glad  glad,better  better,childhood  childhood,trauma  trauma,awful  awful,need  need,bette  luluramadan,sorry</t>
  </si>
  <si>
    <t>cannabisencyclo,luluramadan  betsybg,rbottoms  rbottoms,cannabisencyclo  betsybg,cannabisencyclo  luluramadan,duchess  duchess,york  york,credibility  credibility,gone  gone,toe  toe,sucking</t>
  </si>
  <si>
    <t>cannabisencyclo,rbottoms  rbottoms,luluramadan  luluramadan,continues  continues,suck  suck,trump's  trump's,toe  toe,casually  casually,sarah  sarah,ferguson  ferguson,#princeandrew</t>
  </si>
  <si>
    <t>sandyreadsalot2,betsybg  betsybg,cannabisencyclo  cannabisencyclo,rbottoms  rbottoms,luluramadan  luluramadan,prisoners  prisoners,still  still,married  married,jail</t>
  </si>
  <si>
    <t>betsybg,cannabisencyclo  rbottoms,betsybg  cannabisencyclo,luluramadan  luluramadan,correct  cannabisencyclo,rbottoms  rbottoms,luluramadan  luluramadan,fergie  fergie,very  very,naughty  naughty,girl</t>
  </si>
  <si>
    <t>cannabisencyclo,wish  wish,diamonds  diamonds,skywalker  skywalker,og  og,distillate  distillate,here  cannabisencyclo,spirit  spirit,animal  animal,#terpeneking</t>
  </si>
  <si>
    <t>bonnielatino,sandyreadsalot2  sandyreadsalot2,betsybg  betsybg,cannabisencyclo  cannabisencyclo,rbottoms  rbottoms,luluramadan  luluramadan,don  don,t  t,know  know,make  make,ei</t>
  </si>
  <si>
    <t>sandyreadsalot2,betsybg  betsybg,cannabisencyclo  cannabisencyclo,rbottoms  rbottoms,luluramadan  bonnielatino,americankat62  americankat62,sandyreadsalot2  luluramadan,2  2,answer  answer,questions  luluramadan,cant</t>
  </si>
  <si>
    <t>sandyreadsalot2,betsybg  betsybg,cannabisencyclo  cannabisencyclo,rbottoms  rbottoms,luluramadan  marvawi15791422,americankat62  americankat62,sandyreadsalot2  luluramadan,agreed  luluramadan,ve  ve,rea  luluramadan,make</t>
  </si>
  <si>
    <t>cmuconfessions3,cannabisencyclo</t>
  </si>
  <si>
    <t>cannabisencyclo,jerrypleasure</t>
  </si>
  <si>
    <t>cannabisencyclo,sarahksilverman  sarahksilverman,dude  dude,smokes</t>
  </si>
  <si>
    <t>cannabisencyclo,sarahksilverman  sarahksilverman,s  s,thinking</t>
  </si>
  <si>
    <t>cannabisencyclo,sarahksilverman  sarahksilverman,guess  guess,blend  blend,possibly  possibly,cbd  cbd,strain  strain,low  low,anxiety  anxiety,e</t>
  </si>
  <si>
    <t>cannabisencyclo,sarahksilverman  sarahksilverman,true  true,started  started,smoking  smoking,last  last,month  month,soon  soon,realized  realized,two  two,particular</t>
  </si>
  <si>
    <t>cannabisencyclo,big  big,fan  fan,yours  yours,show  show,information  information,out  out,direct</t>
  </si>
  <si>
    <t>vanessamarigold,cannabisencyclo  cannabisencyclo,guys  guys,seeing  seeing,many  many,television  television,professional  professional,media  media,personnel  personnel,spew</t>
  </si>
  <si>
    <t>vanessamarigold,cannabisencyclo  cannabisencyclo,danielgoddard  danielgoddard,one  one,best  best,gatherings  gatherings,people  people,over  over,many  many,parts  parts,world</t>
  </si>
  <si>
    <t>fakejakebrowne,cannabisencyclo  cannabisencyclo,want  want,large  large,canvas  canvas,home</t>
  </si>
  <si>
    <t>cannabisencyclo,resist  resist,good  good,wiggumism  forceghostbrad,cannabisencyclo  cannabisencyclo,serene  serene,explain  explain,cannabisencyclo  cannabisencyclo,damn  damn,store  cannabisencyclo,need</t>
  </si>
  <si>
    <t>cannabisencyclo,nuggetsnationcp  nuggetsnationcp,gonna  gonna,nuts</t>
  </si>
  <si>
    <t>williamharrol14,vice_video  vice_video,ry  ry,cannabisencyclo  cannabisencyclo,eased  eased,back  back,vanessamarigold  vanessamarigold,well  well,learned</t>
  </si>
  <si>
    <t>cannabisencyclo,read</t>
  </si>
  <si>
    <t>cannabisencyclo,lmao  lmao,know  know,iâ  iâ,ll  ll,ask  ask,next  next,time  time,calls</t>
  </si>
  <si>
    <t>cannabisencyclo,billybobsanderz  billybobsanderz,instagram  instagram,model  model,energy  energy,drink  drink,think  think,haha  cannabisencyclo,oh  oh,snap  snap,ll</t>
  </si>
  <si>
    <t>cannabisencyclo,thesemitropic  thesemitropic,nailing  nailing,w  w,thesemitropic</t>
  </si>
  <si>
    <t>cannabisencyclo,nicolebyer  nicolebyer,davidstassen  davidstassen,one  one,air  air,jordan  jordan,s  s,sure</t>
  </si>
  <si>
    <t>cannabisencyclo,samlymatters</t>
  </si>
  <si>
    <t>cannabisencyclo,thanks  thanks,bud</t>
  </si>
  <si>
    <t>cannabisencyclo,appear  appear,acceptable  acceptable,yield  yield,self  self,absorbed  absorbed,assholes  cannabisencyclo,left  left,burgers  burgers,99  99,badmaash</t>
  </si>
  <si>
    <t>cannabisencyclo,top  top,head  head,tours  tours,dearly  dearly,departed  departed,cartwheel  cartwheel,atlas  atlas,obscura  obscura,esotouric  esotouric,people</t>
  </si>
  <si>
    <t>cannabisencyclo,best  best,tweet  tweet,iâ  iâ,ve  ve,seen  seen,day</t>
  </si>
  <si>
    <t>cannabisencyclo,life</t>
  </si>
  <si>
    <t>really,miss  miss,having  having,legit  legit,cannabis  cannabis,culinary  culinary,show  show,imyourkid  imyourkid,cannabisencyclo  cannabisencyclo,learned  learned,much</t>
  </si>
  <si>
    <t>Top Word Pairs in Tweet by Salience</t>
  </si>
  <si>
    <t>nuggets,top  top,4  4,regular  regular,season  season,team  team,btw  btw,playoffs  nuggets,nuggets  nuggets,ahhaaahaa  cannabisencyclo,raptornian</t>
  </si>
  <si>
    <t>sliding,board  n,out  out,fries  ve,seen  voice,delivery  favorite,weed  pftompkins,never  never,tell  tell,person  person,shifting</t>
  </si>
  <si>
    <t>stephhawk8,betsybg  deborahditkows1,cannabisencyclo  betsybg,cannabisencyclo  betsybg,stephhawk8  stephhawk8,cannabisencyclo  sandyreadsalot2,betsybg  luluramadan,nothing  luluramadan,t  t,seem  seem,care</t>
  </si>
  <si>
    <t>luluramadan,cont  cont,d  rbottoms,stephhawk8  stephhawk8,cannabisencyclo  stephhawk8,rbottoms  rbottoms,cannabisencyclo  luluramadan,kellyannepolls  kellyannepolls,cont  d,re  re,really</t>
  </si>
  <si>
    <t>luluramadan,glad  glad,better  better,childhood  childhood,trauma  trauma,awful  awful,need  need,bette  luluramadan,sorry  sorry,relevant  relevant,childhood</t>
  </si>
  <si>
    <t>betsybg,rbottoms  rbottoms,cannabisencyclo  betsybg,cannabisencyclo  luluramadan,duchess  duchess,york  york,credibility  credibility,gone  gone,toe  toe,sucking  sucking,hap</t>
  </si>
  <si>
    <t>rbottoms,betsybg  cannabisencyclo,luluramadan  luluramadan,correct  cannabisencyclo,rbottoms  rbottoms,luluramadan  luluramadan,fergie  fergie,very  very,naughty  naughty,girl  girl,wonder</t>
  </si>
  <si>
    <t>luluramadan,2  2,answer  answer,questions  luluramadan,cant  cant,help  help,ask  americankat62,bonnielatino  bonnielatino,sandyreadsalot2  luluramadan,read  read,sar</t>
  </si>
  <si>
    <t>luluramadan,agreed  luluramadan,ve  ve,rea  luluramadan,make  make,sleaze  luluramadan,read  luluramadan,marriage  marriage,attempted  attempted,diversion  marvawi15791422,americankat62</t>
  </si>
  <si>
    <t>cannabisencyclo,danielgoddard  danielgoddard,one  one,best  best,gatherings  gatherings,people  people,over  over,many  many,parts  parts,world  world,#goodtimes</t>
  </si>
  <si>
    <t>Word</t>
  </si>
  <si>
    <t>much</t>
  </si>
  <si>
    <t>re</t>
  </si>
  <si>
    <t>made</t>
  </si>
  <si>
    <t>massive</t>
  </si>
  <si>
    <t>d</t>
  </si>
  <si>
    <t>ferguson</t>
  </si>
  <si>
    <t>epstein</t>
  </si>
  <si>
    <t>t</t>
  </si>
  <si>
    <t>make</t>
  </si>
  <si>
    <t>cont</t>
  </si>
  <si>
    <t>paid</t>
  </si>
  <si>
    <t>later</t>
  </si>
  <si>
    <t>think</t>
  </si>
  <si>
    <t>ve</t>
  </si>
  <si>
    <t>work</t>
  </si>
  <si>
    <t>horrified</t>
  </si>
  <si>
    <t>guy</t>
  </si>
  <si>
    <t>wait</t>
  </si>
  <si>
    <t>great</t>
  </si>
  <si>
    <t>best</t>
  </si>
  <si>
    <t>sure</t>
  </si>
  <si>
    <t>around</t>
  </si>
  <si>
    <t>favorite</t>
  </si>
  <si>
    <t>things</t>
  </si>
  <si>
    <t>last</t>
  </si>
  <si>
    <t>fergie</t>
  </si>
  <si>
    <t>really</t>
  </si>
  <si>
    <t>learned</t>
  </si>
  <si>
    <t>kind</t>
  </si>
  <si>
    <t>up</t>
  </si>
  <si>
    <t>over</t>
  </si>
  <si>
    <t>seen</t>
  </si>
  <si>
    <t>being</t>
  </si>
  <si>
    <t>iâ</t>
  </si>
  <si>
    <t>season</t>
  </si>
  <si>
    <t>day</t>
  </si>
  <si>
    <t>â</t>
  </si>
  <si>
    <t>here</t>
  </si>
  <si>
    <t>particular</t>
  </si>
  <si>
    <t>man</t>
  </si>
  <si>
    <t>well</t>
  </si>
  <si>
    <t>nothing</t>
  </si>
  <si>
    <t>2</t>
  </si>
  <si>
    <t>know</t>
  </si>
  <si>
    <t>big</t>
  </si>
  <si>
    <t>different</t>
  </si>
  <si>
    <t>correct</t>
  </si>
  <si>
    <t>lot</t>
  </si>
  <si>
    <t>childhood</t>
  </si>
  <si>
    <t>show</t>
  </si>
  <si>
    <t>person</t>
  </si>
  <si>
    <t>hate</t>
  </si>
  <si>
    <t>class</t>
  </si>
  <si>
    <t>z</t>
  </si>
  <si>
    <t>good</t>
  </si>
  <si>
    <t>feel</t>
  </si>
  <si>
    <t>don</t>
  </si>
  <si>
    <t>quite</t>
  </si>
  <si>
    <t>grant</t>
  </si>
  <si>
    <t>real</t>
  </si>
  <si>
    <t>jokic</t>
  </si>
  <si>
    <t>means</t>
  </si>
  <si>
    <t>same</t>
  </si>
  <si>
    <t>tweet</t>
  </si>
  <si>
    <t>head</t>
  </si>
  <si>
    <t>anyone</t>
  </si>
  <si>
    <t>talking</t>
  </si>
  <si>
    <t>line</t>
  </si>
  <si>
    <t>chimpan</t>
  </si>
  <si>
    <t>maybe</t>
  </si>
  <si>
    <t>especially</t>
  </si>
  <si>
    <t>little</t>
  </si>
  <si>
    <t>heard</t>
  </si>
  <si>
    <t>sliding</t>
  </si>
  <si>
    <t>board</t>
  </si>
  <si>
    <t>guess</t>
  </si>
  <si>
    <t>proper</t>
  </si>
  <si>
    <t>each</t>
  </si>
  <si>
    <t>guys</t>
  </si>
  <si>
    <t>white</t>
  </si>
  <si>
    <t>gonna</t>
  </si>
  <si>
    <t>everyone</t>
  </si>
  <si>
    <t>fuck</t>
  </si>
  <si>
    <t>happening</t>
  </si>
  <si>
    <t>saved</t>
  </si>
  <si>
    <t>e</t>
  </si>
  <si>
    <t>n</t>
  </si>
  <si>
    <t>fries</t>
  </si>
  <si>
    <t>yeah</t>
  </si>
  <si>
    <t>dying</t>
  </si>
  <si>
    <t>god</t>
  </si>
  <si>
    <t>even</t>
  </si>
  <si>
    <t>meet</t>
  </si>
  <si>
    <t>amazing</t>
  </si>
  <si>
    <t>w</t>
  </si>
  <si>
    <t>oh</t>
  </si>
  <si>
    <t>haha</t>
  </si>
  <si>
    <t>ll</t>
  </si>
  <si>
    <t>voice</t>
  </si>
  <si>
    <t>delivery</t>
  </si>
  <si>
    <t>more</t>
  </si>
  <si>
    <t>world</t>
  </si>
  <si>
    <t>hair</t>
  </si>
  <si>
    <t>back</t>
  </si>
  <si>
    <t>ask</t>
  </si>
  <si>
    <t>go</t>
  </si>
  <si>
    <t>home</t>
  </si>
  <si>
    <t>high</t>
  </si>
  <si>
    <t>weed</t>
  </si>
  <si>
    <t>need</t>
  </si>
  <si>
    <t>seeing</t>
  </si>
  <si>
    <t>completely</t>
  </si>
  <si>
    <t>content</t>
  </si>
  <si>
    <t>diamonds</t>
  </si>
  <si>
    <t>skywalker</t>
  </si>
  <si>
    <t>og</t>
  </si>
  <si>
    <t>wonder</t>
  </si>
  <si>
    <t>still</t>
  </si>
  <si>
    <t>jail</t>
  </si>
  <si>
    <t>toe</t>
  </si>
  <si>
    <t>duchess</t>
  </si>
  <si>
    <t>york</t>
  </si>
  <si>
    <t>facts</t>
  </si>
  <si>
    <t>british</t>
  </si>
  <si>
    <t>kinds</t>
  </si>
  <si>
    <t>thing</t>
  </si>
  <si>
    <t>nice</t>
  </si>
  <si>
    <t>point</t>
  </si>
  <si>
    <t>going</t>
  </si>
  <si>
    <t>pretty</t>
  </si>
  <si>
    <t>liveresinproject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</si>
  <si>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</si>
  <si>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</si>
  <si>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</si>
  <si>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</si>
  <si>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</si>
  <si>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</si>
  <si>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</si>
  <si>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</si>
  <si>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</si>
  <si>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</si>
  <si>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</si>
  <si>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</si>
  <si>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</si>
  <si>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</si>
  <si>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</si>
  <si>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</si>
  <si>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</si>
  <si>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</si>
  <si>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</si>
  <si>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</si>
  <si>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</si>
  <si>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</si>
  <si>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</si>
  <si>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</si>
  <si>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</si>
  <si>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</si>
  <si>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</si>
  <si>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</si>
  <si>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</si>
  <si>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</si>
  <si>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</si>
  <si>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</si>
  <si>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</si>
  <si>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</si>
  <si>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</si>
  <si>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</si>
  <si>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</si>
  <si>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</si>
  <si>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</si>
  <si>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</si>
  <si>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</si>
  <si>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</si>
  <si>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</si>
  <si>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</si>
  <si>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</si>
  <si>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</si>
  <si>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</si>
  <si>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</si>
  <si>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</si>
  <si>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</si>
  <si>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</si>
  <si>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</si>
  <si>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</si>
  <si>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</si>
  <si>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</si>
  <si>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</si>
  <si>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</si>
  <si>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</si>
  <si>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</si>
  <si>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</si>
  <si>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Aug</t>
  </si>
  <si>
    <t>1-Aug</t>
  </si>
  <si>
    <t>7 PM</t>
  </si>
  <si>
    <t>8 PM</t>
  </si>
  <si>
    <t>9 PM</t>
  </si>
  <si>
    <t>2-Aug</t>
  </si>
  <si>
    <t>1 AM</t>
  </si>
  <si>
    <t>11 PM</t>
  </si>
  <si>
    <t>3-Aug</t>
  </si>
  <si>
    <t>4 PM</t>
  </si>
  <si>
    <t>5-Aug</t>
  </si>
  <si>
    <t>7 AM</t>
  </si>
  <si>
    <t>6-Aug</t>
  </si>
  <si>
    <t>12 AM</t>
  </si>
  <si>
    <t>6 AM</t>
  </si>
  <si>
    <t>2 PM</t>
  </si>
  <si>
    <t>6 PM</t>
  </si>
  <si>
    <t>9-Aug</t>
  </si>
  <si>
    <t>10-Aug</t>
  </si>
  <si>
    <t>5 PM</t>
  </si>
  <si>
    <t>11-Aug</t>
  </si>
  <si>
    <t>2 AM</t>
  </si>
  <si>
    <t>5 AM</t>
  </si>
  <si>
    <t>11 AM</t>
  </si>
  <si>
    <t>12 PM</t>
  </si>
  <si>
    <t>1 PM</t>
  </si>
  <si>
    <t>3 PM</t>
  </si>
  <si>
    <t>10 PM</t>
  </si>
  <si>
    <t>12-Aug</t>
  </si>
  <si>
    <t>10 AM</t>
  </si>
  <si>
    <t>13-Aug</t>
  </si>
  <si>
    <t>14-Aug</t>
  </si>
  <si>
    <t>3 AM</t>
  </si>
  <si>
    <t>15-Aug</t>
  </si>
  <si>
    <t>21-Aug</t>
  </si>
  <si>
    <t>23-Aug</t>
  </si>
  <si>
    <t>25-Aug</t>
  </si>
  <si>
    <t>26-Aug</t>
  </si>
  <si>
    <t>28-Aug</t>
  </si>
  <si>
    <t>30-Aug</t>
  </si>
  <si>
    <t>31-Aug</t>
  </si>
  <si>
    <t>4 AM</t>
  </si>
  <si>
    <t>Sep</t>
  </si>
  <si>
    <t>1-Sep</t>
  </si>
  <si>
    <t>4-Sep</t>
  </si>
  <si>
    <t>6-Sep</t>
  </si>
  <si>
    <t>7-Sep</t>
  </si>
  <si>
    <t>8-Sep</t>
  </si>
  <si>
    <t>9-Sep</t>
  </si>
  <si>
    <t>10-Sep</t>
  </si>
  <si>
    <t>14-Sep</t>
  </si>
  <si>
    <t>16-Sep</t>
  </si>
  <si>
    <t>17-Sep</t>
  </si>
  <si>
    <t>18-Sep</t>
  </si>
  <si>
    <t>21-Sep</t>
  </si>
  <si>
    <t>23-Sep</t>
  </si>
  <si>
    <t>24-Sep</t>
  </si>
  <si>
    <t>25-Sep</t>
  </si>
  <si>
    <t>26-Sep</t>
  </si>
  <si>
    <t>27-Sep</t>
  </si>
  <si>
    <t>29-Sep</t>
  </si>
  <si>
    <t>Oct</t>
  </si>
  <si>
    <t>2-Oct</t>
  </si>
  <si>
    <t>3-Oct</t>
  </si>
  <si>
    <t>4-Oct</t>
  </si>
  <si>
    <t>6-Oct</t>
  </si>
  <si>
    <t>7-Oct</t>
  </si>
  <si>
    <t>9-Oct</t>
  </si>
  <si>
    <t>10-Oct</t>
  </si>
  <si>
    <t>11-Oct</t>
  </si>
  <si>
    <t>13-Oct</t>
  </si>
  <si>
    <t>161, 95, 95</t>
  </si>
  <si>
    <t>128, 128, 128</t>
  </si>
  <si>
    <t>225, 30, 30</t>
  </si>
  <si>
    <t>193, 62, 62</t>
  </si>
  <si>
    <t>Red</t>
  </si>
  <si>
    <t>G1: cannabisencyclo s see one always people time sarahksilverman m out</t>
  </si>
  <si>
    <t>G2: cannabisencyclo luluramadan rbottoms betsybg stephhawk8 sandyreadsalot2 s americankat62 debt sarah</t>
  </si>
  <si>
    <t>G3: cannabisencyclo vanessamarigold many</t>
  </si>
  <si>
    <t>G4: imyourkid cannabisencyclo</t>
  </si>
  <si>
    <t>G5: nuggets cannabisencyclo raptornian top 4 team</t>
  </si>
  <si>
    <t>G6: thesemitropic</t>
  </si>
  <si>
    <t>G7: cannabisencyclo energy those</t>
  </si>
  <si>
    <t>G9: cannabisencyclo</t>
  </si>
  <si>
    <t>Autofill Workbook Results</t>
  </si>
  <si>
    <t>Edge Weight▓1▓5▓0▓True▓Gray▓Red▓▓Edge Weight▓1▓5▓0▓3▓10▓False▓Edge Weight▓1▓5▓0▓35▓12▓False▓▓0▓0▓0▓True▓Black▓Black▓▓Followers▓1▓7451735▓0▓162▓1000▓False▓▓0▓0▓0▓0▓0▓False▓▓0▓0▓0▓0▓0▓False▓▓0▓0▓0▓0▓0▓False</t>
  </si>
  <si>
    <t>GraphSource░GraphServerTwitterSearch▓GraphTerm░CannabisEncyclo▓ImportDescription░The graph represents a network of 124 Twitter users whose tweets in the requested range contained "CannabisEncyclo", or who were replied to or mentioned in those tweets.  The network was obtained from the NodeXL Graph Server on Monday, 14 October 2019 at 00:36 UTC.
The requested start date was Monday, 14 October 2019 at 00:01 UTC and the maximum number of tweets (going backward in time) was 5,000.
The tweets in the network were tweeted over the 72-day, 20-hour, 54-minute period from Thursday, 01 August 2019 at 19:38 UTC to Sunday, 13 October 2019 at 16:32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</si>
</sst>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4997749"/>
        <c:axId val="5886530"/>
      </c:barChart>
      <c:catAx>
        <c:axId val="6499774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86530"/>
        <c:crosses val="autoZero"/>
        <c:auto val="1"/>
        <c:lblOffset val="100"/>
        <c:noMultiLvlLbl val="0"/>
      </c:catAx>
      <c:valAx>
        <c:axId val="5886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977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CannabisEncyclo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Series'!$A$26:$A$167</c:f>
              <c:strCache>
                <c:ptCount val="91"/>
                <c:pt idx="0">
                  <c:v>7 PM
1-Aug
Aug
2019</c:v>
                </c:pt>
                <c:pt idx="1">
                  <c:v>8 PM</c:v>
                </c:pt>
                <c:pt idx="2">
                  <c:v>9 PM</c:v>
                </c:pt>
                <c:pt idx="3">
                  <c:v>1 AM
2-Aug</c:v>
                </c:pt>
                <c:pt idx="4">
                  <c:v>7 PM</c:v>
                </c:pt>
                <c:pt idx="5">
                  <c:v>11 PM</c:v>
                </c:pt>
                <c:pt idx="6">
                  <c:v>4 PM
3-Aug</c:v>
                </c:pt>
                <c:pt idx="7">
                  <c:v>7 AM
5-Aug</c:v>
                </c:pt>
                <c:pt idx="8">
                  <c:v>12 AM
6-Aug</c:v>
                </c:pt>
                <c:pt idx="9">
                  <c:v>6 AM</c:v>
                </c:pt>
                <c:pt idx="10">
                  <c:v>2 PM</c:v>
                </c:pt>
                <c:pt idx="11">
                  <c:v>6 PM</c:v>
                </c:pt>
                <c:pt idx="12">
                  <c:v>7 AM
9-Aug</c:v>
                </c:pt>
                <c:pt idx="13">
                  <c:v>5 PM
10-Aug</c:v>
                </c:pt>
                <c:pt idx="14">
                  <c:v>6 PM</c:v>
                </c:pt>
                <c:pt idx="15">
                  <c:v>8 PM</c:v>
                </c:pt>
                <c:pt idx="16">
                  <c:v>9 PM</c:v>
                </c:pt>
                <c:pt idx="17">
                  <c:v>12 AM
11-Aug</c:v>
                </c:pt>
                <c:pt idx="18">
                  <c:v>2 AM</c:v>
                </c:pt>
                <c:pt idx="19">
                  <c:v>5 AM</c:v>
                </c:pt>
                <c:pt idx="20">
                  <c:v>11 AM</c:v>
                </c:pt>
                <c:pt idx="21">
                  <c:v>12 PM</c:v>
                </c:pt>
                <c:pt idx="22">
                  <c:v>1 PM</c:v>
                </c:pt>
                <c:pt idx="23">
                  <c:v>3 PM</c:v>
                </c:pt>
                <c:pt idx="24">
                  <c:v>4 PM</c:v>
                </c:pt>
                <c:pt idx="25">
                  <c:v>6 PM</c:v>
                </c:pt>
                <c:pt idx="26">
                  <c:v>10 PM</c:v>
                </c:pt>
                <c:pt idx="27">
                  <c:v>10 AM
12-Aug</c:v>
                </c:pt>
                <c:pt idx="28">
                  <c:v>12 PM</c:v>
                </c:pt>
                <c:pt idx="29">
                  <c:v>10 PM</c:v>
                </c:pt>
                <c:pt idx="30">
                  <c:v>2 AM
13-Aug</c:v>
                </c:pt>
                <c:pt idx="31">
                  <c:v>6 AM</c:v>
                </c:pt>
                <c:pt idx="32">
                  <c:v>7 PM</c:v>
                </c:pt>
                <c:pt idx="33">
                  <c:v>8 PM</c:v>
                </c:pt>
                <c:pt idx="34">
                  <c:v>9 PM</c:v>
                </c:pt>
                <c:pt idx="35">
                  <c:v>3 AM
14-Aug</c:v>
                </c:pt>
                <c:pt idx="36">
                  <c:v>6 PM
15-Aug</c:v>
                </c:pt>
                <c:pt idx="37">
                  <c:v>7 PM</c:v>
                </c:pt>
                <c:pt idx="38">
                  <c:v>11 AM
21-Aug</c:v>
                </c:pt>
                <c:pt idx="39">
                  <c:v>10 PM</c:v>
                </c:pt>
                <c:pt idx="40">
                  <c:v>11 PM</c:v>
                </c:pt>
                <c:pt idx="41">
                  <c:v>12 AM
23-Aug</c:v>
                </c:pt>
                <c:pt idx="42">
                  <c:v>3 PM</c:v>
                </c:pt>
                <c:pt idx="43">
                  <c:v>4 PM</c:v>
                </c:pt>
                <c:pt idx="44">
                  <c:v>7 PM
25-Aug</c:v>
                </c:pt>
                <c:pt idx="45">
                  <c:v>1 PM
26-Aug</c:v>
                </c:pt>
                <c:pt idx="46">
                  <c:v>11 PM</c:v>
                </c:pt>
                <c:pt idx="47">
                  <c:v>6 AM
28-Aug</c:v>
                </c:pt>
                <c:pt idx="48">
                  <c:v>7 AM</c:v>
                </c:pt>
                <c:pt idx="49">
                  <c:v>2 PM</c:v>
                </c:pt>
                <c:pt idx="50">
                  <c:v>5 AM
30-Aug</c:v>
                </c:pt>
                <c:pt idx="51">
                  <c:v>2 PM</c:v>
                </c:pt>
                <c:pt idx="52">
                  <c:v>12 AM
31-Aug</c:v>
                </c:pt>
                <c:pt idx="53">
                  <c:v>4 AM</c:v>
                </c:pt>
                <c:pt idx="54">
                  <c:v>4 PM</c:v>
                </c:pt>
                <c:pt idx="55">
                  <c:v>4 PM
1-Sep
Sep</c:v>
                </c:pt>
                <c:pt idx="56">
                  <c:v>12 AM
4-Sep</c:v>
                </c:pt>
                <c:pt idx="57">
                  <c:v>7 PM</c:v>
                </c:pt>
                <c:pt idx="58">
                  <c:v>1 PM
6-Sep</c:v>
                </c:pt>
                <c:pt idx="59">
                  <c:v>1 AM
7-Sep</c:v>
                </c:pt>
                <c:pt idx="60">
                  <c:v>3 AM
8-Sep</c:v>
                </c:pt>
                <c:pt idx="61">
                  <c:v>7 PM
9-Sep</c:v>
                </c:pt>
                <c:pt idx="62">
                  <c:v>8 PM</c:v>
                </c:pt>
                <c:pt idx="63">
                  <c:v>1 AM
10-Sep</c:v>
                </c:pt>
                <c:pt idx="64">
                  <c:v>8 PM
14-Sep</c:v>
                </c:pt>
                <c:pt idx="65">
                  <c:v>9 PM
16-Sep</c:v>
                </c:pt>
                <c:pt idx="66">
                  <c:v>4 AM
17-Sep</c:v>
                </c:pt>
                <c:pt idx="67">
                  <c:v>3 PM
18-Sep</c:v>
                </c:pt>
                <c:pt idx="68">
                  <c:v>10 PM
21-Sep</c:v>
                </c:pt>
                <c:pt idx="69">
                  <c:v>7 PM
23-Sep</c:v>
                </c:pt>
                <c:pt idx="70">
                  <c:v>3 PM
24-Sep</c:v>
                </c:pt>
                <c:pt idx="71">
                  <c:v>4 PM</c:v>
                </c:pt>
                <c:pt idx="72">
                  <c:v>9 PM
25-Sep</c:v>
                </c:pt>
                <c:pt idx="73">
                  <c:v>11 PM</c:v>
                </c:pt>
                <c:pt idx="74">
                  <c:v>12 AM
26-Sep</c:v>
                </c:pt>
                <c:pt idx="75">
                  <c:v>2 AM
27-Sep</c:v>
                </c:pt>
                <c:pt idx="76">
                  <c:v>3 AM</c:v>
                </c:pt>
                <c:pt idx="77">
                  <c:v>4 AM</c:v>
                </c:pt>
                <c:pt idx="78">
                  <c:v>8 PM
29-Sep</c:v>
                </c:pt>
                <c:pt idx="79">
                  <c:v>5 AM
2-Oct
Oct</c:v>
                </c:pt>
                <c:pt idx="80">
                  <c:v>4 AM
3-Oct</c:v>
                </c:pt>
                <c:pt idx="81">
                  <c:v>5 AM</c:v>
                </c:pt>
                <c:pt idx="82">
                  <c:v>12 AM
4-Oct</c:v>
                </c:pt>
                <c:pt idx="83">
                  <c:v>1 AM</c:v>
                </c:pt>
                <c:pt idx="84">
                  <c:v>10 AM
6-Oct</c:v>
                </c:pt>
                <c:pt idx="85">
                  <c:v>3 PM</c:v>
                </c:pt>
                <c:pt idx="86">
                  <c:v>2 AM
7-Oct</c:v>
                </c:pt>
                <c:pt idx="87">
                  <c:v>10 PM
9-Oct</c:v>
                </c:pt>
                <c:pt idx="88">
                  <c:v>3 PM
10-Oct</c:v>
                </c:pt>
                <c:pt idx="89">
                  <c:v>3 PM
11-Oct</c:v>
                </c:pt>
                <c:pt idx="90">
                  <c:v>4 PM
13-Oct</c:v>
                </c:pt>
              </c:strCache>
            </c:strRef>
          </c:cat>
          <c:val>
            <c:numRef>
              <c:f>'Time Series'!$B$26:$B$167</c:f>
              <c:numCache>
                <c:formatCode>General</c:formatCode>
                <c:ptCount val="91"/>
                <c:pt idx="0">
                  <c:v>1</c:v>
                </c:pt>
                <c:pt idx="1">
                  <c:v>1</c:v>
                </c:pt>
                <c:pt idx="2">
                  <c:v>2</c:v>
                </c:pt>
                <c:pt idx="3">
                  <c:v>1</c:v>
                </c:pt>
                <c:pt idx="4">
                  <c:v>2</c:v>
                </c:pt>
                <c:pt idx="5">
                  <c:v>1</c:v>
                </c:pt>
                <c:pt idx="6">
                  <c:v>1</c:v>
                </c:pt>
                <c:pt idx="7">
                  <c:v>2</c:v>
                </c:pt>
                <c:pt idx="8">
                  <c:v>1</c:v>
                </c:pt>
                <c:pt idx="9">
                  <c:v>1</c:v>
                </c:pt>
                <c:pt idx="10">
                  <c:v>2</c:v>
                </c:pt>
                <c:pt idx="11">
                  <c:v>2</c:v>
                </c:pt>
                <c:pt idx="12">
                  <c:v>2</c:v>
                </c:pt>
                <c:pt idx="13">
                  <c:v>7</c:v>
                </c:pt>
                <c:pt idx="14">
                  <c:v>8</c:v>
                </c:pt>
                <c:pt idx="15">
                  <c:v>4</c:v>
                </c:pt>
                <c:pt idx="16">
                  <c:v>4</c:v>
                </c:pt>
                <c:pt idx="17">
                  <c:v>2</c:v>
                </c:pt>
                <c:pt idx="18">
                  <c:v>6</c:v>
                </c:pt>
                <c:pt idx="19">
                  <c:v>3</c:v>
                </c:pt>
                <c:pt idx="20">
                  <c:v>1</c:v>
                </c:pt>
                <c:pt idx="21">
                  <c:v>10</c:v>
                </c:pt>
                <c:pt idx="22">
                  <c:v>1</c:v>
                </c:pt>
                <c:pt idx="23">
                  <c:v>2</c:v>
                </c:pt>
                <c:pt idx="24">
                  <c:v>1</c:v>
                </c:pt>
                <c:pt idx="25">
                  <c:v>1</c:v>
                </c:pt>
                <c:pt idx="26">
                  <c:v>1</c:v>
                </c:pt>
                <c:pt idx="27">
                  <c:v>1</c:v>
                </c:pt>
                <c:pt idx="28">
                  <c:v>1</c:v>
                </c:pt>
                <c:pt idx="29">
                  <c:v>4</c:v>
                </c:pt>
                <c:pt idx="30">
                  <c:v>1</c:v>
                </c:pt>
                <c:pt idx="31">
                  <c:v>1</c:v>
                </c:pt>
                <c:pt idx="32">
                  <c:v>3</c:v>
                </c:pt>
                <c:pt idx="33">
                  <c:v>1</c:v>
                </c:pt>
                <c:pt idx="34">
                  <c:v>2</c:v>
                </c:pt>
                <c:pt idx="35">
                  <c:v>1</c:v>
                </c:pt>
                <c:pt idx="36">
                  <c:v>3</c:v>
                </c:pt>
                <c:pt idx="37">
                  <c:v>5</c:v>
                </c:pt>
                <c:pt idx="38">
                  <c:v>1</c:v>
                </c:pt>
                <c:pt idx="39">
                  <c:v>1</c:v>
                </c:pt>
                <c:pt idx="40">
                  <c:v>1</c:v>
                </c:pt>
                <c:pt idx="41">
                  <c:v>2</c:v>
                </c:pt>
                <c:pt idx="42">
                  <c:v>3</c:v>
                </c:pt>
                <c:pt idx="43">
                  <c:v>1</c:v>
                </c:pt>
                <c:pt idx="44">
                  <c:v>1</c:v>
                </c:pt>
                <c:pt idx="45">
                  <c:v>2</c:v>
                </c:pt>
                <c:pt idx="46">
                  <c:v>4</c:v>
                </c:pt>
                <c:pt idx="47">
                  <c:v>2</c:v>
                </c:pt>
                <c:pt idx="48">
                  <c:v>5</c:v>
                </c:pt>
                <c:pt idx="49">
                  <c:v>1</c:v>
                </c:pt>
                <c:pt idx="50">
                  <c:v>1</c:v>
                </c:pt>
                <c:pt idx="51">
                  <c:v>1</c:v>
                </c:pt>
                <c:pt idx="52">
                  <c:v>1</c:v>
                </c:pt>
                <c:pt idx="53">
                  <c:v>1</c:v>
                </c:pt>
                <c:pt idx="54">
                  <c:v>1</c:v>
                </c:pt>
                <c:pt idx="55">
                  <c:v>1</c:v>
                </c:pt>
                <c:pt idx="56">
                  <c:v>1</c:v>
                </c:pt>
                <c:pt idx="57">
                  <c:v>1</c:v>
                </c:pt>
                <c:pt idx="58">
                  <c:v>3</c:v>
                </c:pt>
                <c:pt idx="59">
                  <c:v>1</c:v>
                </c:pt>
                <c:pt idx="60">
                  <c:v>1</c:v>
                </c:pt>
                <c:pt idx="61">
                  <c:v>3</c:v>
                </c:pt>
                <c:pt idx="62">
                  <c:v>2</c:v>
                </c:pt>
                <c:pt idx="63">
                  <c:v>1</c:v>
                </c:pt>
                <c:pt idx="64">
                  <c:v>1</c:v>
                </c:pt>
                <c:pt idx="65">
                  <c:v>1</c:v>
                </c:pt>
                <c:pt idx="66">
                  <c:v>1</c:v>
                </c:pt>
                <c:pt idx="67">
                  <c:v>1</c:v>
                </c:pt>
                <c:pt idx="68">
                  <c:v>1</c:v>
                </c:pt>
                <c:pt idx="69">
                  <c:v>1</c:v>
                </c:pt>
                <c:pt idx="70">
                  <c:v>1</c:v>
                </c:pt>
                <c:pt idx="71">
                  <c:v>1</c:v>
                </c:pt>
                <c:pt idx="72">
                  <c:v>1</c:v>
                </c:pt>
                <c:pt idx="73">
                  <c:v>3</c:v>
                </c:pt>
                <c:pt idx="74">
                  <c:v>4</c:v>
                </c:pt>
                <c:pt idx="75">
                  <c:v>2</c:v>
                </c:pt>
                <c:pt idx="76">
                  <c:v>1</c:v>
                </c:pt>
                <c:pt idx="77">
                  <c:v>1</c:v>
                </c:pt>
                <c:pt idx="78">
                  <c:v>1</c:v>
                </c:pt>
                <c:pt idx="79">
                  <c:v>1</c:v>
                </c:pt>
                <c:pt idx="80">
                  <c:v>1</c:v>
                </c:pt>
                <c:pt idx="81">
                  <c:v>1</c:v>
                </c:pt>
                <c:pt idx="82">
                  <c:v>1</c:v>
                </c:pt>
                <c:pt idx="83">
                  <c:v>3</c:v>
                </c:pt>
                <c:pt idx="84">
                  <c:v>1</c:v>
                </c:pt>
                <c:pt idx="85">
                  <c:v>1</c:v>
                </c:pt>
                <c:pt idx="86">
                  <c:v>1</c:v>
                </c:pt>
                <c:pt idx="87">
                  <c:v>1</c:v>
                </c:pt>
                <c:pt idx="88">
                  <c:v>2</c:v>
                </c:pt>
                <c:pt idx="89">
                  <c:v>1</c:v>
                </c:pt>
                <c:pt idx="90">
                  <c:v>1</c:v>
                </c:pt>
              </c:numCache>
            </c:numRef>
          </c:val>
        </c:ser>
        <c:axId val="14490731"/>
        <c:axId val="17578016"/>
      </c:barChart>
      <c:catAx>
        <c:axId val="14490731"/>
        <c:scaling>
          <c:orientation val="minMax"/>
        </c:scaling>
        <c:axPos val="b"/>
        <c:delete val="0"/>
        <c:numFmt formatCode="General" sourceLinked="1"/>
        <c:majorTickMark val="out"/>
        <c:minorTickMark val="none"/>
        <c:tickLblPos val="nextTo"/>
        <c:crossAx val="17578016"/>
        <c:crosses val="autoZero"/>
        <c:auto val="1"/>
        <c:lblOffset val="100"/>
        <c:noMultiLvlLbl val="0"/>
      </c:catAx>
      <c:valAx>
        <c:axId val="17578016"/>
        <c:scaling>
          <c:orientation val="minMax"/>
        </c:scaling>
        <c:axPos val="l"/>
        <c:majorGridlines/>
        <c:delete val="0"/>
        <c:numFmt formatCode="General" sourceLinked="1"/>
        <c:majorTickMark val="out"/>
        <c:minorTickMark val="none"/>
        <c:tickLblPos val="nextTo"/>
        <c:crossAx val="1449073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6491643"/>
        <c:axId val="51624688"/>
      </c:barChart>
      <c:catAx>
        <c:axId val="3649164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624688"/>
        <c:crosses val="autoZero"/>
        <c:auto val="1"/>
        <c:lblOffset val="100"/>
        <c:noMultiLvlLbl val="0"/>
      </c:catAx>
      <c:valAx>
        <c:axId val="516246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91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0720945"/>
        <c:axId val="64036494"/>
      </c:barChart>
      <c:catAx>
        <c:axId val="2072094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036494"/>
        <c:crosses val="autoZero"/>
        <c:auto val="1"/>
        <c:lblOffset val="100"/>
        <c:noMultiLvlLbl val="0"/>
      </c:catAx>
      <c:valAx>
        <c:axId val="640364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7209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5118999"/>
        <c:axId val="33382556"/>
      </c:barChart>
      <c:catAx>
        <c:axId val="4511899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382556"/>
        <c:crosses val="autoZero"/>
        <c:auto val="1"/>
        <c:lblOffset val="100"/>
        <c:noMultiLvlLbl val="0"/>
      </c:catAx>
      <c:valAx>
        <c:axId val="333825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189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8570029"/>
        <c:axId val="23224474"/>
      </c:barChart>
      <c:catAx>
        <c:axId val="285700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224474"/>
        <c:crosses val="autoZero"/>
        <c:auto val="1"/>
        <c:lblOffset val="100"/>
        <c:noMultiLvlLbl val="0"/>
      </c:catAx>
      <c:valAx>
        <c:axId val="232244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700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421107"/>
        <c:axId val="3103240"/>
      </c:barChart>
      <c:catAx>
        <c:axId val="242110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03240"/>
        <c:crosses val="autoZero"/>
        <c:auto val="1"/>
        <c:lblOffset val="100"/>
        <c:noMultiLvlLbl val="0"/>
      </c:catAx>
      <c:valAx>
        <c:axId val="31032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11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2885097"/>
        <c:axId val="59688038"/>
      </c:barChart>
      <c:catAx>
        <c:axId val="2288509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688038"/>
        <c:crosses val="autoZero"/>
        <c:auto val="1"/>
        <c:lblOffset val="100"/>
        <c:noMultiLvlLbl val="0"/>
      </c:catAx>
      <c:valAx>
        <c:axId val="596880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850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3231503"/>
        <c:axId val="209716"/>
      </c:barChart>
      <c:catAx>
        <c:axId val="532315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9716"/>
        <c:crosses val="autoZero"/>
        <c:auto val="1"/>
        <c:lblOffset val="100"/>
        <c:noMultiLvlLbl val="0"/>
      </c:catAx>
      <c:valAx>
        <c:axId val="209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315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081765"/>
        <c:axId val="42153458"/>
      </c:barChart>
      <c:catAx>
        <c:axId val="6081765"/>
        <c:scaling>
          <c:orientation val="minMax"/>
        </c:scaling>
        <c:axPos val="b"/>
        <c:delete val="1"/>
        <c:majorTickMark val="out"/>
        <c:minorTickMark val="none"/>
        <c:tickLblPos val="none"/>
        <c:crossAx val="42153458"/>
        <c:crosses val="autoZero"/>
        <c:auto val="1"/>
        <c:lblOffset val="100"/>
        <c:noMultiLvlLbl val="0"/>
      </c:catAx>
      <c:valAx>
        <c:axId val="42153458"/>
        <c:scaling>
          <c:orientation val="minMax"/>
        </c:scaling>
        <c:axPos val="l"/>
        <c:delete val="1"/>
        <c:majorTickMark val="out"/>
        <c:minorTickMark val="none"/>
        <c:tickLblPos val="none"/>
        <c:crossAx val="60817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38100</xdr:rowOff>
    </xdr:from>
    <xdr:to>
      <xdr:col>1</xdr:col>
      <xdr:colOff>914400</xdr:colOff>
      <xdr:row>57</xdr:row>
      <xdr:rowOff>180975</xdr:rowOff>
    </xdr:to>
    <xdr:graphicFrame macro="">
      <xdr:nvGraphicFramePr>
        <xdr:cNvPr id="2" name="DegreeHistogram"/>
        <xdr:cNvGraphicFramePr/>
      </xdr:nvGraphicFramePr>
      <xdr:xfrm>
        <a:off x="0" y="9572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64</xdr:row>
      <xdr:rowOff>38100</xdr:rowOff>
    </xdr:from>
    <xdr:to>
      <xdr:col>1</xdr:col>
      <xdr:colOff>914400</xdr:colOff>
      <xdr:row>71</xdr:row>
      <xdr:rowOff>180975</xdr:rowOff>
    </xdr:to>
    <xdr:graphicFrame macro="">
      <xdr:nvGraphicFramePr>
        <xdr:cNvPr id="5" name="InDegreeHistogram"/>
        <xdr:cNvGraphicFramePr/>
      </xdr:nvGraphicFramePr>
      <xdr:xfrm>
        <a:off x="0" y="12239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78</xdr:row>
      <xdr:rowOff>28575</xdr:rowOff>
    </xdr:from>
    <xdr:to>
      <xdr:col>1</xdr:col>
      <xdr:colOff>914400</xdr:colOff>
      <xdr:row>85</xdr:row>
      <xdr:rowOff>171450</xdr:rowOff>
    </xdr:to>
    <xdr:graphicFrame macro="">
      <xdr:nvGraphicFramePr>
        <xdr:cNvPr id="4" name="OutDegreeHistogram"/>
        <xdr:cNvGraphicFramePr/>
      </xdr:nvGraphicFramePr>
      <xdr:xfrm>
        <a:off x="0" y="14897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9525</xdr:rowOff>
    </xdr:from>
    <xdr:to>
      <xdr:col>1</xdr:col>
      <xdr:colOff>914400</xdr:colOff>
      <xdr:row>99</xdr:row>
      <xdr:rowOff>152400</xdr:rowOff>
    </xdr:to>
    <xdr:graphicFrame macro="">
      <xdr:nvGraphicFramePr>
        <xdr:cNvPr id="6" name="BetweennessCentralityHistogram"/>
        <xdr:cNvGraphicFramePr/>
      </xdr:nvGraphicFramePr>
      <xdr:xfrm>
        <a:off x="0" y="17545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106</xdr:row>
      <xdr:rowOff>19050</xdr:rowOff>
    </xdr:from>
    <xdr:to>
      <xdr:col>2</xdr:col>
      <xdr:colOff>0</xdr:colOff>
      <xdr:row>113</xdr:row>
      <xdr:rowOff>161925</xdr:rowOff>
    </xdr:to>
    <xdr:graphicFrame macro="">
      <xdr:nvGraphicFramePr>
        <xdr:cNvPr id="7" name="ClosenessCentralityHistogram"/>
        <xdr:cNvGraphicFramePr/>
      </xdr:nvGraphicFramePr>
      <xdr:xfrm>
        <a:off x="9525" y="20221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120</xdr:row>
      <xdr:rowOff>19050</xdr:rowOff>
    </xdr:from>
    <xdr:to>
      <xdr:col>1</xdr:col>
      <xdr:colOff>914400</xdr:colOff>
      <xdr:row>127</xdr:row>
      <xdr:rowOff>161925</xdr:rowOff>
    </xdr:to>
    <xdr:graphicFrame macro="">
      <xdr:nvGraphicFramePr>
        <xdr:cNvPr id="8" name="EigenvectorCentralityHistogram"/>
        <xdr:cNvGraphicFramePr/>
      </xdr:nvGraphicFramePr>
      <xdr:xfrm>
        <a:off x="0" y="22888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9525</xdr:rowOff>
    </xdr:from>
    <xdr:to>
      <xdr:col>1</xdr:col>
      <xdr:colOff>914400</xdr:colOff>
      <xdr:row>155</xdr:row>
      <xdr:rowOff>152400</xdr:rowOff>
    </xdr:to>
    <xdr:graphicFrame macro="">
      <xdr:nvGraphicFramePr>
        <xdr:cNvPr id="9" name="ClusteringCoefficientHistogram"/>
        <xdr:cNvGraphicFramePr/>
      </xdr:nvGraphicFramePr>
      <xdr:xfrm>
        <a:off x="0" y="28213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134</xdr:row>
      <xdr:rowOff>0</xdr:rowOff>
    </xdr:from>
    <xdr:to>
      <xdr:col>1</xdr:col>
      <xdr:colOff>914400</xdr:colOff>
      <xdr:row>141</xdr:row>
      <xdr:rowOff>142875</xdr:rowOff>
    </xdr:to>
    <xdr:graphicFrame macro="">
      <xdr:nvGraphicFramePr>
        <xdr:cNvPr id="10" name="ClusteringCoefficientHistogram"/>
        <xdr:cNvGraphicFramePr/>
      </xdr:nvGraphicFramePr>
      <xdr:xfrm>
        <a:off x="0" y="25536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2" refreshedBy="Marc Smith" refreshedVersion="5">
  <cacheSource type="worksheet">
    <worksheetSource ref="A2:BL174"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m/>
        <s v="princeandrew"/>
        <s v="terpeneking"/>
        <s v="canabisheals"/>
        <s v="whyisthat"/>
        <s v="goodtimes bikesbluesandbbq"/>
        <s v="cannabisisbeautiful underthesea thenewtplaystheflute thc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2">
        <d v="2019-08-01T21:41:31.000"/>
        <d v="2019-08-01T21:42:04.000"/>
        <d v="2019-08-02T01:25:30.000"/>
        <d v="2019-08-06T00:45:37.000"/>
        <d v="2019-08-10T17:37:55.000"/>
        <d v="2019-08-10T18:59:44.000"/>
        <d v="2019-08-10T20:39:12.000"/>
        <d v="2019-08-10T21:10:33.000"/>
        <d v="2019-08-11T00:24:33.000"/>
        <d v="2019-08-11T05:31:50.000"/>
        <d v="2019-08-11T05:34:20.000"/>
        <d v="2019-08-11T05:56:37.000"/>
        <d v="2019-08-11T11:02:05.000"/>
        <d v="2019-08-11T12:50:57.000"/>
        <d v="2019-08-10T18:07:43.000"/>
        <d v="2019-08-10T18:49:08.000"/>
        <d v="2019-08-10T20:40:09.000"/>
        <d v="2019-08-10T20:48:11.000"/>
        <d v="2019-08-10T18:48:10.000"/>
        <d v="2019-08-10T18:53:46.000"/>
        <d v="2019-08-10T20:42:56.000"/>
        <d v="2019-08-11T02:26:43.000"/>
        <d v="2019-08-11T12:23:56.000"/>
        <d v="2019-08-11T12:26:55.000"/>
        <d v="2019-08-11T12:28:42.000"/>
        <d v="2019-08-11T12:31:10.000"/>
        <d v="2019-08-11T12:38:22.000"/>
        <d v="2019-08-11T12:41:10.000"/>
        <d v="2019-08-11T12:42:21.000"/>
        <d v="2019-08-11T12:47:34.000"/>
        <d v="2019-08-11T12:49:46.000"/>
        <d v="2019-08-11T00:59:51.000"/>
        <d v="2019-08-11T02:28:15.000"/>
        <d v="2019-08-11T02:31:40.000"/>
        <d v="2019-08-11T15:04:14.000"/>
        <d v="2019-08-11T02:08:41.000"/>
        <d v="2019-08-11T02:30:14.000"/>
        <d v="2019-08-11T02:32:06.000"/>
        <d v="2019-08-11T13:02:23.000"/>
        <d v="2019-08-11T15:06:07.000"/>
        <d v="2019-08-11T18:31:08.000"/>
        <d v="2019-08-12T10:28:27.000"/>
        <d v="2019-08-10T18:48:00.000"/>
        <d v="2019-08-11T22:19:45.000"/>
        <d v="2019-08-13T20:42:49.000"/>
        <d v="2019-08-10T21:02:43.000"/>
        <d v="2019-08-10T21:44:45.000"/>
        <d v="2019-08-10T18:26:02.000"/>
        <d v="2019-08-10T21:25:09.000"/>
        <d v="2019-08-12T12:10:19.000"/>
        <d v="2019-08-15T18:52:25.000"/>
        <d v="2019-08-15T19:06:14.000"/>
        <d v="2019-08-15T19:06:29.000"/>
        <d v="2019-08-15T19:36:28.000"/>
        <d v="2019-08-11T16:36:14.000"/>
        <d v="2019-08-15T18:55:02.000"/>
        <d v="2019-08-15T18:57:13.000"/>
        <d v="2019-08-15T19:20:00.000"/>
        <d v="2019-08-15T19:54:24.000"/>
        <d v="2019-08-25T19:07:39.000"/>
        <d v="2019-08-31T04:51:12.000"/>
        <d v="2019-09-09T19:13:02.000"/>
        <d v="2019-09-09T19:17:19.000"/>
        <d v="2019-09-09T20:02:16.000"/>
        <d v="2019-09-10T01:39:09.000"/>
        <d v="2019-09-14T20:13:40.000"/>
        <d v="2019-09-16T21:32:52.000"/>
        <d v="2019-08-21T11:58:57.000"/>
        <d v="2019-09-18T15:24:41.000"/>
        <d v="2019-09-23T19:07:27.000"/>
        <d v="2019-08-13T02:45:04.000"/>
        <d v="2019-08-13T19:58:51.000"/>
        <d v="2019-08-13T21:52:25.000"/>
        <d v="2019-10-04T01:01:34.000"/>
        <d v="2019-10-06T10:38:54.000"/>
        <d v="2019-08-01T20:59:48.000"/>
        <d v="2019-08-01T19:38:04.000"/>
        <d v="2019-08-02T19:38:48.000"/>
        <d v="2019-08-02T19:32:01.000"/>
        <d v="2019-08-03T16:25:32.000"/>
        <d v="2019-08-05T07:44:04.000"/>
        <d v="2019-08-05T07:45:17.000"/>
        <d v="2019-08-06T14:10:21.000"/>
        <d v="2019-08-06T06:15:24.000"/>
        <d v="2019-08-06T14:28:29.000"/>
        <d v="2019-08-06T18:34:41.000"/>
        <d v="2019-08-06T18:47:39.000"/>
        <d v="2019-08-09T07:21:30.000"/>
        <d v="2019-08-09T07:45:17.000"/>
        <d v="2019-08-10T17:08:15.000"/>
        <d v="2019-08-10T17:10:05.000"/>
        <d v="2019-08-10T17:38:07.000"/>
        <d v="2019-08-10T17:15:06.000"/>
        <d v="2019-08-10T17:48:44.000"/>
        <d v="2019-08-10T18:17:57.000"/>
        <d v="2019-08-12T22:42:40.000"/>
        <d v="2019-08-12T22:39:58.000"/>
        <d v="2019-08-12T22:47:11.000"/>
        <d v="2019-08-13T06:11:03.000"/>
        <d v="2019-08-21T23:02:36.000"/>
        <d v="2019-08-23T00:32:37.000"/>
        <d v="2019-08-23T00:29:36.000"/>
        <d v="2019-08-23T15:55:55.000"/>
        <d v="2019-08-23T15:55:06.000"/>
        <d v="2019-08-23T16:02:24.000"/>
        <d v="2019-08-26T13:11:40.000"/>
        <d v="2019-08-26T13:14:49.000"/>
        <d v="2019-08-26T23:18:10.000"/>
        <d v="2019-08-26T23:24:38.000"/>
        <d v="2019-08-26T23:33:23.000"/>
        <d v="2019-08-28T07:13:16.000"/>
        <d v="2019-08-28T07:27:22.000"/>
        <d v="2019-08-28T07:28:17.000"/>
        <d v="2019-08-28T07:27:56.000"/>
        <d v="2019-08-28T07:39:03.000"/>
        <d v="2019-08-28T14:50:07.000"/>
        <d v="2019-08-30T05:24:01.000"/>
        <d v="2019-08-30T14:56:06.000"/>
        <d v="2019-08-31T00:31:54.000"/>
        <d v="2019-09-04T00:16:22.000"/>
        <d v="2019-09-04T19:14:26.000"/>
        <d v="2019-09-06T13:40:11.000"/>
        <d v="2019-09-06T13:39:00.000"/>
        <d v="2019-09-06T13:53:15.000"/>
        <d v="2019-09-07T01:11:16.000"/>
        <d v="2019-09-08T03:35:35.000"/>
        <d v="2019-09-09T19:04:24.000"/>
        <d v="2019-09-17T04:06:38.000"/>
        <d v="2019-09-24T15:23:35.000"/>
        <d v="2019-09-24T16:31:14.000"/>
        <d v="2019-09-25T21:40:20.000"/>
        <d v="2019-08-28T06:50:20.000"/>
        <d v="2019-09-26T00:16:10.000"/>
        <d v="2019-08-28T06:40:20.000"/>
        <d v="2019-09-26T00:04:49.000"/>
        <d v="2019-08-12T22:41:11.000"/>
        <d v="2019-09-26T00:05:18.000"/>
        <d v="2019-08-13T19:29:01.000"/>
        <d v="2019-09-25T23:24:24.000"/>
        <d v="2019-09-25T23:13:55.000"/>
        <d v="2019-09-26T00:32:17.000"/>
        <d v="2019-09-27T03:59:12.000"/>
        <d v="2019-09-09T20:48:45.000"/>
        <d v="2019-09-27T02:19:36.000"/>
        <d v="2019-09-27T02:23:38.000"/>
        <d v="2019-09-29T20:35:31.000"/>
        <d v="2019-10-02T05:33:49.000"/>
        <d v="2019-10-03T05:00:28.000"/>
        <d v="2019-08-14T03:42:40.000"/>
        <d v="2019-10-03T04:59:06.000"/>
        <d v="2019-10-04T00:53:29.000"/>
        <d v="2019-09-01T16:42:00.000"/>
        <d v="2019-10-04T01:02:07.000"/>
        <d v="2019-08-21T22:17:14.000"/>
        <d v="2019-08-31T16:47:44.000"/>
        <d v="2019-10-04T01:04:01.000"/>
        <d v="2019-10-07T02:57:31.000"/>
        <d v="2019-10-06T15:56:31.000"/>
        <d v="2019-10-09T22:04:11.000"/>
        <d v="2019-10-10T15:24:00.000"/>
        <d v="2019-10-10T15:25:48.000"/>
        <d v="2019-08-23T15:52:07.000"/>
        <d v="2019-08-26T23:24:57.000"/>
        <d v="2019-10-11T15:56:05.000"/>
        <d v="2019-08-02T23:40:45.000"/>
        <d v="2019-08-10T17:06:33.000"/>
        <d v="2019-08-13T19:25:14.000"/>
        <d v="2019-08-13T21:30:30.000"/>
        <d v="2019-09-21T22:05:45.000"/>
        <d v="2019-09-25T23:13:41.000"/>
        <d v="2019-09-27T04:07:06.000"/>
        <d v="2019-10-13T16:32:53.000"/>
      </sharedItems>
      <fieldGroup par="66" base="22">
        <rangePr groupBy="hours" autoEnd="1" autoStart="1" startDate="2019-08-01T19:38:04.000" endDate="2019-10-13T16:32:53.000"/>
        <groupItems count="26">
          <s v="&lt;8/1/2019"/>
          <s v="12 AM"/>
          <s v="1 AM"/>
          <s v="2 AM"/>
          <s v="3 AM"/>
          <s v="4 AM"/>
          <s v="5 AM"/>
          <s v="6 AM"/>
          <s v="7 AM"/>
          <s v="8 AM"/>
          <s v="9 AM"/>
          <s v="10 AM"/>
          <s v="11 AM"/>
          <s v="12 PM"/>
          <s v="1 PM"/>
          <s v="2 PM"/>
          <s v="3 PM"/>
          <s v="4 PM"/>
          <s v="5 PM"/>
          <s v="6 PM"/>
          <s v="7 PM"/>
          <s v="8 PM"/>
          <s v="9 PM"/>
          <s v="10 PM"/>
          <s v="11 PM"/>
          <s v="&gt;10/13/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8-01T19:38:04.000" endDate="2019-10-13T16:32:53.000"/>
        <groupItems count="368">
          <s v="&lt;8/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3/2019"/>
        </groupItems>
      </fieldGroup>
    </cacheField>
    <cacheField name="Months" databaseField="0">
      <sharedItems containsMixedTypes="0" count="0"/>
      <fieldGroup base="22">
        <rangePr groupBy="months" autoEnd="1" autoStart="1" startDate="2019-08-01T19:38:04.000" endDate="2019-10-13T16:32:53.000"/>
        <groupItems count="14">
          <s v="&lt;8/1/2019"/>
          <s v="Jan"/>
          <s v="Feb"/>
          <s v="Mar"/>
          <s v="Apr"/>
          <s v="May"/>
          <s v="Jun"/>
          <s v="Jul"/>
          <s v="Aug"/>
          <s v="Sep"/>
          <s v="Oct"/>
          <s v="Nov"/>
          <s v="Dec"/>
          <s v="&gt;10/13/2019"/>
        </groupItems>
      </fieldGroup>
    </cacheField>
    <cacheField name="Years" databaseField="0">
      <sharedItems containsMixedTypes="0" count="0"/>
      <fieldGroup base="22">
        <rangePr groupBy="years" autoEnd="1" autoStart="1" startDate="2019-08-01T19:38:04.000" endDate="2019-10-13T16:32:53.000"/>
        <groupItems count="3">
          <s v="&lt;8/1/2019"/>
          <s v="2019"/>
          <s v="&gt;10/1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2">
  <r>
    <s v="vexxdcock"/>
    <s v="nuggets"/>
    <m/>
    <m/>
    <m/>
    <m/>
    <m/>
    <m/>
    <m/>
    <m/>
    <s v="No"/>
    <n v="3"/>
    <m/>
    <m/>
    <x v="0"/>
    <d v="2019-08-01T21:41:31.000"/>
    <s v="@CannabisEncyclo @Raptornian @nuggets nuggets AHHAAAHAA"/>
    <m/>
    <m/>
    <x v="0"/>
    <m/>
    <s v="http://pbs.twimg.com/profile_images/1157388868649439232/UxU-6aRw_normal.jpg"/>
    <x v="0"/>
    <s v="https://twitter.com/#!/vexxdcock/status/1157043708522639364"/>
    <m/>
    <m/>
    <s v="1157043708522639364"/>
    <s v="1157012639400116224"/>
    <b v="0"/>
    <n v="0"/>
    <s v="1311502922"/>
    <b v="0"/>
    <s v="en"/>
    <m/>
    <s v=""/>
    <b v="0"/>
    <n v="0"/>
    <s v=""/>
    <s v="Twitter for iPhone"/>
    <b v="0"/>
    <s v="1157012639400116224"/>
    <s v="Tweet"/>
    <n v="0"/>
    <n v="0"/>
    <m/>
    <m/>
    <m/>
    <m/>
    <m/>
    <m/>
    <m/>
    <m/>
    <n v="2"/>
    <s v="5"/>
    <s v="5"/>
    <m/>
    <m/>
    <m/>
    <m/>
    <m/>
    <m/>
    <m/>
    <m/>
    <m/>
  </r>
  <r>
    <s v="vexxdcock"/>
    <s v="nuggets"/>
    <m/>
    <m/>
    <m/>
    <m/>
    <m/>
    <m/>
    <m/>
    <m/>
    <s v="No"/>
    <n v="6"/>
    <m/>
    <m/>
    <x v="0"/>
    <d v="2019-08-01T21:42:04.000"/>
    <s v="@CannabisEncyclo @Raptornian @nuggets top 4 regular season team btw not playoffs"/>
    <m/>
    <m/>
    <x v="0"/>
    <m/>
    <s v="http://pbs.twimg.com/profile_images/1157388868649439232/UxU-6aRw_normal.jpg"/>
    <x v="1"/>
    <s v="https://twitter.com/#!/vexxdcock/status/1157043847618269186"/>
    <m/>
    <m/>
    <s v="1157043847618269186"/>
    <s v="1157043708522639364"/>
    <b v="0"/>
    <n v="0"/>
    <s v="1038937699951042560"/>
    <b v="0"/>
    <s v="en"/>
    <m/>
    <s v=""/>
    <b v="0"/>
    <n v="0"/>
    <s v=""/>
    <s v="Twitter for iPhone"/>
    <b v="0"/>
    <s v="1157043708522639364"/>
    <s v="Tweet"/>
    <n v="0"/>
    <n v="0"/>
    <m/>
    <m/>
    <m/>
    <m/>
    <m/>
    <m/>
    <m/>
    <m/>
    <n v="2"/>
    <s v="5"/>
    <s v="5"/>
    <m/>
    <m/>
    <m/>
    <m/>
    <m/>
    <m/>
    <m/>
    <m/>
    <m/>
  </r>
  <r>
    <s v="isaucedyt"/>
    <s v="nuggets"/>
    <m/>
    <m/>
    <m/>
    <m/>
    <m/>
    <m/>
    <m/>
    <m/>
    <s v="No"/>
    <n v="9"/>
    <m/>
    <m/>
    <x v="0"/>
    <d v="2019-08-02T01:25:30.000"/>
    <s v="@CannabisEncyclo @Raptornian @nuggets Raptors were only a top 4 team bc of kawhi without him they ain’t seeing a conference final"/>
    <m/>
    <m/>
    <x v="0"/>
    <m/>
    <s v="http://pbs.twimg.com/profile_images/1134532947212525569/Z1lJB6Ru_normal.jpg"/>
    <x v="2"/>
    <s v="https://twitter.com/#!/isaucedyt/status/1157100073806729218"/>
    <m/>
    <m/>
    <s v="1157100073806729218"/>
    <s v="1157012639400116224"/>
    <b v="0"/>
    <n v="0"/>
    <s v="1311502922"/>
    <b v="0"/>
    <s v="en"/>
    <m/>
    <s v=""/>
    <b v="0"/>
    <n v="0"/>
    <s v=""/>
    <s v="Twitter for iPhone"/>
    <b v="0"/>
    <s v="1157012639400116224"/>
    <s v="Tweet"/>
    <n v="0"/>
    <n v="0"/>
    <m/>
    <m/>
    <m/>
    <m/>
    <m/>
    <m/>
    <m/>
    <m/>
    <n v="1"/>
    <s v="5"/>
    <s v="5"/>
    <m/>
    <m/>
    <m/>
    <m/>
    <m/>
    <m/>
    <m/>
    <m/>
    <m/>
  </r>
  <r>
    <s v="tonya51084387"/>
    <s v="e40"/>
    <m/>
    <m/>
    <m/>
    <m/>
    <m/>
    <m/>
    <m/>
    <m/>
    <s v="No"/>
    <n v="12"/>
    <m/>
    <m/>
    <x v="0"/>
    <d v="2019-08-06T00:45:37.000"/>
    <s v="GROWERS BEWARE.. DO NOT BUY ANYTHING FROM FEEDER BREEDER INC. THEY WILL RIP YOU OFF!!! @DougBenson @thebrianposehn @CannabisEncyclo @ImYourKid @E40"/>
    <m/>
    <m/>
    <x v="0"/>
    <m/>
    <s v="http://pbs.twimg.com/profile_images/1086764562756431872/oBHz7nLp_normal.jpg"/>
    <x v="3"/>
    <s v="https://twitter.com/#!/tonya51084387/status/1158539590845624322"/>
    <m/>
    <m/>
    <s v="1158539590845624322"/>
    <m/>
    <b v="0"/>
    <n v="0"/>
    <s v=""/>
    <b v="0"/>
    <s v="en"/>
    <m/>
    <s v=""/>
    <b v="0"/>
    <n v="0"/>
    <s v=""/>
    <s v="Twitter for Android"/>
    <b v="0"/>
    <s v="1158539590845624322"/>
    <s v="Tweet"/>
    <n v="0"/>
    <n v="0"/>
    <m/>
    <m/>
    <m/>
    <m/>
    <m/>
    <m/>
    <m/>
    <m/>
    <n v="1"/>
    <s v="4"/>
    <s v="4"/>
    <m/>
    <m/>
    <m/>
    <m/>
    <m/>
    <m/>
    <m/>
    <m/>
    <m/>
  </r>
  <r>
    <s v="garbs"/>
    <s v="cannabisencyclo"/>
    <m/>
    <m/>
    <m/>
    <m/>
    <m/>
    <m/>
    <m/>
    <m/>
    <s v="No"/>
    <n v="17"/>
    <m/>
    <m/>
    <x v="1"/>
    <d v="2019-08-10T17:37:55.000"/>
    <s v="@CannabisEncyclo he can make a golden rope out of those fine locks of hair..."/>
    <m/>
    <m/>
    <x v="0"/>
    <m/>
    <s v="http://pbs.twimg.com/profile_images/1727886760/l_19b8b475bf061b960245aa071c768dbe_normal.jpg"/>
    <x v="4"/>
    <s v="https://twitter.com/#!/garbs/status/1160243895927627776"/>
    <m/>
    <m/>
    <s v="1160243895927627776"/>
    <s v="1160236001035354112"/>
    <b v="0"/>
    <n v="0"/>
    <s v="1311502922"/>
    <b v="0"/>
    <s v="en"/>
    <m/>
    <s v=""/>
    <b v="0"/>
    <n v="0"/>
    <s v=""/>
    <s v="Twitter Web App"/>
    <b v="0"/>
    <s v="1160236001035354112"/>
    <s v="Tweet"/>
    <n v="0"/>
    <n v="0"/>
    <m/>
    <m/>
    <m/>
    <m/>
    <m/>
    <m/>
    <m/>
    <m/>
    <n v="1"/>
    <s v="1"/>
    <s v="1"/>
    <n v="2"/>
    <n v="14.285714285714286"/>
    <n v="0"/>
    <n v="0"/>
    <n v="0"/>
    <n v="0"/>
    <n v="12"/>
    <n v="85.71428571428571"/>
    <n v="14"/>
  </r>
  <r>
    <s v="engineeringdave"/>
    <s v="cannabisencyclo"/>
    <m/>
    <m/>
    <m/>
    <m/>
    <m/>
    <m/>
    <m/>
    <m/>
    <s v="No"/>
    <n v="18"/>
    <m/>
    <m/>
    <x v="1"/>
    <d v="2019-08-10T18:59:44.000"/>
    <s v="@CannabisEncyclo We can only hope..."/>
    <m/>
    <m/>
    <x v="0"/>
    <m/>
    <s v="http://pbs.twimg.com/profile_images/927914792018497537/YVvs_BkB_normal.jpg"/>
    <x v="5"/>
    <s v="https://twitter.com/#!/engineeringdave/status/1160264483824197633"/>
    <m/>
    <m/>
    <s v="1160264483824197633"/>
    <s v="1160236001035354112"/>
    <b v="0"/>
    <n v="0"/>
    <s v="1311502922"/>
    <b v="0"/>
    <s v="en"/>
    <m/>
    <s v=""/>
    <b v="0"/>
    <n v="0"/>
    <s v=""/>
    <s v="Twitter for Android"/>
    <b v="0"/>
    <s v="1160236001035354112"/>
    <s v="Tweet"/>
    <n v="0"/>
    <n v="0"/>
    <m/>
    <m/>
    <m/>
    <m/>
    <m/>
    <m/>
    <m/>
    <m/>
    <n v="1"/>
    <s v="1"/>
    <s v="1"/>
    <n v="0"/>
    <n v="0"/>
    <n v="0"/>
    <n v="0"/>
    <n v="0"/>
    <n v="0"/>
    <n v="5"/>
    <n v="100"/>
    <n v="5"/>
  </r>
  <r>
    <s v="mr_oogy_boogy"/>
    <s v="luluramadan"/>
    <m/>
    <m/>
    <m/>
    <m/>
    <m/>
    <m/>
    <m/>
    <m/>
    <s v="No"/>
    <n v="19"/>
    <m/>
    <m/>
    <x v="0"/>
    <d v="2019-08-10T20:39:12.000"/>
    <s v="@BetsyBG @CannabisEncyclo @rbottoms @luluramadan When did she make this statement?"/>
    <m/>
    <m/>
    <x v="0"/>
    <m/>
    <s v="http://pbs.twimg.com/profile_images/1174916695334326274/ojj2Qi83_normal.jpg"/>
    <x v="6"/>
    <s v="https://twitter.com/#!/mr_oogy_boogy/status/1160289516218978304"/>
    <m/>
    <m/>
    <s v="1160289516218978304"/>
    <s v="1160256004271017984"/>
    <b v="0"/>
    <n v="0"/>
    <s v="26746278"/>
    <b v="0"/>
    <s v="en"/>
    <m/>
    <s v=""/>
    <b v="0"/>
    <n v="0"/>
    <s v=""/>
    <s v="Twitter Web App"/>
    <b v="0"/>
    <s v="1160256004271017984"/>
    <s v="Tweet"/>
    <n v="0"/>
    <n v="0"/>
    <m/>
    <m/>
    <m/>
    <m/>
    <m/>
    <m/>
    <m/>
    <m/>
    <n v="1"/>
    <s v="2"/>
    <s v="2"/>
    <m/>
    <m/>
    <m/>
    <m/>
    <m/>
    <m/>
    <m/>
    <m/>
    <m/>
  </r>
  <r>
    <s v="shefshakespeare"/>
    <s v="luluramadan"/>
    <m/>
    <m/>
    <m/>
    <m/>
    <m/>
    <m/>
    <m/>
    <m/>
    <s v="No"/>
    <n v="23"/>
    <m/>
    <m/>
    <x v="0"/>
    <d v="2019-08-10T21:10:33.000"/>
    <s v="RT @BetsyBG: @CannabisEncyclo @rbottoms @luluramadan Much of Sarah Ferguson’s massive debt was paid by Epstein. She later made a “horrified…"/>
    <m/>
    <m/>
    <x v="0"/>
    <m/>
    <s v="http://pbs.twimg.com/profile_images/800426225986666496/o0K2YAai_normal.jpg"/>
    <x v="7"/>
    <s v="https://twitter.com/#!/shefshakespeare/status/1160297405704806406"/>
    <m/>
    <m/>
    <s v="1160297405704806406"/>
    <m/>
    <b v="0"/>
    <n v="0"/>
    <s v=""/>
    <b v="0"/>
    <s v="en"/>
    <m/>
    <s v=""/>
    <b v="0"/>
    <n v="0"/>
    <s v="1160256004271017984"/>
    <s v="Twitter for Android"/>
    <b v="0"/>
    <s v="1160256004271017984"/>
    <s v="Tweet"/>
    <n v="0"/>
    <n v="0"/>
    <m/>
    <m/>
    <m/>
    <m/>
    <m/>
    <m/>
    <m/>
    <m/>
    <n v="1"/>
    <s v="2"/>
    <s v="2"/>
    <m/>
    <m/>
    <m/>
    <m/>
    <m/>
    <m/>
    <m/>
    <m/>
    <m/>
  </r>
  <r>
    <s v="williammillen5"/>
    <s v="luluramadan"/>
    <m/>
    <m/>
    <m/>
    <m/>
    <m/>
    <m/>
    <m/>
    <m/>
    <s v="No"/>
    <n v="27"/>
    <m/>
    <m/>
    <x v="0"/>
    <d v="2019-08-11T00:24:33.000"/>
    <s v="@BetsyBG @CannabisEncyclo @rbottoms @luluramadan Hmmm, I wonder how she would react if this happened to her own children!"/>
    <m/>
    <m/>
    <x v="0"/>
    <m/>
    <s v="http://pbs.twimg.com/profile_images/1168612884395548672/kiV7-IjU_normal.jpg"/>
    <x v="8"/>
    <s v="https://twitter.com/#!/williammillen5/status/1160346226019225600"/>
    <m/>
    <m/>
    <s v="1160346226019225600"/>
    <s v="1160256004271017984"/>
    <b v="0"/>
    <n v="0"/>
    <s v="26746278"/>
    <b v="0"/>
    <s v="en"/>
    <m/>
    <s v=""/>
    <b v="0"/>
    <n v="0"/>
    <s v=""/>
    <s v="Twitter for iPhone"/>
    <b v="0"/>
    <s v="1160256004271017984"/>
    <s v="Tweet"/>
    <n v="0"/>
    <n v="0"/>
    <m/>
    <m/>
    <m/>
    <m/>
    <m/>
    <m/>
    <m/>
    <m/>
    <n v="1"/>
    <s v="2"/>
    <s v="2"/>
    <m/>
    <m/>
    <m/>
    <m/>
    <m/>
    <m/>
    <m/>
    <m/>
    <m/>
  </r>
  <r>
    <s v="bdr_borgia"/>
    <s v="luluramadan"/>
    <m/>
    <m/>
    <m/>
    <m/>
    <m/>
    <m/>
    <m/>
    <m/>
    <s v="No"/>
    <n v="31"/>
    <m/>
    <m/>
    <x v="0"/>
    <d v="2019-08-11T05:31:50.000"/>
    <s v="RT @BetsyBG: @CannabisEncyclo @rbottoms @luluramadan Much of Sarah Ferguson’s massive debt was paid by Epstein. She later made a “horrified…"/>
    <m/>
    <m/>
    <x v="0"/>
    <m/>
    <s v="http://pbs.twimg.com/profile_images/1020541645694160897/q_KUBjFc_normal.jpg"/>
    <x v="9"/>
    <s v="https://twitter.com/#!/bdr_borgia/status/1160423558113312768"/>
    <m/>
    <m/>
    <s v="1160423558113312768"/>
    <m/>
    <b v="0"/>
    <n v="0"/>
    <s v=""/>
    <b v="0"/>
    <s v="en"/>
    <m/>
    <s v=""/>
    <b v="0"/>
    <n v="0"/>
    <s v="1160256004271017984"/>
    <s v="Twitter for iPhone"/>
    <b v="0"/>
    <s v="1160256004271017984"/>
    <s v="Tweet"/>
    <n v="0"/>
    <n v="0"/>
    <m/>
    <m/>
    <m/>
    <m/>
    <m/>
    <m/>
    <m/>
    <m/>
    <n v="1"/>
    <s v="2"/>
    <s v="2"/>
    <m/>
    <m/>
    <m/>
    <m/>
    <m/>
    <m/>
    <m/>
    <m/>
    <m/>
  </r>
  <r>
    <s v="jsbula"/>
    <s v="luluramadan"/>
    <m/>
    <m/>
    <m/>
    <m/>
    <m/>
    <m/>
    <m/>
    <m/>
    <s v="No"/>
    <n v="35"/>
    <m/>
    <m/>
    <x v="0"/>
    <d v="2019-08-11T05:34:20.000"/>
    <s v="RT @BetsyBG: @CannabisEncyclo @rbottoms @luluramadan Much of Sarah Ferguson’s massive debt was paid by Epstein. She later made a “horrified…"/>
    <m/>
    <m/>
    <x v="0"/>
    <m/>
    <s v="http://pbs.twimg.com/profile_images/3690959589/227f4294a0da4dcec6577b93108f6b6e_normal.jpeg"/>
    <x v="10"/>
    <s v="https://twitter.com/#!/jsbula/status/1160424188349440001"/>
    <m/>
    <m/>
    <s v="1160424188349440001"/>
    <m/>
    <b v="0"/>
    <n v="0"/>
    <s v=""/>
    <b v="0"/>
    <s v="en"/>
    <m/>
    <s v=""/>
    <b v="0"/>
    <n v="0"/>
    <s v="1160256004271017984"/>
    <s v="Twitter for iPhone"/>
    <b v="0"/>
    <s v="1160256004271017984"/>
    <s v="Tweet"/>
    <n v="0"/>
    <n v="0"/>
    <m/>
    <m/>
    <m/>
    <m/>
    <m/>
    <m/>
    <m/>
    <m/>
    <n v="1"/>
    <s v="2"/>
    <s v="2"/>
    <m/>
    <m/>
    <m/>
    <m/>
    <m/>
    <m/>
    <m/>
    <m/>
    <m/>
  </r>
  <r>
    <s v="aburrin"/>
    <s v="luluramadan"/>
    <m/>
    <m/>
    <m/>
    <m/>
    <m/>
    <m/>
    <m/>
    <m/>
    <s v="No"/>
    <n v="39"/>
    <m/>
    <m/>
    <x v="0"/>
    <d v="2019-08-11T05:56:37.000"/>
    <s v="RT @BetsyBG: @CannabisEncyclo @rbottoms @luluramadan Much of Sarah Ferguson’s massive debt was paid by Epstein. She later made a “horrified…"/>
    <m/>
    <m/>
    <x v="0"/>
    <m/>
    <s v="http://pbs.twimg.com/profile_images/1068704998861635586/eatKy5g__normal.jpg"/>
    <x v="11"/>
    <s v="https://twitter.com/#!/aburrin/status/1160429794338623489"/>
    <m/>
    <m/>
    <s v="1160429794338623489"/>
    <m/>
    <b v="0"/>
    <n v="0"/>
    <s v=""/>
    <b v="0"/>
    <s v="en"/>
    <m/>
    <s v=""/>
    <b v="0"/>
    <n v="0"/>
    <s v="1160256004271017984"/>
    <s v="Twitter for iPad"/>
    <b v="0"/>
    <s v="1160256004271017984"/>
    <s v="Tweet"/>
    <n v="0"/>
    <n v="0"/>
    <m/>
    <m/>
    <m/>
    <m/>
    <m/>
    <m/>
    <m/>
    <m/>
    <n v="1"/>
    <s v="2"/>
    <s v="2"/>
    <m/>
    <m/>
    <m/>
    <m/>
    <m/>
    <m/>
    <m/>
    <m/>
    <m/>
  </r>
  <r>
    <s v="mjstruth"/>
    <s v="luluramadan"/>
    <m/>
    <m/>
    <m/>
    <m/>
    <m/>
    <m/>
    <m/>
    <m/>
    <s v="No"/>
    <n v="43"/>
    <m/>
    <m/>
    <x v="0"/>
    <d v="2019-08-11T11:02:05.000"/>
    <s v="RT @BetsyBG: @CannabisEncyclo @rbottoms @luluramadan Much of Sarah Ferguson’s massive debt was paid by Epstein. She later made a “horrified…"/>
    <m/>
    <m/>
    <x v="0"/>
    <m/>
    <s v="http://pbs.twimg.com/profile_images/1149524592995602433/--YdDkXH_normal.jpg"/>
    <x v="12"/>
    <s v="https://twitter.com/#!/mjstruth/status/1160506666464546817"/>
    <m/>
    <m/>
    <s v="1160506666464546817"/>
    <m/>
    <b v="0"/>
    <n v="0"/>
    <s v=""/>
    <b v="0"/>
    <s v="en"/>
    <m/>
    <s v=""/>
    <b v="0"/>
    <n v="0"/>
    <s v="1160256004271017984"/>
    <s v="Twitter for Android"/>
    <b v="0"/>
    <s v="1160256004271017984"/>
    <s v="Tweet"/>
    <n v="0"/>
    <n v="0"/>
    <m/>
    <m/>
    <m/>
    <m/>
    <m/>
    <m/>
    <m/>
    <m/>
    <n v="1"/>
    <s v="2"/>
    <s v="2"/>
    <m/>
    <m/>
    <m/>
    <m/>
    <m/>
    <m/>
    <m/>
    <m/>
    <m/>
  </r>
  <r>
    <s v="betsybg"/>
    <s v="kellyannepolls"/>
    <m/>
    <m/>
    <m/>
    <m/>
    <m/>
    <m/>
    <m/>
    <m/>
    <s v="No"/>
    <n v="47"/>
    <m/>
    <m/>
    <x v="0"/>
    <d v="2019-08-11T12:50:57.000"/>
    <s v="@STEPHhawk8 @rbottoms @CannabisEncyclo @luluramadan @KellyannePolls (Cont’d)...because we’re not really talking abo… https://t.co/WjVguFchn5"/>
    <s v="https://twitter.com/i/web/status/1160534065616957445"/>
    <s v="twitter.com"/>
    <x v="0"/>
    <m/>
    <s v="http://pbs.twimg.com/profile_images/983079132434190337/LmjTHS84_normal.jpg"/>
    <x v="13"/>
    <s v="https://twitter.com/#!/betsybg/status/1160534065616957445"/>
    <m/>
    <m/>
    <s v="1160534065616957445"/>
    <s v="1160533768203096064"/>
    <b v="0"/>
    <n v="0"/>
    <s v="26746278"/>
    <b v="0"/>
    <s v="en"/>
    <m/>
    <s v=""/>
    <b v="0"/>
    <n v="0"/>
    <s v=""/>
    <s v="Twitter for iPhone"/>
    <b v="1"/>
    <s v="1160533768203096064"/>
    <s v="Tweet"/>
    <n v="0"/>
    <n v="0"/>
    <m/>
    <m/>
    <m/>
    <m/>
    <m/>
    <m/>
    <m/>
    <m/>
    <n v="1"/>
    <s v="2"/>
    <s v="2"/>
    <m/>
    <m/>
    <m/>
    <m/>
    <m/>
    <m/>
    <m/>
    <m/>
    <m/>
  </r>
  <r>
    <s v="deborahditkows1"/>
    <s v="luluramadan"/>
    <m/>
    <m/>
    <m/>
    <m/>
    <m/>
    <m/>
    <m/>
    <m/>
    <s v="No"/>
    <n v="48"/>
    <m/>
    <m/>
    <x v="0"/>
    <d v="2019-08-10T18:07:43.000"/>
    <s v="@CannabisEncyclo @rbottoms @luluramadan The subject is sick,.... but... OMG. https://t.co/H5lY6T5YNB"/>
    <m/>
    <m/>
    <x v="0"/>
    <s v="https://pbs.twimg.com/media/EBoKfmpWkAAtvzP.png"/>
    <s v="https://pbs.twimg.com/media/EBoKfmpWkAAtvzP.png"/>
    <x v="14"/>
    <s v="https://twitter.com/#!/deborahditkows1/status/1160251395615993856"/>
    <m/>
    <m/>
    <s v="1160251395615993856"/>
    <s v="1160236889514762240"/>
    <b v="0"/>
    <n v="0"/>
    <s v="1311502922"/>
    <b v="0"/>
    <s v="en"/>
    <m/>
    <s v=""/>
    <b v="0"/>
    <n v="0"/>
    <s v=""/>
    <s v="Twitter Web App"/>
    <b v="0"/>
    <s v="1160236889514762240"/>
    <s v="Tweet"/>
    <n v="0"/>
    <n v="0"/>
    <m/>
    <m/>
    <m/>
    <m/>
    <m/>
    <m/>
    <m/>
    <m/>
    <n v="4"/>
    <s v="2"/>
    <s v="2"/>
    <m/>
    <m/>
    <m/>
    <m/>
    <m/>
    <m/>
    <m/>
    <m/>
    <m/>
  </r>
  <r>
    <s v="deborahditkows1"/>
    <s v="luluramadan"/>
    <m/>
    <m/>
    <m/>
    <m/>
    <m/>
    <m/>
    <m/>
    <m/>
    <s v="No"/>
    <n v="51"/>
    <m/>
    <m/>
    <x v="0"/>
    <d v="2019-08-10T18:49:08.000"/>
    <s v="@rbottoms @CannabisEncyclo @luluramadan I am 100% in favor of every scumball who raped kids going to jail and either rotting or dying young."/>
    <m/>
    <m/>
    <x v="0"/>
    <m/>
    <s v="http://pbs.twimg.com/profile_images/1073237782334791682/qyo4J8EM_normal.jpg"/>
    <x v="15"/>
    <s v="https://twitter.com/#!/deborahditkows1/status/1160261817127641088"/>
    <m/>
    <m/>
    <s v="1160261817127641088"/>
    <s v="1160261574797512709"/>
    <b v="0"/>
    <n v="0"/>
    <s v="7306602"/>
    <b v="0"/>
    <s v="en"/>
    <m/>
    <s v=""/>
    <b v="0"/>
    <n v="0"/>
    <s v=""/>
    <s v="Twitter Web App"/>
    <b v="0"/>
    <s v="1160261574797512709"/>
    <s v="Tweet"/>
    <n v="0"/>
    <n v="0"/>
    <m/>
    <m/>
    <m/>
    <m/>
    <m/>
    <m/>
    <m/>
    <m/>
    <n v="4"/>
    <s v="2"/>
    <s v="2"/>
    <m/>
    <m/>
    <m/>
    <m/>
    <m/>
    <m/>
    <m/>
    <m/>
    <m/>
  </r>
  <r>
    <s v="deborahditkows1"/>
    <s v="luluramadan"/>
    <m/>
    <m/>
    <m/>
    <m/>
    <m/>
    <m/>
    <m/>
    <m/>
    <s v="No"/>
    <n v="54"/>
    <m/>
    <m/>
    <x v="0"/>
    <d v="2019-08-10T20:40:09.000"/>
    <s v="@rbottoms @CannabisEncyclo @luluramadan I am sorry that you have relevant childhood experiences. I hope you are fully healed."/>
    <m/>
    <m/>
    <x v="0"/>
    <m/>
    <s v="http://pbs.twimg.com/profile_images/1073237782334791682/qyo4J8EM_normal.jpg"/>
    <x v="16"/>
    <s v="https://twitter.com/#!/deborahditkows1/status/1160289755264950273"/>
    <m/>
    <m/>
    <s v="1160289755264950273"/>
    <s v="1160262983513268227"/>
    <b v="0"/>
    <n v="0"/>
    <s v="7306602"/>
    <b v="0"/>
    <s v="en"/>
    <m/>
    <s v=""/>
    <b v="0"/>
    <n v="0"/>
    <s v=""/>
    <s v="Twitter Web App"/>
    <b v="0"/>
    <s v="1160262983513268227"/>
    <s v="Tweet"/>
    <n v="0"/>
    <n v="0"/>
    <m/>
    <m/>
    <m/>
    <m/>
    <m/>
    <m/>
    <m/>
    <m/>
    <n v="4"/>
    <s v="2"/>
    <s v="2"/>
    <m/>
    <m/>
    <m/>
    <m/>
    <m/>
    <m/>
    <m/>
    <m/>
    <m/>
  </r>
  <r>
    <s v="deborahditkows1"/>
    <s v="luluramadan"/>
    <m/>
    <m/>
    <m/>
    <m/>
    <m/>
    <m/>
    <m/>
    <m/>
    <s v="No"/>
    <n v="57"/>
    <m/>
    <m/>
    <x v="0"/>
    <d v="2019-08-10T20:48:11.000"/>
    <s v="@rbottoms @CannabisEncyclo @luluramadan I'm glad you are better.  Childhood trauma is awful.  We need to do a bette… https://t.co/DBKa3Oo425"/>
    <s v="https://twitter.com/i/web/status/1160291778563661824"/>
    <s v="twitter.com"/>
    <x v="0"/>
    <m/>
    <s v="http://pbs.twimg.com/profile_images/1073237782334791682/qyo4J8EM_normal.jpg"/>
    <x v="17"/>
    <s v="https://twitter.com/#!/deborahditkows1/status/1160291778563661824"/>
    <m/>
    <m/>
    <s v="1160291778563661824"/>
    <s v="1160290453817888770"/>
    <b v="0"/>
    <n v="0"/>
    <s v="7306602"/>
    <b v="0"/>
    <s v="en"/>
    <m/>
    <s v=""/>
    <b v="0"/>
    <n v="0"/>
    <s v=""/>
    <s v="Twitter Web App"/>
    <b v="1"/>
    <s v="1160290453817888770"/>
    <s v="Tweet"/>
    <n v="0"/>
    <n v="0"/>
    <m/>
    <m/>
    <m/>
    <m/>
    <m/>
    <m/>
    <m/>
    <m/>
    <n v="4"/>
    <s v="2"/>
    <s v="2"/>
    <m/>
    <m/>
    <m/>
    <m/>
    <m/>
    <m/>
    <m/>
    <m/>
    <m/>
  </r>
  <r>
    <s v="rbottoms"/>
    <s v="deborahditkows1"/>
    <m/>
    <m/>
    <m/>
    <m/>
    <m/>
    <m/>
    <m/>
    <m/>
    <s v="Yes"/>
    <n v="60"/>
    <m/>
    <m/>
    <x v="1"/>
    <d v="2019-08-10T18:48:10.000"/>
    <s v="@DeborahDitkows1 @CannabisEncyclo @luluramadan Point being Jekyll &amp;amp; Hyde, I doubt he let everyone know how evil he… https://t.co/CtGtQJbBgD"/>
    <s v="https://twitter.com/i/web/status/1160261574797512709"/>
    <s v="twitter.com"/>
    <x v="0"/>
    <m/>
    <s v="http://pbs.twimg.com/profile_images/736532023553200128/c1ydnwix_normal.jpg"/>
    <x v="18"/>
    <s v="https://twitter.com/#!/rbottoms/status/1160261574797512709"/>
    <m/>
    <m/>
    <s v="1160261574797512709"/>
    <s v="1160251395615993856"/>
    <b v="0"/>
    <n v="0"/>
    <s v="1073237029037711360"/>
    <b v="0"/>
    <s v="en"/>
    <m/>
    <s v=""/>
    <b v="0"/>
    <n v="0"/>
    <s v=""/>
    <s v="Twitter for iPhone"/>
    <b v="1"/>
    <s v="1160251395615993856"/>
    <s v="Tweet"/>
    <n v="0"/>
    <n v="0"/>
    <m/>
    <m/>
    <m/>
    <m/>
    <m/>
    <m/>
    <m/>
    <m/>
    <n v="3"/>
    <s v="2"/>
    <s v="2"/>
    <n v="0"/>
    <n v="0"/>
    <n v="2"/>
    <n v="11.764705882352942"/>
    <n v="0"/>
    <n v="0"/>
    <n v="15"/>
    <n v="88.23529411764706"/>
    <n v="17"/>
  </r>
  <r>
    <s v="rbottoms"/>
    <s v="deborahditkows1"/>
    <m/>
    <m/>
    <m/>
    <m/>
    <m/>
    <m/>
    <m/>
    <m/>
    <s v="Yes"/>
    <n v="61"/>
    <m/>
    <m/>
    <x v="1"/>
    <d v="2019-08-10T18:53:46.000"/>
    <s v="@DeborahDitkows1 @CannabisEncyclo @luluramadan From childhood personal experience I completely agree. But it is the… https://t.co/srtK8wahAe"/>
    <s v="https://twitter.com/i/web/status/1160262983513268227"/>
    <s v="twitter.com"/>
    <x v="0"/>
    <m/>
    <s v="http://pbs.twimg.com/profile_images/736532023553200128/c1ydnwix_normal.jpg"/>
    <x v="19"/>
    <s v="https://twitter.com/#!/rbottoms/status/1160262983513268227"/>
    <m/>
    <m/>
    <s v="1160262983513268227"/>
    <s v="1160261817127641088"/>
    <b v="0"/>
    <n v="0"/>
    <s v="1073237029037711360"/>
    <b v="0"/>
    <s v="en"/>
    <m/>
    <s v=""/>
    <b v="0"/>
    <n v="0"/>
    <s v=""/>
    <s v="Twitter for iPhone"/>
    <b v="1"/>
    <s v="1160261817127641088"/>
    <s v="Tweet"/>
    <n v="0"/>
    <n v="0"/>
    <m/>
    <m/>
    <m/>
    <m/>
    <m/>
    <m/>
    <m/>
    <m/>
    <n v="3"/>
    <s v="2"/>
    <s v="2"/>
    <n v="0"/>
    <n v="0"/>
    <n v="0"/>
    <n v="0"/>
    <n v="0"/>
    <n v="0"/>
    <n v="14"/>
    <n v="100"/>
    <n v="14"/>
  </r>
  <r>
    <s v="rbottoms"/>
    <s v="deborahditkows1"/>
    <m/>
    <m/>
    <m/>
    <m/>
    <m/>
    <m/>
    <m/>
    <m/>
    <s v="Yes"/>
    <n v="62"/>
    <m/>
    <m/>
    <x v="1"/>
    <d v="2019-08-10T20:42:56.000"/>
    <s v="@DeborahDitkows1 @CannabisEncyclo @luluramadan Do I think about him buried up to his nose in cement? Sure. Hardest… https://t.co/82DrPFbbOS"/>
    <s v="https://twitter.com/i/web/status/1160290453817888770"/>
    <s v="twitter.com"/>
    <x v="0"/>
    <m/>
    <s v="http://pbs.twimg.com/profile_images/736532023553200128/c1ydnwix_normal.jpg"/>
    <x v="20"/>
    <s v="https://twitter.com/#!/rbottoms/status/1160290453817888770"/>
    <m/>
    <m/>
    <s v="1160290453817888770"/>
    <s v="1160289755264950273"/>
    <b v="0"/>
    <n v="0"/>
    <s v="1073237029037711360"/>
    <b v="0"/>
    <s v="en"/>
    <m/>
    <s v=""/>
    <b v="0"/>
    <n v="0"/>
    <s v=""/>
    <s v="Twitter for iPhone"/>
    <b v="1"/>
    <s v="1160289755264950273"/>
    <s v="Tweet"/>
    <n v="0"/>
    <n v="0"/>
    <m/>
    <m/>
    <m/>
    <m/>
    <m/>
    <m/>
    <m/>
    <m/>
    <n v="3"/>
    <s v="2"/>
    <s v="2"/>
    <n v="0"/>
    <n v="0"/>
    <n v="0"/>
    <n v="0"/>
    <n v="0"/>
    <n v="0"/>
    <n v="17"/>
    <n v="100"/>
    <n v="17"/>
  </r>
  <r>
    <s v="betsybg"/>
    <s v="stephhawk8"/>
    <m/>
    <m/>
    <m/>
    <m/>
    <m/>
    <m/>
    <m/>
    <m/>
    <s v="Yes"/>
    <n v="63"/>
    <m/>
    <m/>
    <x v="0"/>
    <d v="2019-08-11T02:26:43.000"/>
    <s v="@rbottoms @STEPHhawk8 @CannabisEncyclo @luluramadan So, 20% of her debt. That’s a lot to take from a guy your husba… https://t.co/coALDoks8w"/>
    <s v="https://twitter.com/i/web/status/1160376970305253376"/>
    <s v="twitter.com"/>
    <x v="0"/>
    <m/>
    <s v="http://pbs.twimg.com/profile_images/983079132434190337/LmjTHS84_normal.jpg"/>
    <x v="21"/>
    <s v="https://twitter.com/#!/betsybg/status/1160376970305253376"/>
    <m/>
    <m/>
    <s v="1160376970305253376"/>
    <s v="1160372434949877760"/>
    <b v="0"/>
    <n v="0"/>
    <s v="7306602"/>
    <b v="0"/>
    <s v="en"/>
    <m/>
    <s v=""/>
    <b v="0"/>
    <n v="0"/>
    <s v=""/>
    <s v="Twitter for iPhone"/>
    <b v="1"/>
    <s v="1160372434949877760"/>
    <s v="Tweet"/>
    <n v="0"/>
    <n v="0"/>
    <m/>
    <m/>
    <m/>
    <m/>
    <m/>
    <m/>
    <m/>
    <m/>
    <n v="2"/>
    <s v="2"/>
    <s v="2"/>
    <n v="0"/>
    <n v="0"/>
    <n v="1"/>
    <n v="5"/>
    <n v="0"/>
    <n v="0"/>
    <n v="19"/>
    <n v="95"/>
    <n v="20"/>
  </r>
  <r>
    <s v="betsybg"/>
    <s v="stephhawk8"/>
    <m/>
    <m/>
    <m/>
    <m/>
    <m/>
    <m/>
    <m/>
    <m/>
    <s v="Yes"/>
    <n v="64"/>
    <m/>
    <m/>
    <x v="1"/>
    <d v="2019-08-11T12:23:56.000"/>
    <s v="@STEPHhawk8 @rbottoms @CannabisEncyclo @luluramadan The point about the Duchess of York was not about the amount of… https://t.co/YQJVywKexF"/>
    <s v="https://twitter.com/i/web/status/1160527265303863296"/>
    <s v="twitter.com"/>
    <x v="0"/>
    <m/>
    <s v="http://pbs.twimg.com/profile_images/983079132434190337/LmjTHS84_normal.jpg"/>
    <x v="22"/>
    <s v="https://twitter.com/#!/betsybg/status/1160527265303863296"/>
    <m/>
    <m/>
    <s v="1160527265303863296"/>
    <s v="1160378218106560512"/>
    <b v="0"/>
    <n v="0"/>
    <s v="822238869055832064"/>
    <b v="0"/>
    <s v="en"/>
    <m/>
    <s v=""/>
    <b v="0"/>
    <n v="0"/>
    <s v=""/>
    <s v="Twitter for iPhone"/>
    <b v="1"/>
    <s v="1160378218106560512"/>
    <s v="Tweet"/>
    <n v="0"/>
    <n v="0"/>
    <m/>
    <m/>
    <m/>
    <m/>
    <m/>
    <m/>
    <m/>
    <m/>
    <n v="9"/>
    <s v="2"/>
    <s v="2"/>
    <n v="0"/>
    <n v="0"/>
    <n v="0"/>
    <n v="0"/>
    <n v="0"/>
    <n v="0"/>
    <n v="17"/>
    <n v="100"/>
    <n v="17"/>
  </r>
  <r>
    <s v="betsybg"/>
    <s v="stephhawk8"/>
    <m/>
    <m/>
    <m/>
    <m/>
    <m/>
    <m/>
    <m/>
    <m/>
    <s v="Yes"/>
    <n v="65"/>
    <m/>
    <m/>
    <x v="1"/>
    <d v="2019-08-11T12:26:55.000"/>
    <s v="@STEPHhawk8 @rbottoms @CannabisEncyclo @luluramadan (Cont’d)...were aware of his other activities (or to declare, “… https://t.co/NPYIQsURBH"/>
    <s v="https://twitter.com/i/web/status/1160528017963343874"/>
    <s v="twitter.com"/>
    <x v="0"/>
    <m/>
    <s v="http://pbs.twimg.com/profile_images/983079132434190337/LmjTHS84_normal.jpg"/>
    <x v="23"/>
    <s v="https://twitter.com/#!/betsybg/status/1160528017963343874"/>
    <m/>
    <m/>
    <s v="1160528017963343874"/>
    <s v="1160527265303863296"/>
    <b v="0"/>
    <n v="0"/>
    <s v="26746278"/>
    <b v="0"/>
    <s v="en"/>
    <m/>
    <s v=""/>
    <b v="0"/>
    <n v="0"/>
    <s v=""/>
    <s v="Twitter for iPhone"/>
    <b v="1"/>
    <s v="1160527265303863296"/>
    <s v="Tweet"/>
    <n v="0"/>
    <n v="0"/>
    <m/>
    <m/>
    <m/>
    <m/>
    <m/>
    <m/>
    <m/>
    <m/>
    <n v="9"/>
    <s v="2"/>
    <s v="2"/>
    <n v="0"/>
    <n v="0"/>
    <n v="0"/>
    <n v="0"/>
    <n v="0"/>
    <n v="0"/>
    <n v="15"/>
    <n v="100"/>
    <n v="15"/>
  </r>
  <r>
    <s v="betsybg"/>
    <s v="stephhawk8"/>
    <m/>
    <m/>
    <m/>
    <m/>
    <m/>
    <m/>
    <m/>
    <m/>
    <s v="Yes"/>
    <n v="66"/>
    <m/>
    <m/>
    <x v="1"/>
    <d v="2019-08-11T12:28:42.000"/>
    <s v="@STEPHhawk8 @rbottoms @CannabisEncyclo @luluramadan (Cont’d)...I mean, that was nice for Fergie, until she learned… https://t.co/8j8PeBKBlI"/>
    <s v="https://twitter.com/i/web/status/1160528467689201664"/>
    <s v="twitter.com"/>
    <x v="0"/>
    <m/>
    <s v="http://pbs.twimg.com/profile_images/983079132434190337/LmjTHS84_normal.jpg"/>
    <x v="24"/>
    <s v="https://twitter.com/#!/betsybg/status/1160528467689201664"/>
    <m/>
    <m/>
    <s v="1160528467689201664"/>
    <s v="1160528017963343874"/>
    <b v="0"/>
    <n v="0"/>
    <s v="26746278"/>
    <b v="0"/>
    <s v="en"/>
    <m/>
    <s v=""/>
    <b v="0"/>
    <n v="0"/>
    <s v=""/>
    <s v="Twitter for iPhone"/>
    <b v="1"/>
    <s v="1160528017963343874"/>
    <s v="Tweet"/>
    <n v="0"/>
    <n v="0"/>
    <m/>
    <m/>
    <m/>
    <m/>
    <m/>
    <m/>
    <m/>
    <m/>
    <n v="9"/>
    <s v="2"/>
    <s v="2"/>
    <n v="1"/>
    <n v="6.25"/>
    <n v="0"/>
    <n v="0"/>
    <n v="0"/>
    <n v="0"/>
    <n v="15"/>
    <n v="93.75"/>
    <n v="16"/>
  </r>
  <r>
    <s v="betsybg"/>
    <s v="stephhawk8"/>
    <m/>
    <m/>
    <m/>
    <m/>
    <m/>
    <m/>
    <m/>
    <m/>
    <s v="Yes"/>
    <n v="67"/>
    <m/>
    <m/>
    <x v="1"/>
    <d v="2019-08-11T12:31:10.000"/>
    <s v="@STEPHhawk8 @rbottoms @CannabisEncyclo @luluramadan (Cont’d)...all of whom were embroiled in his underage sex thing… https://t.co/rKl1sEDnjl"/>
    <s v="https://twitter.com/i/web/status/1160529086818725888"/>
    <s v="twitter.com"/>
    <x v="0"/>
    <m/>
    <s v="http://pbs.twimg.com/profile_images/983079132434190337/LmjTHS84_normal.jpg"/>
    <x v="25"/>
    <s v="https://twitter.com/#!/betsybg/status/1160529086818725888"/>
    <m/>
    <m/>
    <s v="1160529086818725888"/>
    <s v="1160528467689201664"/>
    <b v="0"/>
    <n v="0"/>
    <s v="26746278"/>
    <b v="0"/>
    <s v="en"/>
    <m/>
    <s v=""/>
    <b v="0"/>
    <n v="0"/>
    <s v=""/>
    <s v="Twitter for iPhone"/>
    <b v="1"/>
    <s v="1160528467689201664"/>
    <s v="Tweet"/>
    <n v="0"/>
    <n v="0"/>
    <m/>
    <m/>
    <m/>
    <m/>
    <m/>
    <m/>
    <m/>
    <m/>
    <n v="9"/>
    <s v="2"/>
    <s v="2"/>
    <n v="0"/>
    <n v="0"/>
    <n v="1"/>
    <n v="6.25"/>
    <n v="0"/>
    <n v="0"/>
    <n v="15"/>
    <n v="93.75"/>
    <n v="16"/>
  </r>
  <r>
    <s v="betsybg"/>
    <s v="stephhawk8"/>
    <m/>
    <m/>
    <m/>
    <m/>
    <m/>
    <m/>
    <m/>
    <m/>
    <s v="Yes"/>
    <n v="68"/>
    <m/>
    <m/>
    <x v="1"/>
    <d v="2019-08-11T12:38:22.000"/>
    <s v="@STEPHhawk8 @rbottoms @CannabisEncyclo @luluramadan (And Steph, FACTS are, by definition, correct. The FACT is that… https://t.co/fkatEihkPX"/>
    <s v="https://twitter.com/i/web/status/1160530899957637120"/>
    <s v="twitter.com"/>
    <x v="0"/>
    <m/>
    <s v="http://pbs.twimg.com/profile_images/983079132434190337/LmjTHS84_normal.jpg"/>
    <x v="26"/>
    <s v="https://twitter.com/#!/betsybg/status/1160530899957637120"/>
    <m/>
    <m/>
    <s v="1160530899957637120"/>
    <s v="1160378218106560512"/>
    <b v="0"/>
    <n v="0"/>
    <s v="822238869055832064"/>
    <b v="0"/>
    <s v="en"/>
    <m/>
    <s v=""/>
    <b v="0"/>
    <n v="0"/>
    <s v=""/>
    <s v="Twitter for iPhone"/>
    <b v="1"/>
    <s v="1160378218106560512"/>
    <s v="Tweet"/>
    <n v="0"/>
    <n v="0"/>
    <m/>
    <m/>
    <m/>
    <m/>
    <m/>
    <m/>
    <m/>
    <m/>
    <n v="9"/>
    <s v="2"/>
    <s v="2"/>
    <n v="1"/>
    <n v="6.666666666666667"/>
    <n v="0"/>
    <n v="0"/>
    <n v="0"/>
    <n v="0"/>
    <n v="14"/>
    <n v="93.33333333333333"/>
    <n v="15"/>
  </r>
  <r>
    <s v="betsybg"/>
    <s v="stephhawk8"/>
    <m/>
    <m/>
    <m/>
    <m/>
    <m/>
    <m/>
    <m/>
    <m/>
    <s v="Yes"/>
    <n v="69"/>
    <m/>
    <m/>
    <x v="1"/>
    <d v="2019-08-11T12:41:10.000"/>
    <s v="@STEPHhawk8 @rbottoms @CannabisEncyclo @luluramadan (Cont’d)...in manipulating all kinds of people to lend him legi… https://t.co/amHVOIFXBp"/>
    <s v="https://twitter.com/i/web/status/1160531603032088576"/>
    <s v="twitter.com"/>
    <x v="0"/>
    <m/>
    <s v="http://pbs.twimg.com/profile_images/983079132434190337/LmjTHS84_normal.jpg"/>
    <x v="27"/>
    <s v="https://twitter.com/#!/betsybg/status/1160531603032088576"/>
    <m/>
    <m/>
    <s v="1160531603032088576"/>
    <s v="1160527265303863296"/>
    <b v="0"/>
    <n v="0"/>
    <s v="26746278"/>
    <b v="0"/>
    <s v="en"/>
    <m/>
    <s v=""/>
    <b v="0"/>
    <n v="0"/>
    <s v=""/>
    <s v="Twitter for iPhone"/>
    <b v="1"/>
    <s v="1160527265303863296"/>
    <s v="Tweet"/>
    <n v="0"/>
    <n v="0"/>
    <m/>
    <m/>
    <m/>
    <m/>
    <m/>
    <m/>
    <m/>
    <m/>
    <n v="9"/>
    <s v="2"/>
    <s v="2"/>
    <n v="0"/>
    <n v="0"/>
    <n v="0"/>
    <n v="0"/>
    <n v="0"/>
    <n v="0"/>
    <n v="16"/>
    <n v="100"/>
    <n v="16"/>
  </r>
  <r>
    <s v="betsybg"/>
    <s v="stephhawk8"/>
    <m/>
    <m/>
    <m/>
    <m/>
    <m/>
    <m/>
    <m/>
    <m/>
    <s v="Yes"/>
    <n v="70"/>
    <m/>
    <m/>
    <x v="0"/>
    <d v="2019-08-11T12:42:21.000"/>
    <s v="@rbottoms @STEPHhawk8 @CannabisEncyclo @luluramadan What you’re not getting is that he was able to harm people beca… https://t.co/N9ZVSMfWvn"/>
    <s v="https://twitter.com/i/web/status/1160531900496302081"/>
    <s v="twitter.com"/>
    <x v="0"/>
    <m/>
    <s v="http://pbs.twimg.com/profile_images/983079132434190337/LmjTHS84_normal.jpg"/>
    <x v="28"/>
    <s v="https://twitter.com/#!/betsybg/status/1160531900496302081"/>
    <m/>
    <m/>
    <s v="1160531900496302081"/>
    <s v="1160377855592816640"/>
    <b v="0"/>
    <n v="0"/>
    <s v="7306602"/>
    <b v="0"/>
    <s v="en"/>
    <m/>
    <s v=""/>
    <b v="0"/>
    <n v="0"/>
    <s v=""/>
    <s v="Twitter for iPhone"/>
    <b v="1"/>
    <s v="1160377855592816640"/>
    <s v="Tweet"/>
    <n v="0"/>
    <n v="0"/>
    <m/>
    <m/>
    <m/>
    <m/>
    <m/>
    <m/>
    <m/>
    <m/>
    <n v="2"/>
    <s v="2"/>
    <s v="2"/>
    <n v="0"/>
    <n v="0"/>
    <n v="1"/>
    <n v="5.555555555555555"/>
    <n v="0"/>
    <n v="0"/>
    <n v="17"/>
    <n v="94.44444444444444"/>
    <n v="18"/>
  </r>
  <r>
    <s v="betsybg"/>
    <s v="stephhawk8"/>
    <m/>
    <m/>
    <m/>
    <m/>
    <m/>
    <m/>
    <m/>
    <m/>
    <s v="Yes"/>
    <n v="71"/>
    <m/>
    <m/>
    <x v="1"/>
    <d v="2019-08-11T12:47:34.000"/>
    <s v="@STEPHhawk8 @rbottoms @CannabisEncyclo @luluramadan Well, first, that’s not quite how the royals work. She’s the mo… https://t.co/k7ctw8WER9"/>
    <s v="https://twitter.com/i/web/status/1160533214798254080"/>
    <s v="twitter.com"/>
    <x v="0"/>
    <m/>
    <s v="http://pbs.twimg.com/profile_images/983079132434190337/LmjTHS84_normal.jpg"/>
    <x v="29"/>
    <s v="https://twitter.com/#!/betsybg/status/1160533214798254080"/>
    <m/>
    <m/>
    <s v="1160533214798254080"/>
    <s v="1160377357322084352"/>
    <b v="0"/>
    <n v="0"/>
    <s v="822238869055832064"/>
    <b v="0"/>
    <s v="en"/>
    <m/>
    <s v=""/>
    <b v="0"/>
    <n v="0"/>
    <s v=""/>
    <s v="Twitter for iPhone"/>
    <b v="1"/>
    <s v="1160377357322084352"/>
    <s v="Tweet"/>
    <n v="0"/>
    <n v="0"/>
    <m/>
    <m/>
    <m/>
    <m/>
    <m/>
    <m/>
    <m/>
    <m/>
    <n v="9"/>
    <s v="2"/>
    <s v="2"/>
    <n v="2"/>
    <n v="11.11111111111111"/>
    <n v="0"/>
    <n v="0"/>
    <n v="0"/>
    <n v="0"/>
    <n v="16"/>
    <n v="88.88888888888889"/>
    <n v="18"/>
  </r>
  <r>
    <s v="betsybg"/>
    <s v="stephhawk8"/>
    <m/>
    <m/>
    <m/>
    <m/>
    <m/>
    <m/>
    <m/>
    <m/>
    <s v="Yes"/>
    <n v="72"/>
    <m/>
    <m/>
    <x v="1"/>
    <d v="2019-08-11T12:49:46.000"/>
    <s v="@STEPHhawk8 @rbottoms @CannabisEncyclo @luluramadan (Cont’d)...importance of the relationship to Epstein has a lot… https://t.co/ZOkX7QS8Dz"/>
    <s v="https://twitter.com/i/web/status/1160533768203096064"/>
    <s v="twitter.com"/>
    <x v="0"/>
    <m/>
    <s v="http://pbs.twimg.com/profile_images/983079132434190337/LmjTHS84_normal.jpg"/>
    <x v="30"/>
    <s v="https://twitter.com/#!/betsybg/status/1160533768203096064"/>
    <m/>
    <m/>
    <s v="1160533768203096064"/>
    <s v="1160533214798254080"/>
    <b v="0"/>
    <n v="0"/>
    <s v="26746278"/>
    <b v="0"/>
    <s v="en"/>
    <m/>
    <s v=""/>
    <b v="0"/>
    <n v="0"/>
    <s v=""/>
    <s v="Twitter for iPhone"/>
    <b v="1"/>
    <s v="1160533214798254080"/>
    <s v="Tweet"/>
    <n v="0"/>
    <n v="0"/>
    <m/>
    <m/>
    <m/>
    <m/>
    <m/>
    <m/>
    <m/>
    <m/>
    <n v="9"/>
    <s v="2"/>
    <s v="2"/>
    <n v="0"/>
    <n v="0"/>
    <n v="0"/>
    <n v="0"/>
    <n v="0"/>
    <n v="0"/>
    <n v="15"/>
    <n v="100"/>
    <n v="15"/>
  </r>
  <r>
    <s v="stephhawk8"/>
    <s v="luluramadan"/>
    <m/>
    <m/>
    <m/>
    <m/>
    <m/>
    <m/>
    <m/>
    <m/>
    <s v="No"/>
    <n v="74"/>
    <m/>
    <m/>
    <x v="0"/>
    <d v="2019-08-11T00:59:51.000"/>
    <s v="@BetsyBG @CannabisEncyclo @rbottoms @luluramadan Fergie got 15k in British pounds toward a 78k British pound debt"/>
    <m/>
    <m/>
    <x v="0"/>
    <m/>
    <s v="http://pbs.twimg.com/profile_images/822305154841997312/Q9JHMmfN_normal.jpg"/>
    <x v="31"/>
    <s v="https://twitter.com/#!/stephhawk8/status/1160355112432394241"/>
    <m/>
    <m/>
    <s v="1160355112432394241"/>
    <s v="1160256004271017984"/>
    <b v="0"/>
    <n v="0"/>
    <s v="26746278"/>
    <b v="0"/>
    <s v="en"/>
    <m/>
    <s v=""/>
    <b v="0"/>
    <n v="0"/>
    <s v=""/>
    <s v="Twitter for iPad"/>
    <b v="0"/>
    <s v="1160256004271017984"/>
    <s v="Tweet"/>
    <n v="0"/>
    <n v="0"/>
    <m/>
    <m/>
    <m/>
    <m/>
    <m/>
    <m/>
    <m/>
    <m/>
    <n v="4"/>
    <s v="2"/>
    <s v="2"/>
    <m/>
    <m/>
    <m/>
    <m/>
    <m/>
    <m/>
    <m/>
    <m/>
    <m/>
  </r>
  <r>
    <s v="stephhawk8"/>
    <s v="luluramadan"/>
    <m/>
    <m/>
    <m/>
    <m/>
    <m/>
    <m/>
    <m/>
    <m/>
    <s v="No"/>
    <n v="78"/>
    <m/>
    <m/>
    <x v="0"/>
    <d v="2019-08-11T02:28:15.000"/>
    <s v="@BetsyBG @rbottoms @CannabisEncyclo @luluramadan Exhusband they owe her nothing"/>
    <m/>
    <m/>
    <x v="0"/>
    <m/>
    <s v="http://pbs.twimg.com/profile_images/822305154841997312/Q9JHMmfN_normal.jpg"/>
    <x v="32"/>
    <s v="https://twitter.com/#!/stephhawk8/status/1160377357322084352"/>
    <m/>
    <m/>
    <s v="1160377357322084352"/>
    <s v="1160376970305253376"/>
    <b v="0"/>
    <n v="0"/>
    <s v="26746278"/>
    <b v="0"/>
    <s v="en"/>
    <m/>
    <s v=""/>
    <b v="0"/>
    <n v="0"/>
    <s v=""/>
    <s v="Twitter for iPhone"/>
    <b v="0"/>
    <s v="1160376970305253376"/>
    <s v="Tweet"/>
    <n v="0"/>
    <n v="0"/>
    <m/>
    <m/>
    <m/>
    <m/>
    <m/>
    <m/>
    <m/>
    <m/>
    <n v="4"/>
    <s v="2"/>
    <s v="2"/>
    <m/>
    <m/>
    <m/>
    <m/>
    <m/>
    <m/>
    <m/>
    <m/>
    <m/>
  </r>
  <r>
    <s v="stephhawk8"/>
    <s v="luluramadan"/>
    <m/>
    <m/>
    <m/>
    <m/>
    <m/>
    <m/>
    <m/>
    <m/>
    <s v="No"/>
    <n v="82"/>
    <m/>
    <m/>
    <x v="0"/>
    <d v="2019-08-11T02:31:40.000"/>
    <s v="@rbottoms @BetsyBG @CannabisEncyclo @luluramadan I prefer facts that are correct because a lot of incorrect informa… https://t.co/a2bHH3o6No"/>
    <s v="https://twitter.com/i/web/status/1160378218106560512"/>
    <s v="twitter.com"/>
    <x v="0"/>
    <m/>
    <s v="http://pbs.twimg.com/profile_images/822305154841997312/Q9JHMmfN_normal.jpg"/>
    <x v="33"/>
    <s v="https://twitter.com/#!/stephhawk8/status/1160378218106560512"/>
    <m/>
    <m/>
    <s v="1160378218106560512"/>
    <s v="1160377855592816640"/>
    <b v="0"/>
    <n v="0"/>
    <s v="7306602"/>
    <b v="0"/>
    <s v="en"/>
    <m/>
    <s v=""/>
    <b v="0"/>
    <n v="0"/>
    <s v=""/>
    <s v="Twitter for iPhone"/>
    <b v="1"/>
    <s v="1160377855592816640"/>
    <s v="Tweet"/>
    <n v="0"/>
    <n v="0"/>
    <m/>
    <m/>
    <m/>
    <m/>
    <m/>
    <m/>
    <m/>
    <m/>
    <n v="4"/>
    <s v="2"/>
    <s v="2"/>
    <m/>
    <m/>
    <m/>
    <m/>
    <m/>
    <m/>
    <m/>
    <m/>
    <m/>
  </r>
  <r>
    <s v="stephhawk8"/>
    <s v="luluramadan"/>
    <m/>
    <m/>
    <m/>
    <m/>
    <m/>
    <m/>
    <m/>
    <m/>
    <s v="No"/>
    <n v="86"/>
    <m/>
    <m/>
    <x v="0"/>
    <d v="2019-08-11T15:04:14.000"/>
    <s v="@BetsyBG @rbottoms @CannabisEncyclo @luluramadan The duchess of York credibility was gone with toe sucking that hap… https://t.co/tQCNoNwHnP"/>
    <s v="https://twitter.com/i/web/status/1160567609005432833"/>
    <s v="twitter.com"/>
    <x v="0"/>
    <m/>
    <s v="http://pbs.twimg.com/profile_images/822305154841997312/Q9JHMmfN_normal.jpg"/>
    <x v="34"/>
    <s v="https://twitter.com/#!/stephhawk8/status/1160567609005432833"/>
    <m/>
    <m/>
    <s v="1160567609005432833"/>
    <s v="1160531900496302081"/>
    <b v="0"/>
    <n v="0"/>
    <s v="26746278"/>
    <b v="0"/>
    <s v="en"/>
    <m/>
    <s v=""/>
    <b v="0"/>
    <n v="0"/>
    <s v=""/>
    <s v="Twitter for iPhone"/>
    <b v="1"/>
    <s v="1160531900496302081"/>
    <s v="Tweet"/>
    <n v="0"/>
    <n v="0"/>
    <m/>
    <m/>
    <m/>
    <m/>
    <m/>
    <m/>
    <m/>
    <m/>
    <n v="4"/>
    <s v="2"/>
    <s v="2"/>
    <m/>
    <m/>
    <m/>
    <m/>
    <m/>
    <m/>
    <m/>
    <m/>
    <m/>
  </r>
  <r>
    <s v="rbottoms"/>
    <s v="stephhawk8"/>
    <m/>
    <m/>
    <m/>
    <m/>
    <m/>
    <m/>
    <m/>
    <m/>
    <s v="Yes"/>
    <n v="90"/>
    <m/>
    <m/>
    <x v="1"/>
    <d v="2019-08-11T02:08:41.000"/>
    <s v="@STEPHhawk8 @BetsyBG @CannabisEncyclo @luluramadan Pocket change."/>
    <m/>
    <m/>
    <x v="0"/>
    <m/>
    <s v="http://pbs.twimg.com/profile_images/736532023553200128/c1ydnwix_normal.jpg"/>
    <x v="35"/>
    <s v="https://twitter.com/#!/rbottoms/status/1160372434949877760"/>
    <m/>
    <m/>
    <s v="1160372434949877760"/>
    <s v="1160355112432394241"/>
    <b v="0"/>
    <n v="0"/>
    <s v="822238869055832064"/>
    <b v="0"/>
    <s v="fr"/>
    <m/>
    <s v=""/>
    <b v="0"/>
    <n v="0"/>
    <s v=""/>
    <s v="Twitter Web App"/>
    <b v="0"/>
    <s v="1160355112432394241"/>
    <s v="Tweet"/>
    <n v="0"/>
    <n v="0"/>
    <m/>
    <m/>
    <m/>
    <m/>
    <m/>
    <m/>
    <m/>
    <m/>
    <n v="3"/>
    <s v="2"/>
    <s v="2"/>
    <n v="0"/>
    <n v="0"/>
    <n v="0"/>
    <n v="0"/>
    <n v="0"/>
    <n v="0"/>
    <n v="6"/>
    <n v="100"/>
    <n v="6"/>
  </r>
  <r>
    <s v="rbottoms"/>
    <s v="stephhawk8"/>
    <m/>
    <m/>
    <m/>
    <m/>
    <m/>
    <m/>
    <m/>
    <m/>
    <s v="Yes"/>
    <n v="91"/>
    <m/>
    <m/>
    <x v="0"/>
    <d v="2019-08-11T02:30:14.000"/>
    <s v="@BetsyBG @STEPHhawk8 @CannabisEncyclo @luluramadan I'd say I give a f*** but I don't. There are actual people who w… https://t.co/Hs5ooKQm4J"/>
    <s v="https://twitter.com/i/web/status/1160377855592816640"/>
    <s v="twitter.com"/>
    <x v="0"/>
    <m/>
    <s v="http://pbs.twimg.com/profile_images/736532023553200128/c1ydnwix_normal.jpg"/>
    <x v="36"/>
    <s v="https://twitter.com/#!/rbottoms/status/1160377855592816640"/>
    <m/>
    <m/>
    <s v="1160377855592816640"/>
    <s v="1160376970305253376"/>
    <b v="0"/>
    <n v="0"/>
    <s v="26746278"/>
    <b v="0"/>
    <s v="en"/>
    <m/>
    <s v=""/>
    <b v="0"/>
    <n v="0"/>
    <s v=""/>
    <s v="Twitter Web App"/>
    <b v="1"/>
    <s v="1160376970305253376"/>
    <s v="Tweet"/>
    <n v="0"/>
    <n v="0"/>
    <m/>
    <m/>
    <m/>
    <m/>
    <m/>
    <m/>
    <m/>
    <m/>
    <n v="2"/>
    <s v="2"/>
    <s v="2"/>
    <n v="0"/>
    <n v="0"/>
    <n v="0"/>
    <n v="0"/>
    <n v="0"/>
    <n v="0"/>
    <n v="19"/>
    <n v="100"/>
    <n v="19"/>
  </r>
  <r>
    <s v="rbottoms"/>
    <s v="stephhawk8"/>
    <m/>
    <m/>
    <m/>
    <m/>
    <m/>
    <m/>
    <m/>
    <m/>
    <s v="Yes"/>
    <n v="92"/>
    <m/>
    <m/>
    <x v="1"/>
    <d v="2019-08-11T02:32:06.000"/>
    <s v="@STEPHhawk8 @BetsyBG @CannabisEncyclo @luluramadan So why not wait for some."/>
    <m/>
    <m/>
    <x v="0"/>
    <m/>
    <s v="http://pbs.twimg.com/profile_images/736532023553200128/c1ydnwix_normal.jpg"/>
    <x v="37"/>
    <s v="https://twitter.com/#!/rbottoms/status/1160378328563560448"/>
    <m/>
    <m/>
    <s v="1160378328563560448"/>
    <s v="1160378218106560512"/>
    <b v="0"/>
    <n v="0"/>
    <s v="822238869055832064"/>
    <b v="0"/>
    <s v="en"/>
    <m/>
    <s v=""/>
    <b v="0"/>
    <n v="0"/>
    <s v=""/>
    <s v="Twitter Web App"/>
    <b v="0"/>
    <s v="1160378218106560512"/>
    <s v="Tweet"/>
    <n v="0"/>
    <n v="0"/>
    <m/>
    <m/>
    <m/>
    <m/>
    <m/>
    <m/>
    <m/>
    <m/>
    <n v="3"/>
    <s v="2"/>
    <s v="2"/>
    <n v="0"/>
    <n v="0"/>
    <n v="0"/>
    <n v="0"/>
    <n v="0"/>
    <n v="0"/>
    <n v="10"/>
    <n v="100"/>
    <n v="10"/>
  </r>
  <r>
    <s v="rbottoms"/>
    <s v="stephhawk8"/>
    <m/>
    <m/>
    <m/>
    <m/>
    <m/>
    <m/>
    <m/>
    <m/>
    <s v="Yes"/>
    <n v="93"/>
    <m/>
    <m/>
    <x v="0"/>
    <d v="2019-08-11T13:02:23.000"/>
    <s v="@BetsyBG @STEPHhawk8 @CannabisEncyclo @luluramadan You’re lecturing a black man about how white people use privileg… https://t.co/VuK8JcLmKU"/>
    <s v="https://twitter.com/i/web/status/1160536943148654594"/>
    <s v="twitter.com"/>
    <x v="0"/>
    <m/>
    <s v="http://pbs.twimg.com/profile_images/736532023553200128/c1ydnwix_normal.jpg"/>
    <x v="38"/>
    <s v="https://twitter.com/#!/rbottoms/status/1160536943148654594"/>
    <m/>
    <m/>
    <s v="1160536943148654594"/>
    <s v="1160527265303863296"/>
    <b v="0"/>
    <n v="0"/>
    <s v="26746278"/>
    <b v="0"/>
    <s v="en"/>
    <m/>
    <s v=""/>
    <b v="0"/>
    <n v="0"/>
    <s v=""/>
    <s v="Twitter for iPhone"/>
    <b v="1"/>
    <s v="1160527265303863296"/>
    <s v="Tweet"/>
    <n v="0"/>
    <n v="0"/>
    <m/>
    <m/>
    <m/>
    <m/>
    <m/>
    <m/>
    <m/>
    <m/>
    <n v="2"/>
    <s v="2"/>
    <s v="2"/>
    <n v="0"/>
    <n v="0"/>
    <n v="0"/>
    <n v="0"/>
    <n v="0"/>
    <n v="0"/>
    <n v="16"/>
    <n v="100"/>
    <n v="16"/>
  </r>
  <r>
    <s v="rbottoms"/>
    <s v="stephhawk8"/>
    <m/>
    <m/>
    <m/>
    <m/>
    <m/>
    <m/>
    <m/>
    <m/>
    <s v="Yes"/>
    <n v="94"/>
    <m/>
    <m/>
    <x v="1"/>
    <d v="2019-08-11T15:06:07.000"/>
    <s v="@STEPHhawk8 @BetsyBG @CannabisEncyclo @luluramadan And yet I can’t seem to care."/>
    <m/>
    <m/>
    <x v="0"/>
    <m/>
    <s v="http://pbs.twimg.com/profile_images/736532023553200128/c1ydnwix_normal.jpg"/>
    <x v="39"/>
    <s v="https://twitter.com/#!/rbottoms/status/1160568081292451840"/>
    <m/>
    <m/>
    <s v="1160568081292451840"/>
    <s v="1160567609005432833"/>
    <b v="0"/>
    <n v="0"/>
    <s v="822238869055832064"/>
    <b v="0"/>
    <s v="en"/>
    <m/>
    <s v=""/>
    <b v="0"/>
    <n v="0"/>
    <s v=""/>
    <s v="Twitter for iPhone"/>
    <b v="0"/>
    <s v="1160567609005432833"/>
    <s v="Tweet"/>
    <n v="0"/>
    <n v="0"/>
    <m/>
    <m/>
    <m/>
    <m/>
    <m/>
    <m/>
    <m/>
    <m/>
    <n v="3"/>
    <s v="2"/>
    <s v="2"/>
    <n v="0"/>
    <n v="0"/>
    <n v="0"/>
    <n v="0"/>
    <n v="0"/>
    <n v="0"/>
    <n v="12"/>
    <n v="100"/>
    <n v="12"/>
  </r>
  <r>
    <s v="lostchordof1963"/>
    <s v="luluramadan"/>
    <m/>
    <m/>
    <m/>
    <m/>
    <m/>
    <m/>
    <m/>
    <m/>
    <s v="No"/>
    <n v="95"/>
    <m/>
    <m/>
    <x v="0"/>
    <d v="2019-08-11T18:31:08.000"/>
    <s v="@CannabisEncyclo @rbottoms @luluramadan Continues to suck on Trump's toe, casually._x000a_This is Sarah Ferguson. _x000a_#PrinceAndrew"/>
    <m/>
    <m/>
    <x v="1"/>
    <m/>
    <s v="http://pbs.twimg.com/profile_images/561609318098018304/BCaoBUAP_normal.jpeg"/>
    <x v="40"/>
    <s v="https://twitter.com/#!/lostchordof1963/status/1160619676919115776"/>
    <m/>
    <m/>
    <s v="1160619676919115776"/>
    <s v="1160236889514762240"/>
    <b v="0"/>
    <n v="0"/>
    <s v="1311502922"/>
    <b v="0"/>
    <s v="en"/>
    <m/>
    <s v=""/>
    <b v="0"/>
    <n v="0"/>
    <s v=""/>
    <s v="Twitter for Android"/>
    <b v="0"/>
    <s v="1160236889514762240"/>
    <s v="Tweet"/>
    <n v="0"/>
    <n v="0"/>
    <m/>
    <m/>
    <m/>
    <m/>
    <m/>
    <m/>
    <m/>
    <m/>
    <n v="1"/>
    <s v="2"/>
    <s v="2"/>
    <m/>
    <m/>
    <m/>
    <m/>
    <m/>
    <m/>
    <m/>
    <m/>
    <m/>
  </r>
  <r>
    <s v="auntcalls"/>
    <s v="luluramadan"/>
    <m/>
    <m/>
    <m/>
    <m/>
    <m/>
    <m/>
    <m/>
    <m/>
    <s v="No"/>
    <n v="98"/>
    <m/>
    <m/>
    <x v="0"/>
    <d v="2019-08-12T10:28:27.000"/>
    <s v="@sandyreadsalot2 @BetsyBG @CannabisEncyclo @rbottoms @luluramadan Prisoners can still get married in jail."/>
    <m/>
    <m/>
    <x v="0"/>
    <m/>
    <s v="http://pbs.twimg.com/profile_images/1145808705830752256/iH9-XsHb_normal.jpg"/>
    <x v="41"/>
    <s v="https://twitter.com/#!/auntcalls/status/1160860593445888000"/>
    <m/>
    <m/>
    <s v="1160860593445888000"/>
    <s v="1160295434264276992"/>
    <b v="0"/>
    <n v="0"/>
    <s v="3742200391"/>
    <b v="0"/>
    <s v="en"/>
    <m/>
    <s v=""/>
    <b v="0"/>
    <n v="0"/>
    <s v=""/>
    <s v="Twitter for iPad"/>
    <b v="0"/>
    <s v="1160295434264276992"/>
    <s v="Tweet"/>
    <n v="0"/>
    <n v="0"/>
    <m/>
    <m/>
    <m/>
    <m/>
    <m/>
    <m/>
    <m/>
    <m/>
    <n v="1"/>
    <s v="2"/>
    <s v="2"/>
    <m/>
    <m/>
    <m/>
    <m/>
    <m/>
    <m/>
    <m/>
    <m/>
    <m/>
  </r>
  <r>
    <s v="skiptomylou757"/>
    <s v="cannabisencyclo"/>
    <m/>
    <m/>
    <m/>
    <m/>
    <m/>
    <m/>
    <m/>
    <m/>
    <s v="No"/>
    <n v="103"/>
    <m/>
    <m/>
    <x v="1"/>
    <d v="2019-08-10T18:48:00.000"/>
    <s v="@CannabisEncyclo https://t.co/u62IFTb14l"/>
    <m/>
    <m/>
    <x v="0"/>
    <s v="https://pbs.twimg.com/media/EBoTt2nW4AA7_Mu.jpg"/>
    <s v="https://pbs.twimg.com/media/EBoTt2nW4AA7_Mu.jpg"/>
    <x v="42"/>
    <s v="https://twitter.com/#!/skiptomylou757/status/1160261533991149568"/>
    <m/>
    <m/>
    <s v="1160261533991149568"/>
    <s v="1160236001035354112"/>
    <b v="0"/>
    <n v="0"/>
    <s v="1311502922"/>
    <b v="0"/>
    <s v="und"/>
    <m/>
    <s v=""/>
    <b v="0"/>
    <n v="0"/>
    <s v=""/>
    <s v="Twitter for Android"/>
    <b v="0"/>
    <s v="1160236001035354112"/>
    <s v="Tweet"/>
    <n v="0"/>
    <n v="0"/>
    <s v="-87.634643,24.396308 _x000a_-87.634643,31.001056 _x000a_-79.974307,31.001056 _x000a_-79.974307,24.396308"/>
    <s v="United States"/>
    <s v="US"/>
    <s v="Florida, USA"/>
    <s v="4ec01c9dbc693497"/>
    <s v="Florida"/>
    <s v="admin"/>
    <s v="https://api.twitter.com/1.1/geo/id/4ec01c9dbc693497.json"/>
    <n v="3"/>
    <s v="1"/>
    <s v="1"/>
    <n v="0"/>
    <n v="0"/>
    <n v="0"/>
    <n v="0"/>
    <n v="0"/>
    <n v="0"/>
    <n v="1"/>
    <n v="100"/>
    <n v="1"/>
  </r>
  <r>
    <s v="skiptomylou757"/>
    <s v="cannabisencyclo"/>
    <m/>
    <m/>
    <m/>
    <m/>
    <m/>
    <m/>
    <m/>
    <m/>
    <s v="No"/>
    <n v="104"/>
    <m/>
    <m/>
    <x v="1"/>
    <d v="2019-08-11T22:19:45.000"/>
    <s v="@CannabisEncyclo is my spirit animal 💚 #TerpeneKing"/>
    <m/>
    <m/>
    <x v="2"/>
    <m/>
    <s v="http://pbs.twimg.com/profile_images/1119168336250703873/0-bDREFM_normal.jpg"/>
    <x v="43"/>
    <s v="https://twitter.com/#!/skiptomylou757/status/1160677209729896448"/>
    <m/>
    <m/>
    <s v="1160677209729896448"/>
    <m/>
    <b v="0"/>
    <n v="0"/>
    <s v="1311502922"/>
    <b v="1"/>
    <s v="en"/>
    <m/>
    <s v="1160670520037302272"/>
    <b v="0"/>
    <n v="0"/>
    <s v=""/>
    <s v="Twitter for Android"/>
    <b v="0"/>
    <s v="1160677209729896448"/>
    <s v="Tweet"/>
    <n v="0"/>
    <n v="0"/>
    <s v="-87.634643,24.396308 _x000a_-87.634643,31.001056 _x000a_-79.974307,31.001056 _x000a_-79.974307,24.396308"/>
    <s v="United States"/>
    <s v="US"/>
    <s v="Florida, USA"/>
    <s v="4ec01c9dbc693497"/>
    <s v="Florida"/>
    <s v="admin"/>
    <s v="https://api.twitter.com/1.1/geo/id/4ec01c9dbc693497.json"/>
    <n v="3"/>
    <s v="1"/>
    <s v="1"/>
    <n v="0"/>
    <n v="0"/>
    <n v="0"/>
    <n v="0"/>
    <n v="0"/>
    <n v="0"/>
    <n v="6"/>
    <n v="100"/>
    <n v="6"/>
  </r>
  <r>
    <s v="skiptomylou757"/>
    <s v="cannabisencyclo"/>
    <m/>
    <m/>
    <m/>
    <m/>
    <m/>
    <m/>
    <m/>
    <m/>
    <s v="No"/>
    <n v="105"/>
    <m/>
    <m/>
    <x v="1"/>
    <d v="2019-08-13T20:42:49.000"/>
    <s v="@CannabisEncyclo Wish I had diamonds for my Skywalker OG distillate here... https://t.co/uO48a2pJiU"/>
    <m/>
    <m/>
    <x v="0"/>
    <s v="https://pbs.twimg.com/ext_tw_video_thumb/1161377563752747008/pu/img/0gal8RUuRFCzCRC2.jpg"/>
    <s v="https://pbs.twimg.com/ext_tw_video_thumb/1161377563752747008/pu/img/0gal8RUuRFCzCRC2.jpg"/>
    <x v="44"/>
    <s v="https://twitter.com/#!/skiptomylou757/status/1161377591120617472"/>
    <m/>
    <m/>
    <s v="1161377591120617472"/>
    <s v="1161358065678991360"/>
    <b v="0"/>
    <n v="0"/>
    <s v="1311502922"/>
    <b v="0"/>
    <s v="en"/>
    <m/>
    <s v=""/>
    <b v="0"/>
    <n v="0"/>
    <s v=""/>
    <s v="Twitter for Android"/>
    <b v="0"/>
    <s v="1161358065678991360"/>
    <s v="Tweet"/>
    <n v="0"/>
    <n v="0"/>
    <s v="-81.775187,30.150961 _x000a_-81.775187,30.193458 _x000a_-81.691619,30.193458 _x000a_-81.691619,30.150961"/>
    <s v="United States"/>
    <s v="US"/>
    <s v="Orange Park, FL"/>
    <s v="00c9d1dd71ddc799"/>
    <s v="Orange Park"/>
    <s v="city"/>
    <s v="https://api.twitter.com/1.1/geo/id/00c9d1dd71ddc799.json"/>
    <n v="3"/>
    <s v="1"/>
    <s v="1"/>
    <n v="0"/>
    <n v="0"/>
    <n v="0"/>
    <n v="0"/>
    <n v="0"/>
    <n v="0"/>
    <n v="11"/>
    <n v="100"/>
    <n v="11"/>
  </r>
  <r>
    <s v="sandyreadsalot2"/>
    <s v="betsybg"/>
    <m/>
    <m/>
    <m/>
    <m/>
    <m/>
    <m/>
    <m/>
    <m/>
    <s v="No"/>
    <n v="106"/>
    <m/>
    <m/>
    <x v="1"/>
    <d v="2019-08-10T21:02:43.000"/>
    <s v="@BetsyBG @CannabisEncyclo @rbottoms @luluramadan FERGIE was a very naughty girl. Wonder what this means for the rec… https://t.co/fXuzbFuUTD"/>
    <s v="https://twitter.com/i/web/status/1160295434264276992"/>
    <s v="twitter.com"/>
    <x v="0"/>
    <m/>
    <s v="http://pbs.twimg.com/profile_images/1175120710160699392/QHmx6Z9x_normal.jpg"/>
    <x v="45"/>
    <s v="https://twitter.com/#!/sandyreadsalot2/status/1160295434264276992"/>
    <m/>
    <m/>
    <s v="1160295434264276992"/>
    <s v="1160256004271017984"/>
    <b v="0"/>
    <n v="0"/>
    <s v="26746278"/>
    <b v="0"/>
    <s v="en"/>
    <m/>
    <s v=""/>
    <b v="0"/>
    <n v="0"/>
    <s v=""/>
    <s v="Twitter for Android"/>
    <b v="1"/>
    <s v="1160256004271017984"/>
    <s v="Tweet"/>
    <n v="0"/>
    <n v="0"/>
    <m/>
    <m/>
    <m/>
    <m/>
    <m/>
    <m/>
    <m/>
    <m/>
    <n v="1"/>
    <s v="2"/>
    <s v="2"/>
    <m/>
    <m/>
    <m/>
    <m/>
    <m/>
    <m/>
    <m/>
    <m/>
    <m/>
  </r>
  <r>
    <s v="sandyreadsalot2"/>
    <s v="betsybg"/>
    <m/>
    <m/>
    <m/>
    <m/>
    <m/>
    <m/>
    <m/>
    <m/>
    <s v="No"/>
    <n v="107"/>
    <m/>
    <m/>
    <x v="0"/>
    <d v="2019-08-10T21:44:45.000"/>
    <s v="@rbottoms @BetsyBG @CannabisEncyclo @luluramadan Correct."/>
    <m/>
    <m/>
    <x v="0"/>
    <m/>
    <s v="http://pbs.twimg.com/profile_images/1175120710160699392/QHmx6Z9x_normal.jpg"/>
    <x v="46"/>
    <s v="https://twitter.com/#!/sandyreadsalot2/status/1160306013523759104"/>
    <m/>
    <m/>
    <s v="1160306013523759104"/>
    <s v="1160301080942714881"/>
    <b v="0"/>
    <n v="1"/>
    <s v="7306602"/>
    <b v="0"/>
    <s v="en"/>
    <m/>
    <s v=""/>
    <b v="0"/>
    <n v="0"/>
    <s v=""/>
    <s v="Twitter for Android"/>
    <b v="0"/>
    <s v="1160301080942714881"/>
    <s v="Tweet"/>
    <n v="0"/>
    <n v="0"/>
    <m/>
    <m/>
    <m/>
    <m/>
    <m/>
    <m/>
    <m/>
    <m/>
    <n v="1"/>
    <s v="2"/>
    <s v="2"/>
    <m/>
    <m/>
    <m/>
    <m/>
    <m/>
    <m/>
    <m/>
    <m/>
    <m/>
  </r>
  <r>
    <s v="betsybg"/>
    <s v="luluramadan"/>
    <m/>
    <m/>
    <m/>
    <m/>
    <m/>
    <m/>
    <m/>
    <m/>
    <s v="No"/>
    <n v="108"/>
    <m/>
    <m/>
    <x v="0"/>
    <d v="2019-08-10T18:26:02.000"/>
    <s v="@CannabisEncyclo @rbottoms @luluramadan Much of Sarah Ferguson’s massive debt was paid by Epstein. She later made a… https://t.co/DXsKvKUYqz"/>
    <s v="https://twitter.com/i/web/status/1160256004271017984"/>
    <s v="twitter.com"/>
    <x v="0"/>
    <m/>
    <s v="http://pbs.twimg.com/profile_images/983079132434190337/LmjTHS84_normal.jpg"/>
    <x v="47"/>
    <s v="https://twitter.com/#!/betsybg/status/1160256004271017984"/>
    <m/>
    <m/>
    <s v="1160256004271017984"/>
    <s v="1160236889514762240"/>
    <b v="0"/>
    <n v="0"/>
    <s v="1311502922"/>
    <b v="0"/>
    <s v="en"/>
    <m/>
    <s v=""/>
    <b v="0"/>
    <n v="0"/>
    <s v=""/>
    <s v="Twitter for iPhone"/>
    <b v="1"/>
    <s v="1160236889514762240"/>
    <s v="Tweet"/>
    <n v="0"/>
    <n v="0"/>
    <m/>
    <m/>
    <m/>
    <m/>
    <m/>
    <m/>
    <m/>
    <m/>
    <n v="12"/>
    <s v="2"/>
    <s v="2"/>
    <m/>
    <m/>
    <m/>
    <m/>
    <m/>
    <m/>
    <m/>
    <m/>
    <m/>
  </r>
  <r>
    <s v="rbottoms"/>
    <s v="betsybg"/>
    <m/>
    <m/>
    <m/>
    <m/>
    <m/>
    <m/>
    <m/>
    <m/>
    <s v="Yes"/>
    <n v="144"/>
    <m/>
    <m/>
    <x v="0"/>
    <d v="2019-08-10T21:25:09.000"/>
    <s v="@sandyreadsalot2 @BetsyBG @CannabisEncyclo @luluramadan Nothing?"/>
    <m/>
    <m/>
    <x v="0"/>
    <m/>
    <s v="http://pbs.twimg.com/profile_images/736532023553200128/c1ydnwix_normal.jpg"/>
    <x v="48"/>
    <s v="https://twitter.com/#!/rbottoms/status/1160301080942714881"/>
    <m/>
    <m/>
    <s v="1160301080942714881"/>
    <s v="1160295434264276992"/>
    <b v="0"/>
    <n v="0"/>
    <s v="3742200391"/>
    <b v="0"/>
    <s v="en"/>
    <m/>
    <s v=""/>
    <b v="0"/>
    <n v="0"/>
    <s v=""/>
    <s v="Twitter for iPhone"/>
    <b v="0"/>
    <s v="1160295434264276992"/>
    <s v="Tweet"/>
    <n v="0"/>
    <n v="0"/>
    <m/>
    <m/>
    <m/>
    <m/>
    <m/>
    <m/>
    <m/>
    <m/>
    <n v="4"/>
    <s v="2"/>
    <s v="2"/>
    <m/>
    <m/>
    <m/>
    <m/>
    <m/>
    <m/>
    <m/>
    <m/>
    <m/>
  </r>
  <r>
    <s v="americankat62"/>
    <s v="betsybg"/>
    <m/>
    <m/>
    <m/>
    <m/>
    <m/>
    <m/>
    <m/>
    <m/>
    <s v="No"/>
    <n v="150"/>
    <m/>
    <m/>
    <x v="0"/>
    <d v="2019-08-12T12:10:19.000"/>
    <s v="@BonnieLatino @sandyreadsalot2 @BetsyBG @CannabisEncyclo @rbottoms @luluramadan I don’t know how this would make ei… https://t.co/jO4Sor93ym"/>
    <s v="https://twitter.com/i/web/status/1160886225483501568"/>
    <s v="twitter.com"/>
    <x v="0"/>
    <m/>
    <s v="http://pbs.twimg.com/profile_images/1113268157928620033/ZSGzJ237_normal.jpg"/>
    <x v="49"/>
    <s v="https://twitter.com/#!/americankat62/status/1160886225483501568"/>
    <m/>
    <m/>
    <s v="1160886225483501568"/>
    <s v="1160590759697047552"/>
    <b v="0"/>
    <n v="0"/>
    <s v="861645687670415364"/>
    <b v="0"/>
    <s v="en"/>
    <m/>
    <s v=""/>
    <b v="0"/>
    <n v="0"/>
    <s v=""/>
    <s v="Twitter for iPhone"/>
    <b v="1"/>
    <s v="1160590759697047552"/>
    <s v="Tweet"/>
    <n v="0"/>
    <n v="0"/>
    <m/>
    <m/>
    <m/>
    <m/>
    <m/>
    <m/>
    <m/>
    <m/>
    <n v="1"/>
    <s v="2"/>
    <s v="2"/>
    <m/>
    <m/>
    <m/>
    <m/>
    <m/>
    <m/>
    <m/>
    <m/>
    <m/>
  </r>
  <r>
    <s v="marvawi15791422"/>
    <s v="betsybg"/>
    <m/>
    <m/>
    <m/>
    <m/>
    <m/>
    <m/>
    <m/>
    <m/>
    <s v="No"/>
    <n v="151"/>
    <m/>
    <m/>
    <x v="0"/>
    <d v="2019-08-15T18:52:25.000"/>
    <s v="@americankat62 @BonnieLatino @sandyreadsalot2 @BetsyBG @CannabisEncyclo @rbottoms @luluramadan I read where she Sar… https://t.co/p2URMwmJOR"/>
    <s v="https://twitter.com/i/web/status/1162074582314049536"/>
    <s v="twitter.com"/>
    <x v="0"/>
    <m/>
    <s v="http://pbs.twimg.com/profile_images/1109639391700500482/7k4-PjAD_normal.jpg"/>
    <x v="50"/>
    <s v="https://twitter.com/#!/marvawi15791422/status/1162074582314049536"/>
    <m/>
    <m/>
    <s v="1162074582314049536"/>
    <s v="1160886225483501568"/>
    <b v="0"/>
    <n v="0"/>
    <s v="1023963362986737664"/>
    <b v="0"/>
    <s v="en"/>
    <m/>
    <s v=""/>
    <b v="0"/>
    <n v="0"/>
    <s v=""/>
    <s v="Twitter Web App"/>
    <b v="1"/>
    <s v="1160886225483501568"/>
    <s v="Tweet"/>
    <n v="0"/>
    <n v="0"/>
    <m/>
    <m/>
    <m/>
    <m/>
    <m/>
    <m/>
    <m/>
    <m/>
    <n v="4"/>
    <s v="2"/>
    <s v="2"/>
    <m/>
    <m/>
    <m/>
    <m/>
    <m/>
    <m/>
    <m/>
    <m/>
    <m/>
  </r>
  <r>
    <s v="marvawi15791422"/>
    <s v="betsybg"/>
    <m/>
    <m/>
    <m/>
    <m/>
    <m/>
    <m/>
    <m/>
    <m/>
    <s v="No"/>
    <n v="152"/>
    <m/>
    <m/>
    <x v="0"/>
    <d v="2019-08-15T19:06:14.000"/>
    <s v="@BonnieLatino @americankat62 @sandyreadsalot2 @BetsyBG @CannabisEncyclo @rbottoms @luluramadan I cant help but ask… https://t.co/EsKG7yZKaX"/>
    <s v="https://twitter.com/i/web/status/1162078058771357697"/>
    <s v="twitter.com"/>
    <x v="0"/>
    <m/>
    <s v="http://pbs.twimg.com/profile_images/1109639391700500482/7k4-PjAD_normal.jpg"/>
    <x v="51"/>
    <s v="https://twitter.com/#!/marvawi15791422/status/1162078058771357697"/>
    <m/>
    <m/>
    <s v="1162078058771357697"/>
    <s v="1162075790600749056"/>
    <b v="0"/>
    <n v="0"/>
    <s v="861645687670415364"/>
    <b v="0"/>
    <s v="en"/>
    <m/>
    <s v=""/>
    <b v="0"/>
    <n v="0"/>
    <s v=""/>
    <s v="Twitter Web App"/>
    <b v="1"/>
    <s v="1162075790600749056"/>
    <s v="Tweet"/>
    <n v="0"/>
    <n v="0"/>
    <m/>
    <m/>
    <m/>
    <m/>
    <m/>
    <m/>
    <m/>
    <m/>
    <n v="4"/>
    <s v="2"/>
    <s v="2"/>
    <m/>
    <m/>
    <m/>
    <m/>
    <m/>
    <m/>
    <m/>
    <m/>
    <m/>
  </r>
  <r>
    <s v="marvawi15791422"/>
    <s v="betsybg"/>
    <m/>
    <m/>
    <m/>
    <m/>
    <m/>
    <m/>
    <m/>
    <m/>
    <s v="No"/>
    <n v="153"/>
    <m/>
    <m/>
    <x v="0"/>
    <d v="2019-08-15T19:06:29.000"/>
    <s v="@BonnieLatino @americankat62 @sandyreadsalot2 @BetsyBG @CannabisEncyclo @rbottoms @luluramadan 😂"/>
    <m/>
    <m/>
    <x v="0"/>
    <m/>
    <s v="http://pbs.twimg.com/profile_images/1109639391700500482/7k4-PjAD_normal.jpg"/>
    <x v="52"/>
    <s v="https://twitter.com/#!/marvawi15791422/status/1162078123430678528"/>
    <m/>
    <m/>
    <s v="1162078123430678528"/>
    <s v="1162075790600749056"/>
    <b v="0"/>
    <n v="0"/>
    <s v="861645687670415364"/>
    <b v="0"/>
    <s v="und"/>
    <m/>
    <s v=""/>
    <b v="0"/>
    <n v="0"/>
    <s v=""/>
    <s v="Twitter Web App"/>
    <b v="0"/>
    <s v="1162075790600749056"/>
    <s v="Tweet"/>
    <n v="0"/>
    <n v="0"/>
    <m/>
    <m/>
    <m/>
    <m/>
    <m/>
    <m/>
    <m/>
    <m/>
    <n v="4"/>
    <s v="2"/>
    <s v="2"/>
    <m/>
    <m/>
    <m/>
    <m/>
    <m/>
    <m/>
    <m/>
    <m/>
    <m/>
  </r>
  <r>
    <s v="marvawi15791422"/>
    <s v="betsybg"/>
    <m/>
    <m/>
    <m/>
    <m/>
    <m/>
    <m/>
    <m/>
    <m/>
    <s v="No"/>
    <n v="154"/>
    <m/>
    <m/>
    <x v="0"/>
    <d v="2019-08-15T19:36:28.000"/>
    <s v="@BonnieLatino @americankat62 @sandyreadsalot2 @BetsyBG @CannabisEncyclo @rbottoms @luluramadan 2 of them should answer questions."/>
    <m/>
    <m/>
    <x v="0"/>
    <m/>
    <s v="http://pbs.twimg.com/profile_images/1109639391700500482/7k4-PjAD_normal.jpg"/>
    <x v="53"/>
    <s v="https://twitter.com/#!/marvawi15791422/status/1162085670380326913"/>
    <m/>
    <m/>
    <s v="1162085670380326913"/>
    <s v="1162081523107016704"/>
    <b v="0"/>
    <n v="0"/>
    <s v="861645687670415364"/>
    <b v="0"/>
    <s v="en"/>
    <m/>
    <s v=""/>
    <b v="0"/>
    <n v="0"/>
    <s v=""/>
    <s v="Twitter Web App"/>
    <b v="0"/>
    <s v="1162081523107016704"/>
    <s v="Tweet"/>
    <n v="0"/>
    <n v="0"/>
    <m/>
    <m/>
    <m/>
    <m/>
    <m/>
    <m/>
    <m/>
    <m/>
    <n v="4"/>
    <s v="2"/>
    <s v="2"/>
    <m/>
    <m/>
    <m/>
    <m/>
    <m/>
    <m/>
    <m/>
    <m/>
    <m/>
  </r>
  <r>
    <s v="bonnielatino"/>
    <s v="betsybg"/>
    <m/>
    <m/>
    <m/>
    <m/>
    <m/>
    <m/>
    <m/>
    <m/>
    <s v="No"/>
    <n v="155"/>
    <m/>
    <m/>
    <x v="0"/>
    <d v="2019-08-11T16:36:14.000"/>
    <s v="@sandyreadsalot2 @BetsyBG @CannabisEncyclo @rbottoms @luluramadan The marriage will be an attempted diversion - and… https://t.co/lE8zV22sJk"/>
    <s v="https://twitter.com/i/web/status/1160590759697047552"/>
    <s v="twitter.com"/>
    <x v="0"/>
    <m/>
    <s v="http://pbs.twimg.com/profile_images/1069051411772657665/JXTY3Cc-_normal.jpg"/>
    <x v="54"/>
    <s v="https://twitter.com/#!/bonnielatino/status/1160590759697047552"/>
    <m/>
    <m/>
    <s v="1160590759697047552"/>
    <s v="1160295434264276992"/>
    <b v="0"/>
    <n v="0"/>
    <s v="3742200391"/>
    <b v="0"/>
    <s v="en"/>
    <m/>
    <s v=""/>
    <b v="0"/>
    <n v="0"/>
    <s v=""/>
    <s v="Twitter for iPhone"/>
    <b v="1"/>
    <s v="1160295434264276992"/>
    <s v="Tweet"/>
    <n v="0"/>
    <n v="0"/>
    <m/>
    <m/>
    <m/>
    <m/>
    <m/>
    <m/>
    <m/>
    <m/>
    <n v="5"/>
    <s v="2"/>
    <s v="2"/>
    <m/>
    <m/>
    <m/>
    <m/>
    <m/>
    <m/>
    <m/>
    <m/>
    <m/>
  </r>
  <r>
    <s v="bonnielatino"/>
    <s v="betsybg"/>
    <m/>
    <m/>
    <m/>
    <m/>
    <m/>
    <m/>
    <m/>
    <m/>
    <s v="No"/>
    <n v="156"/>
    <m/>
    <m/>
    <x v="0"/>
    <d v="2019-08-15T18:55:02.000"/>
    <s v="@MarvaWi15791422 @americankat62 @sandyreadsalot2 @BetsyBG @CannabisEncyclo @rbottoms @luluramadan I have also read… https://t.co/mkDNCS8eWi"/>
    <s v="https://twitter.com/i/web/status/1162075240438149123"/>
    <s v="twitter.com"/>
    <x v="0"/>
    <m/>
    <s v="http://pbs.twimg.com/profile_images/1069051411772657665/JXTY3Cc-_normal.jpg"/>
    <x v="55"/>
    <s v="https://twitter.com/#!/bonnielatino/status/1162075240438149123"/>
    <m/>
    <m/>
    <s v="1162075240438149123"/>
    <s v="1162074582314049536"/>
    <b v="0"/>
    <n v="0"/>
    <s v="999096007257411584"/>
    <b v="0"/>
    <s v="en"/>
    <m/>
    <s v=""/>
    <b v="0"/>
    <n v="0"/>
    <s v=""/>
    <s v="Twitter for iPhone"/>
    <b v="1"/>
    <s v="1162074582314049536"/>
    <s v="Tweet"/>
    <n v="0"/>
    <n v="0"/>
    <m/>
    <m/>
    <m/>
    <m/>
    <m/>
    <m/>
    <m/>
    <m/>
    <n v="5"/>
    <s v="2"/>
    <s v="2"/>
    <m/>
    <m/>
    <m/>
    <m/>
    <m/>
    <m/>
    <m/>
    <m/>
    <m/>
  </r>
  <r>
    <s v="bonnielatino"/>
    <s v="betsybg"/>
    <m/>
    <m/>
    <m/>
    <m/>
    <m/>
    <m/>
    <m/>
    <m/>
    <s v="No"/>
    <n v="157"/>
    <m/>
    <m/>
    <x v="0"/>
    <d v="2019-08-15T18:57:13.000"/>
    <s v="@MarvaWi15791422 @americankat62 @sandyreadsalot2 @BetsyBG @CannabisEncyclo @rbottoms @luluramadan 😂Make that *SLEAZE*"/>
    <m/>
    <m/>
    <x v="0"/>
    <m/>
    <s v="http://pbs.twimg.com/profile_images/1069051411772657665/JXTY3Cc-_normal.jpg"/>
    <x v="56"/>
    <s v="https://twitter.com/#!/bonnielatino/status/1162075790600749056"/>
    <m/>
    <m/>
    <s v="1162075790600749056"/>
    <s v="1162075240438149123"/>
    <b v="0"/>
    <n v="0"/>
    <s v="861645687670415364"/>
    <b v="0"/>
    <s v="en"/>
    <m/>
    <s v=""/>
    <b v="0"/>
    <n v="0"/>
    <s v=""/>
    <s v="Twitter for iPhone"/>
    <b v="0"/>
    <s v="1162075240438149123"/>
    <s v="Tweet"/>
    <n v="0"/>
    <n v="0"/>
    <m/>
    <m/>
    <m/>
    <m/>
    <m/>
    <m/>
    <m/>
    <m/>
    <n v="5"/>
    <s v="2"/>
    <s v="2"/>
    <m/>
    <m/>
    <m/>
    <m/>
    <m/>
    <m/>
    <m/>
    <m/>
    <m/>
  </r>
  <r>
    <s v="bonnielatino"/>
    <s v="betsybg"/>
    <m/>
    <m/>
    <m/>
    <m/>
    <m/>
    <m/>
    <m/>
    <m/>
    <s v="No"/>
    <n v="158"/>
    <m/>
    <m/>
    <x v="0"/>
    <d v="2019-08-15T19:20:00.000"/>
    <s v="@MarvaWi15791422 @americankat62 @sandyreadsalot2 @BetsyBG @CannabisEncyclo @rbottoms @luluramadan From all I’ve rea… https://t.co/L5YJyyNHOK"/>
    <s v="https://twitter.com/i/web/status/1162081523107016704"/>
    <s v="twitter.com"/>
    <x v="0"/>
    <m/>
    <s v="http://pbs.twimg.com/profile_images/1069051411772657665/JXTY3Cc-_normal.jpg"/>
    <x v="57"/>
    <s v="https://twitter.com/#!/bonnielatino/status/1162081523107016704"/>
    <m/>
    <m/>
    <s v="1162081523107016704"/>
    <s v="1162078058771357697"/>
    <b v="0"/>
    <n v="0"/>
    <s v="999096007257411584"/>
    <b v="0"/>
    <s v="en"/>
    <m/>
    <s v=""/>
    <b v="0"/>
    <n v="0"/>
    <s v=""/>
    <s v="Twitter for iPhone"/>
    <b v="1"/>
    <s v="1162078058771357697"/>
    <s v="Tweet"/>
    <n v="0"/>
    <n v="0"/>
    <m/>
    <m/>
    <m/>
    <m/>
    <m/>
    <m/>
    <m/>
    <m/>
    <n v="5"/>
    <s v="2"/>
    <s v="2"/>
    <m/>
    <m/>
    <m/>
    <m/>
    <m/>
    <m/>
    <m/>
    <m/>
    <m/>
  </r>
  <r>
    <s v="bonnielatino"/>
    <s v="betsybg"/>
    <m/>
    <m/>
    <m/>
    <m/>
    <m/>
    <m/>
    <m/>
    <m/>
    <s v="No"/>
    <n v="159"/>
    <m/>
    <m/>
    <x v="0"/>
    <d v="2019-08-15T19:54:24.000"/>
    <s v="@MarvaWi15791422 @americankat62 @sandyreadsalot2 @BetsyBG @CannabisEncyclo @rbottoms @luluramadan Agreed!"/>
    <m/>
    <m/>
    <x v="0"/>
    <m/>
    <s v="http://pbs.twimg.com/profile_images/1069051411772657665/JXTY3Cc-_normal.jpg"/>
    <x v="58"/>
    <s v="https://twitter.com/#!/bonnielatino/status/1162090180116930562"/>
    <m/>
    <m/>
    <s v="1162090180116930562"/>
    <s v="1162085670380326913"/>
    <b v="0"/>
    <n v="0"/>
    <s v="999096007257411584"/>
    <b v="0"/>
    <s v="en"/>
    <m/>
    <s v=""/>
    <b v="0"/>
    <n v="0"/>
    <s v=""/>
    <s v="Twitter for iPhone"/>
    <b v="0"/>
    <s v="1162085670380326913"/>
    <s v="Tweet"/>
    <n v="0"/>
    <n v="0"/>
    <m/>
    <m/>
    <m/>
    <m/>
    <m/>
    <m/>
    <m/>
    <m/>
    <n v="5"/>
    <s v="2"/>
    <s v="2"/>
    <m/>
    <m/>
    <m/>
    <m/>
    <m/>
    <m/>
    <m/>
    <m/>
    <m/>
  </r>
  <r>
    <s v="stunttmcnugget"/>
    <s v="cmuconfessions3"/>
    <m/>
    <m/>
    <m/>
    <m/>
    <m/>
    <m/>
    <m/>
    <m/>
    <s v="No"/>
    <n v="224"/>
    <m/>
    <m/>
    <x v="1"/>
    <d v="2019-08-25T19:07:39.000"/>
    <s v="@cmuconfessions3 @CannabisEncyclo"/>
    <m/>
    <m/>
    <x v="0"/>
    <m/>
    <s v="http://pbs.twimg.com/profile_images/1153449403685826560/KI5ahwIU_normal.jpg"/>
    <x v="59"/>
    <s v="https://twitter.com/#!/stunttmcnugget/status/1165702294165479425"/>
    <m/>
    <m/>
    <s v="1165702294165479425"/>
    <s v="1165463459271782400"/>
    <b v="0"/>
    <n v="0"/>
    <s v="784169523062640640"/>
    <b v="0"/>
    <s v="und"/>
    <m/>
    <s v=""/>
    <b v="0"/>
    <n v="0"/>
    <s v=""/>
    <s v="Twitter for iPhone"/>
    <b v="0"/>
    <s v="1165463459271782400"/>
    <s v="Tweet"/>
    <n v="0"/>
    <n v="0"/>
    <m/>
    <m/>
    <m/>
    <m/>
    <m/>
    <m/>
    <m/>
    <m/>
    <n v="1"/>
    <s v="11"/>
    <s v="11"/>
    <n v="0"/>
    <n v="0"/>
    <n v="0"/>
    <n v="0"/>
    <n v="0"/>
    <n v="0"/>
    <n v="2"/>
    <n v="100"/>
    <n v="2"/>
  </r>
  <r>
    <s v="emlovely18"/>
    <s v="jerrypleasure"/>
    <m/>
    <m/>
    <m/>
    <m/>
    <m/>
    <m/>
    <m/>
    <m/>
    <s v="No"/>
    <n v="226"/>
    <m/>
    <m/>
    <x v="0"/>
    <d v="2019-08-31T04:51:12.000"/>
    <s v="@CannabisEncyclo @Jerrypleasure https://t.co/cEuwJT8FIM"/>
    <m/>
    <m/>
    <x v="0"/>
    <s v="https://pbs.twimg.com/media/EDRdkcTXUAEsjhm.jpg"/>
    <s v="https://pbs.twimg.com/media/EDRdkcTXUAEsjhm.jpg"/>
    <x v="60"/>
    <s v="https://twitter.com/#!/emlovely18/status/1167661089879969792"/>
    <m/>
    <m/>
    <s v="1167661089879969792"/>
    <s v="1167595834239643649"/>
    <b v="0"/>
    <n v="0"/>
    <s v="1311502922"/>
    <b v="0"/>
    <s v="und"/>
    <m/>
    <s v=""/>
    <b v="0"/>
    <n v="0"/>
    <s v=""/>
    <s v="Twitter for iPhone"/>
    <b v="0"/>
    <s v="1167595834239643649"/>
    <s v="Tweet"/>
    <n v="0"/>
    <n v="0"/>
    <m/>
    <m/>
    <m/>
    <m/>
    <m/>
    <m/>
    <m/>
    <m/>
    <n v="1"/>
    <s v="10"/>
    <s v="10"/>
    <n v="0"/>
    <n v="0"/>
    <n v="0"/>
    <n v="0"/>
    <n v="0"/>
    <n v="0"/>
    <n v="2"/>
    <n v="100"/>
    <n v="2"/>
  </r>
  <r>
    <s v="dhampton_3"/>
    <s v="sarahksilverman"/>
    <m/>
    <m/>
    <m/>
    <m/>
    <m/>
    <m/>
    <m/>
    <m/>
    <s v="No"/>
    <n v="228"/>
    <m/>
    <m/>
    <x v="0"/>
    <d v="2019-09-09T19:13:02.000"/>
    <s v="@CannabisEncyclo @SarahKSilverman This dude smokes"/>
    <m/>
    <m/>
    <x v="0"/>
    <m/>
    <s v="http://pbs.twimg.com/profile_images/1170035717789093890/yST7A345_normal.jpg"/>
    <x v="61"/>
    <s v="https://twitter.com/#!/dhampton_3/status/1171139467069050881"/>
    <m/>
    <m/>
    <s v="1171139467069050881"/>
    <s v="1171137294041931776"/>
    <b v="0"/>
    <n v="1"/>
    <s v="1311502922"/>
    <b v="0"/>
    <s v="en"/>
    <m/>
    <s v=""/>
    <b v="0"/>
    <n v="0"/>
    <s v=""/>
    <s v="Twitter for iPhone"/>
    <b v="0"/>
    <s v="1171137294041931776"/>
    <s v="Tweet"/>
    <n v="0"/>
    <n v="0"/>
    <m/>
    <m/>
    <m/>
    <m/>
    <m/>
    <m/>
    <m/>
    <m/>
    <n v="1"/>
    <s v="1"/>
    <s v="1"/>
    <n v="0"/>
    <n v="0"/>
    <n v="0"/>
    <n v="0"/>
    <n v="0"/>
    <n v="0"/>
    <n v="5"/>
    <n v="100"/>
    <n v="5"/>
  </r>
  <r>
    <s v="lovepink0924"/>
    <s v="sarahksilverman"/>
    <m/>
    <m/>
    <m/>
    <m/>
    <m/>
    <m/>
    <m/>
    <m/>
    <s v="No"/>
    <n v="230"/>
    <m/>
    <m/>
    <x v="0"/>
    <d v="2019-09-09T19:17:19.000"/>
    <s v="@CannabisEncyclo @SarahKSilverman That’s what I was thinking"/>
    <m/>
    <m/>
    <x v="0"/>
    <m/>
    <s v="http://pbs.twimg.com/profile_images/1121267988009824257/ZZB6uRD8_normal.jpg"/>
    <x v="62"/>
    <s v="https://twitter.com/#!/lovepink0924/status/1171140546645188609"/>
    <m/>
    <m/>
    <s v="1171140546645188609"/>
    <s v="1171137294041931776"/>
    <b v="0"/>
    <n v="0"/>
    <s v="1311502922"/>
    <b v="0"/>
    <s v="en"/>
    <m/>
    <s v=""/>
    <b v="0"/>
    <n v="0"/>
    <s v=""/>
    <s v="Twitter for iPhone"/>
    <b v="0"/>
    <s v="1171137294041931776"/>
    <s v="Tweet"/>
    <n v="0"/>
    <n v="0"/>
    <m/>
    <m/>
    <m/>
    <m/>
    <m/>
    <m/>
    <m/>
    <m/>
    <n v="1"/>
    <s v="1"/>
    <s v="1"/>
    <m/>
    <m/>
    <m/>
    <m/>
    <m/>
    <m/>
    <m/>
    <m/>
    <m/>
  </r>
  <r>
    <s v="lurvejennifer"/>
    <s v="sarahksilverman"/>
    <m/>
    <m/>
    <m/>
    <m/>
    <m/>
    <m/>
    <m/>
    <m/>
    <s v="No"/>
    <n v="232"/>
    <m/>
    <m/>
    <x v="0"/>
    <d v="2019-09-09T20:02:16.000"/>
    <s v="@CannabisEncyclo @SarahKSilverman My guess is that they blend, possibly with a cbd strain, to get the low anxiety e… https://t.co/rEgStjsEOm"/>
    <s v="https://twitter.com/i/web/status/1171151855763636224"/>
    <s v="twitter.com"/>
    <x v="0"/>
    <m/>
    <s v="http://pbs.twimg.com/profile_images/1049539454514294785/uyiyPhps_normal.jpg"/>
    <x v="63"/>
    <s v="https://twitter.com/#!/lurvejennifer/status/1171151855763636224"/>
    <m/>
    <m/>
    <s v="1171151855763636224"/>
    <s v="1171137294041931776"/>
    <b v="0"/>
    <n v="0"/>
    <s v="1311502922"/>
    <b v="0"/>
    <s v="en"/>
    <m/>
    <s v=""/>
    <b v="0"/>
    <n v="0"/>
    <s v=""/>
    <s v="Twitter Web App"/>
    <b v="1"/>
    <s v="1171137294041931776"/>
    <s v="Tweet"/>
    <n v="0"/>
    <n v="0"/>
    <m/>
    <m/>
    <m/>
    <m/>
    <m/>
    <m/>
    <m/>
    <m/>
    <n v="1"/>
    <s v="1"/>
    <s v="1"/>
    <m/>
    <m/>
    <m/>
    <m/>
    <m/>
    <m/>
    <m/>
    <m/>
    <m/>
  </r>
  <r>
    <s v="fungusty"/>
    <s v="sarahksilverman"/>
    <m/>
    <m/>
    <m/>
    <m/>
    <m/>
    <m/>
    <m/>
    <m/>
    <s v="No"/>
    <n v="234"/>
    <m/>
    <m/>
    <x v="0"/>
    <d v="2019-09-10T01:39:09.000"/>
    <s v="@CannabisEncyclo @SarahKSilverman All true. I only started smoking last month and soon realized how two particular… https://t.co/1Ze089ZjU4"/>
    <s v="https://twitter.com/i/web/status/1171236636664844288"/>
    <s v="twitter.com"/>
    <x v="0"/>
    <m/>
    <s v="http://pbs.twimg.com/profile_images/1168553225278017537/heXyoxZA_normal.jpg"/>
    <x v="64"/>
    <s v="https://twitter.com/#!/fungusty/status/1171236636664844288"/>
    <m/>
    <m/>
    <s v="1171236636664844288"/>
    <s v="1171137294041931776"/>
    <b v="0"/>
    <n v="0"/>
    <s v="1311502922"/>
    <b v="0"/>
    <s v="en"/>
    <m/>
    <s v=""/>
    <b v="0"/>
    <n v="0"/>
    <s v=""/>
    <s v="Twitter Web App"/>
    <b v="1"/>
    <s v="1171137294041931776"/>
    <s v="Tweet"/>
    <n v="0"/>
    <n v="0"/>
    <m/>
    <m/>
    <m/>
    <m/>
    <m/>
    <m/>
    <m/>
    <m/>
    <n v="1"/>
    <s v="1"/>
    <s v="1"/>
    <m/>
    <m/>
    <m/>
    <m/>
    <m/>
    <m/>
    <m/>
    <m/>
    <m/>
  </r>
  <r>
    <s v="areyouvin"/>
    <s v="cannabisencyclo"/>
    <m/>
    <m/>
    <m/>
    <m/>
    <m/>
    <m/>
    <m/>
    <m/>
    <s v="No"/>
    <n v="236"/>
    <m/>
    <m/>
    <x v="1"/>
    <d v="2019-09-14T20:13:40.000"/>
    <s v="@CannabisEncyclo big fan of yours and the show, is there any information out there you can direct me to that would… https://t.co/ZlxBGmFjU7"/>
    <s v="https://twitter.com/i/web/status/1172966667225354240"/>
    <s v="twitter.com"/>
    <x v="0"/>
    <m/>
    <s v="http://pbs.twimg.com/profile_images/984481077329833984/nM8F43rU_normal.jpg"/>
    <x v="65"/>
    <s v="https://twitter.com/#!/areyouvin/status/1172966667225354240"/>
    <m/>
    <m/>
    <s v="1172966667225354240"/>
    <m/>
    <b v="0"/>
    <n v="0"/>
    <s v="1311502922"/>
    <b v="0"/>
    <s v="en"/>
    <m/>
    <s v=""/>
    <b v="0"/>
    <n v="0"/>
    <s v=""/>
    <s v="Twitter for iPhone"/>
    <b v="1"/>
    <s v="1172966667225354240"/>
    <s v="Tweet"/>
    <n v="0"/>
    <n v="0"/>
    <s v="-74.255641,40.495865 _x000a_-74.255641,40.648887 _x000a_-74.052253,40.648887 _x000a_-74.052253,40.495865"/>
    <s v="United States"/>
    <s v="US"/>
    <s v="Staten Island, NY"/>
    <s v="00c55f041e27dc51"/>
    <s v="Staten Island"/>
    <s v="city"/>
    <s v="https://api.twitter.com/1.1/geo/id/00c55f041e27dc51.json"/>
    <n v="1"/>
    <s v="1"/>
    <s v="1"/>
    <n v="0"/>
    <n v="0"/>
    <n v="0"/>
    <n v="0"/>
    <n v="0"/>
    <n v="0"/>
    <n v="21"/>
    <n v="100"/>
    <n v="21"/>
  </r>
  <r>
    <s v="sir_blobfish"/>
    <s v="cannabisencyclo"/>
    <m/>
    <m/>
    <m/>
    <m/>
    <m/>
    <m/>
    <m/>
    <m/>
    <s v="No"/>
    <n v="237"/>
    <m/>
    <m/>
    <x v="0"/>
    <d v="2019-09-16T21:32:52.000"/>
    <s v="@VanessaMarigold @CannabisEncyclo _x000a__x000a_Are you guys seeing how many television “professional media” personnel are spew… https://t.co/BtzTXxMo3J"/>
    <s v="https://twitter.com/i/web/status/1173711374033334274"/>
    <s v="twitter.com"/>
    <x v="0"/>
    <m/>
    <s v="http://pbs.twimg.com/profile_images/620011370440970240/SgZWb8mr_normal.jpg"/>
    <x v="66"/>
    <s v="https://twitter.com/#!/sir_blobfish/status/1173711374033334274"/>
    <m/>
    <m/>
    <s v="1173711374033334274"/>
    <m/>
    <b v="0"/>
    <n v="0"/>
    <s v="603901726"/>
    <b v="0"/>
    <s v="en"/>
    <m/>
    <s v=""/>
    <b v="0"/>
    <n v="0"/>
    <s v=""/>
    <s v="Twitter for iPad"/>
    <b v="1"/>
    <s v="1173711374033334274"/>
    <s v="Tweet"/>
    <n v="0"/>
    <n v="0"/>
    <m/>
    <m/>
    <m/>
    <m/>
    <m/>
    <m/>
    <m/>
    <m/>
    <n v="1"/>
    <s v="3"/>
    <s v="1"/>
    <m/>
    <m/>
    <m/>
    <m/>
    <m/>
    <m/>
    <m/>
    <m/>
    <m/>
  </r>
  <r>
    <s v="pettitphylis"/>
    <s v="theweedtube1"/>
    <m/>
    <m/>
    <m/>
    <m/>
    <m/>
    <m/>
    <m/>
    <m/>
    <s v="No"/>
    <n v="239"/>
    <m/>
    <m/>
    <x v="0"/>
    <d v="2019-08-21T11:58:57.000"/>
    <s v="@VanessaMarigold  @CannabisEncyclo @TheWeedTube1 #canabisheals"/>
    <m/>
    <m/>
    <x v="3"/>
    <m/>
    <s v="http://pbs.twimg.com/profile_images/1144366800605536256/SJi3MXZp_normal.jpg"/>
    <x v="67"/>
    <s v="https://twitter.com/#!/pettitphylis/status/1164144856324878336"/>
    <m/>
    <m/>
    <s v="1164144856324878336"/>
    <s v="1163660686595108864"/>
    <b v="0"/>
    <n v="0"/>
    <s v="1144365315318525952"/>
    <b v="0"/>
    <s v="und"/>
    <m/>
    <s v=""/>
    <b v="0"/>
    <n v="0"/>
    <s v=""/>
    <s v="Twitter for iPhone"/>
    <b v="0"/>
    <s v="1163660686595108864"/>
    <s v="Tweet"/>
    <n v="0"/>
    <n v="0"/>
    <m/>
    <m/>
    <m/>
    <m/>
    <m/>
    <m/>
    <m/>
    <m/>
    <n v="1"/>
    <s v="3"/>
    <s v="3"/>
    <n v="0"/>
    <n v="0"/>
    <n v="0"/>
    <n v="0"/>
    <n v="0"/>
    <n v="0"/>
    <n v="4"/>
    <n v="100"/>
    <n v="4"/>
  </r>
  <r>
    <s v="pettitphylis"/>
    <s v="b_real"/>
    <m/>
    <m/>
    <m/>
    <m/>
    <m/>
    <m/>
    <m/>
    <m/>
    <s v="No"/>
    <n v="240"/>
    <m/>
    <m/>
    <x v="0"/>
    <d v="2019-09-18T15:24:41.000"/>
    <s v="#whyisthat @VanessaMarigold @CannabisEncyclo @B_Real 😔😔 https://t.co/6kufn1L8hE"/>
    <m/>
    <m/>
    <x v="4"/>
    <s v="https://pbs.twimg.com/media/EEwbLoDW4AU0Qug.jpg"/>
    <s v="https://pbs.twimg.com/media/EEwbLoDW4AU0Qug.jpg"/>
    <x v="68"/>
    <s v="https://twitter.com/#!/pettitphylis/status/1174343493310959617"/>
    <m/>
    <m/>
    <s v="1174343493310959617"/>
    <m/>
    <b v="0"/>
    <n v="0"/>
    <s v=""/>
    <b v="0"/>
    <s v="und"/>
    <m/>
    <s v=""/>
    <b v="0"/>
    <n v="0"/>
    <s v=""/>
    <s v="Twitter for iPhone"/>
    <b v="0"/>
    <s v="1174343493310959617"/>
    <s v="Tweet"/>
    <n v="0"/>
    <n v="0"/>
    <m/>
    <m/>
    <m/>
    <m/>
    <m/>
    <m/>
    <m/>
    <m/>
    <n v="1"/>
    <s v="3"/>
    <s v="3"/>
    <n v="0"/>
    <n v="0"/>
    <n v="0"/>
    <n v="0"/>
    <n v="0"/>
    <n v="0"/>
    <n v="4"/>
    <n v="100"/>
    <n v="4"/>
  </r>
  <r>
    <s v="pettitphylis"/>
    <s v="danielgoddard"/>
    <m/>
    <m/>
    <m/>
    <m/>
    <m/>
    <m/>
    <m/>
    <m/>
    <s v="No"/>
    <n v="241"/>
    <m/>
    <m/>
    <x v="0"/>
    <d v="2019-09-23T19:07:27.000"/>
    <s v="@VanessaMarigold @CannabisEncyclo @DanielGoddard This is one of the best gatherings in US. People from all over US &amp;amp; many other parts of the world. #Goodtimes #BikesBluesandBBQ 🙌🏽☮️"/>
    <m/>
    <m/>
    <x v="5"/>
    <m/>
    <s v="http://pbs.twimg.com/profile_images/1144366800605536256/SJi3MXZp_normal.jpg"/>
    <x v="69"/>
    <s v="https://twitter.com/#!/pettitphylis/status/1176211491378384896"/>
    <m/>
    <m/>
    <s v="1176211491378384896"/>
    <s v="1176209254757408770"/>
    <b v="0"/>
    <n v="0"/>
    <s v="1144365315318525952"/>
    <b v="0"/>
    <s v="en"/>
    <m/>
    <s v=""/>
    <b v="0"/>
    <n v="0"/>
    <s v=""/>
    <s v="Twitter for iPhone"/>
    <b v="0"/>
    <s v="1176209254757408770"/>
    <s v="Tweet"/>
    <n v="0"/>
    <n v="0"/>
    <m/>
    <m/>
    <m/>
    <m/>
    <m/>
    <m/>
    <m/>
    <m/>
    <n v="1"/>
    <s v="3"/>
    <s v="3"/>
    <n v="1"/>
    <n v="3.8461538461538463"/>
    <n v="0"/>
    <n v="0"/>
    <n v="0"/>
    <n v="0"/>
    <n v="25"/>
    <n v="96.15384615384616"/>
    <n v="26"/>
  </r>
  <r>
    <s v="pettitphylis"/>
    <s v="cannabisencyclo"/>
    <m/>
    <m/>
    <m/>
    <m/>
    <m/>
    <m/>
    <m/>
    <m/>
    <s v="No"/>
    <n v="242"/>
    <m/>
    <m/>
    <x v="1"/>
    <d v="2019-08-13T02:45:04.000"/>
    <s v="@CannabisEncyclo just watched old S2 episode of Bong Appetit &amp;amp; now am coveting a “Gonjagar” 🤪&amp;amp; so finely rolled too."/>
    <m/>
    <m/>
    <x v="0"/>
    <m/>
    <s v="http://pbs.twimg.com/profile_images/1144366800605536256/SJi3MXZp_normal.jpg"/>
    <x v="70"/>
    <s v="https://twitter.com/#!/pettitphylis/status/1161106366074892290"/>
    <m/>
    <m/>
    <s v="1161106366074892290"/>
    <m/>
    <b v="0"/>
    <n v="0"/>
    <s v="1311502922"/>
    <b v="0"/>
    <s v="en"/>
    <m/>
    <s v=""/>
    <b v="0"/>
    <n v="0"/>
    <s v=""/>
    <s v="Twitter for iPhone"/>
    <b v="0"/>
    <s v="1161106366074892290"/>
    <s v="Tweet"/>
    <n v="0"/>
    <n v="0"/>
    <m/>
    <m/>
    <m/>
    <m/>
    <m/>
    <m/>
    <m/>
    <m/>
    <n v="1"/>
    <s v="3"/>
    <s v="1"/>
    <n v="1"/>
    <n v="5"/>
    <n v="0"/>
    <n v="0"/>
    <n v="0"/>
    <n v="0"/>
    <n v="19"/>
    <n v="95"/>
    <n v="20"/>
  </r>
  <r>
    <s v="forceghostbrad"/>
    <s v="cannabisencyclo"/>
    <m/>
    <m/>
    <m/>
    <m/>
    <m/>
    <m/>
    <m/>
    <m/>
    <s v="No"/>
    <n v="249"/>
    <m/>
    <m/>
    <x v="0"/>
    <d v="2019-08-13T19:58:51.000"/>
    <s v="@fakejakebrowne @CannabisEncyclo Me too. I want that on a large canvas in my home."/>
    <m/>
    <m/>
    <x v="0"/>
    <m/>
    <s v="http://pbs.twimg.com/profile_images/1143267121859686400/U-_O5Sgn_normal.png"/>
    <x v="71"/>
    <s v="https://twitter.com/#!/forceghostbrad/status/1161366524466040832"/>
    <m/>
    <m/>
    <s v="1161366524466040832"/>
    <s v="1161359018796830720"/>
    <b v="0"/>
    <n v="0"/>
    <s v="18369976"/>
    <b v="0"/>
    <s v="en"/>
    <m/>
    <s v=""/>
    <b v="0"/>
    <n v="0"/>
    <s v=""/>
    <s v="Twitter for Android"/>
    <b v="0"/>
    <s v="1161359018796830720"/>
    <s v="Tweet"/>
    <n v="0"/>
    <n v="0"/>
    <m/>
    <m/>
    <m/>
    <m/>
    <m/>
    <m/>
    <m/>
    <m/>
    <n v="1"/>
    <s v="9"/>
    <s v="1"/>
    <m/>
    <m/>
    <m/>
    <m/>
    <m/>
    <m/>
    <m/>
    <m/>
    <m/>
  </r>
  <r>
    <s v="fakejakebrowne"/>
    <s v="forceghostbrad"/>
    <m/>
    <m/>
    <m/>
    <m/>
    <m/>
    <m/>
    <m/>
    <m/>
    <s v="Yes"/>
    <n v="251"/>
    <m/>
    <m/>
    <x v="1"/>
    <d v="2019-08-13T21:52:25.000"/>
    <s v="@forceghostbrad @CannabisEncyclo It's so serene. I can't explain it. @CannabisEncyclo where's your damn store?"/>
    <m/>
    <m/>
    <x v="0"/>
    <m/>
    <s v="http://pbs.twimg.com/profile_images/1130887748426932224/ooOU88O4_normal.png"/>
    <x v="72"/>
    <s v="https://twitter.com/#!/fakejakebrowne/status/1161395104235397120"/>
    <m/>
    <m/>
    <s v="1161395104235397120"/>
    <s v="1161366524466040832"/>
    <b v="0"/>
    <n v="0"/>
    <s v="21148487"/>
    <b v="0"/>
    <s v="en"/>
    <m/>
    <s v=""/>
    <b v="0"/>
    <n v="0"/>
    <s v=""/>
    <s v="Twitter Web App"/>
    <b v="0"/>
    <s v="1161366524466040832"/>
    <s v="Tweet"/>
    <n v="0"/>
    <n v="0"/>
    <m/>
    <m/>
    <m/>
    <m/>
    <m/>
    <m/>
    <m/>
    <m/>
    <n v="1"/>
    <s v="9"/>
    <s v="9"/>
    <m/>
    <m/>
    <m/>
    <m/>
    <m/>
    <m/>
    <m/>
    <m/>
    <m/>
  </r>
  <r>
    <s v="spiral5158"/>
    <s v="nuggetsnationcp"/>
    <m/>
    <m/>
    <m/>
    <m/>
    <m/>
    <m/>
    <m/>
    <m/>
    <s v="No"/>
    <n v="252"/>
    <m/>
    <m/>
    <x v="0"/>
    <d v="2019-10-04T01:01:34.000"/>
    <s v="@CannabisEncyclo @NuggetsNationCP Gonna be nuts"/>
    <m/>
    <m/>
    <x v="0"/>
    <m/>
    <s v="http://pbs.twimg.com/profile_images/1142063869273264129/5lBExJv9_normal.jpg"/>
    <x v="73"/>
    <s v="https://twitter.com/#!/spiral5158/status/1179924487543967749"/>
    <m/>
    <m/>
    <s v="1179924487543967749"/>
    <s v="1179922453105139712"/>
    <b v="0"/>
    <n v="0"/>
    <s v="1311502922"/>
    <b v="0"/>
    <s v="en"/>
    <m/>
    <s v=""/>
    <b v="0"/>
    <n v="0"/>
    <s v=""/>
    <s v="Twitter for Android"/>
    <b v="0"/>
    <s v="1179922453105139712"/>
    <s v="Tweet"/>
    <n v="0"/>
    <n v="0"/>
    <m/>
    <m/>
    <m/>
    <m/>
    <m/>
    <m/>
    <m/>
    <m/>
    <n v="1"/>
    <s v="8"/>
    <s v="8"/>
    <n v="0"/>
    <n v="0"/>
    <n v="0"/>
    <n v="0"/>
    <n v="0"/>
    <n v="0"/>
    <n v="5"/>
    <n v="100"/>
    <n v="5"/>
  </r>
  <r>
    <s v="832ajb"/>
    <s v="vanessamarigold"/>
    <m/>
    <m/>
    <m/>
    <m/>
    <m/>
    <m/>
    <m/>
    <m/>
    <s v="No"/>
    <n v="254"/>
    <m/>
    <m/>
    <x v="0"/>
    <d v="2019-10-06T10:38:54.000"/>
    <s v="@Williamharrol14 @VICE_Video And Ry @CannabisEncyclo should be eased back with @VanessaMarigold as well! Learned so… https://t.co/Ed0I7wlLa5"/>
    <s v="https://twitter.com/i/web/status/1180794555974782977"/>
    <s v="twitter.com"/>
    <x v="0"/>
    <m/>
    <s v="http://pbs.twimg.com/profile_images/1007407546020311041/2--CVHW5_normal.jpg"/>
    <x v="74"/>
    <s v="https://twitter.com/#!/832ajb/status/1180794555974782977"/>
    <m/>
    <m/>
    <s v="1180794555974782977"/>
    <s v="1163136043094355968"/>
    <b v="0"/>
    <n v="0"/>
    <s v="846878374761037825"/>
    <b v="0"/>
    <s v="en"/>
    <m/>
    <s v=""/>
    <b v="0"/>
    <n v="0"/>
    <s v=""/>
    <s v="Twitter for Android"/>
    <b v="1"/>
    <s v="1163136043094355968"/>
    <s v="Tweet"/>
    <n v="0"/>
    <n v="0"/>
    <s v="-87.634643,24.396308 _x000a_-87.634643,31.001056 _x000a_-79.974307,31.001056 _x000a_-79.974307,24.396308"/>
    <s v="United States"/>
    <s v="US"/>
    <s v="Florida, USA"/>
    <s v="4ec01c9dbc693497"/>
    <s v="Florida"/>
    <s v="admin"/>
    <s v="https://api.twitter.com/1.1/geo/id/4ec01c9dbc693497.json"/>
    <n v="1"/>
    <s v="3"/>
    <s v="3"/>
    <m/>
    <m/>
    <m/>
    <m/>
    <m/>
    <m/>
    <m/>
    <m/>
    <m/>
  </r>
  <r>
    <s v="raptornian"/>
    <s v="nuggets"/>
    <m/>
    <m/>
    <m/>
    <m/>
    <m/>
    <m/>
    <m/>
    <m/>
    <s v="No"/>
    <n v="258"/>
    <m/>
    <m/>
    <x v="0"/>
    <d v="2019-08-01T20:59:48.000"/>
    <s v="@CannabisEncyclo @nuggets Smh"/>
    <m/>
    <m/>
    <x v="0"/>
    <m/>
    <s v="http://pbs.twimg.com/profile_images/1139414858703634433/cnBVld_5_normal.jpg"/>
    <x v="75"/>
    <s v="https://twitter.com/#!/raptornian/status/1157033207872872451"/>
    <m/>
    <m/>
    <s v="1157033207872872451"/>
    <s v="1157012639400116224"/>
    <b v="0"/>
    <n v="1"/>
    <s v="1311502922"/>
    <b v="0"/>
    <s v="und"/>
    <m/>
    <s v=""/>
    <b v="0"/>
    <n v="0"/>
    <s v=""/>
    <s v="Twitter for iPhone"/>
    <b v="0"/>
    <s v="1157012639400116224"/>
    <s v="Tweet"/>
    <n v="0"/>
    <n v="0"/>
    <m/>
    <m/>
    <m/>
    <m/>
    <m/>
    <m/>
    <m/>
    <m/>
    <n v="1"/>
    <s v="5"/>
    <s v="5"/>
    <m/>
    <m/>
    <m/>
    <m/>
    <m/>
    <m/>
    <m/>
    <m/>
    <m/>
  </r>
  <r>
    <s v="cannabisencyclo"/>
    <s v="raptornian"/>
    <m/>
    <m/>
    <m/>
    <m/>
    <m/>
    <m/>
    <m/>
    <m/>
    <s v="Yes"/>
    <n v="260"/>
    <m/>
    <m/>
    <x v="1"/>
    <d v="2019-08-01T19:38:04.000"/>
    <s v="@Raptornian Or @nuggets content. Just 2 of the Top 4 teams in the league last season... no big deal."/>
    <m/>
    <m/>
    <x v="0"/>
    <m/>
    <s v="http://pbs.twimg.com/profile_images/855643127541104640/zd0D0r2D_normal.jpg"/>
    <x v="76"/>
    <s v="https://twitter.com/#!/cannabisencyclo/status/1157012639400116224"/>
    <m/>
    <m/>
    <s v="1157012639400116224"/>
    <s v="1156980589448302593"/>
    <b v="0"/>
    <n v="13"/>
    <s v="2263740990"/>
    <b v="0"/>
    <s v="en"/>
    <m/>
    <s v=""/>
    <b v="0"/>
    <n v="0"/>
    <s v=""/>
    <s v="Twitter for iPhone"/>
    <b v="0"/>
    <s v="1156980589448302593"/>
    <s v="Tweet"/>
    <n v="0"/>
    <n v="0"/>
    <m/>
    <m/>
    <m/>
    <m/>
    <m/>
    <m/>
    <m/>
    <m/>
    <n v="1"/>
    <s v="1"/>
    <s v="5"/>
    <m/>
    <m/>
    <m/>
    <m/>
    <m/>
    <m/>
    <m/>
    <m/>
    <m/>
  </r>
  <r>
    <s v="carolineoncrack"/>
    <s v="cannabisencyclo"/>
    <m/>
    <m/>
    <m/>
    <m/>
    <m/>
    <m/>
    <m/>
    <m/>
    <s v="Yes"/>
    <n v="261"/>
    <m/>
    <m/>
    <x v="1"/>
    <d v="2019-08-02T19:38:48.000"/>
    <s v="@CannabisEncyclo I read about that!"/>
    <m/>
    <m/>
    <x v="0"/>
    <m/>
    <s v="http://pbs.twimg.com/profile_images/690716731703070721/yf5qOig4_normal.jpg"/>
    <x v="77"/>
    <s v="https://twitter.com/#!/carolineoncrack/status/1157375214075834368"/>
    <m/>
    <m/>
    <s v="1157375214075834368"/>
    <s v="1157373508105560064"/>
    <b v="0"/>
    <n v="2"/>
    <s v="1311502922"/>
    <b v="0"/>
    <s v="en"/>
    <m/>
    <s v=""/>
    <b v="0"/>
    <n v="0"/>
    <s v=""/>
    <s v="Twitter Web App"/>
    <b v="0"/>
    <s v="1157373508105560064"/>
    <s v="Tweet"/>
    <n v="0"/>
    <n v="0"/>
    <m/>
    <m/>
    <m/>
    <m/>
    <m/>
    <m/>
    <m/>
    <m/>
    <n v="1"/>
    <s v="1"/>
    <s v="1"/>
    <n v="0"/>
    <n v="0"/>
    <n v="0"/>
    <n v="0"/>
    <n v="0"/>
    <n v="0"/>
    <n v="5"/>
    <n v="100"/>
    <n v="5"/>
  </r>
  <r>
    <s v="cannabisencyclo"/>
    <s v="carolineoncrack"/>
    <m/>
    <m/>
    <m/>
    <m/>
    <m/>
    <m/>
    <m/>
    <m/>
    <s v="Yes"/>
    <n v="262"/>
    <m/>
    <m/>
    <x v="1"/>
    <d v="2019-08-02T19:32:01.000"/>
    <s v="@Carolineoncrack Go to Here’s How in Oakland. One of the coolest high-tech setups I’ve seen."/>
    <m/>
    <m/>
    <x v="0"/>
    <m/>
    <s v="http://pbs.twimg.com/profile_images/855643127541104640/zd0D0r2D_normal.jpg"/>
    <x v="78"/>
    <s v="https://twitter.com/#!/cannabisencyclo/status/1157373508105560064"/>
    <m/>
    <m/>
    <s v="1157373508105560064"/>
    <s v="1157313868131131392"/>
    <b v="0"/>
    <n v="3"/>
    <s v="7121092"/>
    <b v="0"/>
    <s v="en"/>
    <m/>
    <s v=""/>
    <b v="0"/>
    <n v="0"/>
    <s v=""/>
    <s v="Twitter for iPhone"/>
    <b v="0"/>
    <s v="1157313868131131392"/>
    <s v="Tweet"/>
    <n v="0"/>
    <n v="0"/>
    <m/>
    <m/>
    <m/>
    <m/>
    <m/>
    <m/>
    <m/>
    <m/>
    <n v="1"/>
    <s v="1"/>
    <s v="1"/>
    <n v="1"/>
    <n v="5.555555555555555"/>
    <n v="0"/>
    <n v="0"/>
    <n v="0"/>
    <n v="0"/>
    <n v="17"/>
    <n v="94.44444444444444"/>
    <n v="18"/>
  </r>
  <r>
    <s v="cannabisencyclo"/>
    <s v="mrjoncee"/>
    <m/>
    <m/>
    <m/>
    <m/>
    <m/>
    <m/>
    <m/>
    <m/>
    <s v="No"/>
    <n v="263"/>
    <m/>
    <m/>
    <x v="1"/>
    <d v="2019-08-03T16:25:32.000"/>
    <s v="@MrJonCee That was like some vintage Tito Ortiz GnP."/>
    <m/>
    <m/>
    <x v="0"/>
    <m/>
    <s v="http://pbs.twimg.com/profile_images/855643127541104640/zd0D0r2D_normal.jpg"/>
    <x v="79"/>
    <s v="https://twitter.com/#!/cannabisencyclo/status/1157688962556649472"/>
    <m/>
    <m/>
    <s v="1157688962556649472"/>
    <s v="1157345942556807168"/>
    <b v="0"/>
    <n v="3"/>
    <s v="57565229"/>
    <b v="0"/>
    <s v="en"/>
    <m/>
    <s v=""/>
    <b v="0"/>
    <n v="0"/>
    <s v=""/>
    <s v="Twitter for iPhone"/>
    <b v="0"/>
    <s v="1157345942556807168"/>
    <s v="Tweet"/>
    <n v="0"/>
    <n v="0"/>
    <m/>
    <m/>
    <m/>
    <m/>
    <m/>
    <m/>
    <m/>
    <m/>
    <n v="1"/>
    <s v="1"/>
    <s v="1"/>
    <n v="1"/>
    <n v="11.11111111111111"/>
    <n v="0"/>
    <n v="0"/>
    <n v="0"/>
    <n v="0"/>
    <n v="8"/>
    <n v="88.88888888888889"/>
    <n v="9"/>
  </r>
  <r>
    <s v="cannabisencyclo"/>
    <s v="cedfunches"/>
    <m/>
    <m/>
    <m/>
    <m/>
    <m/>
    <m/>
    <m/>
    <m/>
    <s v="No"/>
    <n v="264"/>
    <m/>
    <m/>
    <x v="1"/>
    <d v="2019-08-05T07:44:04.000"/>
    <s v="@cedfunches Anyone who said popsicles needs to go to some kind of assisted living home to be cared for properly and saved from themselves."/>
    <m/>
    <m/>
    <x v="0"/>
    <m/>
    <s v="http://pbs.twimg.com/profile_images/855643127541104640/zd0D0r2D_normal.jpg"/>
    <x v="80"/>
    <s v="https://twitter.com/#!/cannabisencyclo/status/1158282506409402368"/>
    <m/>
    <m/>
    <s v="1158282506409402368"/>
    <s v="1158195385275277312"/>
    <b v="0"/>
    <n v="1"/>
    <s v="116409070"/>
    <b v="0"/>
    <s v="en"/>
    <m/>
    <s v=""/>
    <b v="0"/>
    <n v="0"/>
    <s v=""/>
    <s v="Twitter for iPhone"/>
    <b v="0"/>
    <s v="1158195385275277312"/>
    <s v="Tweet"/>
    <n v="0"/>
    <n v="0"/>
    <m/>
    <m/>
    <m/>
    <m/>
    <m/>
    <m/>
    <m/>
    <m/>
    <n v="1"/>
    <s v="1"/>
    <s v="1"/>
    <n v="1"/>
    <n v="4.166666666666667"/>
    <n v="0"/>
    <n v="0"/>
    <n v="0"/>
    <n v="0"/>
    <n v="23"/>
    <n v="95.83333333333333"/>
    <n v="24"/>
  </r>
  <r>
    <s v="cannabisencyclo"/>
    <s v="ambermruffin"/>
    <m/>
    <m/>
    <m/>
    <m/>
    <m/>
    <m/>
    <m/>
    <m/>
    <s v="No"/>
    <n v="265"/>
    <m/>
    <m/>
    <x v="0"/>
    <d v="2019-08-05T07:45:17.000"/>
    <s v="@runnersbosslady @ambermruffin Or jaw."/>
    <m/>
    <m/>
    <x v="0"/>
    <m/>
    <s v="http://pbs.twimg.com/profile_images/855643127541104640/zd0D0r2D_normal.jpg"/>
    <x v="81"/>
    <s v="https://twitter.com/#!/cannabisencyclo/status/1158282813994442752"/>
    <m/>
    <m/>
    <s v="1158282813994442752"/>
    <s v="1158133672022892544"/>
    <b v="0"/>
    <n v="0"/>
    <s v="3013911494"/>
    <b v="0"/>
    <s v="in"/>
    <m/>
    <s v=""/>
    <b v="0"/>
    <n v="0"/>
    <s v=""/>
    <s v="Twitter for iPhone"/>
    <b v="0"/>
    <s v="1158133672022892544"/>
    <s v="Tweet"/>
    <n v="0"/>
    <n v="0"/>
    <m/>
    <m/>
    <m/>
    <m/>
    <m/>
    <m/>
    <m/>
    <m/>
    <n v="1"/>
    <s v="1"/>
    <s v="1"/>
    <m/>
    <m/>
    <m/>
    <m/>
    <m/>
    <m/>
    <m/>
    <m/>
    <m/>
  </r>
  <r>
    <s v="loser513"/>
    <s v="cannabisencyclo"/>
    <m/>
    <m/>
    <m/>
    <m/>
    <m/>
    <m/>
    <m/>
    <m/>
    <s v="Yes"/>
    <n v="267"/>
    <m/>
    <m/>
    <x v="1"/>
    <d v="2019-08-06T14:10:21.000"/>
    <s v="@CannabisEncyclo Lmao, you know Iâ€™ll have to ask next time he calls"/>
    <m/>
    <m/>
    <x v="0"/>
    <m/>
    <s v="http://pbs.twimg.com/profile_images/1171086918303408128/KkZa95pV_normal.jpg"/>
    <x v="82"/>
    <s v="https://twitter.com/#!/loser513/status/1158742109572104192"/>
    <m/>
    <m/>
    <s v="1158742109572104192"/>
    <s v="1158622583350104065"/>
    <b v="0"/>
    <n v="0"/>
    <s v="1311502922"/>
    <b v="0"/>
    <s v="en"/>
    <m/>
    <s v=""/>
    <b v="0"/>
    <n v="0"/>
    <s v=""/>
    <s v="Twitter for iPhone"/>
    <b v="0"/>
    <s v="1158622583350104065"/>
    <s v="Tweet"/>
    <n v="0"/>
    <n v="0"/>
    <m/>
    <m/>
    <m/>
    <m/>
    <m/>
    <m/>
    <m/>
    <m/>
    <n v="1"/>
    <s v="1"/>
    <s v="1"/>
    <n v="0"/>
    <n v="0"/>
    <n v="0"/>
    <n v="0"/>
    <n v="0"/>
    <n v="0"/>
    <n v="13"/>
    <n v="100"/>
    <n v="13"/>
  </r>
  <r>
    <s v="cannabisencyclo"/>
    <s v="loser513"/>
    <m/>
    <m/>
    <m/>
    <m/>
    <m/>
    <m/>
    <m/>
    <m/>
    <s v="Yes"/>
    <n v="268"/>
    <m/>
    <m/>
    <x v="1"/>
    <d v="2019-08-06T06:15:24.000"/>
    <s v="@loser513 Is that a song a response to â€œSmell Yo Dickâ€ by Riskay? https://t.co/oV23bueqVZ"/>
    <s v="https://www.youtube.com/watch?v=OJ8oWaTumOc&amp;feature=youtu.be"/>
    <s v="youtube.com"/>
    <x v="0"/>
    <m/>
    <s v="http://pbs.twimg.com/profile_images/855643127541104640/zd0D0r2D_normal.jpg"/>
    <x v="83"/>
    <s v="https://twitter.com/#!/cannabisencyclo/status/1158622583350104065"/>
    <m/>
    <m/>
    <s v="1158622583350104065"/>
    <s v="1158472304323547136"/>
    <b v="0"/>
    <n v="0"/>
    <s v="1505305142"/>
    <b v="0"/>
    <s v="en"/>
    <m/>
    <s v=""/>
    <b v="0"/>
    <n v="0"/>
    <s v=""/>
    <s v="Twitter for iPhone"/>
    <b v="0"/>
    <s v="1158472304323547136"/>
    <s v="Tweet"/>
    <n v="0"/>
    <n v="0"/>
    <m/>
    <m/>
    <m/>
    <m/>
    <m/>
    <m/>
    <m/>
    <m/>
    <n v="1"/>
    <s v="1"/>
    <s v="1"/>
    <n v="0"/>
    <n v="0"/>
    <n v="0"/>
    <n v="0"/>
    <n v="0"/>
    <n v="0"/>
    <n v="14"/>
    <n v="100"/>
    <n v="14"/>
  </r>
  <r>
    <s v="cannabisencyclo"/>
    <s v="bomani_jones"/>
    <m/>
    <m/>
    <m/>
    <m/>
    <m/>
    <m/>
    <m/>
    <m/>
    <s v="No"/>
    <n v="269"/>
    <m/>
    <m/>
    <x v="1"/>
    <d v="2019-08-06T14:28:29.000"/>
    <s v="@bomani_jones Also, a world-class voice and delivery. So unique and powerful. Like I feel your hair would blow back if you stood in front of him. Pharaohe Monch, Chuck D, and Brother Ali have a similar power."/>
    <m/>
    <m/>
    <x v="0"/>
    <m/>
    <s v="http://pbs.twimg.com/profile_images/855643127541104640/zd0D0r2D_normal.jpg"/>
    <x v="84"/>
    <s v="https://twitter.com/#!/cannabisencyclo/status/1158746671062237189"/>
    <m/>
    <m/>
    <s v="1158746671062237189"/>
    <s v="1158738964565712896"/>
    <b v="0"/>
    <n v="4"/>
    <s v="21129105"/>
    <b v="0"/>
    <s v="en"/>
    <m/>
    <s v=""/>
    <b v="0"/>
    <n v="0"/>
    <s v=""/>
    <s v="Twitter for iPhone"/>
    <b v="0"/>
    <s v="1158738964565712896"/>
    <s v="Tweet"/>
    <n v="0"/>
    <n v="0"/>
    <m/>
    <m/>
    <m/>
    <m/>
    <m/>
    <m/>
    <m/>
    <m/>
    <n v="2"/>
    <s v="1"/>
    <s v="1"/>
    <n v="2"/>
    <n v="5.2631578947368425"/>
    <n v="1"/>
    <n v="2.6315789473684212"/>
    <n v="0"/>
    <n v="0"/>
    <n v="35"/>
    <n v="92.10526315789474"/>
    <n v="38"/>
  </r>
  <r>
    <s v="cannabisencyclo"/>
    <s v="bomani_jones"/>
    <m/>
    <m/>
    <m/>
    <m/>
    <m/>
    <m/>
    <m/>
    <m/>
    <s v="No"/>
    <n v="270"/>
    <m/>
    <m/>
    <x v="1"/>
    <d v="2019-08-06T18:34:41.000"/>
    <s v="@bomani_jones Heâ€™s just an absolute monster. Great writer, great performer, revolutionary ideals, outstanding voice/delivery, A+ freestyler. Thereâ€™s only a handful of people that can do more than 2 of those things, much less all of them."/>
    <m/>
    <m/>
    <x v="0"/>
    <m/>
    <s v="http://pbs.twimg.com/profile_images/855643127541104640/zd0D0r2D_normal.jpg"/>
    <x v="85"/>
    <s v="https://twitter.com/#!/cannabisencyclo/status/1158808629354434560"/>
    <m/>
    <m/>
    <s v="1158808629354434560"/>
    <s v="1158739785202229248"/>
    <b v="0"/>
    <n v="1"/>
    <s v="21129105"/>
    <b v="0"/>
    <s v="en"/>
    <m/>
    <s v=""/>
    <b v="0"/>
    <n v="0"/>
    <s v=""/>
    <s v="Twitter for iPhone"/>
    <b v="0"/>
    <s v="1158739785202229248"/>
    <s v="Tweet"/>
    <n v="0"/>
    <n v="0"/>
    <m/>
    <m/>
    <m/>
    <m/>
    <m/>
    <m/>
    <m/>
    <m/>
    <n v="2"/>
    <s v="1"/>
    <s v="1"/>
    <n v="4"/>
    <n v="10.256410256410257"/>
    <n v="1"/>
    <n v="2.5641025641025643"/>
    <n v="0"/>
    <n v="0"/>
    <n v="34"/>
    <n v="87.17948717948718"/>
    <n v="39"/>
  </r>
  <r>
    <s v="cannabisencyclo"/>
    <s v="ceodhaval"/>
    <m/>
    <m/>
    <m/>
    <m/>
    <m/>
    <m/>
    <m/>
    <m/>
    <s v="No"/>
    <n v="271"/>
    <m/>
    <m/>
    <x v="0"/>
    <d v="2019-08-06T18:47:39.000"/>
    <s v="@BleacherReport @CEODhaval Did he call â€œNowitzkiâ€ on that last one?"/>
    <m/>
    <m/>
    <x v="0"/>
    <m/>
    <s v="http://pbs.twimg.com/profile_images/855643127541104640/zd0D0r2D_normal.jpg"/>
    <x v="86"/>
    <s v="https://twitter.com/#!/cannabisencyclo/status/1158811893059837953"/>
    <m/>
    <m/>
    <s v="1158811893059837953"/>
    <s v="1158799242686865408"/>
    <b v="0"/>
    <n v="4"/>
    <s v="890891"/>
    <b v="0"/>
    <s v="en"/>
    <m/>
    <s v=""/>
    <b v="0"/>
    <n v="0"/>
    <s v=""/>
    <s v="Twitter for iPhone"/>
    <b v="0"/>
    <s v="1158799242686865408"/>
    <s v="Tweet"/>
    <n v="0"/>
    <n v="0"/>
    <m/>
    <m/>
    <m/>
    <m/>
    <m/>
    <m/>
    <m/>
    <m/>
    <n v="1"/>
    <s v="1"/>
    <s v="1"/>
    <m/>
    <m/>
    <m/>
    <m/>
    <m/>
    <m/>
    <m/>
    <m/>
    <m/>
  </r>
  <r>
    <s v="cannabisencyclo"/>
    <s v="twitter"/>
    <m/>
    <m/>
    <m/>
    <m/>
    <m/>
    <m/>
    <m/>
    <m/>
    <s v="No"/>
    <n v="273"/>
    <m/>
    <m/>
    <x v="0"/>
    <d v="2019-08-09T07:21:30.000"/>
    <s v="Hey @Twitter, I’m at Twitter and it’s meta as hell. https://t.co/v3kTWUTyfb"/>
    <m/>
    <m/>
    <x v="0"/>
    <s v="https://pbs.twimg.com/media/EBgs_bVVUAYFoIA.jpg"/>
    <s v="https://pbs.twimg.com/media/EBgs_bVVUAYFoIA.jpg"/>
    <x v="87"/>
    <s v="https://twitter.com/#!/cannabisencyclo/status/1159726382798139393"/>
    <m/>
    <m/>
    <s v="1159726382798139393"/>
    <m/>
    <b v="0"/>
    <n v="2"/>
    <s v=""/>
    <b v="0"/>
    <s v="en"/>
    <m/>
    <s v=""/>
    <b v="0"/>
    <n v="0"/>
    <s v=""/>
    <s v="Twitter for iPhone"/>
    <b v="0"/>
    <s v="1159726382798139393"/>
    <s v="Tweet"/>
    <n v="0"/>
    <n v="0"/>
    <s v="-122.41679856739913,37.77678813785116 _x000a_-122.41679856739913,37.77678813785116 _x000a_-122.41679856739913,37.77678813785116 _x000a_-122.41679856739913,37.77678813785116"/>
    <s v="United States"/>
    <s v="US"/>
    <s v="Twitter HQ"/>
    <s v="07d9cd6afd884001"/>
    <s v="Twitter HQ"/>
    <s v="poi"/>
    <s v="https://api.twitter.com/1.1/geo/id/07d9cd6afd884001.json"/>
    <n v="1"/>
    <s v="1"/>
    <s v="1"/>
    <n v="0"/>
    <n v="0"/>
    <n v="1"/>
    <n v="8.333333333333334"/>
    <n v="0"/>
    <n v="0"/>
    <n v="11"/>
    <n v="91.66666666666667"/>
    <n v="12"/>
  </r>
  <r>
    <s v="cannabisencyclo"/>
    <s v="eaterla"/>
    <m/>
    <m/>
    <m/>
    <m/>
    <m/>
    <m/>
    <m/>
    <m/>
    <s v="No"/>
    <n v="274"/>
    <m/>
    <m/>
    <x v="1"/>
    <d v="2019-08-09T07:45:17.000"/>
    <s v="@eaterla Surprising. Heard nothing but praise."/>
    <m/>
    <m/>
    <x v="0"/>
    <m/>
    <s v="http://pbs.twimg.com/profile_images/855643127541104640/zd0D0r2D_normal.jpg"/>
    <x v="88"/>
    <s v="https://twitter.com/#!/cannabisencyclo/status/1159732366446714881"/>
    <m/>
    <m/>
    <s v="1159732366446714881"/>
    <s v="1159580276261101568"/>
    <b v="0"/>
    <n v="0"/>
    <s v="16510540"/>
    <b v="0"/>
    <s v="en"/>
    <m/>
    <s v=""/>
    <b v="0"/>
    <n v="0"/>
    <s v=""/>
    <s v="Twitter for iPhone"/>
    <b v="0"/>
    <s v="1159580276261101568"/>
    <s v="Tweet"/>
    <n v="0"/>
    <n v="0"/>
    <m/>
    <m/>
    <m/>
    <m/>
    <m/>
    <m/>
    <m/>
    <m/>
    <n v="1"/>
    <s v="1"/>
    <s v="1"/>
    <n v="1"/>
    <n v="16.666666666666668"/>
    <n v="0"/>
    <n v="0"/>
    <n v="0"/>
    <n v="0"/>
    <n v="5"/>
    <n v="83.33333333333333"/>
    <n v="6"/>
  </r>
  <r>
    <s v="cannabisencyclo"/>
    <s v="shawnimator"/>
    <m/>
    <m/>
    <m/>
    <m/>
    <m/>
    <m/>
    <m/>
    <m/>
    <s v="No"/>
    <n v="275"/>
    <m/>
    <m/>
    <x v="1"/>
    <d v="2019-08-10T17:08:15.000"/>
    <s v="@Shawnimator This guy. All the yes."/>
    <m/>
    <m/>
    <x v="0"/>
    <m/>
    <s v="http://pbs.twimg.com/profile_images/855643127541104640/zd0D0r2D_normal.jpg"/>
    <x v="89"/>
    <s v="https://twitter.com/#!/cannabisencyclo/status/1160236427470262274"/>
    <m/>
    <m/>
    <s v="1160236427470262274"/>
    <s v="1160218427379732481"/>
    <b v="0"/>
    <n v="0"/>
    <s v="970233972239187969"/>
    <b v="0"/>
    <s v="en"/>
    <m/>
    <s v=""/>
    <b v="0"/>
    <n v="0"/>
    <s v=""/>
    <s v="Twitter for iPhone"/>
    <b v="0"/>
    <s v="1160218427379732481"/>
    <s v="Tweet"/>
    <n v="0"/>
    <n v="0"/>
    <m/>
    <m/>
    <m/>
    <m/>
    <m/>
    <m/>
    <m/>
    <m/>
    <n v="1"/>
    <s v="1"/>
    <s v="1"/>
    <n v="0"/>
    <n v="0"/>
    <n v="0"/>
    <n v="0"/>
    <n v="0"/>
    <n v="0"/>
    <n v="6"/>
    <n v="100"/>
    <n v="6"/>
  </r>
  <r>
    <s v="cannabisencyclo"/>
    <s v="luluramadan"/>
    <m/>
    <m/>
    <m/>
    <m/>
    <m/>
    <m/>
    <m/>
    <m/>
    <s v="No"/>
    <n v="285"/>
    <m/>
    <m/>
    <x v="0"/>
    <d v="2019-08-10T17:10:05.000"/>
    <s v="@rbottoms @luluramadan Fergie: *politely sips tea, averts eyes*"/>
    <m/>
    <m/>
    <x v="0"/>
    <m/>
    <s v="http://pbs.twimg.com/profile_images/855643127541104640/zd0D0r2D_normal.jpg"/>
    <x v="90"/>
    <s v="https://twitter.com/#!/cannabisencyclo/status/1160236889514762240"/>
    <m/>
    <m/>
    <s v="1160236889514762240"/>
    <s v="1160213070901317633"/>
    <b v="0"/>
    <n v="16"/>
    <s v="7306602"/>
    <b v="0"/>
    <s v="en"/>
    <m/>
    <s v=""/>
    <b v="0"/>
    <n v="0"/>
    <s v=""/>
    <s v="Twitter for iPhone"/>
    <b v="0"/>
    <s v="1160213070901317633"/>
    <s v="Tweet"/>
    <n v="0"/>
    <n v="0"/>
    <m/>
    <m/>
    <m/>
    <m/>
    <m/>
    <m/>
    <m/>
    <m/>
    <n v="1"/>
    <s v="1"/>
    <s v="2"/>
    <m/>
    <m/>
    <m/>
    <m/>
    <m/>
    <m/>
    <m/>
    <m/>
    <m/>
  </r>
  <r>
    <s v="valleytalespod"/>
    <s v="billybobsanderz"/>
    <m/>
    <m/>
    <m/>
    <m/>
    <m/>
    <m/>
    <m/>
    <m/>
    <s v="No"/>
    <n v="296"/>
    <m/>
    <m/>
    <x v="0"/>
    <d v="2019-08-10T17:38:07.000"/>
    <s v="@CannabisEncyclo @BillyBobSanderz The Instagram model energy drink I think haha"/>
    <m/>
    <m/>
    <x v="0"/>
    <m/>
    <s v="http://pbs.twimg.com/profile_images/1100601867703177216/e0RqpaX5_normal.jpg"/>
    <x v="91"/>
    <s v="https://twitter.com/#!/valleytalespod/status/1160243947064582144"/>
    <m/>
    <m/>
    <s v="1160243947064582144"/>
    <s v="1160238154613264384"/>
    <b v="0"/>
    <n v="0"/>
    <s v="1311502922"/>
    <b v="0"/>
    <s v="en"/>
    <m/>
    <s v=""/>
    <b v="0"/>
    <n v="0"/>
    <s v=""/>
    <s v="Twitter for iPhone"/>
    <b v="0"/>
    <s v="1160238154613264384"/>
    <s v="Tweet"/>
    <n v="0"/>
    <n v="0"/>
    <m/>
    <m/>
    <m/>
    <m/>
    <m/>
    <m/>
    <m/>
    <m/>
    <n v="1"/>
    <s v="7"/>
    <s v="7"/>
    <n v="0"/>
    <n v="0"/>
    <n v="0"/>
    <n v="0"/>
    <n v="0"/>
    <n v="0"/>
    <n v="10"/>
    <n v="100"/>
    <n v="10"/>
  </r>
  <r>
    <s v="cannabisencyclo"/>
    <s v="billybobsanderz"/>
    <m/>
    <m/>
    <m/>
    <m/>
    <m/>
    <m/>
    <m/>
    <m/>
    <s v="No"/>
    <n v="297"/>
    <m/>
    <m/>
    <x v="1"/>
    <d v="2019-08-10T17:15:06.000"/>
    <s v="@BillyBobSanderz Bang? The coconut chip snack company?"/>
    <m/>
    <m/>
    <x v="0"/>
    <m/>
    <s v="http://pbs.twimg.com/profile_images/855643127541104640/zd0D0r2D_normal.jpg"/>
    <x v="92"/>
    <s v="https://twitter.com/#!/cannabisencyclo/status/1160238154613264384"/>
    <m/>
    <m/>
    <s v="1160238154613264384"/>
    <s v="1159469980435374080"/>
    <b v="0"/>
    <n v="0"/>
    <s v="3079176505"/>
    <b v="0"/>
    <s v="en"/>
    <m/>
    <s v=""/>
    <b v="0"/>
    <n v="0"/>
    <s v=""/>
    <s v="Twitter for iPhone"/>
    <b v="0"/>
    <s v="1159469980435374080"/>
    <s v="Tweet"/>
    <n v="0"/>
    <n v="0"/>
    <m/>
    <m/>
    <m/>
    <m/>
    <m/>
    <m/>
    <m/>
    <m/>
    <n v="1"/>
    <s v="1"/>
    <s v="7"/>
    <n v="0"/>
    <n v="0"/>
    <n v="0"/>
    <n v="0"/>
    <n v="0"/>
    <n v="0"/>
    <n v="7"/>
    <n v="100"/>
    <n v="7"/>
  </r>
  <r>
    <s v="cannabisencyclo"/>
    <s v="billybobsanderz"/>
    <m/>
    <m/>
    <m/>
    <m/>
    <m/>
    <m/>
    <m/>
    <m/>
    <s v="No"/>
    <n v="298"/>
    <m/>
    <m/>
    <x v="0"/>
    <d v="2019-08-10T17:48:44.000"/>
    <s v="@ValleyTalesPod @BillyBobSanderz Oh thank god. Those are some of the only sweet things that work for keto haha."/>
    <m/>
    <m/>
    <x v="0"/>
    <m/>
    <s v="http://pbs.twimg.com/profile_images/855643127541104640/zd0D0r2D_normal.jpg"/>
    <x v="93"/>
    <s v="https://twitter.com/#!/cannabisencyclo/status/1160246616302837760"/>
    <m/>
    <m/>
    <s v="1160246616302837760"/>
    <s v="1160243947064582144"/>
    <b v="0"/>
    <n v="1"/>
    <s v="993007598205992960"/>
    <b v="0"/>
    <s v="en"/>
    <m/>
    <s v=""/>
    <b v="0"/>
    <n v="0"/>
    <s v=""/>
    <s v="Twitter for iPhone"/>
    <b v="0"/>
    <s v="1160243947064582144"/>
    <s v="Tweet"/>
    <n v="0"/>
    <n v="0"/>
    <s v="-124.482003,32.528832 _x000a_-114.131212,32.528832 _x000a_-114.131212,42.009519 _x000a_-124.482003,42.009519"/>
    <s v="United States"/>
    <s v="US"/>
    <s v="California, USA"/>
    <s v="fbd6d2f5a4e4a15e"/>
    <s v="California"/>
    <s v="admin"/>
    <s v="https://api.twitter.com/1.1/geo/id/fbd6d2f5a4e4a15e.json"/>
    <n v="1"/>
    <s v="1"/>
    <s v="7"/>
    <n v="3"/>
    <n v="16.666666666666668"/>
    <n v="0"/>
    <n v="0"/>
    <n v="0"/>
    <n v="0"/>
    <n v="15"/>
    <n v="83.33333333333333"/>
    <n v="18"/>
  </r>
  <r>
    <s v="valleytalespod"/>
    <s v="cannabisencyclo"/>
    <m/>
    <m/>
    <m/>
    <m/>
    <m/>
    <m/>
    <m/>
    <m/>
    <s v="Yes"/>
    <n v="300"/>
    <m/>
    <m/>
    <x v="1"/>
    <d v="2019-08-10T18:17:57.000"/>
    <s v="@CannabisEncyclo Oh snap! I’ll have to cop some of those chips. I enjoyed those energy drinks cuz they’re sugar fre… https://t.co/mBx4S8rce2"/>
    <s v="https://twitter.com/i/web/status/1160253971249786880"/>
    <s v="twitter.com"/>
    <x v="0"/>
    <m/>
    <s v="http://pbs.twimg.com/profile_images/1100601867703177216/e0RqpaX5_normal.jpg"/>
    <x v="94"/>
    <s v="https://twitter.com/#!/valleytalespod/status/1160253971249786880"/>
    <m/>
    <m/>
    <s v="1160253971249786880"/>
    <s v="1160238154613264384"/>
    <b v="0"/>
    <n v="0"/>
    <s v="1311502922"/>
    <b v="0"/>
    <s v="en"/>
    <m/>
    <s v=""/>
    <b v="0"/>
    <n v="0"/>
    <s v=""/>
    <s v="Twitter for iPhone"/>
    <b v="1"/>
    <s v="1160238154613264384"/>
    <s v="Tweet"/>
    <n v="0"/>
    <n v="0"/>
    <m/>
    <m/>
    <m/>
    <m/>
    <m/>
    <m/>
    <m/>
    <m/>
    <n v="2"/>
    <s v="7"/>
    <s v="1"/>
    <n v="1"/>
    <n v="4.545454545454546"/>
    <n v="0"/>
    <n v="0"/>
    <n v="0"/>
    <n v="0"/>
    <n v="21"/>
    <n v="95.45454545454545"/>
    <n v="22"/>
  </r>
  <r>
    <s v="andyjuett"/>
    <s v="thesemitropic"/>
    <m/>
    <m/>
    <m/>
    <m/>
    <m/>
    <m/>
    <m/>
    <m/>
    <s v="No"/>
    <n v="302"/>
    <m/>
    <m/>
    <x v="0"/>
    <d v="2019-08-12T22:42:40.000"/>
    <s v="@CannabisEncyclo @thesemitropic You are nailing it w @thesemitropic."/>
    <m/>
    <m/>
    <x v="0"/>
    <m/>
    <s v="http://pbs.twimg.com/profile_images/1120357122221514752/bJD8EDpD_normal.jpg"/>
    <x v="95"/>
    <s v="https://twitter.com/#!/andyjuett/status/1161045362175401986"/>
    <m/>
    <m/>
    <s v="1161045362175401986"/>
    <s v="1161044683327279104"/>
    <b v="0"/>
    <n v="0"/>
    <s v="1311502922"/>
    <b v="0"/>
    <s v="en"/>
    <m/>
    <s v=""/>
    <b v="0"/>
    <n v="0"/>
    <s v=""/>
    <s v="Twitter for iPhone"/>
    <b v="0"/>
    <s v="1161044683327279104"/>
    <s v="Tweet"/>
    <n v="0"/>
    <n v="0"/>
    <m/>
    <m/>
    <m/>
    <m/>
    <m/>
    <m/>
    <m/>
    <m/>
    <n v="1"/>
    <s v="6"/>
    <s v="6"/>
    <n v="0"/>
    <n v="0"/>
    <n v="0"/>
    <n v="0"/>
    <n v="0"/>
    <n v="0"/>
    <n v="8"/>
    <n v="100"/>
    <n v="8"/>
  </r>
  <r>
    <s v="cannabisencyclo"/>
    <s v="thesemitropic"/>
    <m/>
    <m/>
    <m/>
    <m/>
    <m/>
    <m/>
    <m/>
    <m/>
    <s v="No"/>
    <n v="303"/>
    <m/>
    <m/>
    <x v="0"/>
    <d v="2019-08-12T22:39:58.000"/>
    <s v="@andyjuett Yeah it’s kind of amazing. I always play the “band or production team?” game sitting at @thesemitropic."/>
    <m/>
    <m/>
    <x v="0"/>
    <m/>
    <s v="http://pbs.twimg.com/profile_images/855643127541104640/zd0D0r2D_normal.jpg"/>
    <x v="96"/>
    <s v="https://twitter.com/#!/cannabisencyclo/status/1161044683327279104"/>
    <m/>
    <m/>
    <s v="1161044683327279104"/>
    <s v="1161021884428742656"/>
    <b v="0"/>
    <n v="2"/>
    <s v="111514392"/>
    <b v="0"/>
    <s v="en"/>
    <m/>
    <s v=""/>
    <b v="0"/>
    <n v="0"/>
    <s v=""/>
    <s v="Twitter for iPhone"/>
    <b v="0"/>
    <s v="1161021884428742656"/>
    <s v="Tweet"/>
    <n v="0"/>
    <n v="0"/>
    <m/>
    <m/>
    <m/>
    <m/>
    <m/>
    <m/>
    <m/>
    <m/>
    <n v="2"/>
    <s v="1"/>
    <s v="6"/>
    <n v="1"/>
    <n v="5.2631578947368425"/>
    <n v="0"/>
    <n v="0"/>
    <n v="0"/>
    <n v="0"/>
    <n v="18"/>
    <n v="94.73684210526316"/>
    <n v="19"/>
  </r>
  <r>
    <s v="cannabisencyclo"/>
    <s v="thesemitropic"/>
    <m/>
    <m/>
    <m/>
    <m/>
    <m/>
    <m/>
    <m/>
    <m/>
    <s v="No"/>
    <n v="304"/>
    <m/>
    <m/>
    <x v="0"/>
    <d v="2019-08-12T22:47:11.000"/>
    <s v="@andyjuett @thesemitropic It’s my favorite bar in LA all things considered (the salads!!) but every time I walk in there I am mostly stuck being fascinated with the collection of people that choose to meet there. Like half of them are probably in Portugal the Man."/>
    <m/>
    <m/>
    <x v="0"/>
    <m/>
    <s v="http://pbs.twimg.com/profile_images/855643127541104640/zd0D0r2D_normal.jpg"/>
    <x v="97"/>
    <s v="https://twitter.com/#!/cannabisencyclo/status/1161046499951648768"/>
    <m/>
    <m/>
    <s v="1161046499951648768"/>
    <s v="1161045362175401986"/>
    <b v="0"/>
    <n v="1"/>
    <s v="111514392"/>
    <b v="0"/>
    <s v="en"/>
    <m/>
    <s v=""/>
    <b v="0"/>
    <n v="0"/>
    <s v=""/>
    <s v="Twitter for iPhone"/>
    <b v="0"/>
    <s v="1161045362175401986"/>
    <s v="Tweet"/>
    <n v="0"/>
    <n v="0"/>
    <m/>
    <m/>
    <m/>
    <m/>
    <m/>
    <m/>
    <m/>
    <m/>
    <n v="2"/>
    <s v="1"/>
    <s v="6"/>
    <n v="2"/>
    <n v="4.25531914893617"/>
    <n v="1"/>
    <n v="2.127659574468085"/>
    <n v="0"/>
    <n v="0"/>
    <n v="44"/>
    <n v="93.61702127659575"/>
    <n v="47"/>
  </r>
  <r>
    <s v="cannabisencyclo"/>
    <s v="deanjnorris"/>
    <m/>
    <m/>
    <m/>
    <m/>
    <m/>
    <m/>
    <m/>
    <m/>
    <s v="No"/>
    <n v="308"/>
    <m/>
    <m/>
    <x v="0"/>
    <d v="2019-08-13T06:11:03.000"/>
    <s v="@seanoconnz @pattymo “They’re minerals, Marie!” @deanjnorris"/>
    <m/>
    <m/>
    <x v="0"/>
    <m/>
    <s v="http://pbs.twimg.com/profile_images/855643127541104640/zd0D0r2D_normal.jpg"/>
    <x v="98"/>
    <s v="https://twitter.com/#!/cannabisencyclo/status/1161158204945920001"/>
    <m/>
    <m/>
    <s v="1161158204945920001"/>
    <s v="1161108656684859392"/>
    <b v="0"/>
    <n v="1"/>
    <s v="23012305"/>
    <b v="0"/>
    <s v="en"/>
    <m/>
    <s v=""/>
    <b v="0"/>
    <n v="0"/>
    <s v=""/>
    <s v="Twitter for iPhone"/>
    <b v="0"/>
    <s v="1161108656684859392"/>
    <s v="Tweet"/>
    <n v="0"/>
    <n v="0"/>
    <m/>
    <m/>
    <m/>
    <m/>
    <m/>
    <m/>
    <m/>
    <m/>
    <n v="1"/>
    <s v="1"/>
    <s v="1"/>
    <m/>
    <m/>
    <m/>
    <m/>
    <m/>
    <m/>
    <m/>
    <m/>
    <m/>
  </r>
  <r>
    <s v="cannabisencyclo"/>
    <s v="rxmart2"/>
    <m/>
    <m/>
    <m/>
    <m/>
    <m/>
    <m/>
    <m/>
    <m/>
    <s v="No"/>
    <n v="311"/>
    <m/>
    <m/>
    <x v="1"/>
    <d v="2019-08-21T23:02:36.000"/>
    <s v="@rxmart2 @NuggetsNationCP I forget how reliable he was for those years. I always loved watching Camby and Birdman, but Nene was HOLDING IT DOWN."/>
    <m/>
    <m/>
    <x v="0"/>
    <m/>
    <s v="http://pbs.twimg.com/profile_images/855643127541104640/zd0D0r2D_normal.jpg"/>
    <x v="99"/>
    <s v="https://twitter.com/#!/cannabisencyclo/status/1164311870326468608"/>
    <m/>
    <m/>
    <s v="1164311870326468608"/>
    <s v="1164272889329139712"/>
    <b v="0"/>
    <n v="1"/>
    <s v="2864357596"/>
    <b v="0"/>
    <s v="en"/>
    <m/>
    <s v=""/>
    <b v="0"/>
    <n v="0"/>
    <s v=""/>
    <s v="Twitter for iPhone"/>
    <b v="0"/>
    <s v="1164272889329139712"/>
    <s v="Tweet"/>
    <n v="0"/>
    <n v="0"/>
    <m/>
    <m/>
    <m/>
    <m/>
    <m/>
    <m/>
    <m/>
    <m/>
    <n v="1"/>
    <s v="1"/>
    <s v="1"/>
    <n v="2"/>
    <n v="8.333333333333334"/>
    <n v="0"/>
    <n v="0"/>
    <n v="0"/>
    <n v="0"/>
    <n v="22"/>
    <n v="91.66666666666667"/>
    <n v="24"/>
  </r>
  <r>
    <s v="jordanokun"/>
    <s v="davidstassen"/>
    <m/>
    <m/>
    <m/>
    <m/>
    <m/>
    <m/>
    <m/>
    <m/>
    <s v="No"/>
    <n v="312"/>
    <m/>
    <m/>
    <x v="0"/>
    <d v="2019-08-23T00:32:37.000"/>
    <s v="@CannabisEncyclo @nicolebyer @davidstassen One of Air Jordan’s for sure."/>
    <m/>
    <m/>
    <x v="0"/>
    <m/>
    <s v="http://pbs.twimg.com/profile_images/1107139323499954177/cQKPnll0_normal.jpg"/>
    <x v="100"/>
    <s v="https://twitter.com/#!/jordanokun/status/1164696911523147776"/>
    <m/>
    <m/>
    <s v="1164696911523147776"/>
    <s v="1164696153323008000"/>
    <b v="0"/>
    <n v="0"/>
    <s v="1311502922"/>
    <b v="0"/>
    <s v="en"/>
    <m/>
    <s v=""/>
    <b v="0"/>
    <n v="0"/>
    <s v=""/>
    <s v="Twitter for iPhone"/>
    <b v="0"/>
    <s v="1164696153323008000"/>
    <s v="Tweet"/>
    <n v="0"/>
    <n v="0"/>
    <m/>
    <m/>
    <m/>
    <m/>
    <m/>
    <m/>
    <m/>
    <m/>
    <n v="1"/>
    <s v="1"/>
    <s v="1"/>
    <m/>
    <m/>
    <m/>
    <m/>
    <m/>
    <m/>
    <m/>
    <m/>
    <m/>
  </r>
  <r>
    <s v="cannabisencyclo"/>
    <s v="davidstassen"/>
    <m/>
    <m/>
    <m/>
    <m/>
    <m/>
    <m/>
    <m/>
    <m/>
    <s v="No"/>
    <n v="313"/>
    <m/>
    <m/>
    <x v="0"/>
    <d v="2019-08-23T00:29:36.000"/>
    <s v="@JORDANOKUN @nicolebyer @davidstassen @nicolebyer is always one of the best pod guests."/>
    <m/>
    <m/>
    <x v="0"/>
    <m/>
    <s v="http://pbs.twimg.com/profile_images/855643127541104640/zd0D0r2D_normal.jpg"/>
    <x v="101"/>
    <s v="https://twitter.com/#!/cannabisencyclo/status/1164696153323008000"/>
    <m/>
    <m/>
    <s v="1164696153323008000"/>
    <s v="1164691774201139200"/>
    <b v="0"/>
    <n v="1"/>
    <s v="523822734"/>
    <b v="0"/>
    <s v="en"/>
    <m/>
    <s v=""/>
    <b v="0"/>
    <n v="0"/>
    <s v=""/>
    <s v="Twitter for iPhone"/>
    <b v="0"/>
    <s v="1164691774201139200"/>
    <s v="Tweet"/>
    <n v="0"/>
    <n v="0"/>
    <m/>
    <m/>
    <m/>
    <m/>
    <m/>
    <m/>
    <m/>
    <m/>
    <n v="1"/>
    <s v="1"/>
    <s v="1"/>
    <m/>
    <m/>
    <m/>
    <m/>
    <m/>
    <m/>
    <m/>
    <m/>
    <m/>
  </r>
  <r>
    <s v="detroit_boat"/>
    <s v="samlymatters"/>
    <m/>
    <m/>
    <m/>
    <m/>
    <m/>
    <m/>
    <m/>
    <m/>
    <s v="No"/>
    <n v="318"/>
    <m/>
    <m/>
    <x v="0"/>
    <d v="2019-08-23T15:55:55.000"/>
    <s v="@CannabisEncyclo @samlymatters 😂"/>
    <m/>
    <m/>
    <x v="0"/>
    <m/>
    <s v="http://pbs.twimg.com/profile_images/1145290087695048704/6CpDeoCP_normal.jpg"/>
    <x v="102"/>
    <s v="https://twitter.com/#!/detroit_boat/status/1164929266561245185"/>
    <m/>
    <m/>
    <s v="1164929266561245185"/>
    <s v="1164929060604014592"/>
    <b v="0"/>
    <n v="0"/>
    <s v="1311502922"/>
    <b v="0"/>
    <s v="und"/>
    <m/>
    <s v=""/>
    <b v="0"/>
    <n v="0"/>
    <s v=""/>
    <s v="Twitter for iPhone"/>
    <b v="0"/>
    <s v="1164929060604014592"/>
    <s v="Tweet"/>
    <n v="0"/>
    <n v="0"/>
    <m/>
    <m/>
    <m/>
    <m/>
    <m/>
    <m/>
    <m/>
    <m/>
    <n v="1"/>
    <s v="1"/>
    <s v="1"/>
    <n v="0"/>
    <n v="0"/>
    <n v="0"/>
    <n v="0"/>
    <n v="0"/>
    <n v="0"/>
    <n v="2"/>
    <n v="100"/>
    <n v="2"/>
  </r>
  <r>
    <s v="cannabisencyclo"/>
    <s v="samlymatters"/>
    <m/>
    <m/>
    <m/>
    <m/>
    <m/>
    <m/>
    <m/>
    <m/>
    <s v="No"/>
    <n v="319"/>
    <m/>
    <m/>
    <x v="0"/>
    <d v="2019-08-23T15:55:06.000"/>
    <s v="@Detroit_boat @samlymatters Aaaaand I’m dead(ass)."/>
    <m/>
    <m/>
    <x v="0"/>
    <m/>
    <s v="http://pbs.twimg.com/profile_images/855643127541104640/zd0D0r2D_normal.jpg"/>
    <x v="103"/>
    <s v="https://twitter.com/#!/cannabisencyclo/status/1164929060604014592"/>
    <m/>
    <m/>
    <s v="1164929060604014592"/>
    <s v="1164894021170421761"/>
    <b v="0"/>
    <n v="4"/>
    <s v="256432094"/>
    <b v="0"/>
    <s v="en"/>
    <m/>
    <s v=""/>
    <b v="0"/>
    <n v="0"/>
    <s v=""/>
    <s v="Twitter for iPhone"/>
    <b v="0"/>
    <s v="1164894021170421761"/>
    <s v="Tweet"/>
    <n v="0"/>
    <n v="0"/>
    <m/>
    <m/>
    <m/>
    <m/>
    <m/>
    <m/>
    <m/>
    <m/>
    <n v="1"/>
    <s v="1"/>
    <s v="1"/>
    <n v="0"/>
    <n v="0"/>
    <n v="1"/>
    <n v="14.285714285714286"/>
    <n v="0"/>
    <n v="0"/>
    <n v="6"/>
    <n v="85.71428571428571"/>
    <n v="7"/>
  </r>
  <r>
    <s v="cannabisencyclo"/>
    <s v="tylerhuckabee"/>
    <m/>
    <m/>
    <m/>
    <m/>
    <m/>
    <m/>
    <m/>
    <m/>
    <s v="No"/>
    <n v="322"/>
    <m/>
    <m/>
    <x v="0"/>
    <d v="2019-08-23T16:02:24.000"/>
    <s v="@BettyBowers @TylerHuckabee I’m dying laughing at “THE BIBLEEE” *weasel hiss* @ 0:12 of this video. My god what the fuck is even happening."/>
    <m/>
    <m/>
    <x v="0"/>
    <m/>
    <s v="http://pbs.twimg.com/profile_images/855643127541104640/zd0D0r2D_normal.jpg"/>
    <x v="104"/>
    <s v="https://twitter.com/#!/cannabisencyclo/status/1164930901366562817"/>
    <m/>
    <m/>
    <s v="1164930901366562817"/>
    <s v="1164748906745475072"/>
    <b v="0"/>
    <n v="1"/>
    <s v="46775436"/>
    <b v="0"/>
    <s v="en"/>
    <m/>
    <s v=""/>
    <b v="0"/>
    <n v="0"/>
    <s v=""/>
    <s v="Twitter for iPhone"/>
    <b v="0"/>
    <s v="1164748906745475072"/>
    <s v="Tweet"/>
    <n v="0"/>
    <n v="0"/>
    <m/>
    <m/>
    <m/>
    <m/>
    <m/>
    <m/>
    <m/>
    <m/>
    <n v="1"/>
    <s v="1"/>
    <s v="1"/>
    <m/>
    <m/>
    <m/>
    <m/>
    <m/>
    <m/>
    <m/>
    <m/>
    <m/>
  </r>
  <r>
    <s v="cannabisencyclo"/>
    <s v="robdelaney"/>
    <m/>
    <m/>
    <m/>
    <m/>
    <m/>
    <m/>
    <m/>
    <m/>
    <s v="No"/>
    <n v="324"/>
    <m/>
    <m/>
    <x v="1"/>
    <d v="2019-08-26T13:11:40.000"/>
    <s v="@robdelaney Yeah they dug around in the couch cushions and everything!"/>
    <m/>
    <m/>
    <x v="0"/>
    <m/>
    <s v="http://pbs.twimg.com/profile_images/855643127541104640/zd0D0r2D_normal.jpg"/>
    <x v="105"/>
    <s v="https://twitter.com/#!/cannabisencyclo/status/1165975098534191104"/>
    <m/>
    <m/>
    <s v="1165975098534191104"/>
    <s v="1165952109268865025"/>
    <b v="0"/>
    <n v="0"/>
    <s v="22084427"/>
    <b v="0"/>
    <s v="en"/>
    <m/>
    <s v=""/>
    <b v="0"/>
    <n v="0"/>
    <s v=""/>
    <s v="Twitter for iPhone"/>
    <b v="0"/>
    <s v="1165952109268865025"/>
    <s v="Tweet"/>
    <n v="0"/>
    <n v="0"/>
    <m/>
    <m/>
    <m/>
    <m/>
    <m/>
    <m/>
    <m/>
    <m/>
    <n v="1"/>
    <s v="1"/>
    <s v="1"/>
    <n v="0"/>
    <n v="0"/>
    <n v="0"/>
    <n v="0"/>
    <n v="0"/>
    <n v="0"/>
    <n v="11"/>
    <n v="100"/>
    <n v="11"/>
  </r>
  <r>
    <s v="cannabisencyclo"/>
    <s v="realdonaldtrump"/>
    <m/>
    <m/>
    <m/>
    <m/>
    <m/>
    <m/>
    <m/>
    <m/>
    <s v="No"/>
    <n v="325"/>
    <m/>
    <m/>
    <x v="0"/>
    <d v="2019-08-26T13:14:49.000"/>
    <s v="@gzuckier @USA_CheapSeats @realDonaldTrump A+ tweet"/>
    <m/>
    <m/>
    <x v="0"/>
    <m/>
    <s v="http://pbs.twimg.com/profile_images/855643127541104640/zd0D0r2D_normal.jpg"/>
    <x v="106"/>
    <s v="https://twitter.com/#!/cannabisencyclo/status/1165975889655386117"/>
    <m/>
    <m/>
    <s v="1165975889655386117"/>
    <s v="1165865603481133061"/>
    <b v="0"/>
    <n v="4"/>
    <s v="169733094"/>
    <b v="0"/>
    <s v="en"/>
    <m/>
    <s v=""/>
    <b v="0"/>
    <n v="0"/>
    <s v=""/>
    <s v="Twitter for iPhone"/>
    <b v="0"/>
    <s v="1165865603481133061"/>
    <s v="Tweet"/>
    <n v="0"/>
    <n v="0"/>
    <m/>
    <m/>
    <m/>
    <m/>
    <m/>
    <m/>
    <m/>
    <m/>
    <n v="1"/>
    <s v="1"/>
    <s v="1"/>
    <m/>
    <m/>
    <m/>
    <m/>
    <m/>
    <m/>
    <m/>
    <m/>
    <m/>
  </r>
  <r>
    <s v="cannabisencyclo"/>
    <s v="pattonoswalt"/>
    <m/>
    <m/>
    <m/>
    <m/>
    <m/>
    <m/>
    <m/>
    <m/>
    <s v="No"/>
    <n v="328"/>
    <m/>
    <m/>
    <x v="1"/>
    <d v="2019-08-26T23:18:10.000"/>
    <s v="@pattonoswalt Riding the invisible motorcycle FTW!"/>
    <m/>
    <m/>
    <x v="0"/>
    <m/>
    <s v="http://pbs.twimg.com/profile_images/855643127541104640/zd0D0r2D_normal.jpg"/>
    <x v="107"/>
    <s v="https://twitter.com/#!/cannabisencyclo/status/1166127729374220288"/>
    <m/>
    <m/>
    <s v="1166127729374220288"/>
    <s v="1166060556807102464"/>
    <b v="0"/>
    <n v="0"/>
    <s v="139162440"/>
    <b v="0"/>
    <s v="en"/>
    <m/>
    <s v=""/>
    <b v="0"/>
    <n v="0"/>
    <s v=""/>
    <s v="Twitter for iPhone"/>
    <b v="0"/>
    <s v="1166060556807102464"/>
    <s v="Tweet"/>
    <n v="0"/>
    <n v="0"/>
    <m/>
    <m/>
    <m/>
    <m/>
    <m/>
    <m/>
    <m/>
    <m/>
    <n v="1"/>
    <s v="1"/>
    <s v="1"/>
    <n v="1"/>
    <n v="16.666666666666668"/>
    <n v="1"/>
    <n v="16.666666666666668"/>
    <n v="0"/>
    <n v="0"/>
    <n v="4"/>
    <n v="66.66666666666667"/>
    <n v="6"/>
  </r>
  <r>
    <s v="cannabisencyclo"/>
    <s v="mythicalchef"/>
    <m/>
    <m/>
    <m/>
    <m/>
    <m/>
    <m/>
    <m/>
    <m/>
    <s v="No"/>
    <n v="329"/>
    <m/>
    <m/>
    <x v="1"/>
    <d v="2019-08-26T23:24:38.000"/>
    <s v="@MythicalChef Dehydrated In-n-Out fries, also known as “well done” In-n-Out fries."/>
    <m/>
    <m/>
    <x v="0"/>
    <m/>
    <s v="http://pbs.twimg.com/profile_images/855643127541104640/zd0D0r2D_normal.jpg"/>
    <x v="108"/>
    <s v="https://twitter.com/#!/cannabisencyclo/status/1166129356910891008"/>
    <m/>
    <m/>
    <s v="1166129356910891008"/>
    <s v="1166073644176433152"/>
    <b v="0"/>
    <n v="0"/>
    <s v="1653650822"/>
    <b v="0"/>
    <s v="en"/>
    <m/>
    <s v=""/>
    <b v="0"/>
    <n v="0"/>
    <s v=""/>
    <s v="Twitter for iPhone"/>
    <b v="0"/>
    <s v="1166073644176433152"/>
    <s v="Tweet"/>
    <n v="0"/>
    <n v="0"/>
    <m/>
    <m/>
    <m/>
    <m/>
    <m/>
    <m/>
    <m/>
    <m/>
    <n v="1"/>
    <s v="1"/>
    <s v="1"/>
    <n v="1"/>
    <n v="6.666666666666667"/>
    <n v="0"/>
    <n v="0"/>
    <n v="0"/>
    <n v="0"/>
    <n v="14"/>
    <n v="93.33333333333333"/>
    <n v="15"/>
  </r>
  <r>
    <s v="cannabisencyclo"/>
    <s v="spacecoyotl"/>
    <m/>
    <m/>
    <m/>
    <m/>
    <m/>
    <m/>
    <m/>
    <m/>
    <s v="No"/>
    <n v="330"/>
    <m/>
    <m/>
    <x v="1"/>
    <d v="2019-08-26T23:33:23.000"/>
    <s v="@spacecoyotl A+ all-around"/>
    <m/>
    <m/>
    <x v="0"/>
    <m/>
    <s v="http://pbs.twimg.com/profile_images/855643127541104640/zd0D0r2D_normal.jpg"/>
    <x v="109"/>
    <s v="https://twitter.com/#!/cannabisencyclo/status/1166131558920544257"/>
    <m/>
    <m/>
    <s v="1166131558920544257"/>
    <s v="1166124619784314880"/>
    <b v="0"/>
    <n v="0"/>
    <s v="23903517"/>
    <b v="0"/>
    <s v="en"/>
    <m/>
    <s v=""/>
    <b v="0"/>
    <n v="0"/>
    <s v=""/>
    <s v="Twitter for iPhone"/>
    <b v="0"/>
    <s v="1166124619784314880"/>
    <s v="Tweet"/>
    <n v="0"/>
    <n v="0"/>
    <m/>
    <m/>
    <m/>
    <m/>
    <m/>
    <m/>
    <m/>
    <m/>
    <n v="1"/>
    <s v="1"/>
    <s v="1"/>
    <n v="0"/>
    <n v="0"/>
    <n v="0"/>
    <n v="0"/>
    <n v="0"/>
    <n v="0"/>
    <n v="4"/>
    <n v="100"/>
    <n v="4"/>
  </r>
  <r>
    <s v="cannabisencyclo"/>
    <s v="rajandelman"/>
    <m/>
    <m/>
    <m/>
    <m/>
    <m/>
    <m/>
    <m/>
    <m/>
    <s v="No"/>
    <n v="331"/>
    <m/>
    <m/>
    <x v="1"/>
    <d v="2019-08-28T07:13:16.000"/>
    <s v="@rajandelman @PFTompkins 13 miles of shiny bullshit all raveled up"/>
    <m/>
    <m/>
    <x v="0"/>
    <m/>
    <s v="http://pbs.twimg.com/profile_images/855643127541104640/zd0D0r2D_normal.jpg"/>
    <x v="110"/>
    <s v="https://twitter.com/#!/cannabisencyclo/status/1166609677150543874"/>
    <m/>
    <m/>
    <s v="1166609677150543874"/>
    <s v="1166570748611387393"/>
    <b v="0"/>
    <n v="1"/>
    <s v="109155876"/>
    <b v="0"/>
    <s v="en"/>
    <m/>
    <s v=""/>
    <b v="0"/>
    <n v="0"/>
    <s v=""/>
    <s v="Twitter for iPhone"/>
    <b v="0"/>
    <s v="1166570748611387393"/>
    <s v="Tweet"/>
    <n v="0"/>
    <n v="0"/>
    <m/>
    <m/>
    <m/>
    <m/>
    <m/>
    <m/>
    <m/>
    <m/>
    <n v="1"/>
    <s v="1"/>
    <s v="1"/>
    <m/>
    <m/>
    <m/>
    <m/>
    <m/>
    <m/>
    <m/>
    <m/>
    <m/>
  </r>
  <r>
    <s v="cannabisencyclo"/>
    <s v="badmaashla"/>
    <m/>
    <m/>
    <m/>
    <m/>
    <m/>
    <m/>
    <m/>
    <m/>
    <s v="No"/>
    <n v="332"/>
    <m/>
    <m/>
    <x v="0"/>
    <d v="2019-08-28T07:27:22.000"/>
    <s v="@Gennefer @BadmaashLA 💪💪"/>
    <m/>
    <m/>
    <x v="0"/>
    <m/>
    <s v="http://pbs.twimg.com/profile_images/855643127541104640/zd0D0r2D_normal.jpg"/>
    <x v="111"/>
    <s v="https://twitter.com/#!/cannabisencyclo/status/1166613226207010816"/>
    <m/>
    <m/>
    <s v="1166613226207010816"/>
    <s v="1166603908900360198"/>
    <b v="0"/>
    <n v="1"/>
    <s v="15729017"/>
    <b v="0"/>
    <s v="und"/>
    <m/>
    <s v=""/>
    <b v="0"/>
    <n v="0"/>
    <s v=""/>
    <s v="Twitter for iPhone"/>
    <b v="0"/>
    <s v="1166603908900360198"/>
    <s v="Tweet"/>
    <n v="0"/>
    <n v="0"/>
    <m/>
    <m/>
    <m/>
    <m/>
    <m/>
    <m/>
    <m/>
    <m/>
    <n v="1"/>
    <s v="1"/>
    <s v="1"/>
    <m/>
    <m/>
    <m/>
    <m/>
    <m/>
    <m/>
    <m/>
    <m/>
    <m/>
  </r>
  <r>
    <s v="connormcspadden"/>
    <s v="cannabisencyclo"/>
    <m/>
    <m/>
    <m/>
    <m/>
    <m/>
    <m/>
    <m/>
    <m/>
    <s v="Yes"/>
    <n v="333"/>
    <m/>
    <m/>
    <x v="1"/>
    <d v="2019-08-28T07:28:17.000"/>
    <s v="@CannabisEncyclo Thanks bud"/>
    <m/>
    <m/>
    <x v="0"/>
    <m/>
    <s v="http://pbs.twimg.com/profile_images/1121281626359484417/5DsTFEQg_normal.png"/>
    <x v="112"/>
    <s v="https://twitter.com/#!/connormcspadden/status/1166613457719955462"/>
    <m/>
    <m/>
    <s v="1166613457719955462"/>
    <s v="1166613370411323393"/>
    <b v="0"/>
    <n v="0"/>
    <s v="1311502922"/>
    <b v="0"/>
    <s v="en"/>
    <m/>
    <s v=""/>
    <b v="0"/>
    <n v="0"/>
    <s v=""/>
    <s v="Twitter for iPhone"/>
    <b v="0"/>
    <s v="1166613370411323393"/>
    <s v="Tweet"/>
    <n v="0"/>
    <n v="0"/>
    <m/>
    <m/>
    <m/>
    <m/>
    <m/>
    <m/>
    <m/>
    <m/>
    <n v="1"/>
    <s v="1"/>
    <s v="1"/>
    <n v="0"/>
    <n v="0"/>
    <n v="0"/>
    <n v="0"/>
    <n v="0"/>
    <n v="0"/>
    <n v="3"/>
    <n v="100"/>
    <n v="3"/>
  </r>
  <r>
    <s v="cannabisencyclo"/>
    <s v="connormcspadden"/>
    <m/>
    <m/>
    <m/>
    <m/>
    <m/>
    <m/>
    <m/>
    <m/>
    <s v="Yes"/>
    <n v="334"/>
    <m/>
    <m/>
    <x v="1"/>
    <d v="2019-08-28T07:27:56.000"/>
    <s v="@connormcspadden Fucking shit this is funny."/>
    <m/>
    <m/>
    <x v="0"/>
    <m/>
    <s v="http://pbs.twimg.com/profile_images/855643127541104640/zd0D0r2D_normal.jpg"/>
    <x v="113"/>
    <s v="https://twitter.com/#!/cannabisencyclo/status/1166613370411323393"/>
    <m/>
    <m/>
    <s v="1166613370411323393"/>
    <s v="1166561179168387072"/>
    <b v="0"/>
    <n v="1"/>
    <s v="172430396"/>
    <b v="0"/>
    <s v="en"/>
    <m/>
    <s v=""/>
    <b v="0"/>
    <n v="0"/>
    <s v=""/>
    <s v="Twitter for iPhone"/>
    <b v="0"/>
    <s v="1166561179168387072"/>
    <s v="Tweet"/>
    <n v="0"/>
    <n v="0"/>
    <m/>
    <m/>
    <m/>
    <m/>
    <m/>
    <m/>
    <m/>
    <m/>
    <n v="1"/>
    <s v="1"/>
    <s v="1"/>
    <n v="0"/>
    <n v="0"/>
    <n v="3"/>
    <n v="50"/>
    <n v="0"/>
    <n v="0"/>
    <n v="3"/>
    <n v="50"/>
    <n v="6"/>
  </r>
  <r>
    <s v="cannabisencyclo"/>
    <s v="brodylogan"/>
    <m/>
    <m/>
    <m/>
    <m/>
    <m/>
    <m/>
    <m/>
    <m/>
    <s v="No"/>
    <n v="335"/>
    <m/>
    <m/>
    <x v="1"/>
    <d v="2019-08-28T07:39:03.000"/>
    <s v="@BrodyLogan 2005 Suns beat the Spurs because Amar’e."/>
    <m/>
    <m/>
    <x v="0"/>
    <m/>
    <s v="http://pbs.twimg.com/profile_images/855643127541104640/zd0D0r2D_normal.jpg"/>
    <x v="114"/>
    <s v="https://twitter.com/#!/cannabisencyclo/status/1166616164958724097"/>
    <m/>
    <m/>
    <s v="1166616164958724097"/>
    <s v="1166408296422506496"/>
    <b v="0"/>
    <n v="1"/>
    <s v="19563907"/>
    <b v="0"/>
    <s v="en"/>
    <m/>
    <s v=""/>
    <b v="0"/>
    <n v="0"/>
    <s v=""/>
    <s v="Twitter for iPhone"/>
    <b v="0"/>
    <s v="1166408296422506496"/>
    <s v="Tweet"/>
    <n v="0"/>
    <n v="0"/>
    <m/>
    <m/>
    <m/>
    <m/>
    <m/>
    <m/>
    <m/>
    <m/>
    <n v="1"/>
    <s v="1"/>
    <s v="1"/>
    <n v="0"/>
    <n v="0"/>
    <n v="0"/>
    <n v="0"/>
    <n v="0"/>
    <n v="0"/>
    <n v="9"/>
    <n v="100"/>
    <n v="9"/>
  </r>
  <r>
    <s v="cannabisencyclo"/>
    <s v="philorphilip"/>
    <m/>
    <m/>
    <m/>
    <m/>
    <m/>
    <m/>
    <m/>
    <m/>
    <s v="No"/>
    <n v="336"/>
    <m/>
    <m/>
    <x v="1"/>
    <d v="2019-08-28T14:50:07.000"/>
    <s v="@philorphilip So much product placement. That scene annoyed me for sure."/>
    <m/>
    <m/>
    <x v="0"/>
    <m/>
    <s v="http://pbs.twimg.com/profile_images/855643127541104640/zd0D0r2D_normal.jpg"/>
    <x v="115"/>
    <s v="https://twitter.com/#!/cannabisencyclo/status/1166724649754845184"/>
    <m/>
    <m/>
    <s v="1166724649754845184"/>
    <s v="1166586160250048514"/>
    <b v="0"/>
    <n v="0"/>
    <s v="287407012"/>
    <b v="0"/>
    <s v="en"/>
    <m/>
    <s v=""/>
    <b v="0"/>
    <n v="0"/>
    <s v=""/>
    <s v="Twitter for iPhone"/>
    <b v="0"/>
    <s v="1166586160250048514"/>
    <s v="Tweet"/>
    <n v="0"/>
    <n v="0"/>
    <m/>
    <m/>
    <m/>
    <m/>
    <m/>
    <m/>
    <m/>
    <m/>
    <n v="1"/>
    <s v="1"/>
    <s v="1"/>
    <n v="0"/>
    <n v="0"/>
    <n v="1"/>
    <n v="9.090909090909092"/>
    <n v="0"/>
    <n v="0"/>
    <n v="10"/>
    <n v="90.9090909090909"/>
    <n v="11"/>
  </r>
  <r>
    <s v="cannabisencyclo"/>
    <s v="6969_6969696969"/>
    <m/>
    <m/>
    <m/>
    <m/>
    <m/>
    <m/>
    <m/>
    <m/>
    <s v="No"/>
    <n v="337"/>
    <m/>
    <m/>
    <x v="0"/>
    <d v="2019-08-30T05:24:01.000"/>
    <s v="@patfromearth @6969_6969696969 I saved this and read it my daughter."/>
    <m/>
    <m/>
    <x v="0"/>
    <m/>
    <s v="http://pbs.twimg.com/profile_images/855643127541104640/zd0D0r2D_normal.jpg"/>
    <x v="116"/>
    <s v="https://twitter.com/#!/cannabisencyclo/status/1167306962163228672"/>
    <m/>
    <m/>
    <s v="1167306962163228672"/>
    <s v="1167163187130785793"/>
    <b v="0"/>
    <n v="0"/>
    <s v="54892867"/>
    <b v="0"/>
    <s v="en"/>
    <m/>
    <s v=""/>
    <b v="0"/>
    <n v="0"/>
    <s v=""/>
    <s v="Twitter for iPhone"/>
    <b v="0"/>
    <s v="1167163187130785793"/>
    <s v="Tweet"/>
    <n v="0"/>
    <n v="0"/>
    <m/>
    <m/>
    <m/>
    <m/>
    <m/>
    <m/>
    <m/>
    <m/>
    <n v="1"/>
    <s v="1"/>
    <s v="1"/>
    <m/>
    <m/>
    <m/>
    <m/>
    <m/>
    <m/>
    <m/>
    <m/>
    <m/>
  </r>
  <r>
    <s v="cannabisencyclo"/>
    <s v="birdysoderdy"/>
    <m/>
    <m/>
    <m/>
    <m/>
    <m/>
    <m/>
    <m/>
    <m/>
    <s v="No"/>
    <n v="339"/>
    <m/>
    <m/>
    <x v="0"/>
    <d v="2019-08-30T14:56:06.000"/>
    <s v="@juliaprescott @Gabrus @BirdySoderdy wanted to make sure you had the most pertinent news of the hour."/>
    <m/>
    <m/>
    <x v="0"/>
    <m/>
    <s v="http://pbs.twimg.com/profile_images/855643127541104640/zd0D0r2D_normal.jpg"/>
    <x v="117"/>
    <s v="https://twitter.com/#!/cannabisencyclo/status/1167450928007413761"/>
    <m/>
    <m/>
    <s v="1167450928007413761"/>
    <s v="1167225770256633856"/>
    <b v="0"/>
    <n v="1"/>
    <s v="27373679"/>
    <b v="0"/>
    <s v="en"/>
    <m/>
    <s v=""/>
    <b v="0"/>
    <n v="0"/>
    <s v=""/>
    <s v="Twitter for iPhone"/>
    <b v="0"/>
    <s v="1167225770256633856"/>
    <s v="Tweet"/>
    <n v="0"/>
    <n v="0"/>
    <m/>
    <m/>
    <m/>
    <m/>
    <m/>
    <m/>
    <m/>
    <m/>
    <n v="1"/>
    <s v="1"/>
    <s v="1"/>
    <m/>
    <m/>
    <m/>
    <m/>
    <m/>
    <m/>
    <m/>
    <m/>
    <m/>
  </r>
  <r>
    <s v="cannabisencyclo"/>
    <s v="jerrypleasure"/>
    <m/>
    <m/>
    <m/>
    <m/>
    <m/>
    <m/>
    <m/>
    <m/>
    <s v="No"/>
    <n v="340"/>
    <m/>
    <m/>
    <x v="1"/>
    <d v="2019-08-31T00:31:54.000"/>
    <s v="@Jerrypleasure https://t.co/QuKvwZKOlm"/>
    <m/>
    <m/>
    <x v="0"/>
    <s v="https://pbs.twimg.com/media/EDQiN6ZX4AAeUEK.jpg"/>
    <s v="https://pbs.twimg.com/media/EDQiN6ZX4AAeUEK.jpg"/>
    <x v="118"/>
    <s v="https://twitter.com/#!/cannabisencyclo/status/1167595834239643649"/>
    <m/>
    <m/>
    <s v="1167595834239643649"/>
    <s v="1167331028186234880"/>
    <b v="0"/>
    <n v="0"/>
    <s v="3177913382"/>
    <b v="0"/>
    <s v="und"/>
    <m/>
    <s v=""/>
    <b v="0"/>
    <n v="0"/>
    <s v=""/>
    <s v="Twitter for iPhone"/>
    <b v="0"/>
    <s v="1167331028186234880"/>
    <s v="Tweet"/>
    <n v="0"/>
    <n v="0"/>
    <m/>
    <m/>
    <m/>
    <m/>
    <m/>
    <m/>
    <m/>
    <m/>
    <n v="1"/>
    <s v="1"/>
    <s v="10"/>
    <n v="0"/>
    <n v="0"/>
    <n v="0"/>
    <n v="0"/>
    <n v="0"/>
    <n v="0"/>
    <n v="1"/>
    <n v="100"/>
    <n v="1"/>
  </r>
  <r>
    <s v="cannabisencyclo"/>
    <s v="juliaprescott"/>
    <m/>
    <m/>
    <m/>
    <m/>
    <m/>
    <m/>
    <m/>
    <m/>
    <s v="No"/>
    <n v="342"/>
    <m/>
    <m/>
    <x v="1"/>
    <d v="2019-09-04T00:16:22.000"/>
    <s v="@juliaprescott Michael Hutchence, Method Man, Seal, The Offspring, Massive Attack, and Sunny Day Real Estate on the same album. What in the ever-loving fuck was happening in 1995?"/>
    <m/>
    <m/>
    <x v="0"/>
    <m/>
    <s v="http://pbs.twimg.com/profile_images/855643127541104640/zd0D0r2D_normal.jpg"/>
    <x v="119"/>
    <s v="https://twitter.com/#!/cannabisencyclo/status/1169041478057889792"/>
    <m/>
    <m/>
    <s v="1169041478057889792"/>
    <s v="1169000171801387009"/>
    <b v="0"/>
    <n v="0"/>
    <s v="27373679"/>
    <b v="0"/>
    <s v="en"/>
    <m/>
    <s v=""/>
    <b v="0"/>
    <n v="0"/>
    <s v=""/>
    <s v="Twitter for iPhone"/>
    <b v="0"/>
    <s v="1169000171801387009"/>
    <s v="Tweet"/>
    <n v="0"/>
    <n v="0"/>
    <m/>
    <m/>
    <m/>
    <m/>
    <m/>
    <m/>
    <m/>
    <m/>
    <n v="2"/>
    <s v="1"/>
    <s v="1"/>
    <n v="1"/>
    <n v="3.4482758620689653"/>
    <n v="2"/>
    <n v="6.896551724137931"/>
    <n v="0"/>
    <n v="0"/>
    <n v="26"/>
    <n v="89.65517241379311"/>
    <n v="29"/>
  </r>
  <r>
    <s v="cannabisencyclo"/>
    <s v="dialoguerest"/>
    <m/>
    <m/>
    <m/>
    <m/>
    <m/>
    <m/>
    <m/>
    <m/>
    <s v="No"/>
    <n v="343"/>
    <m/>
    <m/>
    <x v="0"/>
    <d v="2019-09-04T19:14:26.000"/>
    <s v="@SimonMajumdar @mattatouille @DialogueRest This is what I came here to say."/>
    <m/>
    <m/>
    <x v="0"/>
    <m/>
    <s v="http://pbs.twimg.com/profile_images/855643127541104640/zd0D0r2D_normal.jpg"/>
    <x v="120"/>
    <s v="https://twitter.com/#!/cannabisencyclo/status/1169327880406478849"/>
    <m/>
    <m/>
    <s v="1169327880406478849"/>
    <s v="1168679975710380032"/>
    <b v="0"/>
    <n v="0"/>
    <s v="19402839"/>
    <b v="0"/>
    <s v="en"/>
    <m/>
    <s v=""/>
    <b v="0"/>
    <n v="0"/>
    <s v=""/>
    <s v="Twitter for iPhone"/>
    <b v="0"/>
    <s v="1168679975710380032"/>
    <s v="Tweet"/>
    <n v="0"/>
    <n v="0"/>
    <s v="-74.026675,40.683935 _x000a_-73.910408,40.683935 _x000a_-73.910408,40.877483 _x000a_-74.026675,40.877483"/>
    <s v="United States"/>
    <s v="US"/>
    <s v="Manhattan, NY"/>
    <s v="01a9a39529b27f36"/>
    <s v="Manhattan"/>
    <s v="city"/>
    <s v="https://api.twitter.com/1.1/geo/id/01a9a39529b27f36.json"/>
    <n v="1"/>
    <s v="1"/>
    <s v="1"/>
    <m/>
    <m/>
    <m/>
    <m/>
    <m/>
    <m/>
    <m/>
    <m/>
    <m/>
  </r>
  <r>
    <s v="cannabisencyclo"/>
    <s v="stephenking"/>
    <m/>
    <m/>
    <m/>
    <m/>
    <m/>
    <m/>
    <m/>
    <m/>
    <s v="No"/>
    <n v="345"/>
    <m/>
    <m/>
    <x v="1"/>
    <d v="2019-09-06T13:40:11.000"/>
    <s v="@StephenKing So what you’re saying is that this is a Jacob’s Ladder scenario?! @paulscheer"/>
    <m/>
    <m/>
    <x v="0"/>
    <m/>
    <s v="http://pbs.twimg.com/profile_images/855643127541104640/zd0D0r2D_normal.jpg"/>
    <x v="121"/>
    <s v="https://twitter.com/#!/cannabisencyclo/status/1169968540910260224"/>
    <m/>
    <m/>
    <s v="1169968540910260224"/>
    <s v="1169715644444631043"/>
    <b v="0"/>
    <n v="0"/>
    <s v="2233154425"/>
    <b v="0"/>
    <s v="en"/>
    <m/>
    <s v=""/>
    <b v="0"/>
    <n v="0"/>
    <s v=""/>
    <s v="Twitter for iPhone"/>
    <b v="0"/>
    <s v="1169715644444631043"/>
    <s v="Tweet"/>
    <n v="0"/>
    <n v="0"/>
    <m/>
    <m/>
    <m/>
    <m/>
    <m/>
    <m/>
    <m/>
    <m/>
    <n v="1"/>
    <s v="1"/>
    <s v="1"/>
    <m/>
    <m/>
    <m/>
    <m/>
    <m/>
    <m/>
    <m/>
    <m/>
    <m/>
  </r>
  <r>
    <s v="cannabisencyclo"/>
    <s v="clairevtran"/>
    <m/>
    <m/>
    <m/>
    <m/>
    <m/>
    <m/>
    <m/>
    <m/>
    <s v="No"/>
    <n v="346"/>
    <m/>
    <m/>
    <x v="1"/>
    <d v="2019-09-06T13:39:00.000"/>
    <s v="@clairevtran All I could think of..._x000a__x000a_“Hi... I’m in Irvine.” https://t.co/tydb2dhWoP"/>
    <m/>
    <m/>
    <x v="0"/>
    <s v="https://pbs.twimg.com/tweet_video_thumb/EDyP5PLXkAA5RnT.jpg"/>
    <s v="https://pbs.twimg.com/tweet_video_thumb/EDyP5PLXkAA5RnT.jpg"/>
    <x v="122"/>
    <s v="https://twitter.com/#!/cannabisencyclo/status/1169968244037476352"/>
    <m/>
    <m/>
    <s v="1169968244037476352"/>
    <s v="1169685927519772672"/>
    <b v="0"/>
    <n v="0"/>
    <s v="2835722978"/>
    <b v="0"/>
    <s v="en"/>
    <m/>
    <s v=""/>
    <b v="0"/>
    <n v="0"/>
    <s v=""/>
    <s v="Twitter for iPhone"/>
    <b v="0"/>
    <s v="1169685927519772672"/>
    <s v="Tweet"/>
    <n v="0"/>
    <n v="0"/>
    <m/>
    <m/>
    <m/>
    <m/>
    <m/>
    <m/>
    <m/>
    <m/>
    <n v="2"/>
    <s v="1"/>
    <s v="1"/>
    <n v="0"/>
    <n v="0"/>
    <n v="0"/>
    <n v="0"/>
    <n v="0"/>
    <n v="0"/>
    <n v="11"/>
    <n v="100"/>
    <n v="11"/>
  </r>
  <r>
    <s v="cannabisencyclo"/>
    <s v="clairevtran"/>
    <m/>
    <m/>
    <m/>
    <m/>
    <m/>
    <m/>
    <m/>
    <m/>
    <s v="No"/>
    <n v="347"/>
    <m/>
    <m/>
    <x v="1"/>
    <d v="2019-09-06T13:53:15.000"/>
    <s v="@clairevtran Victorville is shirtless and yelling at no one in particular at a gas station"/>
    <m/>
    <m/>
    <x v="0"/>
    <m/>
    <s v="http://pbs.twimg.com/profile_images/855643127541104640/zd0D0r2D_normal.jpg"/>
    <x v="123"/>
    <s v="https://twitter.com/#!/cannabisencyclo/status/1169971828187639810"/>
    <m/>
    <m/>
    <s v="1169971828187639810"/>
    <s v="1169685927519772672"/>
    <b v="0"/>
    <n v="2"/>
    <s v="2835722978"/>
    <b v="0"/>
    <s v="en"/>
    <m/>
    <s v=""/>
    <b v="0"/>
    <n v="0"/>
    <s v=""/>
    <s v="Twitter for iPhone"/>
    <b v="0"/>
    <s v="1169685927519772672"/>
    <s v="Tweet"/>
    <n v="0"/>
    <n v="0"/>
    <m/>
    <m/>
    <m/>
    <m/>
    <m/>
    <m/>
    <m/>
    <m/>
    <n v="2"/>
    <s v="1"/>
    <s v="1"/>
    <n v="0"/>
    <n v="0"/>
    <n v="0"/>
    <n v="0"/>
    <n v="0"/>
    <n v="0"/>
    <n v="15"/>
    <n v="100"/>
    <n v="15"/>
  </r>
  <r>
    <s v="cannabisencyclo"/>
    <s v="jordandan53"/>
    <m/>
    <m/>
    <m/>
    <m/>
    <m/>
    <m/>
    <m/>
    <m/>
    <s v="No"/>
    <n v="348"/>
    <m/>
    <m/>
    <x v="1"/>
    <d v="2019-09-07T01:11:16.000"/>
    <s v="@jordandan53 Serbia gonna crush everyone. JOKIC 💪💪"/>
    <m/>
    <m/>
    <x v="0"/>
    <m/>
    <s v="http://pbs.twimg.com/profile_images/855643127541104640/zd0D0r2D_normal.jpg"/>
    <x v="124"/>
    <s v="https://twitter.com/#!/cannabisencyclo/status/1170142456689627136"/>
    <m/>
    <m/>
    <s v="1170142456689627136"/>
    <s v="1170094676805857281"/>
    <b v="0"/>
    <n v="0"/>
    <s v="2519728155"/>
    <b v="0"/>
    <s v="en"/>
    <m/>
    <s v=""/>
    <b v="0"/>
    <n v="0"/>
    <s v=""/>
    <s v="Twitter for iPhone"/>
    <b v="0"/>
    <s v="1170094676805857281"/>
    <s v="Tweet"/>
    <n v="0"/>
    <n v="0"/>
    <m/>
    <m/>
    <m/>
    <m/>
    <m/>
    <m/>
    <m/>
    <m/>
    <n v="1"/>
    <s v="1"/>
    <s v="1"/>
    <n v="0"/>
    <n v="0"/>
    <n v="1"/>
    <n v="16.666666666666668"/>
    <n v="0"/>
    <n v="0"/>
    <n v="5"/>
    <n v="83.33333333333333"/>
    <n v="6"/>
  </r>
  <r>
    <s v="cannabisencyclo"/>
    <s v="mattoswaltva"/>
    <m/>
    <m/>
    <m/>
    <m/>
    <m/>
    <m/>
    <m/>
    <m/>
    <s v="No"/>
    <n v="349"/>
    <m/>
    <m/>
    <x v="1"/>
    <d v="2019-09-08T03:35:35.000"/>
    <s v="@MattOswaltVA I got that China White!"/>
    <m/>
    <m/>
    <x v="0"/>
    <m/>
    <s v="http://pbs.twimg.com/profile_images/855643127541104640/zd0D0r2D_normal.jpg"/>
    <x v="125"/>
    <s v="https://twitter.com/#!/cannabisencyclo/status/1170541161359892480"/>
    <m/>
    <m/>
    <s v="1170541161359892480"/>
    <s v="1170372647626002432"/>
    <b v="0"/>
    <n v="0"/>
    <s v="249346453"/>
    <b v="0"/>
    <s v="en"/>
    <m/>
    <s v=""/>
    <b v="0"/>
    <n v="0"/>
    <s v=""/>
    <s v="Twitter for iPhone"/>
    <b v="0"/>
    <s v="1170372647626002432"/>
    <s v="Tweet"/>
    <n v="0"/>
    <n v="0"/>
    <m/>
    <m/>
    <m/>
    <m/>
    <m/>
    <m/>
    <m/>
    <m/>
    <n v="1"/>
    <s v="1"/>
    <s v="1"/>
    <n v="0"/>
    <n v="0"/>
    <n v="0"/>
    <n v="0"/>
    <n v="0"/>
    <n v="0"/>
    <n v="6"/>
    <n v="100"/>
    <n v="6"/>
  </r>
  <r>
    <s v="cannabisencyclo"/>
    <s v="sarahksilverman"/>
    <m/>
    <m/>
    <m/>
    <m/>
    <m/>
    <m/>
    <m/>
    <m/>
    <s v="No"/>
    <n v="350"/>
    <m/>
    <m/>
    <x v="1"/>
    <d v="2019-09-09T19:04:24.000"/>
    <s v="@SarahKSilverman Making claims like that is a little, um, risky. Especially when every person’s endocannabinoid systems are different and reactions to various compounds can be completely opposite... and each harvest batch can have significantly different chemical content over time."/>
    <m/>
    <m/>
    <x v="0"/>
    <m/>
    <s v="http://pbs.twimg.com/profile_images/855643127541104640/zd0D0r2D_normal.jpg"/>
    <x v="126"/>
    <s v="https://twitter.com/#!/cannabisencyclo/status/1171137294041931776"/>
    <m/>
    <m/>
    <s v="1171137294041931776"/>
    <s v="1171117060564193280"/>
    <b v="0"/>
    <n v="4"/>
    <s v="30364057"/>
    <b v="0"/>
    <s v="en"/>
    <m/>
    <s v=""/>
    <b v="0"/>
    <n v="0"/>
    <s v=""/>
    <s v="Twitter for iPhone"/>
    <b v="0"/>
    <s v="1171117060564193280"/>
    <s v="Tweet"/>
    <n v="0"/>
    <n v="0"/>
    <m/>
    <m/>
    <m/>
    <m/>
    <m/>
    <m/>
    <m/>
    <m/>
    <n v="1"/>
    <s v="1"/>
    <s v="1"/>
    <n v="1"/>
    <n v="2.5"/>
    <n v="1"/>
    <n v="2.5"/>
    <n v="0"/>
    <n v="0"/>
    <n v="38"/>
    <n v="95"/>
    <n v="40"/>
  </r>
  <r>
    <s v="cannabisencyclo"/>
    <s v="gabrus"/>
    <m/>
    <m/>
    <m/>
    <m/>
    <m/>
    <m/>
    <m/>
    <m/>
    <s v="No"/>
    <n v="352"/>
    <m/>
    <m/>
    <x v="1"/>
    <d v="2019-09-17T04:06:38.000"/>
    <s v="@Gabrus 🙌🙌🙌"/>
    <m/>
    <m/>
    <x v="0"/>
    <m/>
    <s v="http://pbs.twimg.com/profile_images/855643127541104640/zd0D0r2D_normal.jpg"/>
    <x v="127"/>
    <s v="https://twitter.com/#!/cannabisencyclo/status/1173810467875115009"/>
    <m/>
    <m/>
    <s v="1173810467875115009"/>
    <s v="1173808716526669824"/>
    <b v="0"/>
    <n v="1"/>
    <s v="145320485"/>
    <b v="0"/>
    <s v="und"/>
    <m/>
    <s v=""/>
    <b v="0"/>
    <n v="0"/>
    <s v=""/>
    <s v="Twitter for iPhone"/>
    <b v="0"/>
    <s v="1173808716526669824"/>
    <s v="Tweet"/>
    <n v="0"/>
    <n v="0"/>
    <m/>
    <m/>
    <m/>
    <m/>
    <m/>
    <m/>
    <m/>
    <m/>
    <n v="1"/>
    <s v="1"/>
    <s v="1"/>
    <n v="0"/>
    <n v="0"/>
    <n v="0"/>
    <n v="0"/>
    <n v="0"/>
    <n v="0"/>
    <n v="1"/>
    <n v="100"/>
    <n v="1"/>
  </r>
  <r>
    <s v="cannabisencyclo"/>
    <s v="jimmfelton"/>
    <m/>
    <m/>
    <m/>
    <m/>
    <m/>
    <m/>
    <m/>
    <m/>
    <s v="No"/>
    <n v="353"/>
    <m/>
    <m/>
    <x v="1"/>
    <d v="2019-09-24T15:23:35.000"/>
    <s v="@JimMFelton That camera work tho... 👌"/>
    <m/>
    <m/>
    <x v="0"/>
    <m/>
    <s v="http://pbs.twimg.com/profile_images/855643127541104640/zd0D0r2D_normal.jpg"/>
    <x v="128"/>
    <s v="https://twitter.com/#!/cannabisencyclo/status/1176517542963056640"/>
    <m/>
    <m/>
    <s v="1176517542963056640"/>
    <s v="1176171959916408833"/>
    <b v="0"/>
    <n v="1"/>
    <s v="2904913023"/>
    <b v="0"/>
    <s v="en"/>
    <m/>
    <s v=""/>
    <b v="0"/>
    <n v="0"/>
    <s v=""/>
    <s v="Twitter for iPhone"/>
    <b v="0"/>
    <s v="1176171959916408833"/>
    <s v="Tweet"/>
    <n v="0"/>
    <n v="0"/>
    <m/>
    <m/>
    <m/>
    <m/>
    <m/>
    <m/>
    <m/>
    <m/>
    <n v="1"/>
    <s v="1"/>
    <s v="1"/>
    <n v="1"/>
    <n v="20"/>
    <n v="0"/>
    <n v="0"/>
    <n v="0"/>
    <n v="0"/>
    <n v="4"/>
    <n v="80"/>
    <n v="5"/>
  </r>
  <r>
    <s v="cannabisencyclo"/>
    <s v="denverstiffs"/>
    <m/>
    <m/>
    <m/>
    <m/>
    <m/>
    <m/>
    <m/>
    <m/>
    <s v="No"/>
    <n v="354"/>
    <m/>
    <m/>
    <x v="1"/>
    <d v="2019-09-24T16:31:14.000"/>
    <s v="@denverstiffs https://t.co/kRLS79RDmw"/>
    <m/>
    <m/>
    <x v="0"/>
    <s v="https://pbs.twimg.com/media/EFPj9BQUYAI01f9.jpg"/>
    <s v="https://pbs.twimg.com/media/EFPj9BQUYAI01f9.jpg"/>
    <x v="129"/>
    <s v="https://twitter.com/#!/cannabisencyclo/status/1176534567211032576"/>
    <m/>
    <m/>
    <s v="1176534567211032576"/>
    <s v="1176348331678863361"/>
    <b v="0"/>
    <n v="0"/>
    <s v="22037055"/>
    <b v="0"/>
    <s v="und"/>
    <m/>
    <s v=""/>
    <b v="0"/>
    <n v="0"/>
    <s v=""/>
    <s v="Twitter for iPhone"/>
    <b v="0"/>
    <s v="1176348331678863361"/>
    <s v="Tweet"/>
    <n v="0"/>
    <n v="0"/>
    <m/>
    <m/>
    <m/>
    <m/>
    <m/>
    <m/>
    <m/>
    <m/>
    <n v="1"/>
    <s v="1"/>
    <s v="1"/>
    <n v="0"/>
    <n v="0"/>
    <n v="0"/>
    <n v="0"/>
    <n v="0"/>
    <n v="0"/>
    <n v="1"/>
    <n v="100"/>
    <n v="1"/>
  </r>
  <r>
    <s v="cannabisencyclo"/>
    <s v="jackallisonlol"/>
    <m/>
    <m/>
    <m/>
    <m/>
    <m/>
    <m/>
    <m/>
    <m/>
    <s v="No"/>
    <n v="355"/>
    <m/>
    <m/>
    <x v="0"/>
    <d v="2019-09-25T21:40:20.000"/>
    <s v="Head Shop Sonic looks great, no idea what anyone is talking about. @jackallisonLOL @nickwiger https://t.co/RaU2UUNhYc"/>
    <m/>
    <m/>
    <x v="0"/>
    <s v="https://pbs.twimg.com/media/EFV0SXaUcAAer1T.jpg"/>
    <s v="https://pbs.twimg.com/media/EFV0SXaUcAAer1T.jpg"/>
    <x v="130"/>
    <s v="https://twitter.com/#!/cannabisencyclo/status/1176974743376809984"/>
    <m/>
    <m/>
    <s v="1176974743376809984"/>
    <m/>
    <b v="0"/>
    <n v="0"/>
    <s v=""/>
    <b v="0"/>
    <s v="en"/>
    <m/>
    <s v=""/>
    <b v="0"/>
    <n v="0"/>
    <s v=""/>
    <s v="Twitter for iPhone"/>
    <b v="0"/>
    <s v="1176974743376809984"/>
    <s v="Tweet"/>
    <n v="0"/>
    <n v="0"/>
    <s v="-122.514926,37.708075 _x000a_-122.514926,37.833238 _x000a_-122.357031,37.833238 _x000a_-122.357031,37.708075"/>
    <s v="United States"/>
    <s v="US"/>
    <s v="San Francisco, CA"/>
    <s v="5a110d312052166f"/>
    <s v="San Francisco"/>
    <s v="city"/>
    <s v="https://api.twitter.com/1.1/geo/id/5a110d312052166f.json"/>
    <n v="1"/>
    <s v="1"/>
    <s v="1"/>
    <m/>
    <m/>
    <m/>
    <m/>
    <m/>
    <m/>
    <m/>
    <m/>
    <m/>
  </r>
  <r>
    <s v="gennefer"/>
    <s v="cannabisencyclo"/>
    <m/>
    <m/>
    <m/>
    <m/>
    <m/>
    <m/>
    <m/>
    <m/>
    <s v="Yes"/>
    <n v="356"/>
    <m/>
    <m/>
    <x v="1"/>
    <d v="2019-08-28T06:50:20.000"/>
    <s v="@CannabisEncyclo The left is Burgers 99 by the Badmaash guys and it was a flavor explosion; the right is BigBoi Fil… https://t.co/H7bic0rCqI"/>
    <s v="https://twitter.com/i/web/status/1166603908900360198"/>
    <s v="twitter.com"/>
    <x v="0"/>
    <m/>
    <s v="http://pbs.twimg.com/profile_images/1116914726993162241/ybPiz8fW_normal.jpg"/>
    <x v="131"/>
    <s v="https://twitter.com/#!/gennefer/status/1166603908900360198"/>
    <m/>
    <m/>
    <s v="1166603908900360198"/>
    <s v="1166601391663656966"/>
    <b v="0"/>
    <n v="0"/>
    <s v="1311502922"/>
    <b v="0"/>
    <s v="en"/>
    <m/>
    <s v=""/>
    <b v="0"/>
    <n v="0"/>
    <s v=""/>
    <s v="Twitter for iPhone"/>
    <b v="1"/>
    <s v="1166601391663656966"/>
    <s v="Tweet"/>
    <n v="0"/>
    <n v="0"/>
    <m/>
    <m/>
    <m/>
    <m/>
    <m/>
    <m/>
    <m/>
    <m/>
    <n v="2"/>
    <s v="1"/>
    <s v="1"/>
    <n v="1"/>
    <n v="4.761904761904762"/>
    <n v="0"/>
    <n v="0"/>
    <n v="0"/>
    <n v="0"/>
    <n v="20"/>
    <n v="95.23809523809524"/>
    <n v="21"/>
  </r>
  <r>
    <s v="gennefer"/>
    <s v="cannabisencyclo"/>
    <m/>
    <m/>
    <m/>
    <m/>
    <m/>
    <m/>
    <m/>
    <m/>
    <s v="Yes"/>
    <n v="357"/>
    <m/>
    <m/>
    <x v="1"/>
    <d v="2019-09-26T00:16:10.000"/>
    <s v="@CannabisEncyclo It would appear so. Also acceptable: “Yield to Self-Absorbed Assholes.”"/>
    <m/>
    <m/>
    <x v="0"/>
    <m/>
    <s v="http://pbs.twimg.com/profile_images/1116914726993162241/ybPiz8fW_normal.jpg"/>
    <x v="132"/>
    <s v="https://twitter.com/#!/gennefer/status/1177013958810583041"/>
    <m/>
    <m/>
    <s v="1177013958810583041"/>
    <s v="1177011101776482304"/>
    <b v="0"/>
    <n v="0"/>
    <s v="1311502922"/>
    <b v="0"/>
    <s v="en"/>
    <m/>
    <s v=""/>
    <b v="0"/>
    <n v="0"/>
    <s v=""/>
    <s v="Twitter for iPhone"/>
    <b v="0"/>
    <s v="1177011101776482304"/>
    <s v="Tweet"/>
    <n v="0"/>
    <n v="0"/>
    <m/>
    <m/>
    <m/>
    <m/>
    <m/>
    <m/>
    <m/>
    <m/>
    <n v="2"/>
    <s v="1"/>
    <s v="1"/>
    <n v="0"/>
    <n v="0"/>
    <n v="0"/>
    <n v="0"/>
    <n v="0"/>
    <n v="0"/>
    <n v="12"/>
    <n v="100"/>
    <n v="12"/>
  </r>
  <r>
    <s v="cannabisencyclo"/>
    <s v="gennefer"/>
    <m/>
    <m/>
    <m/>
    <m/>
    <m/>
    <m/>
    <m/>
    <m/>
    <s v="Yes"/>
    <n v="358"/>
    <m/>
    <m/>
    <x v="1"/>
    <d v="2019-08-28T06:40:20.000"/>
    <s v="@Gennefer Wait, who made each of these?"/>
    <m/>
    <m/>
    <x v="0"/>
    <m/>
    <s v="http://pbs.twimg.com/profile_images/855643127541104640/zd0D0r2D_normal.jpg"/>
    <x v="133"/>
    <s v="https://twitter.com/#!/cannabisencyclo/status/1166601391663656966"/>
    <m/>
    <m/>
    <s v="1166601391663656966"/>
    <s v="1166502574951817216"/>
    <b v="0"/>
    <n v="0"/>
    <s v="15729017"/>
    <b v="0"/>
    <s v="en"/>
    <m/>
    <s v=""/>
    <b v="0"/>
    <n v="0"/>
    <s v=""/>
    <s v="Twitter for iPhone"/>
    <b v="0"/>
    <s v="1166502574951817216"/>
    <s v="Tweet"/>
    <n v="0"/>
    <n v="0"/>
    <m/>
    <m/>
    <m/>
    <m/>
    <m/>
    <m/>
    <m/>
    <m/>
    <n v="3"/>
    <s v="1"/>
    <s v="1"/>
    <n v="0"/>
    <n v="0"/>
    <n v="0"/>
    <n v="0"/>
    <n v="0"/>
    <n v="0"/>
    <n v="7"/>
    <n v="100"/>
    <n v="7"/>
  </r>
  <r>
    <s v="cannabisencyclo"/>
    <s v="gennefer"/>
    <m/>
    <m/>
    <m/>
    <m/>
    <m/>
    <m/>
    <m/>
    <m/>
    <s v="Yes"/>
    <n v="360"/>
    <m/>
    <m/>
    <x v="1"/>
    <d v="2019-09-26T00:04:49.000"/>
    <s v="@Gennefer Is that seriously a “Caution: Oblivious Fucks” sign?"/>
    <m/>
    <m/>
    <x v="0"/>
    <m/>
    <s v="http://pbs.twimg.com/profile_images/855643127541104640/zd0D0r2D_normal.jpg"/>
    <x v="134"/>
    <s v="https://twitter.com/#!/cannabisencyclo/status/1177011101776482304"/>
    <m/>
    <m/>
    <s v="1177011101776482304"/>
    <s v="1177009916831096834"/>
    <b v="0"/>
    <n v="2"/>
    <s v="15729017"/>
    <b v="0"/>
    <s v="en"/>
    <m/>
    <s v=""/>
    <b v="0"/>
    <n v="0"/>
    <s v=""/>
    <s v="Twitter for iPhone"/>
    <b v="0"/>
    <s v="1177009916831096834"/>
    <s v="Tweet"/>
    <n v="0"/>
    <n v="0"/>
    <m/>
    <m/>
    <m/>
    <m/>
    <m/>
    <m/>
    <m/>
    <m/>
    <n v="3"/>
    <s v="1"/>
    <s v="1"/>
    <n v="0"/>
    <n v="0"/>
    <n v="1"/>
    <n v="11.11111111111111"/>
    <n v="0"/>
    <n v="0"/>
    <n v="8"/>
    <n v="88.88888888888889"/>
    <n v="9"/>
  </r>
  <r>
    <s v="cannabisencyclo"/>
    <s v="mattatouille"/>
    <m/>
    <m/>
    <m/>
    <m/>
    <m/>
    <m/>
    <m/>
    <m/>
    <s v="No"/>
    <n v="361"/>
    <m/>
    <m/>
    <x v="1"/>
    <d v="2019-08-12T22:41:11.000"/>
    <s v="@mattatouille Because they are gems they are priced accordingly..?"/>
    <m/>
    <m/>
    <x v="0"/>
    <m/>
    <s v="http://pbs.twimg.com/profile_images/855643127541104640/zd0D0r2D_normal.jpg"/>
    <x v="135"/>
    <s v="https://twitter.com/#!/cannabisencyclo/status/1161044990459408386"/>
    <m/>
    <m/>
    <s v="1161044990459408386"/>
    <s v="1160978945417703424"/>
    <b v="0"/>
    <n v="0"/>
    <s v="15858175"/>
    <b v="0"/>
    <s v="en"/>
    <m/>
    <s v=""/>
    <b v="0"/>
    <n v="0"/>
    <s v=""/>
    <s v="Twitter for iPhone"/>
    <b v="0"/>
    <s v="1160978945417703424"/>
    <s v="Tweet"/>
    <n v="0"/>
    <n v="0"/>
    <m/>
    <m/>
    <m/>
    <m/>
    <m/>
    <m/>
    <m/>
    <m/>
    <n v="2"/>
    <s v="1"/>
    <s v="1"/>
    <n v="1"/>
    <n v="11.11111111111111"/>
    <n v="0"/>
    <n v="0"/>
    <n v="0"/>
    <n v="0"/>
    <n v="8"/>
    <n v="88.88888888888889"/>
    <n v="9"/>
  </r>
  <r>
    <s v="cannabisencyclo"/>
    <s v="mattatouille"/>
    <m/>
    <m/>
    <m/>
    <m/>
    <m/>
    <m/>
    <m/>
    <m/>
    <s v="No"/>
    <n v="363"/>
    <m/>
    <m/>
    <x v="1"/>
    <d v="2019-09-26T00:05:18.000"/>
    <s v="@mattatouille Noooo"/>
    <m/>
    <m/>
    <x v="0"/>
    <m/>
    <s v="http://pbs.twimg.com/profile_images/855643127541104640/zd0D0r2D_normal.jpg"/>
    <x v="136"/>
    <s v="https://twitter.com/#!/cannabisencyclo/status/1177011223356821505"/>
    <m/>
    <m/>
    <s v="1177011223356821505"/>
    <s v="1176974035755790336"/>
    <b v="0"/>
    <n v="0"/>
    <s v="15858175"/>
    <b v="0"/>
    <s v="und"/>
    <m/>
    <s v=""/>
    <b v="0"/>
    <n v="0"/>
    <s v=""/>
    <s v="Twitter for iPhone"/>
    <b v="0"/>
    <s v="1176974035755790336"/>
    <s v="Tweet"/>
    <n v="0"/>
    <n v="0"/>
    <m/>
    <m/>
    <m/>
    <m/>
    <m/>
    <m/>
    <m/>
    <m/>
    <n v="2"/>
    <s v="1"/>
    <s v="1"/>
    <n v="0"/>
    <n v="0"/>
    <n v="0"/>
    <n v="0"/>
    <n v="0"/>
    <n v="0"/>
    <n v="2"/>
    <n v="100"/>
    <n v="2"/>
  </r>
  <r>
    <s v="fakejakebrowne"/>
    <s v="cannabisencyclo"/>
    <m/>
    <m/>
    <m/>
    <m/>
    <m/>
    <m/>
    <m/>
    <m/>
    <s v="Yes"/>
    <n v="364"/>
    <m/>
    <m/>
    <x v="1"/>
    <d v="2019-08-13T19:29:01.000"/>
    <s v="@CannabisEncyclo I need this print and I don't even dab 😮"/>
    <m/>
    <m/>
    <x v="0"/>
    <m/>
    <s v="http://pbs.twimg.com/profile_images/1130887748426932224/ooOU88O4_normal.png"/>
    <x v="137"/>
    <s v="https://twitter.com/#!/fakejakebrowne/status/1161359018796830720"/>
    <m/>
    <m/>
    <s v="1161359018796830720"/>
    <s v="1161358065678991360"/>
    <b v="0"/>
    <n v="0"/>
    <s v="1311502922"/>
    <b v="0"/>
    <s v="en"/>
    <m/>
    <s v=""/>
    <b v="0"/>
    <n v="0"/>
    <s v=""/>
    <s v="Twitter for Android"/>
    <b v="0"/>
    <s v="1161358065678991360"/>
    <s v="Tweet"/>
    <n v="0"/>
    <n v="0"/>
    <m/>
    <m/>
    <m/>
    <m/>
    <m/>
    <m/>
    <m/>
    <m/>
    <n v="2"/>
    <s v="9"/>
    <s v="1"/>
    <n v="0"/>
    <n v="0"/>
    <n v="0"/>
    <n v="0"/>
    <n v="0"/>
    <n v="0"/>
    <n v="10"/>
    <n v="100"/>
    <n v="10"/>
  </r>
  <r>
    <s v="fakejakebrowne"/>
    <s v="cannabisencyclo"/>
    <m/>
    <m/>
    <m/>
    <m/>
    <m/>
    <m/>
    <m/>
    <m/>
    <s v="Yes"/>
    <n v="366"/>
    <m/>
    <m/>
    <x v="1"/>
    <d v="2019-09-25T23:24:24.000"/>
    <s v="@CannabisEncyclo I can't resist a good Wiggumism."/>
    <m/>
    <m/>
    <x v="0"/>
    <m/>
    <s v="http://pbs.twimg.com/profile_images/1130887748426932224/ooOU88O4_normal.png"/>
    <x v="138"/>
    <s v="https://twitter.com/#!/fakejakebrowne/status/1177000932527050753"/>
    <m/>
    <m/>
    <s v="1177000932527050753"/>
    <s v="1176998293223571458"/>
    <b v="0"/>
    <n v="0"/>
    <s v="1311502922"/>
    <b v="0"/>
    <s v="en"/>
    <m/>
    <s v=""/>
    <b v="0"/>
    <n v="0"/>
    <s v=""/>
    <s v="Twitter Web App"/>
    <b v="0"/>
    <s v="1176998293223571458"/>
    <s v="Tweet"/>
    <n v="0"/>
    <n v="0"/>
    <m/>
    <m/>
    <m/>
    <m/>
    <m/>
    <m/>
    <m/>
    <m/>
    <n v="2"/>
    <s v="9"/>
    <s v="1"/>
    <n v="1"/>
    <n v="14.285714285714286"/>
    <n v="0"/>
    <n v="0"/>
    <n v="0"/>
    <n v="0"/>
    <n v="6"/>
    <n v="85.71428571428571"/>
    <n v="7"/>
  </r>
  <r>
    <s v="cannabisencyclo"/>
    <s v="fakejakebrowne"/>
    <m/>
    <m/>
    <m/>
    <m/>
    <m/>
    <m/>
    <m/>
    <m/>
    <s v="Yes"/>
    <n v="367"/>
    <m/>
    <m/>
    <x v="1"/>
    <d v="2019-09-25T23:13:55.000"/>
    <s v="@fakejakebrowne This is A+ work, sir."/>
    <m/>
    <m/>
    <x v="0"/>
    <m/>
    <s v="http://pbs.twimg.com/profile_images/855643127541104640/zd0D0r2D_normal.jpg"/>
    <x v="139"/>
    <s v="https://twitter.com/#!/cannabisencyclo/status/1176998293223571458"/>
    <m/>
    <m/>
    <s v="1176998293223571458"/>
    <s v="1176917683591233536"/>
    <b v="0"/>
    <n v="1"/>
    <s v="18369976"/>
    <b v="0"/>
    <s v="en"/>
    <m/>
    <s v=""/>
    <b v="0"/>
    <n v="0"/>
    <s v=""/>
    <s v="Twitter for iPhone"/>
    <b v="0"/>
    <s v="1176917683591233536"/>
    <s v="Tweet"/>
    <n v="0"/>
    <n v="0"/>
    <m/>
    <m/>
    <m/>
    <m/>
    <m/>
    <m/>
    <m/>
    <m/>
    <n v="2"/>
    <s v="1"/>
    <s v="9"/>
    <n v="1"/>
    <n v="16.666666666666668"/>
    <n v="0"/>
    <n v="0"/>
    <n v="0"/>
    <n v="0"/>
    <n v="5"/>
    <n v="83.33333333333333"/>
    <n v="6"/>
  </r>
  <r>
    <s v="cannabisencyclo"/>
    <s v="fakejakebrowne"/>
    <m/>
    <m/>
    <m/>
    <m/>
    <m/>
    <m/>
    <m/>
    <m/>
    <s v="Yes"/>
    <n v="368"/>
    <m/>
    <m/>
    <x v="1"/>
    <d v="2019-09-26T00:32:17.000"/>
    <s v="@fakejakebrowne THC is like the tiniest part of the story. My favorite weed usually tests 16-21%."/>
    <m/>
    <m/>
    <x v="0"/>
    <m/>
    <s v="http://pbs.twimg.com/profile_images/855643127541104640/zd0D0r2D_normal.jpg"/>
    <x v="140"/>
    <s v="https://twitter.com/#!/cannabisencyclo/status/1177018014836785153"/>
    <m/>
    <m/>
    <s v="1177018014836785153"/>
    <s v="1176984232964415488"/>
    <b v="0"/>
    <n v="3"/>
    <s v="18369976"/>
    <b v="0"/>
    <s v="en"/>
    <m/>
    <s v=""/>
    <b v="0"/>
    <n v="0"/>
    <s v=""/>
    <s v="Twitter for iPhone"/>
    <b v="0"/>
    <s v="1176984232964415488"/>
    <s v="Tweet"/>
    <n v="0"/>
    <n v="0"/>
    <m/>
    <m/>
    <m/>
    <m/>
    <m/>
    <m/>
    <m/>
    <m/>
    <n v="2"/>
    <s v="1"/>
    <s v="9"/>
    <n v="2"/>
    <n v="11.764705882352942"/>
    <n v="1"/>
    <n v="5.882352941176471"/>
    <n v="0"/>
    <n v="0"/>
    <n v="14"/>
    <n v="82.3529411764706"/>
    <n v="17"/>
  </r>
  <r>
    <s v="bennettleigh"/>
    <s v="cannabisencyclo"/>
    <m/>
    <m/>
    <m/>
    <m/>
    <m/>
    <m/>
    <m/>
    <m/>
    <s v="Yes"/>
    <n v="369"/>
    <m/>
    <m/>
    <x v="1"/>
    <d v="2019-09-27T03:59:12.000"/>
    <s v="@CannabisEncyclo Off the top of my head! TOURS: Dearly Departed, Cartwheel, Atlas Obscura, Esotouric PEOPLE:… https://t.co/sAmbUQcfpr"/>
    <s v="https://twitter.com/i/web/status/1177432477406613504"/>
    <s v="twitter.com"/>
    <x v="0"/>
    <m/>
    <s v="http://pbs.twimg.com/profile_images/859325292501901312/5BSSJeYv_normal.jpg"/>
    <x v="141"/>
    <s v="https://twitter.com/#!/bennettleigh/status/1177432477406613504"/>
    <m/>
    <m/>
    <s v="1177432477406613504"/>
    <s v="1177407410912165888"/>
    <b v="0"/>
    <n v="0"/>
    <s v="1311502922"/>
    <b v="0"/>
    <s v="en"/>
    <m/>
    <s v=""/>
    <b v="0"/>
    <n v="0"/>
    <s v=""/>
    <s v="Twitter for iPhone"/>
    <b v="1"/>
    <s v="1177407410912165888"/>
    <s v="Tweet"/>
    <n v="0"/>
    <n v="0"/>
    <m/>
    <m/>
    <m/>
    <m/>
    <m/>
    <m/>
    <m/>
    <m/>
    <n v="1"/>
    <s v="1"/>
    <s v="1"/>
    <n v="1"/>
    <n v="6.666666666666667"/>
    <n v="0"/>
    <n v="0"/>
    <n v="0"/>
    <n v="0"/>
    <n v="14"/>
    <n v="93.33333333333333"/>
    <n v="15"/>
  </r>
  <r>
    <s v="cannabisencyclo"/>
    <s v="bennettleigh"/>
    <m/>
    <m/>
    <m/>
    <m/>
    <m/>
    <m/>
    <m/>
    <m/>
    <s v="Yes"/>
    <n v="370"/>
    <m/>
    <m/>
    <x v="1"/>
    <d v="2019-09-09T20:48:45.000"/>
    <s v="@bennettleigh I heard “sliding board” in Colorado growing up also. It was largely interchangeable. I guess I always thought “slides” was the simplification of “sliding board”, which is the proper name."/>
    <m/>
    <m/>
    <x v="0"/>
    <m/>
    <s v="http://pbs.twimg.com/profile_images/855643127541104640/zd0D0r2D_normal.jpg"/>
    <x v="142"/>
    <s v="https://twitter.com/#!/cannabisencyclo/status/1171163557477568512"/>
    <m/>
    <m/>
    <s v="1171163557477568512"/>
    <s v="1171086677802012673"/>
    <b v="0"/>
    <n v="1"/>
    <s v="21605870"/>
    <b v="0"/>
    <s v="en"/>
    <m/>
    <s v=""/>
    <b v="0"/>
    <n v="0"/>
    <s v=""/>
    <s v="Twitter for iPhone"/>
    <b v="0"/>
    <s v="1171086677802012673"/>
    <s v="Tweet"/>
    <n v="0"/>
    <n v="0"/>
    <m/>
    <m/>
    <m/>
    <m/>
    <m/>
    <m/>
    <m/>
    <m/>
    <n v="2"/>
    <s v="1"/>
    <s v="1"/>
    <n v="1"/>
    <n v="3.225806451612903"/>
    <n v="0"/>
    <n v="0"/>
    <n v="0"/>
    <n v="0"/>
    <n v="30"/>
    <n v="96.7741935483871"/>
    <n v="31"/>
  </r>
  <r>
    <s v="cannabisencyclo"/>
    <s v="bennettleigh"/>
    <m/>
    <m/>
    <m/>
    <m/>
    <m/>
    <m/>
    <m/>
    <m/>
    <s v="Yes"/>
    <n v="371"/>
    <m/>
    <m/>
    <x v="1"/>
    <d v="2019-09-27T02:19:36.000"/>
    <s v="@bennettleigh What accounts should I follow as a (relative) LA neophyte but one who is deeply interested in the history of the area? Gimme the goods."/>
    <m/>
    <m/>
    <x v="0"/>
    <m/>
    <s v="http://pbs.twimg.com/profile_images/855643127541104640/zd0D0r2D_normal.jpg"/>
    <x v="143"/>
    <s v="https://twitter.com/#!/cannabisencyclo/status/1177407410912165888"/>
    <m/>
    <m/>
    <s v="1177407410912165888"/>
    <s v="1177397586551918592"/>
    <b v="0"/>
    <n v="1"/>
    <s v="21605870"/>
    <b v="0"/>
    <s v="en"/>
    <m/>
    <s v=""/>
    <b v="0"/>
    <n v="0"/>
    <s v=""/>
    <s v="Twitter for iPhone"/>
    <b v="0"/>
    <s v="1177397586551918592"/>
    <s v="Tweet"/>
    <n v="0"/>
    <n v="0"/>
    <m/>
    <m/>
    <m/>
    <m/>
    <m/>
    <m/>
    <m/>
    <m/>
    <n v="2"/>
    <s v="1"/>
    <s v="1"/>
    <n v="0"/>
    <n v="0"/>
    <n v="0"/>
    <n v="0"/>
    <n v="0"/>
    <n v="0"/>
    <n v="26"/>
    <n v="100"/>
    <n v="26"/>
  </r>
  <r>
    <s v="cannabisencyclo"/>
    <s v="thesimpsons"/>
    <m/>
    <m/>
    <m/>
    <m/>
    <m/>
    <m/>
    <m/>
    <m/>
    <s v="No"/>
    <n v="372"/>
    <m/>
    <m/>
    <x v="1"/>
    <d v="2019-09-27T02:23:38.000"/>
    <s v="@TheSimpsons The line “I hate every ape I see, from chimpan-A to chimpan-Z” is maybe the greatest line ever penned. Otherwise, I giggle like an idiot at “See My Vest”, especially when Burns does the little “see my loafers, former gophers” dance."/>
    <m/>
    <m/>
    <x v="0"/>
    <m/>
    <s v="http://pbs.twimg.com/profile_images/855643127541104640/zd0D0r2D_normal.jpg"/>
    <x v="144"/>
    <s v="https://twitter.com/#!/cannabisencyclo/status/1177408424067264512"/>
    <m/>
    <m/>
    <s v="1177408424067264512"/>
    <s v="1177375842927828993"/>
    <b v="0"/>
    <n v="1"/>
    <s v="755953153"/>
    <b v="0"/>
    <s v="en"/>
    <m/>
    <s v=""/>
    <b v="0"/>
    <n v="0"/>
    <s v=""/>
    <s v="Twitter for iPhone"/>
    <b v="0"/>
    <s v="1177375842927828993"/>
    <s v="Tweet"/>
    <n v="0"/>
    <n v="0"/>
    <m/>
    <m/>
    <m/>
    <m/>
    <m/>
    <m/>
    <m/>
    <m/>
    <n v="1"/>
    <s v="1"/>
    <s v="1"/>
    <n v="2"/>
    <n v="4.545454545454546"/>
    <n v="3"/>
    <n v="6.818181818181818"/>
    <n v="1"/>
    <n v="2.272727272727273"/>
    <n v="39"/>
    <n v="88.63636363636364"/>
    <n v="44"/>
  </r>
  <r>
    <s v="cannabisencyclo"/>
    <s v="andywangnyla"/>
    <m/>
    <m/>
    <m/>
    <m/>
    <m/>
    <m/>
    <m/>
    <m/>
    <s v="No"/>
    <n v="373"/>
    <m/>
    <m/>
    <x v="1"/>
    <d v="2019-09-29T20:35:31.000"/>
    <s v="@andywangnyla â€œDance Musicâ€ by The Mountain Goats"/>
    <m/>
    <m/>
    <x v="0"/>
    <m/>
    <s v="http://pbs.twimg.com/profile_images/855643127541104640/zd0D0r2D_normal.jpg"/>
    <x v="145"/>
    <s v="https://twitter.com/#!/cannabisencyclo/status/1178407981848772608"/>
    <m/>
    <m/>
    <s v="1178407981848772608"/>
    <s v="1178352128462442496"/>
    <b v="0"/>
    <n v="1"/>
    <s v="88328536"/>
    <b v="0"/>
    <s v="en"/>
    <m/>
    <s v=""/>
    <b v="0"/>
    <n v="0"/>
    <s v=""/>
    <s v="Twitter for iPhone"/>
    <b v="0"/>
    <s v="1178352128462442496"/>
    <s v="Tweet"/>
    <n v="0"/>
    <n v="0"/>
    <m/>
    <m/>
    <m/>
    <m/>
    <m/>
    <m/>
    <m/>
    <m/>
    <n v="1"/>
    <s v="1"/>
    <s v="1"/>
    <n v="0"/>
    <n v="0"/>
    <n v="0"/>
    <n v="0"/>
    <n v="0"/>
    <n v="0"/>
    <n v="8"/>
    <n v="100"/>
    <n v="8"/>
  </r>
  <r>
    <s v="cannabisencyclo"/>
    <s v="nickwiger"/>
    <m/>
    <m/>
    <m/>
    <m/>
    <m/>
    <m/>
    <m/>
    <m/>
    <s v="No"/>
    <n v="375"/>
    <m/>
    <m/>
    <x v="0"/>
    <d v="2019-10-02T05:33:49.000"/>
    <s v="@monalisagoogle @nickwiger Gur-da-hurrrrr"/>
    <m/>
    <m/>
    <x v="0"/>
    <m/>
    <s v="http://pbs.twimg.com/profile_images/855643127541104640/zd0D0r2D_normal.jpg"/>
    <x v="146"/>
    <s v="https://twitter.com/#!/cannabisencyclo/status/1179268225768607744"/>
    <m/>
    <m/>
    <s v="1179268225768607744"/>
    <s v="1179167552892817408"/>
    <b v="0"/>
    <n v="0"/>
    <s v="2885204903"/>
    <b v="0"/>
    <s v="eu"/>
    <m/>
    <s v=""/>
    <b v="0"/>
    <n v="0"/>
    <s v=""/>
    <s v="Twitter for iPhone"/>
    <b v="0"/>
    <s v="1179167552892817408"/>
    <s v="Tweet"/>
    <n v="0"/>
    <n v="0"/>
    <m/>
    <m/>
    <m/>
    <m/>
    <m/>
    <m/>
    <m/>
    <m/>
    <n v="2"/>
    <s v="1"/>
    <s v="1"/>
    <m/>
    <m/>
    <m/>
    <m/>
    <m/>
    <m/>
    <m/>
    <m/>
    <m/>
  </r>
  <r>
    <s v="katywinge"/>
    <s v="cannabisencyclo"/>
    <m/>
    <m/>
    <m/>
    <m/>
    <m/>
    <m/>
    <m/>
    <m/>
    <s v="Yes"/>
    <n v="377"/>
    <m/>
    <m/>
    <x v="1"/>
    <d v="2019-10-03T05:00:28.000"/>
    <s v="@CannabisEncyclo This is the best tweet Iâ€™ve seen all day."/>
    <m/>
    <m/>
    <x v="0"/>
    <m/>
    <s v="http://pbs.twimg.com/profile_images/1178681604266434562/P1zxWeFN_normal.jpg"/>
    <x v="147"/>
    <s v="https://twitter.com/#!/katywinge/status/1179622222144520192"/>
    <m/>
    <m/>
    <s v="1179622222144520192"/>
    <s v="1179621878396313600"/>
    <b v="0"/>
    <n v="1"/>
    <s v="1311502922"/>
    <b v="0"/>
    <s v="en"/>
    <m/>
    <s v=""/>
    <b v="0"/>
    <n v="0"/>
    <s v=""/>
    <s v="Twitter for iPhone"/>
    <b v="0"/>
    <s v="1179621878396313600"/>
    <s v="Tweet"/>
    <n v="0"/>
    <n v="0"/>
    <m/>
    <m/>
    <m/>
    <m/>
    <m/>
    <m/>
    <m/>
    <m/>
    <n v="1"/>
    <s v="1"/>
    <s v="1"/>
    <n v="1"/>
    <n v="9.090909090909092"/>
    <n v="0"/>
    <n v="0"/>
    <n v="0"/>
    <n v="0"/>
    <n v="10"/>
    <n v="90.9090909090909"/>
    <n v="11"/>
  </r>
  <r>
    <s v="cannabisencyclo"/>
    <s v="katywinge"/>
    <m/>
    <m/>
    <m/>
    <m/>
    <m/>
    <m/>
    <m/>
    <m/>
    <s v="Yes"/>
    <n v="378"/>
    <m/>
    <m/>
    <x v="1"/>
    <d v="2019-08-14T03:42:40.000"/>
    <s v="@katywinge He can cook quesadillas and dish out guac at the same time with that reach."/>
    <m/>
    <m/>
    <x v="0"/>
    <m/>
    <s v="http://pbs.twimg.com/profile_images/855643127541104640/zd0D0r2D_normal.jpg"/>
    <x v="148"/>
    <s v="https://twitter.com/#!/cannabisencyclo/status/1161483248532361217"/>
    <m/>
    <m/>
    <s v="1161483248532361217"/>
    <s v="1161426379029676033"/>
    <b v="0"/>
    <n v="0"/>
    <s v="218592221"/>
    <b v="0"/>
    <s v="en"/>
    <m/>
    <s v=""/>
    <b v="0"/>
    <n v="0"/>
    <s v=""/>
    <s v="Twitter for iPhone"/>
    <b v="0"/>
    <s v="1161426379029676033"/>
    <s v="Tweet"/>
    <n v="0"/>
    <n v="0"/>
    <m/>
    <m/>
    <m/>
    <m/>
    <m/>
    <m/>
    <m/>
    <m/>
    <n v="2"/>
    <s v="1"/>
    <s v="1"/>
    <n v="0"/>
    <n v="0"/>
    <n v="0"/>
    <n v="0"/>
    <n v="0"/>
    <n v="0"/>
    <n v="16"/>
    <n v="100"/>
    <n v="16"/>
  </r>
  <r>
    <s v="cannabisencyclo"/>
    <s v="katywinge"/>
    <m/>
    <m/>
    <m/>
    <m/>
    <m/>
    <m/>
    <m/>
    <m/>
    <s v="Yes"/>
    <n v="379"/>
    <m/>
    <m/>
    <x v="1"/>
    <d v="2019-10-03T04:59:06.000"/>
    <s v="@katywinge I canâ€™t wait. Iâ€™m KILLING people in 2K, so that means we will have a great season."/>
    <m/>
    <m/>
    <x v="0"/>
    <m/>
    <s v="http://pbs.twimg.com/profile_images/855643127541104640/zd0D0r2D_normal.jpg"/>
    <x v="149"/>
    <s v="https://twitter.com/#!/cannabisencyclo/status/1179621878396313600"/>
    <m/>
    <m/>
    <s v="1179621878396313600"/>
    <s v="1179617447336271873"/>
    <b v="0"/>
    <n v="2"/>
    <s v="218592221"/>
    <b v="0"/>
    <s v="en"/>
    <m/>
    <s v=""/>
    <b v="0"/>
    <n v="0"/>
    <s v=""/>
    <s v="Twitter for iPhone"/>
    <b v="0"/>
    <s v="1179617447336271873"/>
    <s v="Tweet"/>
    <n v="0"/>
    <n v="0"/>
    <m/>
    <m/>
    <m/>
    <m/>
    <m/>
    <m/>
    <m/>
    <m/>
    <n v="2"/>
    <s v="1"/>
    <s v="1"/>
    <n v="1"/>
    <n v="5"/>
    <n v="1"/>
    <n v="5"/>
    <n v="0"/>
    <n v="0"/>
    <n v="18"/>
    <n v="90"/>
    <n v="20"/>
  </r>
  <r>
    <s v="cannabisencyclo"/>
    <s v="nuggetsnationcp"/>
    <m/>
    <m/>
    <m/>
    <m/>
    <m/>
    <m/>
    <m/>
    <m/>
    <s v="No"/>
    <n v="381"/>
    <m/>
    <m/>
    <x v="1"/>
    <d v="2019-10-04T00:53:29.000"/>
    <s v="@NuggetsNationCP Cannot. Wait."/>
    <m/>
    <m/>
    <x v="0"/>
    <m/>
    <s v="http://pbs.twimg.com/profile_images/855643127541104640/zd0D0r2D_normal.jpg"/>
    <x v="150"/>
    <s v="https://twitter.com/#!/cannabisencyclo/status/1179922453105139712"/>
    <m/>
    <m/>
    <s v="1179922453105139712"/>
    <s v="1179841627738628096"/>
    <b v="0"/>
    <n v="1"/>
    <s v="3315445508"/>
    <b v="0"/>
    <s v="en"/>
    <m/>
    <s v=""/>
    <b v="0"/>
    <n v="0"/>
    <s v=""/>
    <s v="Twitter for iPhone"/>
    <b v="0"/>
    <s v="1179841627738628096"/>
    <s v="Tweet"/>
    <n v="0"/>
    <n v="0"/>
    <m/>
    <m/>
    <m/>
    <m/>
    <m/>
    <m/>
    <m/>
    <m/>
    <n v="1"/>
    <s v="1"/>
    <s v="8"/>
    <n v="0"/>
    <n v="0"/>
    <n v="0"/>
    <n v="0"/>
    <n v="0"/>
    <n v="0"/>
    <n v="3"/>
    <n v="100"/>
    <n v="3"/>
  </r>
  <r>
    <s v="cannabisencyclo"/>
    <s v="nuggets"/>
    <m/>
    <m/>
    <m/>
    <m/>
    <m/>
    <m/>
    <m/>
    <m/>
    <s v="No"/>
    <n v="383"/>
    <m/>
    <m/>
    <x v="1"/>
    <d v="2019-09-01T16:42:00.000"/>
    <s v="@nuggets The flex... he’s the GOAT personality guy already."/>
    <m/>
    <m/>
    <x v="0"/>
    <m/>
    <s v="http://pbs.twimg.com/profile_images/855643127541104640/zd0D0r2D_normal.jpg"/>
    <x v="151"/>
    <s v="https://twitter.com/#!/cannabisencyclo/status/1168202354149117952"/>
    <m/>
    <m/>
    <s v="1168202354149117952"/>
    <s v="1167931321135652864"/>
    <b v="0"/>
    <n v="1"/>
    <s v="26074296"/>
    <b v="0"/>
    <s v="en"/>
    <m/>
    <s v=""/>
    <b v="0"/>
    <n v="0"/>
    <s v=""/>
    <s v="Twitter for iPhone"/>
    <b v="0"/>
    <s v="1167931321135652864"/>
    <s v="Tweet"/>
    <n v="0"/>
    <n v="0"/>
    <m/>
    <m/>
    <m/>
    <m/>
    <m/>
    <m/>
    <m/>
    <m/>
    <n v="1"/>
    <s v="1"/>
    <s v="5"/>
    <n v="0"/>
    <n v="0"/>
    <n v="0"/>
    <n v="0"/>
    <n v="0"/>
    <n v="0"/>
    <n v="10"/>
    <n v="100"/>
    <n v="10"/>
  </r>
  <r>
    <s v="cannabisencyclo"/>
    <s v="nuggets"/>
    <m/>
    <m/>
    <m/>
    <m/>
    <m/>
    <m/>
    <m/>
    <m/>
    <s v="No"/>
    <n v="384"/>
    <m/>
    <m/>
    <x v="0"/>
    <d v="2019-10-04T01:02:07.000"/>
    <s v="@KennardSZN @nuggets Jeremi Grant is the real move I think. Porter obviously ifnhe stays healthy, but Grant being able to catch lobs AND hit threes will make him invaluable playing with Jokic."/>
    <m/>
    <m/>
    <x v="0"/>
    <m/>
    <s v="http://pbs.twimg.com/profile_images/855643127541104640/zd0D0r2D_normal.jpg"/>
    <x v="152"/>
    <s v="https://twitter.com/#!/cannabisencyclo/status/1179924628283764744"/>
    <m/>
    <m/>
    <s v="1179924628283764744"/>
    <s v="1179829605617799169"/>
    <b v="0"/>
    <n v="0"/>
    <s v="1021406238649856000"/>
    <b v="0"/>
    <s v="en"/>
    <m/>
    <s v=""/>
    <b v="0"/>
    <n v="0"/>
    <s v=""/>
    <s v="Twitter for iPhone"/>
    <b v="0"/>
    <s v="1179829605617799169"/>
    <s v="Tweet"/>
    <n v="0"/>
    <n v="0"/>
    <m/>
    <m/>
    <m/>
    <m/>
    <m/>
    <m/>
    <m/>
    <m/>
    <n v="2"/>
    <s v="1"/>
    <s v="5"/>
    <m/>
    <m/>
    <m/>
    <m/>
    <m/>
    <m/>
    <m/>
    <m/>
    <m/>
  </r>
  <r>
    <s v="cannabisencyclo"/>
    <s v="harrisonwind"/>
    <m/>
    <m/>
    <m/>
    <m/>
    <m/>
    <m/>
    <m/>
    <m/>
    <s v="No"/>
    <n v="386"/>
    <m/>
    <m/>
    <x v="1"/>
    <d v="2019-08-21T22:17:14.000"/>
    <s v="@HarrisonWind 👌👌👌"/>
    <m/>
    <m/>
    <x v="0"/>
    <m/>
    <s v="http://pbs.twimg.com/profile_images/855643127541104640/zd0D0r2D_normal.jpg"/>
    <x v="153"/>
    <s v="https://twitter.com/#!/cannabisencyclo/status/1164300455515578373"/>
    <m/>
    <m/>
    <s v="1164300455515578373"/>
    <s v="1164189040259637254"/>
    <b v="0"/>
    <n v="0"/>
    <s v="245129286"/>
    <b v="0"/>
    <s v="und"/>
    <m/>
    <s v=""/>
    <b v="0"/>
    <n v="0"/>
    <s v=""/>
    <s v="Twitter for iPhone"/>
    <b v="0"/>
    <s v="1164189040259637254"/>
    <s v="Tweet"/>
    <n v="0"/>
    <n v="0"/>
    <m/>
    <m/>
    <m/>
    <m/>
    <m/>
    <m/>
    <m/>
    <m/>
    <n v="3"/>
    <s v="1"/>
    <s v="1"/>
    <n v="0"/>
    <n v="0"/>
    <n v="0"/>
    <n v="0"/>
    <n v="0"/>
    <n v="0"/>
    <n v="1"/>
    <n v="100"/>
    <n v="1"/>
  </r>
  <r>
    <s v="cannabisencyclo"/>
    <s v="harrisonwind"/>
    <m/>
    <m/>
    <m/>
    <m/>
    <m/>
    <m/>
    <m/>
    <m/>
    <s v="No"/>
    <n v="387"/>
    <m/>
    <m/>
    <x v="1"/>
    <d v="2019-08-31T16:47:44.000"/>
    <s v="@HarrisonWind Wow, don’t think I’ve ever seen a pass quite like that."/>
    <m/>
    <m/>
    <x v="0"/>
    <m/>
    <s v="http://pbs.twimg.com/profile_images/855643127541104640/zd0D0r2D_normal.jpg"/>
    <x v="154"/>
    <s v="https://twitter.com/#!/cannabisencyclo/status/1167841411393191936"/>
    <m/>
    <m/>
    <s v="1167841411393191936"/>
    <s v="1167840574008725506"/>
    <b v="0"/>
    <n v="0"/>
    <s v="245129286"/>
    <b v="0"/>
    <s v="en"/>
    <m/>
    <s v=""/>
    <b v="0"/>
    <n v="0"/>
    <s v=""/>
    <s v="Twitter for iPhone"/>
    <b v="0"/>
    <s v="1167840574008725506"/>
    <s v="Tweet"/>
    <n v="0"/>
    <n v="0"/>
    <m/>
    <m/>
    <m/>
    <m/>
    <m/>
    <m/>
    <m/>
    <m/>
    <n v="3"/>
    <s v="1"/>
    <s v="1"/>
    <n v="2"/>
    <n v="14.285714285714286"/>
    <n v="0"/>
    <n v="0"/>
    <n v="0"/>
    <n v="0"/>
    <n v="12"/>
    <n v="85.71428571428571"/>
    <n v="14"/>
  </r>
  <r>
    <s v="cannabisencyclo"/>
    <s v="harrisonwind"/>
    <m/>
    <m/>
    <m/>
    <m/>
    <m/>
    <m/>
    <m/>
    <m/>
    <s v="No"/>
    <n v="388"/>
    <m/>
    <m/>
    <x v="1"/>
    <d v="2019-10-04T01:04:01.000"/>
    <s v="@HarrisonWind Feel like he is the guy that takes us over the top. What a smart add by Connelly. MPJ is all gravy."/>
    <m/>
    <m/>
    <x v="0"/>
    <m/>
    <s v="http://pbs.twimg.com/profile_images/855643127541104640/zd0D0r2D_normal.jpg"/>
    <x v="155"/>
    <s v="https://twitter.com/#!/cannabisencyclo/status/1179925105956331520"/>
    <m/>
    <m/>
    <s v="1179925105956331520"/>
    <s v="1179843129538699264"/>
    <b v="0"/>
    <n v="1"/>
    <s v="245129286"/>
    <b v="0"/>
    <s v="en"/>
    <m/>
    <s v=""/>
    <b v="0"/>
    <n v="0"/>
    <s v=""/>
    <s v="Twitter for iPhone"/>
    <b v="0"/>
    <s v="1179843129538699264"/>
    <s v="Tweet"/>
    <n v="0"/>
    <n v="0"/>
    <m/>
    <m/>
    <m/>
    <m/>
    <m/>
    <m/>
    <m/>
    <m/>
    <n v="3"/>
    <s v="1"/>
    <s v="1"/>
    <n v="3"/>
    <n v="13.043478260869565"/>
    <n v="0"/>
    <n v="0"/>
    <n v="0"/>
    <n v="0"/>
    <n v="20"/>
    <n v="86.95652173913044"/>
    <n v="23"/>
  </r>
  <r>
    <s v="jokicnicola"/>
    <s v="cannabisencyclo"/>
    <m/>
    <m/>
    <m/>
    <m/>
    <m/>
    <m/>
    <m/>
    <m/>
    <s v="Yes"/>
    <n v="389"/>
    <m/>
    <m/>
    <x v="1"/>
    <d v="2019-10-07T02:57:31.000"/>
    <s v="@CannabisEncyclo This i have been say for all of life"/>
    <m/>
    <m/>
    <x v="0"/>
    <m/>
    <s v="http://pbs.twimg.com/profile_images/1083581117515681799/Dl03_A0e_normal.jpg"/>
    <x v="156"/>
    <s v="https://twitter.com/#!/jokicnicola/status/1181040831400161280"/>
    <m/>
    <m/>
    <s v="1181040831400161280"/>
    <s v="1180874486473560064"/>
    <b v="0"/>
    <n v="0"/>
    <s v="1311502922"/>
    <b v="0"/>
    <s v="en"/>
    <m/>
    <s v=""/>
    <b v="0"/>
    <n v="0"/>
    <s v=""/>
    <s v="Twitter for iPhone"/>
    <b v="0"/>
    <s v="1180874486473560064"/>
    <s v="Tweet"/>
    <n v="0"/>
    <n v="0"/>
    <m/>
    <m/>
    <m/>
    <m/>
    <m/>
    <m/>
    <m/>
    <m/>
    <n v="1"/>
    <s v="1"/>
    <s v="1"/>
    <n v="0"/>
    <n v="0"/>
    <n v="0"/>
    <n v="0"/>
    <n v="0"/>
    <n v="0"/>
    <n v="10"/>
    <n v="100"/>
    <n v="10"/>
  </r>
  <r>
    <s v="cannabisencyclo"/>
    <s v="jokicnicola"/>
    <m/>
    <m/>
    <m/>
    <m/>
    <m/>
    <m/>
    <m/>
    <m/>
    <s v="Yes"/>
    <n v="390"/>
    <m/>
    <m/>
    <x v="1"/>
    <d v="2019-10-06T15:56:31.000"/>
    <s v="@JokicNicola Cola does a body good."/>
    <m/>
    <m/>
    <x v="0"/>
    <m/>
    <s v="http://pbs.twimg.com/profile_images/855643127541104640/zd0D0r2D_normal.jpg"/>
    <x v="157"/>
    <s v="https://twitter.com/#!/cannabisencyclo/status/1180874486473560064"/>
    <m/>
    <m/>
    <s v="1180874486473560064"/>
    <s v="1180725759259885568"/>
    <b v="0"/>
    <n v="0"/>
    <s v="1083577671341277185"/>
    <b v="0"/>
    <s v="en"/>
    <m/>
    <s v=""/>
    <b v="0"/>
    <n v="0"/>
    <s v=""/>
    <s v="Twitter for iPhone"/>
    <b v="0"/>
    <s v="1180725759259885568"/>
    <s v="Tweet"/>
    <n v="0"/>
    <n v="0"/>
    <m/>
    <m/>
    <m/>
    <m/>
    <m/>
    <m/>
    <m/>
    <m/>
    <n v="1"/>
    <s v="1"/>
    <s v="1"/>
    <n v="1"/>
    <n v="16.666666666666668"/>
    <n v="0"/>
    <n v="0"/>
    <n v="0"/>
    <n v="0"/>
    <n v="5"/>
    <n v="83.33333333333333"/>
    <n v="6"/>
  </r>
  <r>
    <s v="cannabisencyclo"/>
    <s v="americanamemes"/>
    <m/>
    <m/>
    <m/>
    <m/>
    <m/>
    <m/>
    <m/>
    <m/>
    <s v="No"/>
    <n v="391"/>
    <m/>
    <m/>
    <x v="0"/>
    <d v="2019-10-09T22:04:11.000"/>
    <s v="@paulscheer @americanamemes"/>
    <m/>
    <m/>
    <x v="0"/>
    <m/>
    <s v="http://pbs.twimg.com/profile_images/855643127541104640/zd0D0r2D_normal.jpg"/>
    <x v="158"/>
    <s v="https://twitter.com/#!/cannabisencyclo/status/1182054176844472320"/>
    <m/>
    <m/>
    <s v="1182054176844472320"/>
    <s v="1181947868086587392"/>
    <b v="0"/>
    <n v="0"/>
    <s v="6480652"/>
    <b v="0"/>
    <s v="und"/>
    <m/>
    <s v=""/>
    <b v="0"/>
    <n v="0"/>
    <s v=""/>
    <s v="Twitter for iPhone"/>
    <b v="0"/>
    <s v="1181947868086587392"/>
    <s v="Tweet"/>
    <n v="0"/>
    <n v="0"/>
    <m/>
    <m/>
    <m/>
    <m/>
    <m/>
    <m/>
    <m/>
    <m/>
    <n v="1"/>
    <s v="1"/>
    <s v="1"/>
    <m/>
    <m/>
    <m/>
    <m/>
    <m/>
    <m/>
    <m/>
    <m/>
    <m/>
  </r>
  <r>
    <s v="cannabisencyclo"/>
    <s v="paulscheer"/>
    <m/>
    <m/>
    <m/>
    <m/>
    <m/>
    <m/>
    <m/>
    <m/>
    <s v="No"/>
    <n v="394"/>
    <m/>
    <m/>
    <x v="1"/>
    <d v="2019-10-10T15:24:00.000"/>
    <s v="@paulscheer Team Sanity with occasional bouts of Fredishness."/>
    <m/>
    <m/>
    <x v="0"/>
    <m/>
    <s v="http://pbs.twimg.com/profile_images/855643127541104640/zd0D0r2D_normal.jpg"/>
    <x v="159"/>
    <s v="https://twitter.com/#!/cannabisencyclo/status/1182315855507415040"/>
    <m/>
    <m/>
    <s v="1182315855507415040"/>
    <s v="1182200911994613760"/>
    <b v="0"/>
    <n v="2"/>
    <s v="6480652"/>
    <b v="0"/>
    <s v="en"/>
    <m/>
    <s v=""/>
    <b v="0"/>
    <n v="0"/>
    <s v=""/>
    <s v="Twitter for iPhone"/>
    <b v="0"/>
    <s v="1182200911994613760"/>
    <s v="Tweet"/>
    <n v="0"/>
    <n v="0"/>
    <m/>
    <m/>
    <m/>
    <m/>
    <m/>
    <m/>
    <m/>
    <m/>
    <n v="2"/>
    <s v="1"/>
    <s v="1"/>
    <n v="0"/>
    <n v="0"/>
    <n v="0"/>
    <n v="0"/>
    <n v="0"/>
    <n v="0"/>
    <n v="8"/>
    <n v="100"/>
    <n v="8"/>
  </r>
  <r>
    <s v="cannabisencyclo"/>
    <s v="emmaatree"/>
    <m/>
    <m/>
    <m/>
    <m/>
    <m/>
    <m/>
    <m/>
    <m/>
    <s v="No"/>
    <n v="395"/>
    <m/>
    <m/>
    <x v="1"/>
    <d v="2019-10-10T15:25:48.000"/>
    <s v="@emmaatree “I hate every car I see, from Mercedes Class A to Honda CR-Z...”"/>
    <m/>
    <m/>
    <x v="0"/>
    <m/>
    <s v="http://pbs.twimg.com/profile_images/855643127541104640/zd0D0r2D_normal.jpg"/>
    <x v="160"/>
    <s v="https://twitter.com/#!/cannabisencyclo/status/1182316308538347520"/>
    <m/>
    <m/>
    <s v="1182316308538347520"/>
    <s v="1182097356369481728"/>
    <b v="0"/>
    <n v="1"/>
    <s v="505268830"/>
    <b v="0"/>
    <s v="en"/>
    <m/>
    <s v=""/>
    <b v="0"/>
    <n v="0"/>
    <s v=""/>
    <s v="Twitter for iPhone"/>
    <b v="0"/>
    <s v="1182097356369481728"/>
    <s v="Tweet"/>
    <n v="0"/>
    <n v="0"/>
    <m/>
    <m/>
    <m/>
    <m/>
    <m/>
    <m/>
    <m/>
    <m/>
    <n v="1"/>
    <s v="1"/>
    <s v="1"/>
    <n v="0"/>
    <n v="0"/>
    <n v="1"/>
    <n v="6.666666666666667"/>
    <n v="1"/>
    <n v="6.666666666666667"/>
    <n v="14"/>
    <n v="93.33333333333333"/>
    <n v="15"/>
  </r>
  <r>
    <s v="cannabisencyclo"/>
    <s v="pftompkins"/>
    <m/>
    <m/>
    <m/>
    <m/>
    <m/>
    <m/>
    <m/>
    <m/>
    <s v="No"/>
    <n v="396"/>
    <m/>
    <m/>
    <x v="1"/>
    <d v="2019-08-23T15:52:07.000"/>
    <s v="@PFTompkins I see a copita of mezcal?"/>
    <m/>
    <m/>
    <x v="0"/>
    <m/>
    <s v="http://pbs.twimg.com/profile_images/855643127541104640/zd0D0r2D_normal.jpg"/>
    <x v="161"/>
    <s v="https://twitter.com/#!/cannabisencyclo/status/1164928311820091394"/>
    <m/>
    <m/>
    <s v="1164928311820091394"/>
    <s v="1164749906243805186"/>
    <b v="0"/>
    <n v="0"/>
    <s v="17732153"/>
    <b v="0"/>
    <s v="es"/>
    <m/>
    <s v=""/>
    <b v="0"/>
    <n v="0"/>
    <s v=""/>
    <s v="Twitter for iPhone"/>
    <b v="0"/>
    <s v="1164749906243805186"/>
    <s v="Tweet"/>
    <n v="0"/>
    <n v="0"/>
    <m/>
    <m/>
    <m/>
    <m/>
    <m/>
    <m/>
    <m/>
    <m/>
    <n v="3"/>
    <s v="1"/>
    <s v="1"/>
    <n v="0"/>
    <n v="0"/>
    <n v="0"/>
    <n v="0"/>
    <n v="0"/>
    <n v="0"/>
    <n v="7"/>
    <n v="100"/>
    <n v="7"/>
  </r>
  <r>
    <s v="cannabisencyclo"/>
    <s v="pftompkins"/>
    <m/>
    <m/>
    <m/>
    <m/>
    <m/>
    <m/>
    <m/>
    <m/>
    <s v="No"/>
    <n v="397"/>
    <m/>
    <m/>
    <x v="1"/>
    <d v="2019-08-26T23:24:57.000"/>
    <s v="@PFTompkins TUGBOAT! 🏆"/>
    <m/>
    <m/>
    <x v="0"/>
    <m/>
    <s v="http://pbs.twimg.com/profile_images/855643127541104640/zd0D0r2D_normal.jpg"/>
    <x v="162"/>
    <s v="https://twitter.com/#!/cannabisencyclo/status/1166129432697831424"/>
    <m/>
    <m/>
    <s v="1166129432697831424"/>
    <s v="1139730084300914688"/>
    <b v="0"/>
    <n v="0"/>
    <s v="17732153"/>
    <b v="0"/>
    <s v="en"/>
    <m/>
    <s v=""/>
    <b v="0"/>
    <n v="0"/>
    <s v=""/>
    <s v="Twitter for iPhone"/>
    <b v="0"/>
    <s v="1139730084300914688"/>
    <s v="Tweet"/>
    <n v="0"/>
    <n v="0"/>
    <m/>
    <m/>
    <m/>
    <m/>
    <m/>
    <m/>
    <m/>
    <m/>
    <n v="3"/>
    <s v="1"/>
    <s v="1"/>
    <n v="0"/>
    <n v="0"/>
    <n v="0"/>
    <n v="0"/>
    <n v="0"/>
    <n v="0"/>
    <n v="2"/>
    <n v="100"/>
    <n v="2"/>
  </r>
  <r>
    <s v="cannabisencyclo"/>
    <s v="pftompkins"/>
    <m/>
    <m/>
    <m/>
    <m/>
    <m/>
    <m/>
    <m/>
    <m/>
    <s v="No"/>
    <n v="399"/>
    <m/>
    <m/>
    <x v="1"/>
    <d v="2019-10-11T15:56:05.000"/>
    <s v="@PFTompkins I would never tell a person shifting in their seat something like that. Who knows what kind of terrible anal itch they are dealing with."/>
    <m/>
    <m/>
    <x v="0"/>
    <m/>
    <s v="http://pbs.twimg.com/profile_images/855643127541104640/zd0D0r2D_normal.jpg"/>
    <x v="163"/>
    <s v="https://twitter.com/#!/cannabisencyclo/status/1182686315206205440"/>
    <m/>
    <m/>
    <s v="1182686315206205440"/>
    <s v="1182337235321884672"/>
    <b v="0"/>
    <n v="0"/>
    <s v="17732153"/>
    <b v="0"/>
    <s v="en"/>
    <m/>
    <s v=""/>
    <b v="0"/>
    <n v="0"/>
    <s v=""/>
    <s v="Twitter for iPhone"/>
    <b v="0"/>
    <s v="1182337235321884672"/>
    <s v="Tweet"/>
    <n v="0"/>
    <n v="0"/>
    <m/>
    <m/>
    <m/>
    <m/>
    <m/>
    <m/>
    <m/>
    <m/>
    <n v="3"/>
    <s v="1"/>
    <s v="1"/>
    <n v="1"/>
    <n v="3.8461538461538463"/>
    <n v="2"/>
    <n v="7.6923076923076925"/>
    <n v="0"/>
    <n v="0"/>
    <n v="23"/>
    <n v="88.46153846153847"/>
    <n v="26"/>
  </r>
  <r>
    <s v="cannabisencyclo"/>
    <s v="cannabisencyclo"/>
    <m/>
    <m/>
    <m/>
    <m/>
    <m/>
    <m/>
    <m/>
    <m/>
    <s v="No"/>
    <n v="400"/>
    <m/>
    <m/>
    <x v="2"/>
    <d v="2019-08-02T23:40:45.000"/>
    <s v="Always nice to meet people doing proper high level work. Toured the goldsealsf facility today and got to see some of my favorite weed in California in its natural habitat. The Red Congolese is a really special thing… https://t.co/TvojZTdcei"/>
    <s v="https://www.instagram.com/p/B0ri23Llrcl/?igshid=1mfs3vpwti9v7"/>
    <s v="instagram.com"/>
    <x v="0"/>
    <m/>
    <s v="http://pbs.twimg.com/profile_images/855643127541104640/zd0D0r2D_normal.jpg"/>
    <x v="164"/>
    <s v="https://twitter.com/#!/cannabisencyclo/status/1157436103877627909"/>
    <n v="37.7793"/>
    <n v="-122.419"/>
    <s v="1157436103877627909"/>
    <m/>
    <b v="0"/>
    <n v="4"/>
    <s v=""/>
    <b v="0"/>
    <s v="en"/>
    <m/>
    <s v=""/>
    <b v="0"/>
    <n v="1"/>
    <s v=""/>
    <s v="Instagram"/>
    <b v="0"/>
    <s v="1157436103877627909"/>
    <s v="Tweet"/>
    <n v="0"/>
    <n v="0"/>
    <s v="-122.514926,37.708075 _x000a_-122.357031,37.708075 _x000a_-122.357031,37.833238 _x000a_-122.514926,37.833238"/>
    <s v="United States"/>
    <s v="US"/>
    <s v="San Francisco, CA"/>
    <s v="5a110d312052166f"/>
    <s v="San Francisco"/>
    <s v="city"/>
    <s v="https://api.twitter.com/1.1/geo/id/5a110d312052166f.json"/>
    <n v="7"/>
    <s v="1"/>
    <s v="1"/>
    <n v="4"/>
    <n v="10.526315789473685"/>
    <n v="1"/>
    <n v="2.6315789473684212"/>
    <n v="0"/>
    <n v="0"/>
    <n v="33"/>
    <n v="86.84210526315789"/>
    <n v="38"/>
  </r>
  <r>
    <s v="cannabisencyclo"/>
    <s v="cannabisencyclo"/>
    <m/>
    <m/>
    <m/>
    <m/>
    <m/>
    <m/>
    <m/>
    <m/>
    <s v="No"/>
    <n v="401"/>
    <m/>
    <m/>
    <x v="2"/>
    <d v="2019-08-10T17:06:33.000"/>
    <s v="Maybe one glorious day Trump will hang himself in a prison cell."/>
    <m/>
    <m/>
    <x v="0"/>
    <m/>
    <s v="http://pbs.twimg.com/profile_images/855643127541104640/zd0D0r2D_normal.jpg"/>
    <x v="165"/>
    <s v="https://twitter.com/#!/cannabisencyclo/status/1160236001035354112"/>
    <m/>
    <m/>
    <s v="1160236001035354112"/>
    <m/>
    <b v="0"/>
    <n v="15"/>
    <s v=""/>
    <b v="0"/>
    <s v="en"/>
    <m/>
    <s v=""/>
    <b v="0"/>
    <n v="2"/>
    <s v=""/>
    <s v="Twitter for iPhone"/>
    <b v="0"/>
    <s v="1160236001035354112"/>
    <s v="Tweet"/>
    <n v="0"/>
    <n v="0"/>
    <s v="-124.482003,32.528832 _x000a_-114.131212,32.528832 _x000a_-114.131212,42.009519 _x000a_-124.482003,42.009519"/>
    <s v="United States"/>
    <s v="US"/>
    <s v="California, USA"/>
    <s v="fbd6d2f5a4e4a15e"/>
    <s v="California"/>
    <s v="admin"/>
    <s v="https://api.twitter.com/1.1/geo/id/fbd6d2f5a4e4a15e.json"/>
    <n v="7"/>
    <s v="1"/>
    <s v="1"/>
    <n v="2"/>
    <n v="16.666666666666668"/>
    <n v="2"/>
    <n v="16.666666666666668"/>
    <n v="0"/>
    <n v="0"/>
    <n v="8"/>
    <n v="66.66666666666667"/>
    <n v="12"/>
  </r>
  <r>
    <s v="cannabisencyclo"/>
    <s v="cannabisencyclo"/>
    <m/>
    <m/>
    <m/>
    <m/>
    <m/>
    <m/>
    <m/>
    <m/>
    <s v="No"/>
    <n v="402"/>
    <m/>
    <m/>
    <x v="2"/>
    <d v="2019-08-13T19:25:14.000"/>
    <s v="Pretty happy with this “Under the Sea” Skywalker OG Diamonds shot I got at the lab last week. Stay tuned for more as liveresinproject keeps rolling. #cannabisisbeautiful #underthesea #thenewtplaystheflute #thca… https://t.co/sY76E5weEF"/>
    <s v="https://www.instagram.com/p/B1HaXMUFmBY/?igshid=lw4v8ysf21vc"/>
    <s v="instagram.com"/>
    <x v="6"/>
    <m/>
    <s v="http://pbs.twimg.com/profile_images/855643127541104640/zd0D0r2D_normal.jpg"/>
    <x v="166"/>
    <s v="https://twitter.com/#!/cannabisencyclo/status/1161358065678991360"/>
    <n v="38.5763"/>
    <n v="-121.4927"/>
    <s v="1161358065678991360"/>
    <m/>
    <b v="0"/>
    <n v="4"/>
    <s v=""/>
    <b v="0"/>
    <s v="en"/>
    <m/>
    <s v=""/>
    <b v="0"/>
    <n v="0"/>
    <s v=""/>
    <s v="Instagram"/>
    <b v="0"/>
    <s v="1161358065678991360"/>
    <s v="Tweet"/>
    <n v="0"/>
    <n v="0"/>
    <s v="-121.576613,38.43792 _x000a_-121.362715,38.43792 _x000a_-121.362715,38.6855236 _x000a_-121.576613,38.6855236"/>
    <s v="United States"/>
    <s v="US"/>
    <s v="Sacramento, CA"/>
    <s v="b71fac2ee9792cbe"/>
    <s v="Sacramento"/>
    <s v="city"/>
    <s v="https://api.twitter.com/1.1/geo/id/b71fac2ee9792cbe.json"/>
    <n v="7"/>
    <s v="1"/>
    <s v="1"/>
    <n v="2"/>
    <n v="6.666666666666667"/>
    <n v="0"/>
    <n v="0"/>
    <n v="0"/>
    <n v="0"/>
    <n v="28"/>
    <n v="93.33333333333333"/>
    <n v="30"/>
  </r>
  <r>
    <s v="cannabisencyclo"/>
    <s v="cannabisencyclo"/>
    <m/>
    <m/>
    <m/>
    <m/>
    <m/>
    <m/>
    <m/>
    <m/>
    <s v="No"/>
    <n v="403"/>
    <m/>
    <m/>
    <x v="2"/>
    <d v="2019-08-13T21:30:30.000"/>
    <s v="And then there’s these. The tiny THCA crystals forming on the sides of the glass are some of my favorite things to capture. These in particular showed off all kinds of different shapes and the way they flow around the… https://t.co/JprOXfRmp8"/>
    <s v="https://www.instagram.com/p/B1HoseYnfV6/?igshid=z1dkiyyrods"/>
    <s v="instagram.com"/>
    <x v="0"/>
    <m/>
    <s v="http://pbs.twimg.com/profile_images/855643127541104640/zd0D0r2D_normal.jpg"/>
    <x v="167"/>
    <s v="https://twitter.com/#!/cannabisencyclo/status/1161389590336307200"/>
    <n v="38.5763"/>
    <n v="-121.4927"/>
    <s v="1161389590336307200"/>
    <m/>
    <b v="0"/>
    <n v="1"/>
    <s v=""/>
    <b v="0"/>
    <s v="en"/>
    <m/>
    <s v=""/>
    <b v="0"/>
    <n v="0"/>
    <s v=""/>
    <s v="Instagram"/>
    <b v="0"/>
    <s v="1161389590336307200"/>
    <s v="Tweet"/>
    <n v="0"/>
    <n v="0"/>
    <s v="-121.576613,38.43792 _x000a_-121.362715,38.43792 _x000a_-121.362715,38.6855236 _x000a_-121.576613,38.6855236"/>
    <s v="United States"/>
    <s v="US"/>
    <s v="Sacramento, CA"/>
    <s v="b71fac2ee9792cbe"/>
    <s v="Sacramento"/>
    <s v="city"/>
    <s v="https://api.twitter.com/1.1/geo/id/b71fac2ee9792cbe.json"/>
    <n v="7"/>
    <s v="1"/>
    <s v="1"/>
    <n v="1"/>
    <n v="2.4390243902439024"/>
    <n v="0"/>
    <n v="0"/>
    <n v="0"/>
    <n v="0"/>
    <n v="40"/>
    <n v="97.5609756097561"/>
    <n v="41"/>
  </r>
  <r>
    <s v="cannabisencyclo"/>
    <s v="cannabisencyclo"/>
    <m/>
    <m/>
    <m/>
    <m/>
    <m/>
    <m/>
    <m/>
    <m/>
    <s v="No"/>
    <n v="404"/>
    <m/>
    <m/>
    <x v="2"/>
    <d v="2019-09-21T22:05:45.000"/>
    <s v="Had a pretty amazing time at hall_of_flowers — highlights include: launching liveresinproject with my buddy kindbill and our team, our iamthebotanist Greenhouse and it’s agua frescas paired with our Herbalist… https://t.co/oeHZlfQesg"/>
    <s v="https://www.instagram.com/p/B2sHukYFJ96/?igshid=bu1i24haxzu3"/>
    <s v="instagram.com"/>
    <x v="0"/>
    <m/>
    <s v="http://pbs.twimg.com/profile_images/855643127541104640/zd0D0r2D_normal.jpg"/>
    <x v="168"/>
    <s v="https://twitter.com/#!/cannabisencyclo/status/1175531587011829761"/>
    <n v="38.43030935"/>
    <n v="-122.69937091"/>
    <s v="1175531587011829761"/>
    <m/>
    <b v="0"/>
    <n v="1"/>
    <s v=""/>
    <b v="0"/>
    <s v="en"/>
    <m/>
    <s v=""/>
    <b v="0"/>
    <n v="0"/>
    <s v=""/>
    <s v="Instagram"/>
    <b v="0"/>
    <s v="1175531587011829761"/>
    <s v="Tweet"/>
    <n v="0"/>
    <n v="0"/>
    <s v="-122.779239,38.396779 _x000a_-122.572978,38.396779 _x000a_-122.572978,38.507656 _x000a_-122.779239,38.507656"/>
    <s v="United States"/>
    <s v="US"/>
    <s v="Santa Rosa, CA"/>
    <s v="5a9de3ff3fdd849d"/>
    <s v="Santa Rosa"/>
    <s v="city"/>
    <s v="https://api.twitter.com/1.1/geo/id/5a9de3ff3fdd849d.json"/>
    <n v="7"/>
    <s v="1"/>
    <s v="1"/>
    <n v="2"/>
    <n v="6.666666666666667"/>
    <n v="0"/>
    <n v="0"/>
    <n v="0"/>
    <n v="0"/>
    <n v="28"/>
    <n v="93.33333333333333"/>
    <n v="30"/>
  </r>
  <r>
    <s v="cannabisencyclo"/>
    <s v="cannabisencyclo"/>
    <m/>
    <m/>
    <m/>
    <m/>
    <m/>
    <m/>
    <m/>
    <m/>
    <s v="No"/>
    <n v="405"/>
    <m/>
    <m/>
    <x v="2"/>
    <d v="2019-09-25T23:13:41.000"/>
    <s v="Parents FYI https://t.co/rLGKEirMrl"/>
    <s v="https://twitter.com/fakejakebrowne/status/1176917683591233536"/>
    <s v="twitter.com"/>
    <x v="0"/>
    <m/>
    <s v="http://pbs.twimg.com/profile_images/855643127541104640/zd0D0r2D_normal.jpg"/>
    <x v="169"/>
    <s v="https://twitter.com/#!/cannabisencyclo/status/1176998236575260672"/>
    <m/>
    <m/>
    <s v="1176998236575260672"/>
    <m/>
    <b v="0"/>
    <n v="3"/>
    <s v=""/>
    <b v="1"/>
    <s v="en"/>
    <m/>
    <s v="1176917683591233536"/>
    <b v="0"/>
    <n v="1"/>
    <s v=""/>
    <s v="Twitter for iPhone"/>
    <b v="0"/>
    <s v="1176998236575260672"/>
    <s v="Tweet"/>
    <n v="0"/>
    <n v="0"/>
    <s v="-122.514926,37.708075 _x000a_-122.357031,37.708075 _x000a_-122.357031,37.833238 _x000a_-122.514926,37.833238"/>
    <s v="United States"/>
    <s v="US"/>
    <s v="San Francisco, CA"/>
    <s v="5a110d312052166f"/>
    <s v="San Francisco"/>
    <s v="city"/>
    <s v="https://api.twitter.com/1.1/geo/id/5a110d312052166f.json"/>
    <n v="7"/>
    <s v="1"/>
    <s v="1"/>
    <n v="0"/>
    <n v="0"/>
    <n v="0"/>
    <n v="0"/>
    <n v="0"/>
    <n v="0"/>
    <n v="2"/>
    <n v="100"/>
    <n v="2"/>
  </r>
  <r>
    <s v="cannabisencyclo"/>
    <s v="cannabisencyclo"/>
    <m/>
    <m/>
    <m/>
    <m/>
    <m/>
    <m/>
    <m/>
    <m/>
    <s v="No"/>
    <n v="406"/>
    <m/>
    <m/>
    <x v="2"/>
    <d v="2019-09-27T04:07:06.000"/>
    <s v="You’re the best and changed my life in such incredible ways. Love ya, bubs. Can’t believe you’re going to be 7 on Saturday. I still see you as that curly-haired big-eyed baby squeaking around the house, but you’ve… https://t.co/mLzAnBwzec"/>
    <s v="https://www.instagram.com/p/B25pDxTF6sj/?igshid=14nm7fg5bhcvn"/>
    <s v="instagram.com"/>
    <x v="0"/>
    <m/>
    <s v="http://pbs.twimg.com/profile_images/855643127541104640/zd0D0r2D_normal.jpg"/>
    <x v="170"/>
    <s v="https://twitter.com/#!/cannabisencyclo/status/1177434464085000192"/>
    <m/>
    <m/>
    <s v="1177434464085000192"/>
    <m/>
    <b v="0"/>
    <n v="3"/>
    <s v=""/>
    <b v="0"/>
    <s v="en"/>
    <m/>
    <s v=""/>
    <b v="0"/>
    <n v="0"/>
    <s v=""/>
    <s v="Instagram"/>
    <b v="0"/>
    <s v="1177434464085000192"/>
    <s v="Tweet"/>
    <n v="0"/>
    <n v="0"/>
    <m/>
    <m/>
    <m/>
    <m/>
    <m/>
    <m/>
    <m/>
    <m/>
    <n v="7"/>
    <s v="1"/>
    <s v="1"/>
    <n v="3"/>
    <n v="6.818181818181818"/>
    <n v="0"/>
    <n v="0"/>
    <n v="0"/>
    <n v="0"/>
    <n v="41"/>
    <n v="93.18181818181819"/>
    <n v="44"/>
  </r>
  <r>
    <s v="robertabertric1"/>
    <s v="cannabisencyclo"/>
    <m/>
    <m/>
    <m/>
    <m/>
    <m/>
    <m/>
    <m/>
    <m/>
    <s v="No"/>
    <n v="407"/>
    <m/>
    <m/>
    <x v="0"/>
    <d v="2019-10-13T16:32:53.000"/>
    <s v="Really miss having a legit cannabis culinary show @ImYourKid @CannabisEncyclo I learned so much from y'all!"/>
    <m/>
    <m/>
    <x v="0"/>
    <m/>
    <s v="http://abs.twimg.com/sticky/default_profile_images/default_profile_normal.png"/>
    <x v="171"/>
    <s v="https://twitter.com/#!/robertabertric1/status/1183420351881121799"/>
    <m/>
    <m/>
    <s v="1183420351881121799"/>
    <m/>
    <b v="0"/>
    <n v="0"/>
    <s v=""/>
    <b v="0"/>
    <s v="en"/>
    <m/>
    <s v=""/>
    <b v="0"/>
    <n v="0"/>
    <s v=""/>
    <s v="Twitter for Android"/>
    <b v="0"/>
    <s v="1183420351881121799"/>
    <s v="Tweet"/>
    <n v="0"/>
    <n v="0"/>
    <m/>
    <m/>
    <m/>
    <m/>
    <m/>
    <m/>
    <m/>
    <m/>
    <n v="1"/>
    <s v="4"/>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7"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42">
    <i>
      <x v="1"/>
    </i>
    <i r="1">
      <x v="8"/>
    </i>
    <i r="2">
      <x v="214"/>
    </i>
    <i r="3">
      <x v="20"/>
    </i>
    <i r="3">
      <x v="21"/>
    </i>
    <i r="3">
      <x v="22"/>
    </i>
    <i r="2">
      <x v="215"/>
    </i>
    <i r="3">
      <x v="2"/>
    </i>
    <i r="3">
      <x v="20"/>
    </i>
    <i r="3">
      <x v="24"/>
    </i>
    <i r="2">
      <x v="216"/>
    </i>
    <i r="3">
      <x v="17"/>
    </i>
    <i r="2">
      <x v="218"/>
    </i>
    <i r="3">
      <x v="8"/>
    </i>
    <i r="2">
      <x v="219"/>
    </i>
    <i r="3">
      <x v="1"/>
    </i>
    <i r="3">
      <x v="7"/>
    </i>
    <i r="3">
      <x v="15"/>
    </i>
    <i r="3">
      <x v="19"/>
    </i>
    <i r="2">
      <x v="222"/>
    </i>
    <i r="3">
      <x v="8"/>
    </i>
    <i r="2">
      <x v="223"/>
    </i>
    <i r="3">
      <x v="18"/>
    </i>
    <i r="3">
      <x v="19"/>
    </i>
    <i r="3">
      <x v="21"/>
    </i>
    <i r="3">
      <x v="22"/>
    </i>
    <i r="2">
      <x v="224"/>
    </i>
    <i r="3">
      <x v="1"/>
    </i>
    <i r="3">
      <x v="3"/>
    </i>
    <i r="3">
      <x v="6"/>
    </i>
    <i r="3">
      <x v="12"/>
    </i>
    <i r="3">
      <x v="13"/>
    </i>
    <i r="3">
      <x v="14"/>
    </i>
    <i r="3">
      <x v="16"/>
    </i>
    <i r="3">
      <x v="17"/>
    </i>
    <i r="3">
      <x v="19"/>
    </i>
    <i r="3">
      <x v="23"/>
    </i>
    <i r="2">
      <x v="225"/>
    </i>
    <i r="3">
      <x v="11"/>
    </i>
    <i r="3">
      <x v="13"/>
    </i>
    <i r="3">
      <x v="23"/>
    </i>
    <i r="2">
      <x v="226"/>
    </i>
    <i r="3">
      <x v="3"/>
    </i>
    <i r="3">
      <x v="7"/>
    </i>
    <i r="3">
      <x v="20"/>
    </i>
    <i r="3">
      <x v="21"/>
    </i>
    <i r="3">
      <x v="22"/>
    </i>
    <i r="2">
      <x v="227"/>
    </i>
    <i r="3">
      <x v="4"/>
    </i>
    <i r="2">
      <x v="228"/>
    </i>
    <i r="3">
      <x v="19"/>
    </i>
    <i r="3">
      <x v="20"/>
    </i>
    <i r="2">
      <x v="234"/>
    </i>
    <i r="3">
      <x v="12"/>
    </i>
    <i r="3">
      <x v="23"/>
    </i>
    <i r="3">
      <x v="24"/>
    </i>
    <i r="2">
      <x v="236"/>
    </i>
    <i r="3">
      <x v="1"/>
    </i>
    <i r="3">
      <x v="16"/>
    </i>
    <i r="3">
      <x v="17"/>
    </i>
    <i r="2">
      <x v="238"/>
    </i>
    <i r="3">
      <x v="20"/>
    </i>
    <i r="2">
      <x v="239"/>
    </i>
    <i r="3">
      <x v="14"/>
    </i>
    <i r="3">
      <x v="24"/>
    </i>
    <i r="2">
      <x v="241"/>
    </i>
    <i r="3">
      <x v="7"/>
    </i>
    <i r="3">
      <x v="8"/>
    </i>
    <i r="3">
      <x v="15"/>
    </i>
    <i r="2">
      <x v="243"/>
    </i>
    <i r="3">
      <x v="6"/>
    </i>
    <i r="3">
      <x v="15"/>
    </i>
    <i r="2">
      <x v="244"/>
    </i>
    <i r="3">
      <x v="1"/>
    </i>
    <i r="3">
      <x v="5"/>
    </i>
    <i r="3">
      <x v="17"/>
    </i>
    <i r="1">
      <x v="9"/>
    </i>
    <i r="2">
      <x v="245"/>
    </i>
    <i r="3">
      <x v="17"/>
    </i>
    <i r="2">
      <x v="248"/>
    </i>
    <i r="3">
      <x v="1"/>
    </i>
    <i r="3">
      <x v="20"/>
    </i>
    <i r="2">
      <x v="250"/>
    </i>
    <i r="3">
      <x v="14"/>
    </i>
    <i r="2">
      <x v="251"/>
    </i>
    <i r="3">
      <x v="2"/>
    </i>
    <i r="2">
      <x v="252"/>
    </i>
    <i r="3">
      <x v="4"/>
    </i>
    <i r="2">
      <x v="253"/>
    </i>
    <i r="3">
      <x v="20"/>
    </i>
    <i r="3">
      <x v="21"/>
    </i>
    <i r="2">
      <x v="254"/>
    </i>
    <i r="3">
      <x v="2"/>
    </i>
    <i r="2">
      <x v="258"/>
    </i>
    <i r="3">
      <x v="21"/>
    </i>
    <i r="2">
      <x v="260"/>
    </i>
    <i r="3">
      <x v="22"/>
    </i>
    <i r="2">
      <x v="261"/>
    </i>
    <i r="3">
      <x v="5"/>
    </i>
    <i r="2">
      <x v="262"/>
    </i>
    <i r="3">
      <x v="16"/>
    </i>
    <i r="2">
      <x v="265"/>
    </i>
    <i r="3">
      <x v="23"/>
    </i>
    <i r="2">
      <x v="267"/>
    </i>
    <i r="3">
      <x v="20"/>
    </i>
    <i r="2">
      <x v="268"/>
    </i>
    <i r="3">
      <x v="16"/>
    </i>
    <i r="3">
      <x v="17"/>
    </i>
    <i r="2">
      <x v="269"/>
    </i>
    <i r="3">
      <x v="22"/>
    </i>
    <i r="3">
      <x v="24"/>
    </i>
    <i r="2">
      <x v="270"/>
    </i>
    <i r="3">
      <x v="1"/>
    </i>
    <i r="2">
      <x v="271"/>
    </i>
    <i r="3">
      <x v="3"/>
    </i>
    <i r="3">
      <x v="4"/>
    </i>
    <i r="3">
      <x v="5"/>
    </i>
    <i r="2">
      <x v="273"/>
    </i>
    <i r="3">
      <x v="21"/>
    </i>
    <i r="1">
      <x v="10"/>
    </i>
    <i r="2">
      <x v="276"/>
    </i>
    <i r="3">
      <x v="6"/>
    </i>
    <i r="2">
      <x v="277"/>
    </i>
    <i r="3">
      <x v="5"/>
    </i>
    <i r="3">
      <x v="6"/>
    </i>
    <i r="2">
      <x v="278"/>
    </i>
    <i r="3">
      <x v="1"/>
    </i>
    <i r="3">
      <x v="2"/>
    </i>
    <i r="2">
      <x v="280"/>
    </i>
    <i r="3">
      <x v="11"/>
    </i>
    <i r="3">
      <x v="16"/>
    </i>
    <i r="2">
      <x v="281"/>
    </i>
    <i r="3">
      <x v="3"/>
    </i>
    <i r="2">
      <x v="283"/>
    </i>
    <i r="3">
      <x v="23"/>
    </i>
    <i r="2">
      <x v="284"/>
    </i>
    <i r="3">
      <x v="16"/>
    </i>
    <i r="2">
      <x v="285"/>
    </i>
    <i r="3">
      <x v="16"/>
    </i>
    <i r="2">
      <x v="287"/>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7">
        <i x="3" s="1"/>
        <i x="6" s="1"/>
        <i x="5" s="1"/>
        <i x="1" s="1"/>
        <i x="2"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08" totalsRowShown="0" headerRowDxfId="496" dataDxfId="495">
  <autoFilter ref="A2:BL408"/>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17" totalsRowShown="0" headerRowDxfId="326" dataDxfId="325">
  <autoFilter ref="A14:V17"/>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0:V30" totalsRowShown="0" headerRowDxfId="301" dataDxfId="300">
  <autoFilter ref="A20:V30"/>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3:V43" totalsRowShown="0" headerRowDxfId="276" dataDxfId="275">
  <autoFilter ref="A33:V43"/>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6:V56" totalsRowShown="0" headerRowDxfId="251" dataDxfId="250">
  <autoFilter ref="A46:V56"/>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9:V69" totalsRowShown="0" headerRowDxfId="226" dataDxfId="225">
  <autoFilter ref="A59:V69"/>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2:V82" totalsRowShown="0" headerRowDxfId="223" dataDxfId="222">
  <autoFilter ref="A72:V82"/>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5:V95" totalsRowShown="0" headerRowDxfId="176" dataDxfId="175">
  <autoFilter ref="A85:V95"/>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365" totalsRowShown="0" headerRowDxfId="141" dataDxfId="140">
  <autoFilter ref="A1:G365"/>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6" totalsRowShown="0" headerRowDxfId="443" dataDxfId="442">
  <autoFilter ref="A2:BS126"/>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03" totalsRowShown="0" headerRowDxfId="132" dataDxfId="131">
  <autoFilter ref="A1:L103"/>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0" totalsRowShown="0" headerRowDxfId="88" dataDxfId="87">
  <autoFilter ref="A2:C30"/>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74" totalsRowShown="0" headerRowDxfId="64" dataDxfId="63">
  <autoFilter ref="A2:BL17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00">
  <autoFilter ref="A2:AO13"/>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5" totalsRowShown="0" headerRowDxfId="397" dataDxfId="396">
  <autoFilter ref="A1:C125"/>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4" totalsRowShown="0">
  <autoFilter ref="A1:B44"/>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5:B48" totalsRowShown="0">
  <autoFilter ref="A45:B48"/>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60534065616957445" TargetMode="External" /><Relationship Id="rId2" Type="http://schemas.openxmlformats.org/officeDocument/2006/relationships/hyperlink" Target="https://twitter.com/i/web/status/1160291778563661824" TargetMode="External" /><Relationship Id="rId3" Type="http://schemas.openxmlformats.org/officeDocument/2006/relationships/hyperlink" Target="https://twitter.com/i/web/status/1160291778563661824" TargetMode="External" /><Relationship Id="rId4" Type="http://schemas.openxmlformats.org/officeDocument/2006/relationships/hyperlink" Target="https://twitter.com/i/web/status/1160291778563661824" TargetMode="External" /><Relationship Id="rId5" Type="http://schemas.openxmlformats.org/officeDocument/2006/relationships/hyperlink" Target="https://twitter.com/i/web/status/1160261574797512709" TargetMode="External" /><Relationship Id="rId6" Type="http://schemas.openxmlformats.org/officeDocument/2006/relationships/hyperlink" Target="https://twitter.com/i/web/status/1160262983513268227" TargetMode="External" /><Relationship Id="rId7" Type="http://schemas.openxmlformats.org/officeDocument/2006/relationships/hyperlink" Target="https://twitter.com/i/web/status/1160290453817888770" TargetMode="External" /><Relationship Id="rId8" Type="http://schemas.openxmlformats.org/officeDocument/2006/relationships/hyperlink" Target="https://twitter.com/i/web/status/1160376970305253376" TargetMode="External" /><Relationship Id="rId9" Type="http://schemas.openxmlformats.org/officeDocument/2006/relationships/hyperlink" Target="https://twitter.com/i/web/status/1160527265303863296" TargetMode="External" /><Relationship Id="rId10" Type="http://schemas.openxmlformats.org/officeDocument/2006/relationships/hyperlink" Target="https://twitter.com/i/web/status/1160528017963343874" TargetMode="External" /><Relationship Id="rId11" Type="http://schemas.openxmlformats.org/officeDocument/2006/relationships/hyperlink" Target="https://twitter.com/i/web/status/1160528467689201664" TargetMode="External" /><Relationship Id="rId12" Type="http://schemas.openxmlformats.org/officeDocument/2006/relationships/hyperlink" Target="https://twitter.com/i/web/status/1160529086818725888" TargetMode="External" /><Relationship Id="rId13" Type="http://schemas.openxmlformats.org/officeDocument/2006/relationships/hyperlink" Target="https://twitter.com/i/web/status/1160530899957637120" TargetMode="External" /><Relationship Id="rId14" Type="http://schemas.openxmlformats.org/officeDocument/2006/relationships/hyperlink" Target="https://twitter.com/i/web/status/1160531603032088576" TargetMode="External" /><Relationship Id="rId15" Type="http://schemas.openxmlformats.org/officeDocument/2006/relationships/hyperlink" Target="https://twitter.com/i/web/status/1160531900496302081" TargetMode="External" /><Relationship Id="rId16" Type="http://schemas.openxmlformats.org/officeDocument/2006/relationships/hyperlink" Target="https://twitter.com/i/web/status/1160533214798254080" TargetMode="External" /><Relationship Id="rId17" Type="http://schemas.openxmlformats.org/officeDocument/2006/relationships/hyperlink" Target="https://twitter.com/i/web/status/1160533768203096064" TargetMode="External" /><Relationship Id="rId18" Type="http://schemas.openxmlformats.org/officeDocument/2006/relationships/hyperlink" Target="https://twitter.com/i/web/status/1160534065616957445" TargetMode="External" /><Relationship Id="rId19" Type="http://schemas.openxmlformats.org/officeDocument/2006/relationships/hyperlink" Target="https://twitter.com/i/web/status/1160378218106560512" TargetMode="External" /><Relationship Id="rId20" Type="http://schemas.openxmlformats.org/officeDocument/2006/relationships/hyperlink" Target="https://twitter.com/i/web/status/1160378218106560512" TargetMode="External" /><Relationship Id="rId21" Type="http://schemas.openxmlformats.org/officeDocument/2006/relationships/hyperlink" Target="https://twitter.com/i/web/status/1160378218106560512" TargetMode="External" /><Relationship Id="rId22" Type="http://schemas.openxmlformats.org/officeDocument/2006/relationships/hyperlink" Target="https://twitter.com/i/web/status/1160378218106560512" TargetMode="External" /><Relationship Id="rId23" Type="http://schemas.openxmlformats.org/officeDocument/2006/relationships/hyperlink" Target="https://twitter.com/i/web/status/1160567609005432833" TargetMode="External" /><Relationship Id="rId24" Type="http://schemas.openxmlformats.org/officeDocument/2006/relationships/hyperlink" Target="https://twitter.com/i/web/status/1160567609005432833" TargetMode="External" /><Relationship Id="rId25" Type="http://schemas.openxmlformats.org/officeDocument/2006/relationships/hyperlink" Target="https://twitter.com/i/web/status/1160567609005432833" TargetMode="External" /><Relationship Id="rId26" Type="http://schemas.openxmlformats.org/officeDocument/2006/relationships/hyperlink" Target="https://twitter.com/i/web/status/1160567609005432833" TargetMode="External" /><Relationship Id="rId27" Type="http://schemas.openxmlformats.org/officeDocument/2006/relationships/hyperlink" Target="https://twitter.com/i/web/status/1160377855592816640" TargetMode="External" /><Relationship Id="rId28" Type="http://schemas.openxmlformats.org/officeDocument/2006/relationships/hyperlink" Target="https://twitter.com/i/web/status/1160536943148654594" TargetMode="External" /><Relationship Id="rId29" Type="http://schemas.openxmlformats.org/officeDocument/2006/relationships/hyperlink" Target="https://twitter.com/i/web/status/1160295434264276992" TargetMode="External" /><Relationship Id="rId30" Type="http://schemas.openxmlformats.org/officeDocument/2006/relationships/hyperlink" Target="https://twitter.com/i/web/status/1160256004271017984" TargetMode="External" /><Relationship Id="rId31" Type="http://schemas.openxmlformats.org/officeDocument/2006/relationships/hyperlink" Target="https://twitter.com/i/web/status/1160256004271017984" TargetMode="External" /><Relationship Id="rId32" Type="http://schemas.openxmlformats.org/officeDocument/2006/relationships/hyperlink" Target="https://twitter.com/i/web/status/1160256004271017984" TargetMode="External" /><Relationship Id="rId33" Type="http://schemas.openxmlformats.org/officeDocument/2006/relationships/hyperlink" Target="https://twitter.com/i/web/status/1160376970305253376" TargetMode="External" /><Relationship Id="rId34" Type="http://schemas.openxmlformats.org/officeDocument/2006/relationships/hyperlink" Target="https://twitter.com/i/web/status/1160376970305253376" TargetMode="External" /><Relationship Id="rId35" Type="http://schemas.openxmlformats.org/officeDocument/2006/relationships/hyperlink" Target="https://twitter.com/i/web/status/1160376970305253376" TargetMode="External" /><Relationship Id="rId36" Type="http://schemas.openxmlformats.org/officeDocument/2006/relationships/hyperlink" Target="https://twitter.com/i/web/status/1160527265303863296" TargetMode="External" /><Relationship Id="rId37" Type="http://schemas.openxmlformats.org/officeDocument/2006/relationships/hyperlink" Target="https://twitter.com/i/web/status/1160527265303863296" TargetMode="External" /><Relationship Id="rId38" Type="http://schemas.openxmlformats.org/officeDocument/2006/relationships/hyperlink" Target="https://twitter.com/i/web/status/1160527265303863296" TargetMode="External" /><Relationship Id="rId39" Type="http://schemas.openxmlformats.org/officeDocument/2006/relationships/hyperlink" Target="https://twitter.com/i/web/status/1160528017963343874" TargetMode="External" /><Relationship Id="rId40" Type="http://schemas.openxmlformats.org/officeDocument/2006/relationships/hyperlink" Target="https://twitter.com/i/web/status/1160528017963343874" TargetMode="External" /><Relationship Id="rId41" Type="http://schemas.openxmlformats.org/officeDocument/2006/relationships/hyperlink" Target="https://twitter.com/i/web/status/1160528017963343874" TargetMode="External" /><Relationship Id="rId42" Type="http://schemas.openxmlformats.org/officeDocument/2006/relationships/hyperlink" Target="https://twitter.com/i/web/status/1160528467689201664" TargetMode="External" /><Relationship Id="rId43" Type="http://schemas.openxmlformats.org/officeDocument/2006/relationships/hyperlink" Target="https://twitter.com/i/web/status/1160528467689201664" TargetMode="External" /><Relationship Id="rId44" Type="http://schemas.openxmlformats.org/officeDocument/2006/relationships/hyperlink" Target="https://twitter.com/i/web/status/1160528467689201664" TargetMode="External" /><Relationship Id="rId45" Type="http://schemas.openxmlformats.org/officeDocument/2006/relationships/hyperlink" Target="https://twitter.com/i/web/status/1160529086818725888" TargetMode="External" /><Relationship Id="rId46" Type="http://schemas.openxmlformats.org/officeDocument/2006/relationships/hyperlink" Target="https://twitter.com/i/web/status/1160529086818725888" TargetMode="External" /><Relationship Id="rId47" Type="http://schemas.openxmlformats.org/officeDocument/2006/relationships/hyperlink" Target="https://twitter.com/i/web/status/1160529086818725888" TargetMode="External" /><Relationship Id="rId48" Type="http://schemas.openxmlformats.org/officeDocument/2006/relationships/hyperlink" Target="https://twitter.com/i/web/status/1160530899957637120" TargetMode="External" /><Relationship Id="rId49" Type="http://schemas.openxmlformats.org/officeDocument/2006/relationships/hyperlink" Target="https://twitter.com/i/web/status/1160530899957637120" TargetMode="External" /><Relationship Id="rId50" Type="http://schemas.openxmlformats.org/officeDocument/2006/relationships/hyperlink" Target="https://twitter.com/i/web/status/1160530899957637120" TargetMode="External" /><Relationship Id="rId51" Type="http://schemas.openxmlformats.org/officeDocument/2006/relationships/hyperlink" Target="https://twitter.com/i/web/status/1160531603032088576" TargetMode="External" /><Relationship Id="rId52" Type="http://schemas.openxmlformats.org/officeDocument/2006/relationships/hyperlink" Target="https://twitter.com/i/web/status/1160531603032088576" TargetMode="External" /><Relationship Id="rId53" Type="http://schemas.openxmlformats.org/officeDocument/2006/relationships/hyperlink" Target="https://twitter.com/i/web/status/1160531603032088576" TargetMode="External" /><Relationship Id="rId54" Type="http://schemas.openxmlformats.org/officeDocument/2006/relationships/hyperlink" Target="https://twitter.com/i/web/status/1160531900496302081" TargetMode="External" /><Relationship Id="rId55" Type="http://schemas.openxmlformats.org/officeDocument/2006/relationships/hyperlink" Target="https://twitter.com/i/web/status/1160531900496302081" TargetMode="External" /><Relationship Id="rId56" Type="http://schemas.openxmlformats.org/officeDocument/2006/relationships/hyperlink" Target="https://twitter.com/i/web/status/1160531900496302081" TargetMode="External" /><Relationship Id="rId57" Type="http://schemas.openxmlformats.org/officeDocument/2006/relationships/hyperlink" Target="https://twitter.com/i/web/status/1160533214798254080" TargetMode="External" /><Relationship Id="rId58" Type="http://schemas.openxmlformats.org/officeDocument/2006/relationships/hyperlink" Target="https://twitter.com/i/web/status/1160533214798254080" TargetMode="External" /><Relationship Id="rId59" Type="http://schemas.openxmlformats.org/officeDocument/2006/relationships/hyperlink" Target="https://twitter.com/i/web/status/1160533214798254080" TargetMode="External" /><Relationship Id="rId60" Type="http://schemas.openxmlformats.org/officeDocument/2006/relationships/hyperlink" Target="https://twitter.com/i/web/status/1160533768203096064" TargetMode="External" /><Relationship Id="rId61" Type="http://schemas.openxmlformats.org/officeDocument/2006/relationships/hyperlink" Target="https://twitter.com/i/web/status/1160533768203096064" TargetMode="External" /><Relationship Id="rId62" Type="http://schemas.openxmlformats.org/officeDocument/2006/relationships/hyperlink" Target="https://twitter.com/i/web/status/1160533768203096064" TargetMode="External" /><Relationship Id="rId63" Type="http://schemas.openxmlformats.org/officeDocument/2006/relationships/hyperlink" Target="https://twitter.com/i/web/status/1160534065616957445" TargetMode="External" /><Relationship Id="rId64" Type="http://schemas.openxmlformats.org/officeDocument/2006/relationships/hyperlink" Target="https://twitter.com/i/web/status/1160534065616957445" TargetMode="External" /><Relationship Id="rId65" Type="http://schemas.openxmlformats.org/officeDocument/2006/relationships/hyperlink" Target="https://twitter.com/i/web/status/1160534065616957445" TargetMode="External" /><Relationship Id="rId66" Type="http://schemas.openxmlformats.org/officeDocument/2006/relationships/hyperlink" Target="https://twitter.com/i/web/status/1160377855592816640" TargetMode="External" /><Relationship Id="rId67" Type="http://schemas.openxmlformats.org/officeDocument/2006/relationships/hyperlink" Target="https://twitter.com/i/web/status/1160536943148654594" TargetMode="External" /><Relationship Id="rId68" Type="http://schemas.openxmlformats.org/officeDocument/2006/relationships/hyperlink" Target="https://twitter.com/i/web/status/1160886225483501568" TargetMode="External" /><Relationship Id="rId69" Type="http://schemas.openxmlformats.org/officeDocument/2006/relationships/hyperlink" Target="https://twitter.com/i/web/status/1162074582314049536" TargetMode="External" /><Relationship Id="rId70" Type="http://schemas.openxmlformats.org/officeDocument/2006/relationships/hyperlink" Target="https://twitter.com/i/web/status/1162078058771357697" TargetMode="External" /><Relationship Id="rId71" Type="http://schemas.openxmlformats.org/officeDocument/2006/relationships/hyperlink" Target="https://twitter.com/i/web/status/1160590759697047552" TargetMode="External" /><Relationship Id="rId72" Type="http://schemas.openxmlformats.org/officeDocument/2006/relationships/hyperlink" Target="https://twitter.com/i/web/status/1162075240438149123" TargetMode="External" /><Relationship Id="rId73" Type="http://schemas.openxmlformats.org/officeDocument/2006/relationships/hyperlink" Target="https://twitter.com/i/web/status/1162081523107016704" TargetMode="External" /><Relationship Id="rId74" Type="http://schemas.openxmlformats.org/officeDocument/2006/relationships/hyperlink" Target="https://twitter.com/i/web/status/1160295434264276992" TargetMode="External" /><Relationship Id="rId75" Type="http://schemas.openxmlformats.org/officeDocument/2006/relationships/hyperlink" Target="https://twitter.com/i/web/status/1160295434264276992" TargetMode="External" /><Relationship Id="rId76" Type="http://schemas.openxmlformats.org/officeDocument/2006/relationships/hyperlink" Target="https://twitter.com/i/web/status/1160295434264276992" TargetMode="External" /><Relationship Id="rId77" Type="http://schemas.openxmlformats.org/officeDocument/2006/relationships/hyperlink" Target="https://twitter.com/i/web/status/1160886225483501568" TargetMode="External" /><Relationship Id="rId78" Type="http://schemas.openxmlformats.org/officeDocument/2006/relationships/hyperlink" Target="https://twitter.com/i/web/status/1162074582314049536" TargetMode="External" /><Relationship Id="rId79" Type="http://schemas.openxmlformats.org/officeDocument/2006/relationships/hyperlink" Target="https://twitter.com/i/web/status/1162078058771357697" TargetMode="External" /><Relationship Id="rId80" Type="http://schemas.openxmlformats.org/officeDocument/2006/relationships/hyperlink" Target="https://twitter.com/i/web/status/1160590759697047552" TargetMode="External" /><Relationship Id="rId81" Type="http://schemas.openxmlformats.org/officeDocument/2006/relationships/hyperlink" Target="https://twitter.com/i/web/status/1162075240438149123" TargetMode="External" /><Relationship Id="rId82" Type="http://schemas.openxmlformats.org/officeDocument/2006/relationships/hyperlink" Target="https://twitter.com/i/web/status/1162081523107016704" TargetMode="External" /><Relationship Id="rId83" Type="http://schemas.openxmlformats.org/officeDocument/2006/relationships/hyperlink" Target="https://twitter.com/i/web/status/1160886225483501568" TargetMode="External" /><Relationship Id="rId84" Type="http://schemas.openxmlformats.org/officeDocument/2006/relationships/hyperlink" Target="https://twitter.com/i/web/status/1160886225483501568" TargetMode="External" /><Relationship Id="rId85" Type="http://schemas.openxmlformats.org/officeDocument/2006/relationships/hyperlink" Target="https://twitter.com/i/web/status/1160886225483501568" TargetMode="External" /><Relationship Id="rId86" Type="http://schemas.openxmlformats.org/officeDocument/2006/relationships/hyperlink" Target="https://twitter.com/i/web/status/1160886225483501568" TargetMode="External" /><Relationship Id="rId87" Type="http://schemas.openxmlformats.org/officeDocument/2006/relationships/hyperlink" Target="https://twitter.com/i/web/status/1162074582314049536" TargetMode="External" /><Relationship Id="rId88" Type="http://schemas.openxmlformats.org/officeDocument/2006/relationships/hyperlink" Target="https://twitter.com/i/web/status/1162078058771357697" TargetMode="External" /><Relationship Id="rId89" Type="http://schemas.openxmlformats.org/officeDocument/2006/relationships/hyperlink" Target="https://twitter.com/i/web/status/1162075240438149123" TargetMode="External" /><Relationship Id="rId90" Type="http://schemas.openxmlformats.org/officeDocument/2006/relationships/hyperlink" Target="https://twitter.com/i/web/status/1162081523107016704" TargetMode="External" /><Relationship Id="rId91" Type="http://schemas.openxmlformats.org/officeDocument/2006/relationships/hyperlink" Target="https://twitter.com/i/web/status/1162074582314049536" TargetMode="External" /><Relationship Id="rId92" Type="http://schemas.openxmlformats.org/officeDocument/2006/relationships/hyperlink" Target="https://twitter.com/i/web/status/1162074582314049536" TargetMode="External" /><Relationship Id="rId93" Type="http://schemas.openxmlformats.org/officeDocument/2006/relationships/hyperlink" Target="https://twitter.com/i/web/status/1162074582314049536" TargetMode="External" /><Relationship Id="rId94" Type="http://schemas.openxmlformats.org/officeDocument/2006/relationships/hyperlink" Target="https://twitter.com/i/web/status/1162074582314049536" TargetMode="External" /><Relationship Id="rId95" Type="http://schemas.openxmlformats.org/officeDocument/2006/relationships/hyperlink" Target="https://twitter.com/i/web/status/1162078058771357697" TargetMode="External" /><Relationship Id="rId96" Type="http://schemas.openxmlformats.org/officeDocument/2006/relationships/hyperlink" Target="https://twitter.com/i/web/status/1162078058771357697" TargetMode="External" /><Relationship Id="rId97" Type="http://schemas.openxmlformats.org/officeDocument/2006/relationships/hyperlink" Target="https://twitter.com/i/web/status/1162078058771357697" TargetMode="External" /><Relationship Id="rId98" Type="http://schemas.openxmlformats.org/officeDocument/2006/relationships/hyperlink" Target="https://twitter.com/i/web/status/1162078058771357697" TargetMode="External" /><Relationship Id="rId99" Type="http://schemas.openxmlformats.org/officeDocument/2006/relationships/hyperlink" Target="https://twitter.com/i/web/status/1162075240438149123" TargetMode="External" /><Relationship Id="rId100" Type="http://schemas.openxmlformats.org/officeDocument/2006/relationships/hyperlink" Target="https://twitter.com/i/web/status/1162081523107016704" TargetMode="External" /><Relationship Id="rId101" Type="http://schemas.openxmlformats.org/officeDocument/2006/relationships/hyperlink" Target="https://twitter.com/i/web/status/1160590759697047552" TargetMode="External" /><Relationship Id="rId102" Type="http://schemas.openxmlformats.org/officeDocument/2006/relationships/hyperlink" Target="https://twitter.com/i/web/status/1160590759697047552" TargetMode="External" /><Relationship Id="rId103" Type="http://schemas.openxmlformats.org/officeDocument/2006/relationships/hyperlink" Target="https://twitter.com/i/web/status/1160590759697047552" TargetMode="External" /><Relationship Id="rId104" Type="http://schemas.openxmlformats.org/officeDocument/2006/relationships/hyperlink" Target="https://twitter.com/i/web/status/1162075240438149123" TargetMode="External" /><Relationship Id="rId105" Type="http://schemas.openxmlformats.org/officeDocument/2006/relationships/hyperlink" Target="https://twitter.com/i/web/status/1162075240438149123" TargetMode="External" /><Relationship Id="rId106" Type="http://schemas.openxmlformats.org/officeDocument/2006/relationships/hyperlink" Target="https://twitter.com/i/web/status/1162075240438149123" TargetMode="External" /><Relationship Id="rId107" Type="http://schemas.openxmlformats.org/officeDocument/2006/relationships/hyperlink" Target="https://twitter.com/i/web/status/1162081523107016704" TargetMode="External" /><Relationship Id="rId108" Type="http://schemas.openxmlformats.org/officeDocument/2006/relationships/hyperlink" Target="https://twitter.com/i/web/status/1162081523107016704" TargetMode="External" /><Relationship Id="rId109" Type="http://schemas.openxmlformats.org/officeDocument/2006/relationships/hyperlink" Target="https://twitter.com/i/web/status/1162081523107016704" TargetMode="External" /><Relationship Id="rId110" Type="http://schemas.openxmlformats.org/officeDocument/2006/relationships/hyperlink" Target="https://twitter.com/i/web/status/1171151855763636224" TargetMode="External" /><Relationship Id="rId111" Type="http://schemas.openxmlformats.org/officeDocument/2006/relationships/hyperlink" Target="https://twitter.com/i/web/status/1171151855763636224" TargetMode="External" /><Relationship Id="rId112" Type="http://schemas.openxmlformats.org/officeDocument/2006/relationships/hyperlink" Target="https://twitter.com/i/web/status/1171236636664844288" TargetMode="External" /><Relationship Id="rId113" Type="http://schemas.openxmlformats.org/officeDocument/2006/relationships/hyperlink" Target="https://twitter.com/i/web/status/1171236636664844288" TargetMode="External" /><Relationship Id="rId114" Type="http://schemas.openxmlformats.org/officeDocument/2006/relationships/hyperlink" Target="https://twitter.com/i/web/status/1172966667225354240" TargetMode="External" /><Relationship Id="rId115" Type="http://schemas.openxmlformats.org/officeDocument/2006/relationships/hyperlink" Target="https://twitter.com/i/web/status/1173711374033334274" TargetMode="External" /><Relationship Id="rId116" Type="http://schemas.openxmlformats.org/officeDocument/2006/relationships/hyperlink" Target="https://twitter.com/i/web/status/1173711374033334274" TargetMode="External" /><Relationship Id="rId117" Type="http://schemas.openxmlformats.org/officeDocument/2006/relationships/hyperlink" Target="https://twitter.com/i/web/status/1180794555974782977" TargetMode="External" /><Relationship Id="rId118" Type="http://schemas.openxmlformats.org/officeDocument/2006/relationships/hyperlink" Target="https://twitter.com/i/web/status/1180794555974782977" TargetMode="External" /><Relationship Id="rId119" Type="http://schemas.openxmlformats.org/officeDocument/2006/relationships/hyperlink" Target="https://twitter.com/i/web/status/1180794555974782977" TargetMode="External" /><Relationship Id="rId120" Type="http://schemas.openxmlformats.org/officeDocument/2006/relationships/hyperlink" Target="https://twitter.com/i/web/status/1180794555974782977" TargetMode="External" /><Relationship Id="rId121" Type="http://schemas.openxmlformats.org/officeDocument/2006/relationships/hyperlink" Target="https://www.youtube.com/watch?v=OJ8oWaTumOc&amp;feature=youtu.be" TargetMode="External" /><Relationship Id="rId122" Type="http://schemas.openxmlformats.org/officeDocument/2006/relationships/hyperlink" Target="https://twitter.com/i/web/status/1160261574797512709" TargetMode="External" /><Relationship Id="rId123" Type="http://schemas.openxmlformats.org/officeDocument/2006/relationships/hyperlink" Target="https://twitter.com/i/web/status/1160262983513268227" TargetMode="External" /><Relationship Id="rId124" Type="http://schemas.openxmlformats.org/officeDocument/2006/relationships/hyperlink" Target="https://twitter.com/i/web/status/1160290453817888770" TargetMode="External" /><Relationship Id="rId125" Type="http://schemas.openxmlformats.org/officeDocument/2006/relationships/hyperlink" Target="https://twitter.com/i/web/status/1160377855592816640" TargetMode="External" /><Relationship Id="rId126" Type="http://schemas.openxmlformats.org/officeDocument/2006/relationships/hyperlink" Target="https://twitter.com/i/web/status/1160536943148654594" TargetMode="External" /><Relationship Id="rId127" Type="http://schemas.openxmlformats.org/officeDocument/2006/relationships/hyperlink" Target="https://twitter.com/i/web/status/1160261574797512709" TargetMode="External" /><Relationship Id="rId128" Type="http://schemas.openxmlformats.org/officeDocument/2006/relationships/hyperlink" Target="https://twitter.com/i/web/status/1160262983513268227" TargetMode="External" /><Relationship Id="rId129" Type="http://schemas.openxmlformats.org/officeDocument/2006/relationships/hyperlink" Target="https://twitter.com/i/web/status/1160290453817888770" TargetMode="External" /><Relationship Id="rId130" Type="http://schemas.openxmlformats.org/officeDocument/2006/relationships/hyperlink" Target="https://twitter.com/i/web/status/1160377855592816640" TargetMode="External" /><Relationship Id="rId131" Type="http://schemas.openxmlformats.org/officeDocument/2006/relationships/hyperlink" Target="https://twitter.com/i/web/status/1160536943148654594" TargetMode="External" /><Relationship Id="rId132" Type="http://schemas.openxmlformats.org/officeDocument/2006/relationships/hyperlink" Target="https://twitter.com/i/web/status/1160253971249786880" TargetMode="External" /><Relationship Id="rId133" Type="http://schemas.openxmlformats.org/officeDocument/2006/relationships/hyperlink" Target="https://twitter.com/i/web/status/1166603908900360198" TargetMode="External" /><Relationship Id="rId134" Type="http://schemas.openxmlformats.org/officeDocument/2006/relationships/hyperlink" Target="https://twitter.com/i/web/status/1177432477406613504" TargetMode="External" /><Relationship Id="rId135" Type="http://schemas.openxmlformats.org/officeDocument/2006/relationships/hyperlink" Target="https://www.instagram.com/p/B0ri23Llrcl/?igshid=1mfs3vpwti9v7" TargetMode="External" /><Relationship Id="rId136" Type="http://schemas.openxmlformats.org/officeDocument/2006/relationships/hyperlink" Target="https://www.instagram.com/p/B1HaXMUFmBY/?igshid=lw4v8ysf21vc" TargetMode="External" /><Relationship Id="rId137" Type="http://schemas.openxmlformats.org/officeDocument/2006/relationships/hyperlink" Target="https://www.instagram.com/p/B1HoseYnfV6/?igshid=z1dkiyyrods" TargetMode="External" /><Relationship Id="rId138" Type="http://schemas.openxmlformats.org/officeDocument/2006/relationships/hyperlink" Target="https://www.instagram.com/p/B2sHukYFJ96/?igshid=bu1i24haxzu3" TargetMode="External" /><Relationship Id="rId139" Type="http://schemas.openxmlformats.org/officeDocument/2006/relationships/hyperlink" Target="https://twitter.com/fakejakebrowne/status/1176917683591233536" TargetMode="External" /><Relationship Id="rId140" Type="http://schemas.openxmlformats.org/officeDocument/2006/relationships/hyperlink" Target="https://www.instagram.com/p/B25pDxTF6sj/?igshid=14nm7fg5bhcvn" TargetMode="External" /><Relationship Id="rId141" Type="http://schemas.openxmlformats.org/officeDocument/2006/relationships/hyperlink" Target="https://pbs.twimg.com/media/EBoKfmpWkAAtvzP.png" TargetMode="External" /><Relationship Id="rId142" Type="http://schemas.openxmlformats.org/officeDocument/2006/relationships/hyperlink" Target="https://pbs.twimg.com/media/EBoKfmpWkAAtvzP.png" TargetMode="External" /><Relationship Id="rId143" Type="http://schemas.openxmlformats.org/officeDocument/2006/relationships/hyperlink" Target="https://pbs.twimg.com/media/EBoKfmpWkAAtvzP.png" TargetMode="External" /><Relationship Id="rId144" Type="http://schemas.openxmlformats.org/officeDocument/2006/relationships/hyperlink" Target="https://pbs.twimg.com/media/EBoTt2nW4AA7_Mu.jpg" TargetMode="External" /><Relationship Id="rId145" Type="http://schemas.openxmlformats.org/officeDocument/2006/relationships/hyperlink" Target="https://pbs.twimg.com/ext_tw_video_thumb/1161377563752747008/pu/img/0gal8RUuRFCzCRC2.jpg" TargetMode="External" /><Relationship Id="rId146" Type="http://schemas.openxmlformats.org/officeDocument/2006/relationships/hyperlink" Target="https://pbs.twimg.com/media/EDRdkcTXUAEsjhm.jpg" TargetMode="External" /><Relationship Id="rId147" Type="http://schemas.openxmlformats.org/officeDocument/2006/relationships/hyperlink" Target="https://pbs.twimg.com/media/EDRdkcTXUAEsjhm.jpg" TargetMode="External" /><Relationship Id="rId148" Type="http://schemas.openxmlformats.org/officeDocument/2006/relationships/hyperlink" Target="https://pbs.twimg.com/media/EEwbLoDW4AU0Qug.jpg" TargetMode="External" /><Relationship Id="rId149" Type="http://schemas.openxmlformats.org/officeDocument/2006/relationships/hyperlink" Target="https://pbs.twimg.com/media/EEwbLoDW4AU0Qug.jpg" TargetMode="External" /><Relationship Id="rId150" Type="http://schemas.openxmlformats.org/officeDocument/2006/relationships/hyperlink" Target="https://pbs.twimg.com/media/EEwbLoDW4AU0Qug.jpg" TargetMode="External" /><Relationship Id="rId151" Type="http://schemas.openxmlformats.org/officeDocument/2006/relationships/hyperlink" Target="https://pbs.twimg.com/media/EBgs_bVVUAYFoIA.jpg" TargetMode="External" /><Relationship Id="rId152" Type="http://schemas.openxmlformats.org/officeDocument/2006/relationships/hyperlink" Target="https://pbs.twimg.com/media/EDQiN6ZX4AAeUEK.jpg" TargetMode="External" /><Relationship Id="rId153" Type="http://schemas.openxmlformats.org/officeDocument/2006/relationships/hyperlink" Target="https://pbs.twimg.com/tweet_video_thumb/EDyP5PLXkAA5RnT.jpg" TargetMode="External" /><Relationship Id="rId154" Type="http://schemas.openxmlformats.org/officeDocument/2006/relationships/hyperlink" Target="https://pbs.twimg.com/media/EFPj9BQUYAI01f9.jpg" TargetMode="External" /><Relationship Id="rId155" Type="http://schemas.openxmlformats.org/officeDocument/2006/relationships/hyperlink" Target="https://pbs.twimg.com/media/EFV0SXaUcAAer1T.jpg" TargetMode="External" /><Relationship Id="rId156" Type="http://schemas.openxmlformats.org/officeDocument/2006/relationships/hyperlink" Target="https://pbs.twimg.com/media/EFV0SXaUcAAer1T.jpg" TargetMode="External" /><Relationship Id="rId157" Type="http://schemas.openxmlformats.org/officeDocument/2006/relationships/hyperlink" Target="http://pbs.twimg.com/profile_images/1157388868649439232/UxU-6aRw_normal.jpg" TargetMode="External" /><Relationship Id="rId158" Type="http://schemas.openxmlformats.org/officeDocument/2006/relationships/hyperlink" Target="http://pbs.twimg.com/profile_images/1157388868649439232/UxU-6aRw_normal.jpg" TargetMode="External" /><Relationship Id="rId159" Type="http://schemas.openxmlformats.org/officeDocument/2006/relationships/hyperlink" Target="http://pbs.twimg.com/profile_images/1157388868649439232/UxU-6aRw_normal.jpg" TargetMode="External" /><Relationship Id="rId160" Type="http://schemas.openxmlformats.org/officeDocument/2006/relationships/hyperlink" Target="http://pbs.twimg.com/profile_images/1157388868649439232/UxU-6aRw_normal.jpg" TargetMode="External" /><Relationship Id="rId161" Type="http://schemas.openxmlformats.org/officeDocument/2006/relationships/hyperlink" Target="http://pbs.twimg.com/profile_images/1157388868649439232/UxU-6aRw_normal.jpg" TargetMode="External" /><Relationship Id="rId162" Type="http://schemas.openxmlformats.org/officeDocument/2006/relationships/hyperlink" Target="http://pbs.twimg.com/profile_images/1157388868649439232/UxU-6aRw_normal.jpg" TargetMode="External" /><Relationship Id="rId163" Type="http://schemas.openxmlformats.org/officeDocument/2006/relationships/hyperlink" Target="http://pbs.twimg.com/profile_images/1134532947212525569/Z1lJB6Ru_normal.jpg" TargetMode="External" /><Relationship Id="rId164" Type="http://schemas.openxmlformats.org/officeDocument/2006/relationships/hyperlink" Target="http://pbs.twimg.com/profile_images/1134532947212525569/Z1lJB6Ru_normal.jpg" TargetMode="External" /><Relationship Id="rId165" Type="http://schemas.openxmlformats.org/officeDocument/2006/relationships/hyperlink" Target="http://pbs.twimg.com/profile_images/1134532947212525569/Z1lJB6Ru_normal.jpg" TargetMode="External" /><Relationship Id="rId166" Type="http://schemas.openxmlformats.org/officeDocument/2006/relationships/hyperlink" Target="http://pbs.twimg.com/profile_images/1086764562756431872/oBHz7nLp_normal.jpg" TargetMode="External" /><Relationship Id="rId167" Type="http://schemas.openxmlformats.org/officeDocument/2006/relationships/hyperlink" Target="http://pbs.twimg.com/profile_images/1086764562756431872/oBHz7nLp_normal.jpg" TargetMode="External" /><Relationship Id="rId168" Type="http://schemas.openxmlformats.org/officeDocument/2006/relationships/hyperlink" Target="http://pbs.twimg.com/profile_images/1086764562756431872/oBHz7nLp_normal.jpg" TargetMode="External" /><Relationship Id="rId169" Type="http://schemas.openxmlformats.org/officeDocument/2006/relationships/hyperlink" Target="http://pbs.twimg.com/profile_images/1086764562756431872/oBHz7nLp_normal.jpg" TargetMode="External" /><Relationship Id="rId170" Type="http://schemas.openxmlformats.org/officeDocument/2006/relationships/hyperlink" Target="http://pbs.twimg.com/profile_images/1086764562756431872/oBHz7nLp_normal.jpg" TargetMode="External" /><Relationship Id="rId171" Type="http://schemas.openxmlformats.org/officeDocument/2006/relationships/hyperlink" Target="http://pbs.twimg.com/profile_images/1727886760/l_19b8b475bf061b960245aa071c768dbe_normal.jpg" TargetMode="External" /><Relationship Id="rId172" Type="http://schemas.openxmlformats.org/officeDocument/2006/relationships/hyperlink" Target="http://pbs.twimg.com/profile_images/927914792018497537/YVvs_BkB_normal.jpg" TargetMode="External" /><Relationship Id="rId173" Type="http://schemas.openxmlformats.org/officeDocument/2006/relationships/hyperlink" Target="http://pbs.twimg.com/profile_images/1174916695334326274/ojj2Qi83_normal.jpg" TargetMode="External" /><Relationship Id="rId174" Type="http://schemas.openxmlformats.org/officeDocument/2006/relationships/hyperlink" Target="http://pbs.twimg.com/profile_images/1174916695334326274/ojj2Qi83_normal.jpg" TargetMode="External" /><Relationship Id="rId175" Type="http://schemas.openxmlformats.org/officeDocument/2006/relationships/hyperlink" Target="http://pbs.twimg.com/profile_images/1174916695334326274/ojj2Qi83_normal.jpg" TargetMode="External" /><Relationship Id="rId176" Type="http://schemas.openxmlformats.org/officeDocument/2006/relationships/hyperlink" Target="http://pbs.twimg.com/profile_images/1174916695334326274/ojj2Qi83_normal.jpg" TargetMode="External" /><Relationship Id="rId177" Type="http://schemas.openxmlformats.org/officeDocument/2006/relationships/hyperlink" Target="http://pbs.twimg.com/profile_images/800426225986666496/o0K2YAai_normal.jpg" TargetMode="External" /><Relationship Id="rId178" Type="http://schemas.openxmlformats.org/officeDocument/2006/relationships/hyperlink" Target="http://pbs.twimg.com/profile_images/800426225986666496/o0K2YAai_normal.jpg" TargetMode="External" /><Relationship Id="rId179" Type="http://schemas.openxmlformats.org/officeDocument/2006/relationships/hyperlink" Target="http://pbs.twimg.com/profile_images/800426225986666496/o0K2YAai_normal.jpg" TargetMode="External" /><Relationship Id="rId180" Type="http://schemas.openxmlformats.org/officeDocument/2006/relationships/hyperlink" Target="http://pbs.twimg.com/profile_images/800426225986666496/o0K2YAai_normal.jpg" TargetMode="External" /><Relationship Id="rId181" Type="http://schemas.openxmlformats.org/officeDocument/2006/relationships/hyperlink" Target="http://pbs.twimg.com/profile_images/1168612884395548672/kiV7-IjU_normal.jpg" TargetMode="External" /><Relationship Id="rId182" Type="http://schemas.openxmlformats.org/officeDocument/2006/relationships/hyperlink" Target="http://pbs.twimg.com/profile_images/1168612884395548672/kiV7-IjU_normal.jpg" TargetMode="External" /><Relationship Id="rId183" Type="http://schemas.openxmlformats.org/officeDocument/2006/relationships/hyperlink" Target="http://pbs.twimg.com/profile_images/1168612884395548672/kiV7-IjU_normal.jpg" TargetMode="External" /><Relationship Id="rId184" Type="http://schemas.openxmlformats.org/officeDocument/2006/relationships/hyperlink" Target="http://pbs.twimg.com/profile_images/1168612884395548672/kiV7-IjU_normal.jpg" TargetMode="External" /><Relationship Id="rId185" Type="http://schemas.openxmlformats.org/officeDocument/2006/relationships/hyperlink" Target="http://pbs.twimg.com/profile_images/1020541645694160897/q_KUBjFc_normal.jpg" TargetMode="External" /><Relationship Id="rId186" Type="http://schemas.openxmlformats.org/officeDocument/2006/relationships/hyperlink" Target="http://pbs.twimg.com/profile_images/1020541645694160897/q_KUBjFc_normal.jpg" TargetMode="External" /><Relationship Id="rId187" Type="http://schemas.openxmlformats.org/officeDocument/2006/relationships/hyperlink" Target="http://pbs.twimg.com/profile_images/1020541645694160897/q_KUBjFc_normal.jpg" TargetMode="External" /><Relationship Id="rId188" Type="http://schemas.openxmlformats.org/officeDocument/2006/relationships/hyperlink" Target="http://pbs.twimg.com/profile_images/1020541645694160897/q_KUBjFc_normal.jpg" TargetMode="External" /><Relationship Id="rId189" Type="http://schemas.openxmlformats.org/officeDocument/2006/relationships/hyperlink" Target="http://pbs.twimg.com/profile_images/3690959589/227f4294a0da4dcec6577b93108f6b6e_normal.jpeg" TargetMode="External" /><Relationship Id="rId190" Type="http://schemas.openxmlformats.org/officeDocument/2006/relationships/hyperlink" Target="http://pbs.twimg.com/profile_images/3690959589/227f4294a0da4dcec6577b93108f6b6e_normal.jpeg" TargetMode="External" /><Relationship Id="rId191" Type="http://schemas.openxmlformats.org/officeDocument/2006/relationships/hyperlink" Target="http://pbs.twimg.com/profile_images/3690959589/227f4294a0da4dcec6577b93108f6b6e_normal.jpeg" TargetMode="External" /><Relationship Id="rId192" Type="http://schemas.openxmlformats.org/officeDocument/2006/relationships/hyperlink" Target="http://pbs.twimg.com/profile_images/3690959589/227f4294a0da4dcec6577b93108f6b6e_normal.jpeg" TargetMode="External" /><Relationship Id="rId193" Type="http://schemas.openxmlformats.org/officeDocument/2006/relationships/hyperlink" Target="http://pbs.twimg.com/profile_images/1068704998861635586/eatKy5g__normal.jpg" TargetMode="External" /><Relationship Id="rId194" Type="http://schemas.openxmlformats.org/officeDocument/2006/relationships/hyperlink" Target="http://pbs.twimg.com/profile_images/1068704998861635586/eatKy5g__normal.jpg" TargetMode="External" /><Relationship Id="rId195" Type="http://schemas.openxmlformats.org/officeDocument/2006/relationships/hyperlink" Target="http://pbs.twimg.com/profile_images/1068704998861635586/eatKy5g__normal.jpg" TargetMode="External" /><Relationship Id="rId196" Type="http://schemas.openxmlformats.org/officeDocument/2006/relationships/hyperlink" Target="http://pbs.twimg.com/profile_images/1068704998861635586/eatKy5g__normal.jpg" TargetMode="External" /><Relationship Id="rId197" Type="http://schemas.openxmlformats.org/officeDocument/2006/relationships/hyperlink" Target="http://pbs.twimg.com/profile_images/1149524592995602433/--YdDkXH_normal.jpg" TargetMode="External" /><Relationship Id="rId198" Type="http://schemas.openxmlformats.org/officeDocument/2006/relationships/hyperlink" Target="http://pbs.twimg.com/profile_images/1149524592995602433/--YdDkXH_normal.jpg" TargetMode="External" /><Relationship Id="rId199" Type="http://schemas.openxmlformats.org/officeDocument/2006/relationships/hyperlink" Target="http://pbs.twimg.com/profile_images/1149524592995602433/--YdDkXH_normal.jpg" TargetMode="External" /><Relationship Id="rId200" Type="http://schemas.openxmlformats.org/officeDocument/2006/relationships/hyperlink" Target="http://pbs.twimg.com/profile_images/1149524592995602433/--YdDkXH_normal.jpg" TargetMode="External" /><Relationship Id="rId201" Type="http://schemas.openxmlformats.org/officeDocument/2006/relationships/hyperlink" Target="http://pbs.twimg.com/profile_images/983079132434190337/LmjTHS84_normal.jpg" TargetMode="External" /><Relationship Id="rId202" Type="http://schemas.openxmlformats.org/officeDocument/2006/relationships/hyperlink" Target="https://pbs.twimg.com/media/EBoKfmpWkAAtvzP.png" TargetMode="External" /><Relationship Id="rId203" Type="http://schemas.openxmlformats.org/officeDocument/2006/relationships/hyperlink" Target="https://pbs.twimg.com/media/EBoKfmpWkAAtvzP.png" TargetMode="External" /><Relationship Id="rId204" Type="http://schemas.openxmlformats.org/officeDocument/2006/relationships/hyperlink" Target="https://pbs.twimg.com/media/EBoKfmpWkAAtvzP.png" TargetMode="External" /><Relationship Id="rId205" Type="http://schemas.openxmlformats.org/officeDocument/2006/relationships/hyperlink" Target="http://pbs.twimg.com/profile_images/1073237782334791682/qyo4J8EM_normal.jpg" TargetMode="External" /><Relationship Id="rId206" Type="http://schemas.openxmlformats.org/officeDocument/2006/relationships/hyperlink" Target="http://pbs.twimg.com/profile_images/1073237782334791682/qyo4J8EM_normal.jpg" TargetMode="External" /><Relationship Id="rId207" Type="http://schemas.openxmlformats.org/officeDocument/2006/relationships/hyperlink" Target="http://pbs.twimg.com/profile_images/1073237782334791682/qyo4J8EM_normal.jpg" TargetMode="External" /><Relationship Id="rId208" Type="http://schemas.openxmlformats.org/officeDocument/2006/relationships/hyperlink" Target="http://pbs.twimg.com/profile_images/1073237782334791682/qyo4J8EM_normal.jpg" TargetMode="External" /><Relationship Id="rId209" Type="http://schemas.openxmlformats.org/officeDocument/2006/relationships/hyperlink" Target="http://pbs.twimg.com/profile_images/1073237782334791682/qyo4J8EM_normal.jpg" TargetMode="External" /><Relationship Id="rId210" Type="http://schemas.openxmlformats.org/officeDocument/2006/relationships/hyperlink" Target="http://pbs.twimg.com/profile_images/1073237782334791682/qyo4J8EM_normal.jpg" TargetMode="External" /><Relationship Id="rId211" Type="http://schemas.openxmlformats.org/officeDocument/2006/relationships/hyperlink" Target="http://pbs.twimg.com/profile_images/1073237782334791682/qyo4J8EM_normal.jpg" TargetMode="External" /><Relationship Id="rId212" Type="http://schemas.openxmlformats.org/officeDocument/2006/relationships/hyperlink" Target="http://pbs.twimg.com/profile_images/1073237782334791682/qyo4J8EM_normal.jpg" TargetMode="External" /><Relationship Id="rId213" Type="http://schemas.openxmlformats.org/officeDocument/2006/relationships/hyperlink" Target="http://pbs.twimg.com/profile_images/1073237782334791682/qyo4J8EM_normal.jpg" TargetMode="External" /><Relationship Id="rId214" Type="http://schemas.openxmlformats.org/officeDocument/2006/relationships/hyperlink" Target="http://pbs.twimg.com/profile_images/736532023553200128/c1ydnwix_normal.jpg" TargetMode="External" /><Relationship Id="rId215" Type="http://schemas.openxmlformats.org/officeDocument/2006/relationships/hyperlink" Target="http://pbs.twimg.com/profile_images/736532023553200128/c1ydnwix_normal.jpg" TargetMode="External" /><Relationship Id="rId216" Type="http://schemas.openxmlformats.org/officeDocument/2006/relationships/hyperlink" Target="http://pbs.twimg.com/profile_images/736532023553200128/c1ydnwix_normal.jpg" TargetMode="External" /><Relationship Id="rId217" Type="http://schemas.openxmlformats.org/officeDocument/2006/relationships/hyperlink" Target="http://pbs.twimg.com/profile_images/983079132434190337/LmjTHS84_normal.jpg" TargetMode="External" /><Relationship Id="rId218" Type="http://schemas.openxmlformats.org/officeDocument/2006/relationships/hyperlink" Target="http://pbs.twimg.com/profile_images/983079132434190337/LmjTHS84_normal.jpg" TargetMode="External" /><Relationship Id="rId219" Type="http://schemas.openxmlformats.org/officeDocument/2006/relationships/hyperlink" Target="http://pbs.twimg.com/profile_images/983079132434190337/LmjTHS84_normal.jpg" TargetMode="External" /><Relationship Id="rId220" Type="http://schemas.openxmlformats.org/officeDocument/2006/relationships/hyperlink" Target="http://pbs.twimg.com/profile_images/983079132434190337/LmjTHS84_normal.jpg" TargetMode="External" /><Relationship Id="rId221" Type="http://schemas.openxmlformats.org/officeDocument/2006/relationships/hyperlink" Target="http://pbs.twimg.com/profile_images/983079132434190337/LmjTHS84_normal.jpg" TargetMode="External" /><Relationship Id="rId222" Type="http://schemas.openxmlformats.org/officeDocument/2006/relationships/hyperlink" Target="http://pbs.twimg.com/profile_images/983079132434190337/LmjTHS84_normal.jpg" TargetMode="External" /><Relationship Id="rId223" Type="http://schemas.openxmlformats.org/officeDocument/2006/relationships/hyperlink" Target="http://pbs.twimg.com/profile_images/983079132434190337/LmjTHS84_normal.jpg" TargetMode="External" /><Relationship Id="rId224" Type="http://schemas.openxmlformats.org/officeDocument/2006/relationships/hyperlink" Target="http://pbs.twimg.com/profile_images/983079132434190337/LmjTHS84_normal.jpg" TargetMode="External" /><Relationship Id="rId225" Type="http://schemas.openxmlformats.org/officeDocument/2006/relationships/hyperlink" Target="http://pbs.twimg.com/profile_images/983079132434190337/LmjTHS84_normal.jpg" TargetMode="External" /><Relationship Id="rId226" Type="http://schemas.openxmlformats.org/officeDocument/2006/relationships/hyperlink" Target="http://pbs.twimg.com/profile_images/983079132434190337/LmjTHS84_normal.jpg" TargetMode="External" /><Relationship Id="rId227" Type="http://schemas.openxmlformats.org/officeDocument/2006/relationships/hyperlink" Target="http://pbs.twimg.com/profile_images/983079132434190337/LmjTHS84_normal.jpg" TargetMode="External" /><Relationship Id="rId228" Type="http://schemas.openxmlformats.org/officeDocument/2006/relationships/hyperlink" Target="http://pbs.twimg.com/profile_images/822305154841997312/Q9JHMmfN_normal.jpg" TargetMode="External" /><Relationship Id="rId229" Type="http://schemas.openxmlformats.org/officeDocument/2006/relationships/hyperlink" Target="http://pbs.twimg.com/profile_images/822305154841997312/Q9JHMmfN_normal.jpg" TargetMode="External" /><Relationship Id="rId230" Type="http://schemas.openxmlformats.org/officeDocument/2006/relationships/hyperlink" Target="http://pbs.twimg.com/profile_images/822305154841997312/Q9JHMmfN_normal.jpg" TargetMode="External" /><Relationship Id="rId231" Type="http://schemas.openxmlformats.org/officeDocument/2006/relationships/hyperlink" Target="http://pbs.twimg.com/profile_images/822305154841997312/Q9JHMmfN_normal.jpg" TargetMode="External" /><Relationship Id="rId232" Type="http://schemas.openxmlformats.org/officeDocument/2006/relationships/hyperlink" Target="http://pbs.twimg.com/profile_images/822305154841997312/Q9JHMmfN_normal.jpg" TargetMode="External" /><Relationship Id="rId233" Type="http://schemas.openxmlformats.org/officeDocument/2006/relationships/hyperlink" Target="http://pbs.twimg.com/profile_images/822305154841997312/Q9JHMmfN_normal.jpg" TargetMode="External" /><Relationship Id="rId234" Type="http://schemas.openxmlformats.org/officeDocument/2006/relationships/hyperlink" Target="http://pbs.twimg.com/profile_images/822305154841997312/Q9JHMmfN_normal.jpg" TargetMode="External" /><Relationship Id="rId235" Type="http://schemas.openxmlformats.org/officeDocument/2006/relationships/hyperlink" Target="http://pbs.twimg.com/profile_images/822305154841997312/Q9JHMmfN_normal.jpg" TargetMode="External" /><Relationship Id="rId236" Type="http://schemas.openxmlformats.org/officeDocument/2006/relationships/hyperlink" Target="http://pbs.twimg.com/profile_images/822305154841997312/Q9JHMmfN_normal.jpg" TargetMode="External" /><Relationship Id="rId237" Type="http://schemas.openxmlformats.org/officeDocument/2006/relationships/hyperlink" Target="http://pbs.twimg.com/profile_images/822305154841997312/Q9JHMmfN_normal.jpg" TargetMode="External" /><Relationship Id="rId238" Type="http://schemas.openxmlformats.org/officeDocument/2006/relationships/hyperlink" Target="http://pbs.twimg.com/profile_images/822305154841997312/Q9JHMmfN_normal.jpg" TargetMode="External" /><Relationship Id="rId239" Type="http://schemas.openxmlformats.org/officeDocument/2006/relationships/hyperlink" Target="http://pbs.twimg.com/profile_images/822305154841997312/Q9JHMmfN_normal.jpg" TargetMode="External" /><Relationship Id="rId240" Type="http://schemas.openxmlformats.org/officeDocument/2006/relationships/hyperlink" Target="http://pbs.twimg.com/profile_images/822305154841997312/Q9JHMmfN_normal.jpg" TargetMode="External" /><Relationship Id="rId241" Type="http://schemas.openxmlformats.org/officeDocument/2006/relationships/hyperlink" Target="http://pbs.twimg.com/profile_images/822305154841997312/Q9JHMmfN_normal.jpg" TargetMode="External" /><Relationship Id="rId242" Type="http://schemas.openxmlformats.org/officeDocument/2006/relationships/hyperlink" Target="http://pbs.twimg.com/profile_images/822305154841997312/Q9JHMmfN_normal.jpg" TargetMode="External" /><Relationship Id="rId243" Type="http://schemas.openxmlformats.org/officeDocument/2006/relationships/hyperlink" Target="http://pbs.twimg.com/profile_images/822305154841997312/Q9JHMmfN_normal.jpg" TargetMode="External" /><Relationship Id="rId244" Type="http://schemas.openxmlformats.org/officeDocument/2006/relationships/hyperlink" Target="http://pbs.twimg.com/profile_images/736532023553200128/c1ydnwix_normal.jpg" TargetMode="External" /><Relationship Id="rId245" Type="http://schemas.openxmlformats.org/officeDocument/2006/relationships/hyperlink" Target="http://pbs.twimg.com/profile_images/736532023553200128/c1ydnwix_normal.jpg" TargetMode="External" /><Relationship Id="rId246" Type="http://schemas.openxmlformats.org/officeDocument/2006/relationships/hyperlink" Target="http://pbs.twimg.com/profile_images/736532023553200128/c1ydnwix_normal.jpg" TargetMode="External" /><Relationship Id="rId247" Type="http://schemas.openxmlformats.org/officeDocument/2006/relationships/hyperlink" Target="http://pbs.twimg.com/profile_images/736532023553200128/c1ydnwix_normal.jpg" TargetMode="External" /><Relationship Id="rId248" Type="http://schemas.openxmlformats.org/officeDocument/2006/relationships/hyperlink" Target="http://pbs.twimg.com/profile_images/736532023553200128/c1ydnwix_normal.jpg" TargetMode="External" /><Relationship Id="rId249" Type="http://schemas.openxmlformats.org/officeDocument/2006/relationships/hyperlink" Target="http://pbs.twimg.com/profile_images/561609318098018304/BCaoBUAP_normal.jpeg" TargetMode="External" /><Relationship Id="rId250" Type="http://schemas.openxmlformats.org/officeDocument/2006/relationships/hyperlink" Target="http://pbs.twimg.com/profile_images/561609318098018304/BCaoBUAP_normal.jpeg" TargetMode="External" /><Relationship Id="rId251" Type="http://schemas.openxmlformats.org/officeDocument/2006/relationships/hyperlink" Target="http://pbs.twimg.com/profile_images/561609318098018304/BCaoBUAP_normal.jpeg" TargetMode="External" /><Relationship Id="rId252" Type="http://schemas.openxmlformats.org/officeDocument/2006/relationships/hyperlink" Target="http://pbs.twimg.com/profile_images/1145808705830752256/iH9-XsHb_normal.jpg" TargetMode="External" /><Relationship Id="rId253" Type="http://schemas.openxmlformats.org/officeDocument/2006/relationships/hyperlink" Target="http://pbs.twimg.com/profile_images/1145808705830752256/iH9-XsHb_normal.jpg" TargetMode="External" /><Relationship Id="rId254" Type="http://schemas.openxmlformats.org/officeDocument/2006/relationships/hyperlink" Target="http://pbs.twimg.com/profile_images/1145808705830752256/iH9-XsHb_normal.jpg" TargetMode="External" /><Relationship Id="rId255" Type="http://schemas.openxmlformats.org/officeDocument/2006/relationships/hyperlink" Target="http://pbs.twimg.com/profile_images/1145808705830752256/iH9-XsHb_normal.jpg" TargetMode="External" /><Relationship Id="rId256" Type="http://schemas.openxmlformats.org/officeDocument/2006/relationships/hyperlink" Target="http://pbs.twimg.com/profile_images/1145808705830752256/iH9-XsHb_normal.jpg" TargetMode="External" /><Relationship Id="rId257" Type="http://schemas.openxmlformats.org/officeDocument/2006/relationships/hyperlink" Target="https://pbs.twimg.com/media/EBoTt2nW4AA7_Mu.jpg" TargetMode="External" /><Relationship Id="rId258" Type="http://schemas.openxmlformats.org/officeDocument/2006/relationships/hyperlink" Target="http://pbs.twimg.com/profile_images/1119168336250703873/0-bDREFM_normal.jpg" TargetMode="External" /><Relationship Id="rId259" Type="http://schemas.openxmlformats.org/officeDocument/2006/relationships/hyperlink" Target="https://pbs.twimg.com/ext_tw_video_thumb/1161377563752747008/pu/img/0gal8RUuRFCzCRC2.jpg" TargetMode="External" /><Relationship Id="rId260" Type="http://schemas.openxmlformats.org/officeDocument/2006/relationships/hyperlink" Target="http://pbs.twimg.com/profile_images/1175120710160699392/QHmx6Z9x_normal.jpg" TargetMode="External" /><Relationship Id="rId261" Type="http://schemas.openxmlformats.org/officeDocument/2006/relationships/hyperlink" Target="http://pbs.twimg.com/profile_images/1175120710160699392/QHmx6Z9x_normal.jpg" TargetMode="External" /><Relationship Id="rId262" Type="http://schemas.openxmlformats.org/officeDocument/2006/relationships/hyperlink" Target="http://pbs.twimg.com/profile_images/983079132434190337/LmjTHS84_normal.jpg" TargetMode="External" /><Relationship Id="rId263" Type="http://schemas.openxmlformats.org/officeDocument/2006/relationships/hyperlink" Target="http://pbs.twimg.com/profile_images/983079132434190337/LmjTHS84_normal.jpg" TargetMode="External" /><Relationship Id="rId264" Type="http://schemas.openxmlformats.org/officeDocument/2006/relationships/hyperlink" Target="http://pbs.twimg.com/profile_images/983079132434190337/LmjTHS84_normal.jpg" TargetMode="External" /><Relationship Id="rId265" Type="http://schemas.openxmlformats.org/officeDocument/2006/relationships/hyperlink" Target="http://pbs.twimg.com/profile_images/983079132434190337/LmjTHS84_normal.jpg" TargetMode="External" /><Relationship Id="rId266" Type="http://schemas.openxmlformats.org/officeDocument/2006/relationships/hyperlink" Target="http://pbs.twimg.com/profile_images/983079132434190337/LmjTHS84_normal.jpg" TargetMode="External" /><Relationship Id="rId267" Type="http://schemas.openxmlformats.org/officeDocument/2006/relationships/hyperlink" Target="http://pbs.twimg.com/profile_images/983079132434190337/LmjTHS84_normal.jpg" TargetMode="External" /><Relationship Id="rId268" Type="http://schemas.openxmlformats.org/officeDocument/2006/relationships/hyperlink" Target="http://pbs.twimg.com/profile_images/983079132434190337/LmjTHS84_normal.jpg" TargetMode="External" /><Relationship Id="rId269" Type="http://schemas.openxmlformats.org/officeDocument/2006/relationships/hyperlink" Target="http://pbs.twimg.com/profile_images/983079132434190337/LmjTHS84_normal.jpg" TargetMode="External" /><Relationship Id="rId270" Type="http://schemas.openxmlformats.org/officeDocument/2006/relationships/hyperlink" Target="http://pbs.twimg.com/profile_images/983079132434190337/LmjTHS84_normal.jpg" TargetMode="External" /><Relationship Id="rId271" Type="http://schemas.openxmlformats.org/officeDocument/2006/relationships/hyperlink" Target="http://pbs.twimg.com/profile_images/983079132434190337/LmjTHS84_normal.jpg" TargetMode="External" /><Relationship Id="rId272" Type="http://schemas.openxmlformats.org/officeDocument/2006/relationships/hyperlink" Target="http://pbs.twimg.com/profile_images/983079132434190337/LmjTHS84_normal.jpg" TargetMode="External" /><Relationship Id="rId273" Type="http://schemas.openxmlformats.org/officeDocument/2006/relationships/hyperlink" Target="http://pbs.twimg.com/profile_images/983079132434190337/LmjTHS84_normal.jpg" TargetMode="External" /><Relationship Id="rId274" Type="http://schemas.openxmlformats.org/officeDocument/2006/relationships/hyperlink" Target="http://pbs.twimg.com/profile_images/983079132434190337/LmjTHS84_normal.jpg" TargetMode="External" /><Relationship Id="rId275" Type="http://schemas.openxmlformats.org/officeDocument/2006/relationships/hyperlink" Target="http://pbs.twimg.com/profile_images/983079132434190337/LmjTHS84_normal.jpg" TargetMode="External" /><Relationship Id="rId276" Type="http://schemas.openxmlformats.org/officeDocument/2006/relationships/hyperlink" Target="http://pbs.twimg.com/profile_images/983079132434190337/LmjTHS84_normal.jpg" TargetMode="External" /><Relationship Id="rId277" Type="http://schemas.openxmlformats.org/officeDocument/2006/relationships/hyperlink" Target="http://pbs.twimg.com/profile_images/983079132434190337/LmjTHS84_normal.jpg" TargetMode="External" /><Relationship Id="rId278" Type="http://schemas.openxmlformats.org/officeDocument/2006/relationships/hyperlink" Target="http://pbs.twimg.com/profile_images/983079132434190337/LmjTHS84_normal.jpg" TargetMode="External" /><Relationship Id="rId279" Type="http://schemas.openxmlformats.org/officeDocument/2006/relationships/hyperlink" Target="http://pbs.twimg.com/profile_images/983079132434190337/LmjTHS84_normal.jpg" TargetMode="External" /><Relationship Id="rId280" Type="http://schemas.openxmlformats.org/officeDocument/2006/relationships/hyperlink" Target="http://pbs.twimg.com/profile_images/983079132434190337/LmjTHS84_normal.jpg" TargetMode="External" /><Relationship Id="rId281" Type="http://schemas.openxmlformats.org/officeDocument/2006/relationships/hyperlink" Target="http://pbs.twimg.com/profile_images/983079132434190337/LmjTHS84_normal.jpg" TargetMode="External" /><Relationship Id="rId282" Type="http://schemas.openxmlformats.org/officeDocument/2006/relationships/hyperlink" Target="http://pbs.twimg.com/profile_images/983079132434190337/LmjTHS84_normal.jpg" TargetMode="External" /><Relationship Id="rId283" Type="http://schemas.openxmlformats.org/officeDocument/2006/relationships/hyperlink" Target="http://pbs.twimg.com/profile_images/983079132434190337/LmjTHS84_normal.jpg" TargetMode="External" /><Relationship Id="rId284" Type="http://schemas.openxmlformats.org/officeDocument/2006/relationships/hyperlink" Target="http://pbs.twimg.com/profile_images/983079132434190337/LmjTHS84_normal.jpg" TargetMode="External" /><Relationship Id="rId285" Type="http://schemas.openxmlformats.org/officeDocument/2006/relationships/hyperlink" Target="http://pbs.twimg.com/profile_images/983079132434190337/LmjTHS84_normal.jpg" TargetMode="External" /><Relationship Id="rId286" Type="http://schemas.openxmlformats.org/officeDocument/2006/relationships/hyperlink" Target="http://pbs.twimg.com/profile_images/983079132434190337/LmjTHS84_normal.jpg" TargetMode="External" /><Relationship Id="rId287" Type="http://schemas.openxmlformats.org/officeDocument/2006/relationships/hyperlink" Target="http://pbs.twimg.com/profile_images/983079132434190337/LmjTHS84_normal.jpg" TargetMode="External" /><Relationship Id="rId288" Type="http://schemas.openxmlformats.org/officeDocument/2006/relationships/hyperlink" Target="http://pbs.twimg.com/profile_images/983079132434190337/LmjTHS84_normal.jpg" TargetMode="External" /><Relationship Id="rId289" Type="http://schemas.openxmlformats.org/officeDocument/2006/relationships/hyperlink" Target="http://pbs.twimg.com/profile_images/983079132434190337/LmjTHS84_normal.jpg" TargetMode="External" /><Relationship Id="rId290" Type="http://schemas.openxmlformats.org/officeDocument/2006/relationships/hyperlink" Target="http://pbs.twimg.com/profile_images/983079132434190337/LmjTHS84_normal.jpg" TargetMode="External" /><Relationship Id="rId291" Type="http://schemas.openxmlformats.org/officeDocument/2006/relationships/hyperlink" Target="http://pbs.twimg.com/profile_images/983079132434190337/LmjTHS84_normal.jpg" TargetMode="External" /><Relationship Id="rId292" Type="http://schemas.openxmlformats.org/officeDocument/2006/relationships/hyperlink" Target="http://pbs.twimg.com/profile_images/983079132434190337/LmjTHS84_normal.jpg" TargetMode="External" /><Relationship Id="rId293" Type="http://schemas.openxmlformats.org/officeDocument/2006/relationships/hyperlink" Target="http://pbs.twimg.com/profile_images/983079132434190337/LmjTHS84_normal.jpg" TargetMode="External" /><Relationship Id="rId294" Type="http://schemas.openxmlformats.org/officeDocument/2006/relationships/hyperlink" Target="http://pbs.twimg.com/profile_images/983079132434190337/LmjTHS84_normal.jpg" TargetMode="External" /><Relationship Id="rId295" Type="http://schemas.openxmlformats.org/officeDocument/2006/relationships/hyperlink" Target="http://pbs.twimg.com/profile_images/983079132434190337/LmjTHS84_normal.jpg" TargetMode="External" /><Relationship Id="rId296" Type="http://schemas.openxmlformats.org/officeDocument/2006/relationships/hyperlink" Target="http://pbs.twimg.com/profile_images/983079132434190337/LmjTHS84_normal.jpg" TargetMode="External" /><Relationship Id="rId297" Type="http://schemas.openxmlformats.org/officeDocument/2006/relationships/hyperlink" Target="http://pbs.twimg.com/profile_images/983079132434190337/LmjTHS84_normal.jpg" TargetMode="External" /><Relationship Id="rId298" Type="http://schemas.openxmlformats.org/officeDocument/2006/relationships/hyperlink" Target="http://pbs.twimg.com/profile_images/736532023553200128/c1ydnwix_normal.jpg" TargetMode="External" /><Relationship Id="rId299" Type="http://schemas.openxmlformats.org/officeDocument/2006/relationships/hyperlink" Target="http://pbs.twimg.com/profile_images/736532023553200128/c1ydnwix_normal.jpg" TargetMode="External" /><Relationship Id="rId300" Type="http://schemas.openxmlformats.org/officeDocument/2006/relationships/hyperlink" Target="http://pbs.twimg.com/profile_images/736532023553200128/c1ydnwix_normal.jpg" TargetMode="External" /><Relationship Id="rId301" Type="http://schemas.openxmlformats.org/officeDocument/2006/relationships/hyperlink" Target="http://pbs.twimg.com/profile_images/736532023553200128/c1ydnwix_normal.jpg" TargetMode="External" /><Relationship Id="rId302" Type="http://schemas.openxmlformats.org/officeDocument/2006/relationships/hyperlink" Target="http://pbs.twimg.com/profile_images/736532023553200128/c1ydnwix_normal.jpg" TargetMode="External" /><Relationship Id="rId303" Type="http://schemas.openxmlformats.org/officeDocument/2006/relationships/hyperlink" Target="http://pbs.twimg.com/profile_images/736532023553200128/c1ydnwix_normal.jpg" TargetMode="External" /><Relationship Id="rId304" Type="http://schemas.openxmlformats.org/officeDocument/2006/relationships/hyperlink" Target="http://pbs.twimg.com/profile_images/1113268157928620033/ZSGzJ237_normal.jpg" TargetMode="External" /><Relationship Id="rId305" Type="http://schemas.openxmlformats.org/officeDocument/2006/relationships/hyperlink" Target="http://pbs.twimg.com/profile_images/1109639391700500482/7k4-PjAD_normal.jpg" TargetMode="External" /><Relationship Id="rId306" Type="http://schemas.openxmlformats.org/officeDocument/2006/relationships/hyperlink" Target="http://pbs.twimg.com/profile_images/1109639391700500482/7k4-PjAD_normal.jpg" TargetMode="External" /><Relationship Id="rId307" Type="http://schemas.openxmlformats.org/officeDocument/2006/relationships/hyperlink" Target="http://pbs.twimg.com/profile_images/1109639391700500482/7k4-PjAD_normal.jpg" TargetMode="External" /><Relationship Id="rId308" Type="http://schemas.openxmlformats.org/officeDocument/2006/relationships/hyperlink" Target="http://pbs.twimg.com/profile_images/1109639391700500482/7k4-PjAD_normal.jpg" TargetMode="External" /><Relationship Id="rId309" Type="http://schemas.openxmlformats.org/officeDocument/2006/relationships/hyperlink" Target="http://pbs.twimg.com/profile_images/1069051411772657665/JXTY3Cc-_normal.jpg" TargetMode="External" /><Relationship Id="rId310" Type="http://schemas.openxmlformats.org/officeDocument/2006/relationships/hyperlink" Target="http://pbs.twimg.com/profile_images/1069051411772657665/JXTY3Cc-_normal.jpg" TargetMode="External" /><Relationship Id="rId311" Type="http://schemas.openxmlformats.org/officeDocument/2006/relationships/hyperlink" Target="http://pbs.twimg.com/profile_images/1069051411772657665/JXTY3Cc-_normal.jpg" TargetMode="External" /><Relationship Id="rId312" Type="http://schemas.openxmlformats.org/officeDocument/2006/relationships/hyperlink" Target="http://pbs.twimg.com/profile_images/1069051411772657665/JXTY3Cc-_normal.jpg" TargetMode="External" /><Relationship Id="rId313" Type="http://schemas.openxmlformats.org/officeDocument/2006/relationships/hyperlink" Target="http://pbs.twimg.com/profile_images/1069051411772657665/JXTY3Cc-_normal.jpg" TargetMode="External" /><Relationship Id="rId314" Type="http://schemas.openxmlformats.org/officeDocument/2006/relationships/hyperlink" Target="http://pbs.twimg.com/profile_images/1175120710160699392/QHmx6Z9x_normal.jpg" TargetMode="External" /><Relationship Id="rId315" Type="http://schemas.openxmlformats.org/officeDocument/2006/relationships/hyperlink" Target="http://pbs.twimg.com/profile_images/1175120710160699392/QHmx6Z9x_normal.jpg" TargetMode="External" /><Relationship Id="rId316" Type="http://schemas.openxmlformats.org/officeDocument/2006/relationships/hyperlink" Target="http://pbs.twimg.com/profile_images/1175120710160699392/QHmx6Z9x_normal.jpg" TargetMode="External" /><Relationship Id="rId317" Type="http://schemas.openxmlformats.org/officeDocument/2006/relationships/hyperlink" Target="http://pbs.twimg.com/profile_images/1175120710160699392/QHmx6Z9x_normal.jpg" TargetMode="External" /><Relationship Id="rId318" Type="http://schemas.openxmlformats.org/officeDocument/2006/relationships/hyperlink" Target="http://pbs.twimg.com/profile_images/1175120710160699392/QHmx6Z9x_normal.jpg" TargetMode="External" /><Relationship Id="rId319" Type="http://schemas.openxmlformats.org/officeDocument/2006/relationships/hyperlink" Target="http://pbs.twimg.com/profile_images/1175120710160699392/QHmx6Z9x_normal.jpg" TargetMode="External" /><Relationship Id="rId320" Type="http://schemas.openxmlformats.org/officeDocument/2006/relationships/hyperlink" Target="http://pbs.twimg.com/profile_images/736532023553200128/c1ydnwix_normal.jpg" TargetMode="External" /><Relationship Id="rId321" Type="http://schemas.openxmlformats.org/officeDocument/2006/relationships/hyperlink" Target="http://pbs.twimg.com/profile_images/1113268157928620033/ZSGzJ237_normal.jpg" TargetMode="External" /><Relationship Id="rId322" Type="http://schemas.openxmlformats.org/officeDocument/2006/relationships/hyperlink" Target="http://pbs.twimg.com/profile_images/1109639391700500482/7k4-PjAD_normal.jpg" TargetMode="External" /><Relationship Id="rId323" Type="http://schemas.openxmlformats.org/officeDocument/2006/relationships/hyperlink" Target="http://pbs.twimg.com/profile_images/1109639391700500482/7k4-PjAD_normal.jpg" TargetMode="External" /><Relationship Id="rId324" Type="http://schemas.openxmlformats.org/officeDocument/2006/relationships/hyperlink" Target="http://pbs.twimg.com/profile_images/1109639391700500482/7k4-PjAD_normal.jpg" TargetMode="External" /><Relationship Id="rId325" Type="http://schemas.openxmlformats.org/officeDocument/2006/relationships/hyperlink" Target="http://pbs.twimg.com/profile_images/1109639391700500482/7k4-PjAD_normal.jpg" TargetMode="External" /><Relationship Id="rId326" Type="http://schemas.openxmlformats.org/officeDocument/2006/relationships/hyperlink" Target="http://pbs.twimg.com/profile_images/1069051411772657665/JXTY3Cc-_normal.jpg" TargetMode="External" /><Relationship Id="rId327" Type="http://schemas.openxmlformats.org/officeDocument/2006/relationships/hyperlink" Target="http://pbs.twimg.com/profile_images/1069051411772657665/JXTY3Cc-_normal.jpg" TargetMode="External" /><Relationship Id="rId328" Type="http://schemas.openxmlformats.org/officeDocument/2006/relationships/hyperlink" Target="http://pbs.twimg.com/profile_images/1069051411772657665/JXTY3Cc-_normal.jpg" TargetMode="External" /><Relationship Id="rId329" Type="http://schemas.openxmlformats.org/officeDocument/2006/relationships/hyperlink" Target="http://pbs.twimg.com/profile_images/1069051411772657665/JXTY3Cc-_normal.jpg" TargetMode="External" /><Relationship Id="rId330" Type="http://schemas.openxmlformats.org/officeDocument/2006/relationships/hyperlink" Target="http://pbs.twimg.com/profile_images/1069051411772657665/JXTY3Cc-_normal.jpg" TargetMode="External" /><Relationship Id="rId331" Type="http://schemas.openxmlformats.org/officeDocument/2006/relationships/hyperlink" Target="http://pbs.twimg.com/profile_images/1113268157928620033/ZSGzJ237_normal.jpg" TargetMode="External" /><Relationship Id="rId332" Type="http://schemas.openxmlformats.org/officeDocument/2006/relationships/hyperlink" Target="http://pbs.twimg.com/profile_images/1113268157928620033/ZSGzJ237_normal.jpg" TargetMode="External" /><Relationship Id="rId333" Type="http://schemas.openxmlformats.org/officeDocument/2006/relationships/hyperlink" Target="http://pbs.twimg.com/profile_images/1113268157928620033/ZSGzJ237_normal.jpg" TargetMode="External" /><Relationship Id="rId334" Type="http://schemas.openxmlformats.org/officeDocument/2006/relationships/hyperlink" Target="http://pbs.twimg.com/profile_images/1113268157928620033/ZSGzJ237_normal.jpg" TargetMode="External" /><Relationship Id="rId335" Type="http://schemas.openxmlformats.org/officeDocument/2006/relationships/hyperlink" Target="http://pbs.twimg.com/profile_images/1109639391700500482/7k4-PjAD_normal.jpg" TargetMode="External" /><Relationship Id="rId336" Type="http://schemas.openxmlformats.org/officeDocument/2006/relationships/hyperlink" Target="http://pbs.twimg.com/profile_images/1109639391700500482/7k4-PjAD_normal.jpg" TargetMode="External" /><Relationship Id="rId337" Type="http://schemas.openxmlformats.org/officeDocument/2006/relationships/hyperlink" Target="http://pbs.twimg.com/profile_images/1109639391700500482/7k4-PjAD_normal.jpg" TargetMode="External" /><Relationship Id="rId338" Type="http://schemas.openxmlformats.org/officeDocument/2006/relationships/hyperlink" Target="http://pbs.twimg.com/profile_images/1109639391700500482/7k4-PjAD_normal.jpg" TargetMode="External" /><Relationship Id="rId339" Type="http://schemas.openxmlformats.org/officeDocument/2006/relationships/hyperlink" Target="http://pbs.twimg.com/profile_images/1069051411772657665/JXTY3Cc-_normal.jpg" TargetMode="External" /><Relationship Id="rId340" Type="http://schemas.openxmlformats.org/officeDocument/2006/relationships/hyperlink" Target="http://pbs.twimg.com/profile_images/1069051411772657665/JXTY3Cc-_normal.jpg" TargetMode="External" /><Relationship Id="rId341" Type="http://schemas.openxmlformats.org/officeDocument/2006/relationships/hyperlink" Target="http://pbs.twimg.com/profile_images/1069051411772657665/JXTY3Cc-_normal.jpg" TargetMode="External" /><Relationship Id="rId342" Type="http://schemas.openxmlformats.org/officeDocument/2006/relationships/hyperlink" Target="http://pbs.twimg.com/profile_images/1069051411772657665/JXTY3Cc-_normal.jpg" TargetMode="External" /><Relationship Id="rId343" Type="http://schemas.openxmlformats.org/officeDocument/2006/relationships/hyperlink" Target="http://pbs.twimg.com/profile_images/1109639391700500482/7k4-PjAD_normal.jpg" TargetMode="External" /><Relationship Id="rId344" Type="http://schemas.openxmlformats.org/officeDocument/2006/relationships/hyperlink" Target="http://pbs.twimg.com/profile_images/1109639391700500482/7k4-PjAD_normal.jpg" TargetMode="External" /><Relationship Id="rId345" Type="http://schemas.openxmlformats.org/officeDocument/2006/relationships/hyperlink" Target="http://pbs.twimg.com/profile_images/1109639391700500482/7k4-PjAD_normal.jpg" TargetMode="External" /><Relationship Id="rId346" Type="http://schemas.openxmlformats.org/officeDocument/2006/relationships/hyperlink" Target="http://pbs.twimg.com/profile_images/1109639391700500482/7k4-PjAD_normal.jpg" TargetMode="External" /><Relationship Id="rId347" Type="http://schemas.openxmlformats.org/officeDocument/2006/relationships/hyperlink" Target="http://pbs.twimg.com/profile_images/1109639391700500482/7k4-PjAD_normal.jpg" TargetMode="External" /><Relationship Id="rId348" Type="http://schemas.openxmlformats.org/officeDocument/2006/relationships/hyperlink" Target="http://pbs.twimg.com/profile_images/1109639391700500482/7k4-PjAD_normal.jpg" TargetMode="External" /><Relationship Id="rId349" Type="http://schemas.openxmlformats.org/officeDocument/2006/relationships/hyperlink" Target="http://pbs.twimg.com/profile_images/1109639391700500482/7k4-PjAD_normal.jpg" TargetMode="External" /><Relationship Id="rId350" Type="http://schemas.openxmlformats.org/officeDocument/2006/relationships/hyperlink" Target="http://pbs.twimg.com/profile_images/1109639391700500482/7k4-PjAD_normal.jpg" TargetMode="External" /><Relationship Id="rId351" Type="http://schemas.openxmlformats.org/officeDocument/2006/relationships/hyperlink" Target="http://pbs.twimg.com/profile_images/1109639391700500482/7k4-PjAD_normal.jpg" TargetMode="External" /><Relationship Id="rId352" Type="http://schemas.openxmlformats.org/officeDocument/2006/relationships/hyperlink" Target="http://pbs.twimg.com/profile_images/1109639391700500482/7k4-PjAD_normal.jpg" TargetMode="External" /><Relationship Id="rId353" Type="http://schemas.openxmlformats.org/officeDocument/2006/relationships/hyperlink" Target="http://pbs.twimg.com/profile_images/1109639391700500482/7k4-PjAD_normal.jpg" TargetMode="External" /><Relationship Id="rId354" Type="http://schemas.openxmlformats.org/officeDocument/2006/relationships/hyperlink" Target="http://pbs.twimg.com/profile_images/1109639391700500482/7k4-PjAD_normal.jpg" TargetMode="External" /><Relationship Id="rId355" Type="http://schemas.openxmlformats.org/officeDocument/2006/relationships/hyperlink" Target="http://pbs.twimg.com/profile_images/1109639391700500482/7k4-PjAD_normal.jpg" TargetMode="External" /><Relationship Id="rId356" Type="http://schemas.openxmlformats.org/officeDocument/2006/relationships/hyperlink" Target="http://pbs.twimg.com/profile_images/1109639391700500482/7k4-PjAD_normal.jpg" TargetMode="External" /><Relationship Id="rId357" Type="http://schemas.openxmlformats.org/officeDocument/2006/relationships/hyperlink" Target="http://pbs.twimg.com/profile_images/1109639391700500482/7k4-PjAD_normal.jpg" TargetMode="External" /><Relationship Id="rId358" Type="http://schemas.openxmlformats.org/officeDocument/2006/relationships/hyperlink" Target="http://pbs.twimg.com/profile_images/1109639391700500482/7k4-PjAD_normal.jpg" TargetMode="External" /><Relationship Id="rId359" Type="http://schemas.openxmlformats.org/officeDocument/2006/relationships/hyperlink" Target="http://pbs.twimg.com/profile_images/1069051411772657665/JXTY3Cc-_normal.jpg" TargetMode="External" /><Relationship Id="rId360" Type="http://schemas.openxmlformats.org/officeDocument/2006/relationships/hyperlink" Target="http://pbs.twimg.com/profile_images/1069051411772657665/JXTY3Cc-_normal.jpg" TargetMode="External" /><Relationship Id="rId361" Type="http://schemas.openxmlformats.org/officeDocument/2006/relationships/hyperlink" Target="http://pbs.twimg.com/profile_images/1069051411772657665/JXTY3Cc-_normal.jpg" TargetMode="External" /><Relationship Id="rId362" Type="http://schemas.openxmlformats.org/officeDocument/2006/relationships/hyperlink" Target="http://pbs.twimg.com/profile_images/1069051411772657665/JXTY3Cc-_normal.jpg" TargetMode="External" /><Relationship Id="rId363" Type="http://schemas.openxmlformats.org/officeDocument/2006/relationships/hyperlink" Target="http://pbs.twimg.com/profile_images/1069051411772657665/JXTY3Cc-_normal.jpg" TargetMode="External" /><Relationship Id="rId364" Type="http://schemas.openxmlformats.org/officeDocument/2006/relationships/hyperlink" Target="http://pbs.twimg.com/profile_images/1069051411772657665/JXTY3Cc-_normal.jpg" TargetMode="External" /><Relationship Id="rId365" Type="http://schemas.openxmlformats.org/officeDocument/2006/relationships/hyperlink" Target="http://pbs.twimg.com/profile_images/1069051411772657665/JXTY3Cc-_normal.jpg" TargetMode="External" /><Relationship Id="rId366" Type="http://schemas.openxmlformats.org/officeDocument/2006/relationships/hyperlink" Target="http://pbs.twimg.com/profile_images/1069051411772657665/JXTY3Cc-_normal.jpg" TargetMode="External" /><Relationship Id="rId367" Type="http://schemas.openxmlformats.org/officeDocument/2006/relationships/hyperlink" Target="http://pbs.twimg.com/profile_images/1069051411772657665/JXTY3Cc-_normal.jpg" TargetMode="External" /><Relationship Id="rId368" Type="http://schemas.openxmlformats.org/officeDocument/2006/relationships/hyperlink" Target="http://pbs.twimg.com/profile_images/1069051411772657665/JXTY3Cc-_normal.jpg" TargetMode="External" /><Relationship Id="rId369" Type="http://schemas.openxmlformats.org/officeDocument/2006/relationships/hyperlink" Target="http://pbs.twimg.com/profile_images/1069051411772657665/JXTY3Cc-_normal.jpg" TargetMode="External" /><Relationship Id="rId370" Type="http://schemas.openxmlformats.org/officeDocument/2006/relationships/hyperlink" Target="http://pbs.twimg.com/profile_images/1069051411772657665/JXTY3Cc-_normal.jpg" TargetMode="External" /><Relationship Id="rId371" Type="http://schemas.openxmlformats.org/officeDocument/2006/relationships/hyperlink" Target="http://pbs.twimg.com/profile_images/1069051411772657665/JXTY3Cc-_normal.jpg" TargetMode="External" /><Relationship Id="rId372" Type="http://schemas.openxmlformats.org/officeDocument/2006/relationships/hyperlink" Target="http://pbs.twimg.com/profile_images/1069051411772657665/JXTY3Cc-_normal.jpg" TargetMode="External" /><Relationship Id="rId373" Type="http://schemas.openxmlformats.org/officeDocument/2006/relationships/hyperlink" Target="http://pbs.twimg.com/profile_images/1069051411772657665/JXTY3Cc-_normal.jpg" TargetMode="External" /><Relationship Id="rId374" Type="http://schemas.openxmlformats.org/officeDocument/2006/relationships/hyperlink" Target="http://pbs.twimg.com/profile_images/1069051411772657665/JXTY3Cc-_normal.jpg" TargetMode="External" /><Relationship Id="rId375" Type="http://schemas.openxmlformats.org/officeDocument/2006/relationships/hyperlink" Target="http://pbs.twimg.com/profile_images/1069051411772657665/JXTY3Cc-_normal.jpg" TargetMode="External" /><Relationship Id="rId376" Type="http://schemas.openxmlformats.org/officeDocument/2006/relationships/hyperlink" Target="http://pbs.twimg.com/profile_images/1069051411772657665/JXTY3Cc-_normal.jpg" TargetMode="External" /><Relationship Id="rId377" Type="http://schemas.openxmlformats.org/officeDocument/2006/relationships/hyperlink" Target="http://pbs.twimg.com/profile_images/1069051411772657665/JXTY3Cc-_normal.jpg" TargetMode="External" /><Relationship Id="rId378" Type="http://schemas.openxmlformats.org/officeDocument/2006/relationships/hyperlink" Target="http://pbs.twimg.com/profile_images/1153449403685826560/KI5ahwIU_normal.jpg" TargetMode="External" /><Relationship Id="rId379" Type="http://schemas.openxmlformats.org/officeDocument/2006/relationships/hyperlink" Target="http://pbs.twimg.com/profile_images/1153449403685826560/KI5ahwIU_normal.jpg" TargetMode="External" /><Relationship Id="rId380" Type="http://schemas.openxmlformats.org/officeDocument/2006/relationships/hyperlink" Target="https://pbs.twimg.com/media/EDRdkcTXUAEsjhm.jpg" TargetMode="External" /><Relationship Id="rId381" Type="http://schemas.openxmlformats.org/officeDocument/2006/relationships/hyperlink" Target="https://pbs.twimg.com/media/EDRdkcTXUAEsjhm.jpg" TargetMode="External" /><Relationship Id="rId382" Type="http://schemas.openxmlformats.org/officeDocument/2006/relationships/hyperlink" Target="http://pbs.twimg.com/profile_images/1170035717789093890/yST7A345_normal.jpg" TargetMode="External" /><Relationship Id="rId383" Type="http://schemas.openxmlformats.org/officeDocument/2006/relationships/hyperlink" Target="http://pbs.twimg.com/profile_images/1170035717789093890/yST7A345_normal.jpg" TargetMode="External" /><Relationship Id="rId384" Type="http://schemas.openxmlformats.org/officeDocument/2006/relationships/hyperlink" Target="http://pbs.twimg.com/profile_images/1121267988009824257/ZZB6uRD8_normal.jpg" TargetMode="External" /><Relationship Id="rId385" Type="http://schemas.openxmlformats.org/officeDocument/2006/relationships/hyperlink" Target="http://pbs.twimg.com/profile_images/1121267988009824257/ZZB6uRD8_normal.jpg" TargetMode="External" /><Relationship Id="rId386" Type="http://schemas.openxmlformats.org/officeDocument/2006/relationships/hyperlink" Target="http://pbs.twimg.com/profile_images/1049539454514294785/uyiyPhps_normal.jpg" TargetMode="External" /><Relationship Id="rId387" Type="http://schemas.openxmlformats.org/officeDocument/2006/relationships/hyperlink" Target="http://pbs.twimg.com/profile_images/1049539454514294785/uyiyPhps_normal.jpg" TargetMode="External" /><Relationship Id="rId388" Type="http://schemas.openxmlformats.org/officeDocument/2006/relationships/hyperlink" Target="http://pbs.twimg.com/profile_images/1168553225278017537/heXyoxZA_normal.jpg" TargetMode="External" /><Relationship Id="rId389" Type="http://schemas.openxmlformats.org/officeDocument/2006/relationships/hyperlink" Target="http://pbs.twimg.com/profile_images/1168553225278017537/heXyoxZA_normal.jpg" TargetMode="External" /><Relationship Id="rId390" Type="http://schemas.openxmlformats.org/officeDocument/2006/relationships/hyperlink" Target="http://pbs.twimg.com/profile_images/984481077329833984/nM8F43rU_normal.jpg" TargetMode="External" /><Relationship Id="rId391" Type="http://schemas.openxmlformats.org/officeDocument/2006/relationships/hyperlink" Target="http://pbs.twimg.com/profile_images/620011370440970240/SgZWb8mr_normal.jpg" TargetMode="External" /><Relationship Id="rId392" Type="http://schemas.openxmlformats.org/officeDocument/2006/relationships/hyperlink" Target="http://pbs.twimg.com/profile_images/620011370440970240/SgZWb8mr_normal.jpg" TargetMode="External" /><Relationship Id="rId393" Type="http://schemas.openxmlformats.org/officeDocument/2006/relationships/hyperlink" Target="http://pbs.twimg.com/profile_images/1144366800605536256/SJi3MXZp_normal.jpg" TargetMode="External" /><Relationship Id="rId394" Type="http://schemas.openxmlformats.org/officeDocument/2006/relationships/hyperlink" Target="https://pbs.twimg.com/media/EEwbLoDW4AU0Qug.jpg" TargetMode="External" /><Relationship Id="rId395" Type="http://schemas.openxmlformats.org/officeDocument/2006/relationships/hyperlink" Target="http://pbs.twimg.com/profile_images/1144366800605536256/SJi3MXZp_normal.jpg" TargetMode="External" /><Relationship Id="rId396" Type="http://schemas.openxmlformats.org/officeDocument/2006/relationships/hyperlink" Target="http://pbs.twimg.com/profile_images/1144366800605536256/SJi3MXZp_normal.jpg" TargetMode="External" /><Relationship Id="rId397" Type="http://schemas.openxmlformats.org/officeDocument/2006/relationships/hyperlink" Target="http://pbs.twimg.com/profile_images/1144366800605536256/SJi3MXZp_normal.jpg" TargetMode="External" /><Relationship Id="rId398" Type="http://schemas.openxmlformats.org/officeDocument/2006/relationships/hyperlink" Target="http://pbs.twimg.com/profile_images/1144366800605536256/SJi3MXZp_normal.jpg" TargetMode="External" /><Relationship Id="rId399" Type="http://schemas.openxmlformats.org/officeDocument/2006/relationships/hyperlink" Target="https://pbs.twimg.com/media/EEwbLoDW4AU0Qug.jpg" TargetMode="External" /><Relationship Id="rId400" Type="http://schemas.openxmlformats.org/officeDocument/2006/relationships/hyperlink" Target="https://pbs.twimg.com/media/EEwbLoDW4AU0Qug.jpg" TargetMode="External" /><Relationship Id="rId401" Type="http://schemas.openxmlformats.org/officeDocument/2006/relationships/hyperlink" Target="http://pbs.twimg.com/profile_images/1144366800605536256/SJi3MXZp_normal.jpg" TargetMode="External" /><Relationship Id="rId402" Type="http://schemas.openxmlformats.org/officeDocument/2006/relationships/hyperlink" Target="http://pbs.twimg.com/profile_images/1144366800605536256/SJi3MXZp_normal.jpg" TargetMode="External" /><Relationship Id="rId403" Type="http://schemas.openxmlformats.org/officeDocument/2006/relationships/hyperlink" Target="http://pbs.twimg.com/profile_images/1143267121859686400/U-_O5Sgn_normal.png" TargetMode="External" /><Relationship Id="rId404" Type="http://schemas.openxmlformats.org/officeDocument/2006/relationships/hyperlink" Target="http://pbs.twimg.com/profile_images/1143267121859686400/U-_O5Sgn_normal.png" TargetMode="External" /><Relationship Id="rId405" Type="http://schemas.openxmlformats.org/officeDocument/2006/relationships/hyperlink" Target="http://pbs.twimg.com/profile_images/1130887748426932224/ooOU88O4_normal.png" TargetMode="External" /><Relationship Id="rId406" Type="http://schemas.openxmlformats.org/officeDocument/2006/relationships/hyperlink" Target="http://pbs.twimg.com/profile_images/1142063869273264129/5lBExJv9_normal.jpg" TargetMode="External" /><Relationship Id="rId407" Type="http://schemas.openxmlformats.org/officeDocument/2006/relationships/hyperlink" Target="http://pbs.twimg.com/profile_images/1142063869273264129/5lBExJv9_normal.jpg" TargetMode="External" /><Relationship Id="rId408" Type="http://schemas.openxmlformats.org/officeDocument/2006/relationships/hyperlink" Target="http://pbs.twimg.com/profile_images/1007407546020311041/2--CVHW5_normal.jpg" TargetMode="External" /><Relationship Id="rId409" Type="http://schemas.openxmlformats.org/officeDocument/2006/relationships/hyperlink" Target="http://pbs.twimg.com/profile_images/1007407546020311041/2--CVHW5_normal.jpg" TargetMode="External" /><Relationship Id="rId410" Type="http://schemas.openxmlformats.org/officeDocument/2006/relationships/hyperlink" Target="http://pbs.twimg.com/profile_images/1007407546020311041/2--CVHW5_normal.jpg" TargetMode="External" /><Relationship Id="rId411" Type="http://schemas.openxmlformats.org/officeDocument/2006/relationships/hyperlink" Target="http://pbs.twimg.com/profile_images/1007407546020311041/2--CVHW5_normal.jpg" TargetMode="External" /><Relationship Id="rId412" Type="http://schemas.openxmlformats.org/officeDocument/2006/relationships/hyperlink" Target="http://pbs.twimg.com/profile_images/1139414858703634433/cnBVld_5_normal.jpg" TargetMode="External" /><Relationship Id="rId413" Type="http://schemas.openxmlformats.org/officeDocument/2006/relationships/hyperlink" Target="http://pbs.twimg.com/profile_images/1139414858703634433/cnBVld_5_normal.jpg" TargetMode="External" /><Relationship Id="rId414" Type="http://schemas.openxmlformats.org/officeDocument/2006/relationships/hyperlink" Target="http://pbs.twimg.com/profile_images/855643127541104640/zd0D0r2D_normal.jpg" TargetMode="External" /><Relationship Id="rId415" Type="http://schemas.openxmlformats.org/officeDocument/2006/relationships/hyperlink" Target="http://pbs.twimg.com/profile_images/690716731703070721/yf5qOig4_normal.jpg" TargetMode="External" /><Relationship Id="rId416" Type="http://schemas.openxmlformats.org/officeDocument/2006/relationships/hyperlink" Target="http://pbs.twimg.com/profile_images/855643127541104640/zd0D0r2D_normal.jpg" TargetMode="External" /><Relationship Id="rId417" Type="http://schemas.openxmlformats.org/officeDocument/2006/relationships/hyperlink" Target="http://pbs.twimg.com/profile_images/855643127541104640/zd0D0r2D_normal.jpg" TargetMode="External" /><Relationship Id="rId418" Type="http://schemas.openxmlformats.org/officeDocument/2006/relationships/hyperlink" Target="http://pbs.twimg.com/profile_images/855643127541104640/zd0D0r2D_normal.jpg" TargetMode="External" /><Relationship Id="rId419" Type="http://schemas.openxmlformats.org/officeDocument/2006/relationships/hyperlink" Target="http://pbs.twimg.com/profile_images/855643127541104640/zd0D0r2D_normal.jpg" TargetMode="External" /><Relationship Id="rId420" Type="http://schemas.openxmlformats.org/officeDocument/2006/relationships/hyperlink" Target="http://pbs.twimg.com/profile_images/855643127541104640/zd0D0r2D_normal.jpg" TargetMode="External" /><Relationship Id="rId421" Type="http://schemas.openxmlformats.org/officeDocument/2006/relationships/hyperlink" Target="http://pbs.twimg.com/profile_images/1171086918303408128/KkZa95pV_normal.jpg" TargetMode="External" /><Relationship Id="rId422" Type="http://schemas.openxmlformats.org/officeDocument/2006/relationships/hyperlink" Target="http://pbs.twimg.com/profile_images/855643127541104640/zd0D0r2D_normal.jpg" TargetMode="External" /><Relationship Id="rId423" Type="http://schemas.openxmlformats.org/officeDocument/2006/relationships/hyperlink" Target="http://pbs.twimg.com/profile_images/855643127541104640/zd0D0r2D_normal.jpg" TargetMode="External" /><Relationship Id="rId424" Type="http://schemas.openxmlformats.org/officeDocument/2006/relationships/hyperlink" Target="http://pbs.twimg.com/profile_images/855643127541104640/zd0D0r2D_normal.jpg" TargetMode="External" /><Relationship Id="rId425" Type="http://schemas.openxmlformats.org/officeDocument/2006/relationships/hyperlink" Target="http://pbs.twimg.com/profile_images/855643127541104640/zd0D0r2D_normal.jpg" TargetMode="External" /><Relationship Id="rId426" Type="http://schemas.openxmlformats.org/officeDocument/2006/relationships/hyperlink" Target="http://pbs.twimg.com/profile_images/855643127541104640/zd0D0r2D_normal.jpg" TargetMode="External" /><Relationship Id="rId427" Type="http://schemas.openxmlformats.org/officeDocument/2006/relationships/hyperlink" Target="https://pbs.twimg.com/media/EBgs_bVVUAYFoIA.jpg" TargetMode="External" /><Relationship Id="rId428" Type="http://schemas.openxmlformats.org/officeDocument/2006/relationships/hyperlink" Target="http://pbs.twimg.com/profile_images/855643127541104640/zd0D0r2D_normal.jpg" TargetMode="External" /><Relationship Id="rId429" Type="http://schemas.openxmlformats.org/officeDocument/2006/relationships/hyperlink" Target="http://pbs.twimg.com/profile_images/855643127541104640/zd0D0r2D_normal.jpg" TargetMode="External" /><Relationship Id="rId430" Type="http://schemas.openxmlformats.org/officeDocument/2006/relationships/hyperlink" Target="http://pbs.twimg.com/profile_images/736532023553200128/c1ydnwix_normal.jpg" TargetMode="External" /><Relationship Id="rId431" Type="http://schemas.openxmlformats.org/officeDocument/2006/relationships/hyperlink" Target="http://pbs.twimg.com/profile_images/736532023553200128/c1ydnwix_normal.jpg" TargetMode="External" /><Relationship Id="rId432" Type="http://schemas.openxmlformats.org/officeDocument/2006/relationships/hyperlink" Target="http://pbs.twimg.com/profile_images/736532023553200128/c1ydnwix_normal.jpg" TargetMode="External" /><Relationship Id="rId433" Type="http://schemas.openxmlformats.org/officeDocument/2006/relationships/hyperlink" Target="http://pbs.twimg.com/profile_images/736532023553200128/c1ydnwix_normal.jpg" TargetMode="External" /><Relationship Id="rId434" Type="http://schemas.openxmlformats.org/officeDocument/2006/relationships/hyperlink" Target="http://pbs.twimg.com/profile_images/736532023553200128/c1ydnwix_normal.jpg" TargetMode="External" /><Relationship Id="rId435" Type="http://schemas.openxmlformats.org/officeDocument/2006/relationships/hyperlink" Target="http://pbs.twimg.com/profile_images/736532023553200128/c1ydnwix_normal.jpg" TargetMode="External" /><Relationship Id="rId436" Type="http://schemas.openxmlformats.org/officeDocument/2006/relationships/hyperlink" Target="http://pbs.twimg.com/profile_images/736532023553200128/c1ydnwix_normal.jpg" TargetMode="External" /><Relationship Id="rId437" Type="http://schemas.openxmlformats.org/officeDocument/2006/relationships/hyperlink" Target="http://pbs.twimg.com/profile_images/736532023553200128/c1ydnwix_normal.jpg" TargetMode="External" /><Relationship Id="rId438" Type="http://schemas.openxmlformats.org/officeDocument/2006/relationships/hyperlink" Target="http://pbs.twimg.com/profile_images/736532023553200128/c1ydnwix_normal.jpg" TargetMode="External" /><Relationship Id="rId439" Type="http://schemas.openxmlformats.org/officeDocument/2006/relationships/hyperlink" Target="http://pbs.twimg.com/profile_images/855643127541104640/zd0D0r2D_normal.jpg" TargetMode="External" /><Relationship Id="rId440" Type="http://schemas.openxmlformats.org/officeDocument/2006/relationships/hyperlink" Target="http://pbs.twimg.com/profile_images/736532023553200128/c1ydnwix_normal.jpg" TargetMode="External" /><Relationship Id="rId441" Type="http://schemas.openxmlformats.org/officeDocument/2006/relationships/hyperlink" Target="http://pbs.twimg.com/profile_images/736532023553200128/c1ydnwix_normal.jpg" TargetMode="External" /><Relationship Id="rId442" Type="http://schemas.openxmlformats.org/officeDocument/2006/relationships/hyperlink" Target="http://pbs.twimg.com/profile_images/736532023553200128/c1ydnwix_normal.jpg" TargetMode="External" /><Relationship Id="rId443" Type="http://schemas.openxmlformats.org/officeDocument/2006/relationships/hyperlink" Target="http://pbs.twimg.com/profile_images/736532023553200128/c1ydnwix_normal.jpg" TargetMode="External" /><Relationship Id="rId444" Type="http://schemas.openxmlformats.org/officeDocument/2006/relationships/hyperlink" Target="http://pbs.twimg.com/profile_images/736532023553200128/c1ydnwix_normal.jpg" TargetMode="External" /><Relationship Id="rId445" Type="http://schemas.openxmlformats.org/officeDocument/2006/relationships/hyperlink" Target="http://pbs.twimg.com/profile_images/736532023553200128/c1ydnwix_normal.jpg" TargetMode="External" /><Relationship Id="rId446" Type="http://schemas.openxmlformats.org/officeDocument/2006/relationships/hyperlink" Target="http://pbs.twimg.com/profile_images/736532023553200128/c1ydnwix_normal.jpg" TargetMode="External" /><Relationship Id="rId447" Type="http://schemas.openxmlformats.org/officeDocument/2006/relationships/hyperlink" Target="http://pbs.twimg.com/profile_images/736532023553200128/c1ydnwix_normal.jpg" TargetMode="External" /><Relationship Id="rId448" Type="http://schemas.openxmlformats.org/officeDocument/2006/relationships/hyperlink" Target="http://pbs.twimg.com/profile_images/736532023553200128/c1ydnwix_normal.jpg" TargetMode="External" /><Relationship Id="rId449" Type="http://schemas.openxmlformats.org/officeDocument/2006/relationships/hyperlink" Target="http://pbs.twimg.com/profile_images/855643127541104640/zd0D0r2D_normal.jpg" TargetMode="External" /><Relationship Id="rId450" Type="http://schemas.openxmlformats.org/officeDocument/2006/relationships/hyperlink" Target="http://pbs.twimg.com/profile_images/1100601867703177216/e0RqpaX5_normal.jpg" TargetMode="External" /><Relationship Id="rId451" Type="http://schemas.openxmlformats.org/officeDocument/2006/relationships/hyperlink" Target="http://pbs.twimg.com/profile_images/855643127541104640/zd0D0r2D_normal.jpg" TargetMode="External" /><Relationship Id="rId452" Type="http://schemas.openxmlformats.org/officeDocument/2006/relationships/hyperlink" Target="http://pbs.twimg.com/profile_images/855643127541104640/zd0D0r2D_normal.jpg" TargetMode="External" /><Relationship Id="rId453" Type="http://schemas.openxmlformats.org/officeDocument/2006/relationships/hyperlink" Target="http://pbs.twimg.com/profile_images/1100601867703177216/e0RqpaX5_normal.jpg" TargetMode="External" /><Relationship Id="rId454" Type="http://schemas.openxmlformats.org/officeDocument/2006/relationships/hyperlink" Target="http://pbs.twimg.com/profile_images/1100601867703177216/e0RqpaX5_normal.jpg" TargetMode="External" /><Relationship Id="rId455" Type="http://schemas.openxmlformats.org/officeDocument/2006/relationships/hyperlink" Target="http://pbs.twimg.com/profile_images/855643127541104640/zd0D0r2D_normal.jpg" TargetMode="External" /><Relationship Id="rId456" Type="http://schemas.openxmlformats.org/officeDocument/2006/relationships/hyperlink" Target="http://pbs.twimg.com/profile_images/1120357122221514752/bJD8EDpD_normal.jpg" TargetMode="External" /><Relationship Id="rId457" Type="http://schemas.openxmlformats.org/officeDocument/2006/relationships/hyperlink" Target="http://pbs.twimg.com/profile_images/855643127541104640/zd0D0r2D_normal.jpg" TargetMode="External" /><Relationship Id="rId458" Type="http://schemas.openxmlformats.org/officeDocument/2006/relationships/hyperlink" Target="http://pbs.twimg.com/profile_images/855643127541104640/zd0D0r2D_normal.jpg" TargetMode="External" /><Relationship Id="rId459" Type="http://schemas.openxmlformats.org/officeDocument/2006/relationships/hyperlink" Target="http://pbs.twimg.com/profile_images/1120357122221514752/bJD8EDpD_normal.jpg" TargetMode="External" /><Relationship Id="rId460" Type="http://schemas.openxmlformats.org/officeDocument/2006/relationships/hyperlink" Target="http://pbs.twimg.com/profile_images/855643127541104640/zd0D0r2D_normal.jpg" TargetMode="External" /><Relationship Id="rId461" Type="http://schemas.openxmlformats.org/officeDocument/2006/relationships/hyperlink" Target="http://pbs.twimg.com/profile_images/855643127541104640/zd0D0r2D_normal.jpg" TargetMode="External" /><Relationship Id="rId462" Type="http://schemas.openxmlformats.org/officeDocument/2006/relationships/hyperlink" Target="http://pbs.twimg.com/profile_images/855643127541104640/zd0D0r2D_normal.jpg" TargetMode="External" /><Relationship Id="rId463" Type="http://schemas.openxmlformats.org/officeDocument/2006/relationships/hyperlink" Target="http://pbs.twimg.com/profile_images/855643127541104640/zd0D0r2D_normal.jpg" TargetMode="External" /><Relationship Id="rId464" Type="http://schemas.openxmlformats.org/officeDocument/2006/relationships/hyperlink" Target="http://pbs.twimg.com/profile_images/855643127541104640/zd0D0r2D_normal.jpg" TargetMode="External" /><Relationship Id="rId465" Type="http://schemas.openxmlformats.org/officeDocument/2006/relationships/hyperlink" Target="http://pbs.twimg.com/profile_images/855643127541104640/zd0D0r2D_normal.jpg" TargetMode="External" /><Relationship Id="rId466" Type="http://schemas.openxmlformats.org/officeDocument/2006/relationships/hyperlink" Target="http://pbs.twimg.com/profile_images/1107139323499954177/cQKPnll0_normal.jpg" TargetMode="External" /><Relationship Id="rId467" Type="http://schemas.openxmlformats.org/officeDocument/2006/relationships/hyperlink" Target="http://pbs.twimg.com/profile_images/855643127541104640/zd0D0r2D_normal.jpg" TargetMode="External" /><Relationship Id="rId468" Type="http://schemas.openxmlformats.org/officeDocument/2006/relationships/hyperlink" Target="http://pbs.twimg.com/profile_images/1107139323499954177/cQKPnll0_normal.jpg" TargetMode="External" /><Relationship Id="rId469" Type="http://schemas.openxmlformats.org/officeDocument/2006/relationships/hyperlink" Target="http://pbs.twimg.com/profile_images/855643127541104640/zd0D0r2D_normal.jpg" TargetMode="External" /><Relationship Id="rId470" Type="http://schemas.openxmlformats.org/officeDocument/2006/relationships/hyperlink" Target="http://pbs.twimg.com/profile_images/1107139323499954177/cQKPnll0_normal.jpg" TargetMode="External" /><Relationship Id="rId471" Type="http://schemas.openxmlformats.org/officeDocument/2006/relationships/hyperlink" Target="http://pbs.twimg.com/profile_images/855643127541104640/zd0D0r2D_normal.jpg" TargetMode="External" /><Relationship Id="rId472" Type="http://schemas.openxmlformats.org/officeDocument/2006/relationships/hyperlink" Target="http://pbs.twimg.com/profile_images/1145290087695048704/6CpDeoCP_normal.jpg" TargetMode="External" /><Relationship Id="rId473" Type="http://schemas.openxmlformats.org/officeDocument/2006/relationships/hyperlink" Target="http://pbs.twimg.com/profile_images/855643127541104640/zd0D0r2D_normal.jpg" TargetMode="External" /><Relationship Id="rId474" Type="http://schemas.openxmlformats.org/officeDocument/2006/relationships/hyperlink" Target="http://pbs.twimg.com/profile_images/1145290087695048704/6CpDeoCP_normal.jpg" TargetMode="External" /><Relationship Id="rId475" Type="http://schemas.openxmlformats.org/officeDocument/2006/relationships/hyperlink" Target="http://pbs.twimg.com/profile_images/855643127541104640/zd0D0r2D_normal.jpg" TargetMode="External" /><Relationship Id="rId476" Type="http://schemas.openxmlformats.org/officeDocument/2006/relationships/hyperlink" Target="http://pbs.twimg.com/profile_images/855643127541104640/zd0D0r2D_normal.jpg" TargetMode="External" /><Relationship Id="rId477" Type="http://schemas.openxmlformats.org/officeDocument/2006/relationships/hyperlink" Target="http://pbs.twimg.com/profile_images/855643127541104640/zd0D0r2D_normal.jpg" TargetMode="External" /><Relationship Id="rId478" Type="http://schemas.openxmlformats.org/officeDocument/2006/relationships/hyperlink" Target="http://pbs.twimg.com/profile_images/855643127541104640/zd0D0r2D_normal.jpg" TargetMode="External" /><Relationship Id="rId479" Type="http://schemas.openxmlformats.org/officeDocument/2006/relationships/hyperlink" Target="http://pbs.twimg.com/profile_images/855643127541104640/zd0D0r2D_normal.jpg" TargetMode="External" /><Relationship Id="rId480" Type="http://schemas.openxmlformats.org/officeDocument/2006/relationships/hyperlink" Target="http://pbs.twimg.com/profile_images/855643127541104640/zd0D0r2D_normal.jpg" TargetMode="External" /><Relationship Id="rId481" Type="http://schemas.openxmlformats.org/officeDocument/2006/relationships/hyperlink" Target="http://pbs.twimg.com/profile_images/855643127541104640/zd0D0r2D_normal.jpg" TargetMode="External" /><Relationship Id="rId482" Type="http://schemas.openxmlformats.org/officeDocument/2006/relationships/hyperlink" Target="http://pbs.twimg.com/profile_images/855643127541104640/zd0D0r2D_normal.jpg" TargetMode="External" /><Relationship Id="rId483" Type="http://schemas.openxmlformats.org/officeDocument/2006/relationships/hyperlink" Target="http://pbs.twimg.com/profile_images/855643127541104640/zd0D0r2D_normal.jpg" TargetMode="External" /><Relationship Id="rId484" Type="http://schemas.openxmlformats.org/officeDocument/2006/relationships/hyperlink" Target="http://pbs.twimg.com/profile_images/855643127541104640/zd0D0r2D_normal.jpg" TargetMode="External" /><Relationship Id="rId485" Type="http://schemas.openxmlformats.org/officeDocument/2006/relationships/hyperlink" Target="http://pbs.twimg.com/profile_images/855643127541104640/zd0D0r2D_normal.jpg" TargetMode="External" /><Relationship Id="rId486" Type="http://schemas.openxmlformats.org/officeDocument/2006/relationships/hyperlink" Target="http://pbs.twimg.com/profile_images/855643127541104640/zd0D0r2D_normal.jpg" TargetMode="External" /><Relationship Id="rId487" Type="http://schemas.openxmlformats.org/officeDocument/2006/relationships/hyperlink" Target="http://pbs.twimg.com/profile_images/1121281626359484417/5DsTFEQg_normal.png" TargetMode="External" /><Relationship Id="rId488" Type="http://schemas.openxmlformats.org/officeDocument/2006/relationships/hyperlink" Target="http://pbs.twimg.com/profile_images/855643127541104640/zd0D0r2D_normal.jpg" TargetMode="External" /><Relationship Id="rId489" Type="http://schemas.openxmlformats.org/officeDocument/2006/relationships/hyperlink" Target="http://pbs.twimg.com/profile_images/855643127541104640/zd0D0r2D_normal.jpg" TargetMode="External" /><Relationship Id="rId490" Type="http://schemas.openxmlformats.org/officeDocument/2006/relationships/hyperlink" Target="http://pbs.twimg.com/profile_images/855643127541104640/zd0D0r2D_normal.jpg" TargetMode="External" /><Relationship Id="rId491" Type="http://schemas.openxmlformats.org/officeDocument/2006/relationships/hyperlink" Target="http://pbs.twimg.com/profile_images/855643127541104640/zd0D0r2D_normal.jpg" TargetMode="External" /><Relationship Id="rId492" Type="http://schemas.openxmlformats.org/officeDocument/2006/relationships/hyperlink" Target="http://pbs.twimg.com/profile_images/855643127541104640/zd0D0r2D_normal.jpg" TargetMode="External" /><Relationship Id="rId493" Type="http://schemas.openxmlformats.org/officeDocument/2006/relationships/hyperlink" Target="http://pbs.twimg.com/profile_images/855643127541104640/zd0D0r2D_normal.jpg" TargetMode="External" /><Relationship Id="rId494" Type="http://schemas.openxmlformats.org/officeDocument/2006/relationships/hyperlink" Target="https://pbs.twimg.com/media/EDQiN6ZX4AAeUEK.jpg" TargetMode="External" /><Relationship Id="rId495" Type="http://schemas.openxmlformats.org/officeDocument/2006/relationships/hyperlink" Target="http://pbs.twimg.com/profile_images/855643127541104640/zd0D0r2D_normal.jpg" TargetMode="External" /><Relationship Id="rId496" Type="http://schemas.openxmlformats.org/officeDocument/2006/relationships/hyperlink" Target="http://pbs.twimg.com/profile_images/855643127541104640/zd0D0r2D_normal.jpg" TargetMode="External" /><Relationship Id="rId497" Type="http://schemas.openxmlformats.org/officeDocument/2006/relationships/hyperlink" Target="http://pbs.twimg.com/profile_images/855643127541104640/zd0D0r2D_normal.jpg" TargetMode="External" /><Relationship Id="rId498" Type="http://schemas.openxmlformats.org/officeDocument/2006/relationships/hyperlink" Target="http://pbs.twimg.com/profile_images/855643127541104640/zd0D0r2D_normal.jpg" TargetMode="External" /><Relationship Id="rId499" Type="http://schemas.openxmlformats.org/officeDocument/2006/relationships/hyperlink" Target="http://pbs.twimg.com/profile_images/855643127541104640/zd0D0r2D_normal.jpg" TargetMode="External" /><Relationship Id="rId500" Type="http://schemas.openxmlformats.org/officeDocument/2006/relationships/hyperlink" Target="https://pbs.twimg.com/tweet_video_thumb/EDyP5PLXkAA5RnT.jpg" TargetMode="External" /><Relationship Id="rId501" Type="http://schemas.openxmlformats.org/officeDocument/2006/relationships/hyperlink" Target="http://pbs.twimg.com/profile_images/855643127541104640/zd0D0r2D_normal.jpg" TargetMode="External" /><Relationship Id="rId502" Type="http://schemas.openxmlformats.org/officeDocument/2006/relationships/hyperlink" Target="http://pbs.twimg.com/profile_images/855643127541104640/zd0D0r2D_normal.jpg" TargetMode="External" /><Relationship Id="rId503" Type="http://schemas.openxmlformats.org/officeDocument/2006/relationships/hyperlink" Target="http://pbs.twimg.com/profile_images/855643127541104640/zd0D0r2D_normal.jpg" TargetMode="External" /><Relationship Id="rId504" Type="http://schemas.openxmlformats.org/officeDocument/2006/relationships/hyperlink" Target="http://pbs.twimg.com/profile_images/855643127541104640/zd0D0r2D_normal.jpg" TargetMode="External" /><Relationship Id="rId505" Type="http://schemas.openxmlformats.org/officeDocument/2006/relationships/hyperlink" Target="http://pbs.twimg.com/profile_images/855643127541104640/zd0D0r2D_normal.jpg" TargetMode="External" /><Relationship Id="rId506" Type="http://schemas.openxmlformats.org/officeDocument/2006/relationships/hyperlink" Target="http://pbs.twimg.com/profile_images/855643127541104640/zd0D0r2D_normal.jpg" TargetMode="External" /><Relationship Id="rId507" Type="http://schemas.openxmlformats.org/officeDocument/2006/relationships/hyperlink" Target="http://pbs.twimg.com/profile_images/855643127541104640/zd0D0r2D_normal.jpg" TargetMode="External" /><Relationship Id="rId508" Type="http://schemas.openxmlformats.org/officeDocument/2006/relationships/hyperlink" Target="https://pbs.twimg.com/media/EFPj9BQUYAI01f9.jpg" TargetMode="External" /><Relationship Id="rId509" Type="http://schemas.openxmlformats.org/officeDocument/2006/relationships/hyperlink" Target="https://pbs.twimg.com/media/EFV0SXaUcAAer1T.jpg" TargetMode="External" /><Relationship Id="rId510" Type="http://schemas.openxmlformats.org/officeDocument/2006/relationships/hyperlink" Target="http://pbs.twimg.com/profile_images/1116914726993162241/ybPiz8fW_normal.jpg" TargetMode="External" /><Relationship Id="rId511" Type="http://schemas.openxmlformats.org/officeDocument/2006/relationships/hyperlink" Target="http://pbs.twimg.com/profile_images/1116914726993162241/ybPiz8fW_normal.jpg" TargetMode="External" /><Relationship Id="rId512" Type="http://schemas.openxmlformats.org/officeDocument/2006/relationships/hyperlink" Target="http://pbs.twimg.com/profile_images/855643127541104640/zd0D0r2D_normal.jpg" TargetMode="External" /><Relationship Id="rId513" Type="http://schemas.openxmlformats.org/officeDocument/2006/relationships/hyperlink" Target="http://pbs.twimg.com/profile_images/855643127541104640/zd0D0r2D_normal.jpg" TargetMode="External" /><Relationship Id="rId514" Type="http://schemas.openxmlformats.org/officeDocument/2006/relationships/hyperlink" Target="http://pbs.twimg.com/profile_images/855643127541104640/zd0D0r2D_normal.jpg" TargetMode="External" /><Relationship Id="rId515" Type="http://schemas.openxmlformats.org/officeDocument/2006/relationships/hyperlink" Target="http://pbs.twimg.com/profile_images/855643127541104640/zd0D0r2D_normal.jpg" TargetMode="External" /><Relationship Id="rId516" Type="http://schemas.openxmlformats.org/officeDocument/2006/relationships/hyperlink" Target="http://pbs.twimg.com/profile_images/855643127541104640/zd0D0r2D_normal.jpg" TargetMode="External" /><Relationship Id="rId517" Type="http://schemas.openxmlformats.org/officeDocument/2006/relationships/hyperlink" Target="http://pbs.twimg.com/profile_images/855643127541104640/zd0D0r2D_normal.jpg" TargetMode="External" /><Relationship Id="rId518" Type="http://schemas.openxmlformats.org/officeDocument/2006/relationships/hyperlink" Target="http://pbs.twimg.com/profile_images/1130887748426932224/ooOU88O4_normal.png" TargetMode="External" /><Relationship Id="rId519" Type="http://schemas.openxmlformats.org/officeDocument/2006/relationships/hyperlink" Target="http://pbs.twimg.com/profile_images/1130887748426932224/ooOU88O4_normal.png" TargetMode="External" /><Relationship Id="rId520" Type="http://schemas.openxmlformats.org/officeDocument/2006/relationships/hyperlink" Target="http://pbs.twimg.com/profile_images/1130887748426932224/ooOU88O4_normal.png" TargetMode="External" /><Relationship Id="rId521" Type="http://schemas.openxmlformats.org/officeDocument/2006/relationships/hyperlink" Target="http://pbs.twimg.com/profile_images/855643127541104640/zd0D0r2D_normal.jpg" TargetMode="External" /><Relationship Id="rId522" Type="http://schemas.openxmlformats.org/officeDocument/2006/relationships/hyperlink" Target="http://pbs.twimg.com/profile_images/855643127541104640/zd0D0r2D_normal.jpg" TargetMode="External" /><Relationship Id="rId523" Type="http://schemas.openxmlformats.org/officeDocument/2006/relationships/hyperlink" Target="http://pbs.twimg.com/profile_images/859325292501901312/5BSSJeYv_normal.jpg" TargetMode="External" /><Relationship Id="rId524" Type="http://schemas.openxmlformats.org/officeDocument/2006/relationships/hyperlink" Target="http://pbs.twimg.com/profile_images/855643127541104640/zd0D0r2D_normal.jpg" TargetMode="External" /><Relationship Id="rId525" Type="http://schemas.openxmlformats.org/officeDocument/2006/relationships/hyperlink" Target="http://pbs.twimg.com/profile_images/855643127541104640/zd0D0r2D_normal.jpg" TargetMode="External" /><Relationship Id="rId526" Type="http://schemas.openxmlformats.org/officeDocument/2006/relationships/hyperlink" Target="http://pbs.twimg.com/profile_images/855643127541104640/zd0D0r2D_normal.jpg" TargetMode="External" /><Relationship Id="rId527" Type="http://schemas.openxmlformats.org/officeDocument/2006/relationships/hyperlink" Target="http://pbs.twimg.com/profile_images/855643127541104640/zd0D0r2D_normal.jpg" TargetMode="External" /><Relationship Id="rId528" Type="http://schemas.openxmlformats.org/officeDocument/2006/relationships/hyperlink" Target="https://pbs.twimg.com/media/EFV0SXaUcAAer1T.jpg" TargetMode="External" /><Relationship Id="rId529" Type="http://schemas.openxmlformats.org/officeDocument/2006/relationships/hyperlink" Target="http://pbs.twimg.com/profile_images/855643127541104640/zd0D0r2D_normal.jpg" TargetMode="External" /><Relationship Id="rId530" Type="http://schemas.openxmlformats.org/officeDocument/2006/relationships/hyperlink" Target="http://pbs.twimg.com/profile_images/855643127541104640/zd0D0r2D_normal.jpg" TargetMode="External" /><Relationship Id="rId531" Type="http://schemas.openxmlformats.org/officeDocument/2006/relationships/hyperlink" Target="http://pbs.twimg.com/profile_images/1178681604266434562/P1zxWeFN_normal.jpg" TargetMode="External" /><Relationship Id="rId532" Type="http://schemas.openxmlformats.org/officeDocument/2006/relationships/hyperlink" Target="http://pbs.twimg.com/profile_images/855643127541104640/zd0D0r2D_normal.jpg" TargetMode="External" /><Relationship Id="rId533" Type="http://schemas.openxmlformats.org/officeDocument/2006/relationships/hyperlink" Target="http://pbs.twimg.com/profile_images/855643127541104640/zd0D0r2D_normal.jpg" TargetMode="External" /><Relationship Id="rId534" Type="http://schemas.openxmlformats.org/officeDocument/2006/relationships/hyperlink" Target="http://pbs.twimg.com/profile_images/855643127541104640/zd0D0r2D_normal.jpg" TargetMode="External" /><Relationship Id="rId535" Type="http://schemas.openxmlformats.org/officeDocument/2006/relationships/hyperlink" Target="http://pbs.twimg.com/profile_images/855643127541104640/zd0D0r2D_normal.jpg" TargetMode="External" /><Relationship Id="rId536" Type="http://schemas.openxmlformats.org/officeDocument/2006/relationships/hyperlink" Target="http://pbs.twimg.com/profile_images/855643127541104640/zd0D0r2D_normal.jpg" TargetMode="External" /><Relationship Id="rId537" Type="http://schemas.openxmlformats.org/officeDocument/2006/relationships/hyperlink" Target="http://pbs.twimg.com/profile_images/855643127541104640/zd0D0r2D_normal.jpg" TargetMode="External" /><Relationship Id="rId538" Type="http://schemas.openxmlformats.org/officeDocument/2006/relationships/hyperlink" Target="http://pbs.twimg.com/profile_images/855643127541104640/zd0D0r2D_normal.jpg" TargetMode="External" /><Relationship Id="rId539" Type="http://schemas.openxmlformats.org/officeDocument/2006/relationships/hyperlink" Target="http://pbs.twimg.com/profile_images/855643127541104640/zd0D0r2D_normal.jpg" TargetMode="External" /><Relationship Id="rId540" Type="http://schemas.openxmlformats.org/officeDocument/2006/relationships/hyperlink" Target="http://pbs.twimg.com/profile_images/855643127541104640/zd0D0r2D_normal.jpg" TargetMode="External" /><Relationship Id="rId541" Type="http://schemas.openxmlformats.org/officeDocument/2006/relationships/hyperlink" Target="http://pbs.twimg.com/profile_images/855643127541104640/zd0D0r2D_normal.jpg" TargetMode="External" /><Relationship Id="rId542" Type="http://schemas.openxmlformats.org/officeDocument/2006/relationships/hyperlink" Target="http://pbs.twimg.com/profile_images/855643127541104640/zd0D0r2D_normal.jpg" TargetMode="External" /><Relationship Id="rId543" Type="http://schemas.openxmlformats.org/officeDocument/2006/relationships/hyperlink" Target="http://pbs.twimg.com/profile_images/1083581117515681799/Dl03_A0e_normal.jpg" TargetMode="External" /><Relationship Id="rId544" Type="http://schemas.openxmlformats.org/officeDocument/2006/relationships/hyperlink" Target="http://pbs.twimg.com/profile_images/855643127541104640/zd0D0r2D_normal.jpg" TargetMode="External" /><Relationship Id="rId545" Type="http://schemas.openxmlformats.org/officeDocument/2006/relationships/hyperlink" Target="http://pbs.twimg.com/profile_images/855643127541104640/zd0D0r2D_normal.jpg" TargetMode="External" /><Relationship Id="rId546" Type="http://schemas.openxmlformats.org/officeDocument/2006/relationships/hyperlink" Target="http://pbs.twimg.com/profile_images/855643127541104640/zd0D0r2D_normal.jpg" TargetMode="External" /><Relationship Id="rId547" Type="http://schemas.openxmlformats.org/officeDocument/2006/relationships/hyperlink" Target="http://pbs.twimg.com/profile_images/855643127541104640/zd0D0r2D_normal.jpg" TargetMode="External" /><Relationship Id="rId548" Type="http://schemas.openxmlformats.org/officeDocument/2006/relationships/hyperlink" Target="http://pbs.twimg.com/profile_images/855643127541104640/zd0D0r2D_normal.jpg" TargetMode="External" /><Relationship Id="rId549" Type="http://schemas.openxmlformats.org/officeDocument/2006/relationships/hyperlink" Target="http://pbs.twimg.com/profile_images/855643127541104640/zd0D0r2D_normal.jpg" TargetMode="External" /><Relationship Id="rId550" Type="http://schemas.openxmlformats.org/officeDocument/2006/relationships/hyperlink" Target="http://pbs.twimg.com/profile_images/855643127541104640/zd0D0r2D_normal.jpg" TargetMode="External" /><Relationship Id="rId551" Type="http://schemas.openxmlformats.org/officeDocument/2006/relationships/hyperlink" Target="http://pbs.twimg.com/profile_images/855643127541104640/zd0D0r2D_normal.jpg" TargetMode="External" /><Relationship Id="rId552" Type="http://schemas.openxmlformats.org/officeDocument/2006/relationships/hyperlink" Target="http://pbs.twimg.com/profile_images/855643127541104640/zd0D0r2D_normal.jpg" TargetMode="External" /><Relationship Id="rId553" Type="http://schemas.openxmlformats.org/officeDocument/2006/relationships/hyperlink" Target="http://pbs.twimg.com/profile_images/855643127541104640/zd0D0r2D_normal.jpg" TargetMode="External" /><Relationship Id="rId554" Type="http://schemas.openxmlformats.org/officeDocument/2006/relationships/hyperlink" Target="http://pbs.twimg.com/profile_images/855643127541104640/zd0D0r2D_normal.jpg" TargetMode="External" /><Relationship Id="rId555" Type="http://schemas.openxmlformats.org/officeDocument/2006/relationships/hyperlink" Target="http://pbs.twimg.com/profile_images/855643127541104640/zd0D0r2D_normal.jpg" TargetMode="External" /><Relationship Id="rId556" Type="http://schemas.openxmlformats.org/officeDocument/2006/relationships/hyperlink" Target="http://pbs.twimg.com/profile_images/855643127541104640/zd0D0r2D_normal.jpg" TargetMode="External" /><Relationship Id="rId557" Type="http://schemas.openxmlformats.org/officeDocument/2006/relationships/hyperlink" Target="http://pbs.twimg.com/profile_images/855643127541104640/zd0D0r2D_normal.jpg" TargetMode="External" /><Relationship Id="rId558" Type="http://schemas.openxmlformats.org/officeDocument/2006/relationships/hyperlink" Target="http://pbs.twimg.com/profile_images/855643127541104640/zd0D0r2D_normal.jpg" TargetMode="External" /><Relationship Id="rId559" Type="http://schemas.openxmlformats.org/officeDocument/2006/relationships/hyperlink" Target="http://pbs.twimg.com/profile_images/855643127541104640/zd0D0r2D_normal.jpg" TargetMode="External" /><Relationship Id="rId560" Type="http://schemas.openxmlformats.org/officeDocument/2006/relationships/hyperlink" Target="http://pbs.twimg.com/profile_images/855643127541104640/zd0D0r2D_normal.jpg" TargetMode="External" /><Relationship Id="rId561" Type="http://schemas.openxmlformats.org/officeDocument/2006/relationships/hyperlink" Target="http://abs.twimg.com/sticky/default_profile_images/default_profile_normal.png" TargetMode="External" /><Relationship Id="rId562" Type="http://schemas.openxmlformats.org/officeDocument/2006/relationships/hyperlink" Target="http://abs.twimg.com/sticky/default_profile_images/default_profile_normal.png" TargetMode="External" /><Relationship Id="rId563" Type="http://schemas.openxmlformats.org/officeDocument/2006/relationships/hyperlink" Target="https://twitter.com/#!/vexxdcock/status/1157043708522639364" TargetMode="External" /><Relationship Id="rId564" Type="http://schemas.openxmlformats.org/officeDocument/2006/relationships/hyperlink" Target="https://twitter.com/#!/vexxdcock/status/1157043708522639364" TargetMode="External" /><Relationship Id="rId565" Type="http://schemas.openxmlformats.org/officeDocument/2006/relationships/hyperlink" Target="https://twitter.com/#!/vexxdcock/status/1157043708522639364" TargetMode="External" /><Relationship Id="rId566" Type="http://schemas.openxmlformats.org/officeDocument/2006/relationships/hyperlink" Target="https://twitter.com/#!/vexxdcock/status/1157043847618269186" TargetMode="External" /><Relationship Id="rId567" Type="http://schemas.openxmlformats.org/officeDocument/2006/relationships/hyperlink" Target="https://twitter.com/#!/vexxdcock/status/1157043847618269186" TargetMode="External" /><Relationship Id="rId568" Type="http://schemas.openxmlformats.org/officeDocument/2006/relationships/hyperlink" Target="https://twitter.com/#!/vexxdcock/status/1157043847618269186" TargetMode="External" /><Relationship Id="rId569" Type="http://schemas.openxmlformats.org/officeDocument/2006/relationships/hyperlink" Target="https://twitter.com/#!/isaucedyt/status/1157100073806729218" TargetMode="External" /><Relationship Id="rId570" Type="http://schemas.openxmlformats.org/officeDocument/2006/relationships/hyperlink" Target="https://twitter.com/#!/isaucedyt/status/1157100073806729218" TargetMode="External" /><Relationship Id="rId571" Type="http://schemas.openxmlformats.org/officeDocument/2006/relationships/hyperlink" Target="https://twitter.com/#!/isaucedyt/status/1157100073806729218" TargetMode="External" /><Relationship Id="rId572" Type="http://schemas.openxmlformats.org/officeDocument/2006/relationships/hyperlink" Target="https://twitter.com/#!/tonya51084387/status/1158539590845624322" TargetMode="External" /><Relationship Id="rId573" Type="http://schemas.openxmlformats.org/officeDocument/2006/relationships/hyperlink" Target="https://twitter.com/#!/tonya51084387/status/1158539590845624322" TargetMode="External" /><Relationship Id="rId574" Type="http://schemas.openxmlformats.org/officeDocument/2006/relationships/hyperlink" Target="https://twitter.com/#!/tonya51084387/status/1158539590845624322" TargetMode="External" /><Relationship Id="rId575" Type="http://schemas.openxmlformats.org/officeDocument/2006/relationships/hyperlink" Target="https://twitter.com/#!/tonya51084387/status/1158539590845624322" TargetMode="External" /><Relationship Id="rId576" Type="http://schemas.openxmlformats.org/officeDocument/2006/relationships/hyperlink" Target="https://twitter.com/#!/tonya51084387/status/1158539590845624322" TargetMode="External" /><Relationship Id="rId577" Type="http://schemas.openxmlformats.org/officeDocument/2006/relationships/hyperlink" Target="https://twitter.com/#!/garbs/status/1160243895927627776" TargetMode="External" /><Relationship Id="rId578" Type="http://schemas.openxmlformats.org/officeDocument/2006/relationships/hyperlink" Target="https://twitter.com/#!/engineeringdave/status/1160264483824197633" TargetMode="External" /><Relationship Id="rId579" Type="http://schemas.openxmlformats.org/officeDocument/2006/relationships/hyperlink" Target="https://twitter.com/#!/mr_oogy_boogy/status/1160289516218978304" TargetMode="External" /><Relationship Id="rId580" Type="http://schemas.openxmlformats.org/officeDocument/2006/relationships/hyperlink" Target="https://twitter.com/#!/mr_oogy_boogy/status/1160289516218978304" TargetMode="External" /><Relationship Id="rId581" Type="http://schemas.openxmlformats.org/officeDocument/2006/relationships/hyperlink" Target="https://twitter.com/#!/mr_oogy_boogy/status/1160289516218978304" TargetMode="External" /><Relationship Id="rId582" Type="http://schemas.openxmlformats.org/officeDocument/2006/relationships/hyperlink" Target="https://twitter.com/#!/mr_oogy_boogy/status/1160289516218978304" TargetMode="External" /><Relationship Id="rId583" Type="http://schemas.openxmlformats.org/officeDocument/2006/relationships/hyperlink" Target="https://twitter.com/#!/shefshakespeare/status/1160297405704806406" TargetMode="External" /><Relationship Id="rId584" Type="http://schemas.openxmlformats.org/officeDocument/2006/relationships/hyperlink" Target="https://twitter.com/#!/shefshakespeare/status/1160297405704806406" TargetMode="External" /><Relationship Id="rId585" Type="http://schemas.openxmlformats.org/officeDocument/2006/relationships/hyperlink" Target="https://twitter.com/#!/shefshakespeare/status/1160297405704806406" TargetMode="External" /><Relationship Id="rId586" Type="http://schemas.openxmlformats.org/officeDocument/2006/relationships/hyperlink" Target="https://twitter.com/#!/shefshakespeare/status/1160297405704806406" TargetMode="External" /><Relationship Id="rId587" Type="http://schemas.openxmlformats.org/officeDocument/2006/relationships/hyperlink" Target="https://twitter.com/#!/williammillen5/status/1160346226019225600" TargetMode="External" /><Relationship Id="rId588" Type="http://schemas.openxmlformats.org/officeDocument/2006/relationships/hyperlink" Target="https://twitter.com/#!/williammillen5/status/1160346226019225600" TargetMode="External" /><Relationship Id="rId589" Type="http://schemas.openxmlformats.org/officeDocument/2006/relationships/hyperlink" Target="https://twitter.com/#!/williammillen5/status/1160346226019225600" TargetMode="External" /><Relationship Id="rId590" Type="http://schemas.openxmlformats.org/officeDocument/2006/relationships/hyperlink" Target="https://twitter.com/#!/williammillen5/status/1160346226019225600" TargetMode="External" /><Relationship Id="rId591" Type="http://schemas.openxmlformats.org/officeDocument/2006/relationships/hyperlink" Target="https://twitter.com/#!/bdr_borgia/status/1160423558113312768" TargetMode="External" /><Relationship Id="rId592" Type="http://schemas.openxmlformats.org/officeDocument/2006/relationships/hyperlink" Target="https://twitter.com/#!/bdr_borgia/status/1160423558113312768" TargetMode="External" /><Relationship Id="rId593" Type="http://schemas.openxmlformats.org/officeDocument/2006/relationships/hyperlink" Target="https://twitter.com/#!/bdr_borgia/status/1160423558113312768" TargetMode="External" /><Relationship Id="rId594" Type="http://schemas.openxmlformats.org/officeDocument/2006/relationships/hyperlink" Target="https://twitter.com/#!/bdr_borgia/status/1160423558113312768" TargetMode="External" /><Relationship Id="rId595" Type="http://schemas.openxmlformats.org/officeDocument/2006/relationships/hyperlink" Target="https://twitter.com/#!/jsbula/status/1160424188349440001" TargetMode="External" /><Relationship Id="rId596" Type="http://schemas.openxmlformats.org/officeDocument/2006/relationships/hyperlink" Target="https://twitter.com/#!/jsbula/status/1160424188349440001" TargetMode="External" /><Relationship Id="rId597" Type="http://schemas.openxmlformats.org/officeDocument/2006/relationships/hyperlink" Target="https://twitter.com/#!/jsbula/status/1160424188349440001" TargetMode="External" /><Relationship Id="rId598" Type="http://schemas.openxmlformats.org/officeDocument/2006/relationships/hyperlink" Target="https://twitter.com/#!/jsbula/status/1160424188349440001" TargetMode="External" /><Relationship Id="rId599" Type="http://schemas.openxmlformats.org/officeDocument/2006/relationships/hyperlink" Target="https://twitter.com/#!/aburrin/status/1160429794338623489" TargetMode="External" /><Relationship Id="rId600" Type="http://schemas.openxmlformats.org/officeDocument/2006/relationships/hyperlink" Target="https://twitter.com/#!/aburrin/status/1160429794338623489" TargetMode="External" /><Relationship Id="rId601" Type="http://schemas.openxmlformats.org/officeDocument/2006/relationships/hyperlink" Target="https://twitter.com/#!/aburrin/status/1160429794338623489" TargetMode="External" /><Relationship Id="rId602" Type="http://schemas.openxmlformats.org/officeDocument/2006/relationships/hyperlink" Target="https://twitter.com/#!/aburrin/status/1160429794338623489" TargetMode="External" /><Relationship Id="rId603" Type="http://schemas.openxmlformats.org/officeDocument/2006/relationships/hyperlink" Target="https://twitter.com/#!/mjstruth/status/1160506666464546817" TargetMode="External" /><Relationship Id="rId604" Type="http://schemas.openxmlformats.org/officeDocument/2006/relationships/hyperlink" Target="https://twitter.com/#!/mjstruth/status/1160506666464546817" TargetMode="External" /><Relationship Id="rId605" Type="http://schemas.openxmlformats.org/officeDocument/2006/relationships/hyperlink" Target="https://twitter.com/#!/mjstruth/status/1160506666464546817" TargetMode="External" /><Relationship Id="rId606" Type="http://schemas.openxmlformats.org/officeDocument/2006/relationships/hyperlink" Target="https://twitter.com/#!/mjstruth/status/1160506666464546817" TargetMode="External" /><Relationship Id="rId607" Type="http://schemas.openxmlformats.org/officeDocument/2006/relationships/hyperlink" Target="https://twitter.com/#!/betsybg/status/1160534065616957445" TargetMode="External" /><Relationship Id="rId608" Type="http://schemas.openxmlformats.org/officeDocument/2006/relationships/hyperlink" Target="https://twitter.com/#!/deborahditkows1/status/1160251395615993856" TargetMode="External" /><Relationship Id="rId609" Type="http://schemas.openxmlformats.org/officeDocument/2006/relationships/hyperlink" Target="https://twitter.com/#!/deborahditkows1/status/1160251395615993856" TargetMode="External" /><Relationship Id="rId610" Type="http://schemas.openxmlformats.org/officeDocument/2006/relationships/hyperlink" Target="https://twitter.com/#!/deborahditkows1/status/1160251395615993856" TargetMode="External" /><Relationship Id="rId611" Type="http://schemas.openxmlformats.org/officeDocument/2006/relationships/hyperlink" Target="https://twitter.com/#!/deborahditkows1/status/1160261817127641088" TargetMode="External" /><Relationship Id="rId612" Type="http://schemas.openxmlformats.org/officeDocument/2006/relationships/hyperlink" Target="https://twitter.com/#!/deborahditkows1/status/1160261817127641088" TargetMode="External" /><Relationship Id="rId613" Type="http://schemas.openxmlformats.org/officeDocument/2006/relationships/hyperlink" Target="https://twitter.com/#!/deborahditkows1/status/1160261817127641088" TargetMode="External" /><Relationship Id="rId614" Type="http://schemas.openxmlformats.org/officeDocument/2006/relationships/hyperlink" Target="https://twitter.com/#!/deborahditkows1/status/1160289755264950273" TargetMode="External" /><Relationship Id="rId615" Type="http://schemas.openxmlformats.org/officeDocument/2006/relationships/hyperlink" Target="https://twitter.com/#!/deborahditkows1/status/1160289755264950273" TargetMode="External" /><Relationship Id="rId616" Type="http://schemas.openxmlformats.org/officeDocument/2006/relationships/hyperlink" Target="https://twitter.com/#!/deborahditkows1/status/1160289755264950273" TargetMode="External" /><Relationship Id="rId617" Type="http://schemas.openxmlformats.org/officeDocument/2006/relationships/hyperlink" Target="https://twitter.com/#!/deborahditkows1/status/1160291778563661824" TargetMode="External" /><Relationship Id="rId618" Type="http://schemas.openxmlformats.org/officeDocument/2006/relationships/hyperlink" Target="https://twitter.com/#!/deborahditkows1/status/1160291778563661824" TargetMode="External" /><Relationship Id="rId619" Type="http://schemas.openxmlformats.org/officeDocument/2006/relationships/hyperlink" Target="https://twitter.com/#!/deborahditkows1/status/1160291778563661824" TargetMode="External" /><Relationship Id="rId620" Type="http://schemas.openxmlformats.org/officeDocument/2006/relationships/hyperlink" Target="https://twitter.com/#!/rbottoms/status/1160261574797512709" TargetMode="External" /><Relationship Id="rId621" Type="http://schemas.openxmlformats.org/officeDocument/2006/relationships/hyperlink" Target="https://twitter.com/#!/rbottoms/status/1160262983513268227" TargetMode="External" /><Relationship Id="rId622" Type="http://schemas.openxmlformats.org/officeDocument/2006/relationships/hyperlink" Target="https://twitter.com/#!/rbottoms/status/1160290453817888770" TargetMode="External" /><Relationship Id="rId623" Type="http://schemas.openxmlformats.org/officeDocument/2006/relationships/hyperlink" Target="https://twitter.com/#!/betsybg/status/1160376970305253376" TargetMode="External" /><Relationship Id="rId624" Type="http://schemas.openxmlformats.org/officeDocument/2006/relationships/hyperlink" Target="https://twitter.com/#!/betsybg/status/1160527265303863296" TargetMode="External" /><Relationship Id="rId625" Type="http://schemas.openxmlformats.org/officeDocument/2006/relationships/hyperlink" Target="https://twitter.com/#!/betsybg/status/1160528017963343874" TargetMode="External" /><Relationship Id="rId626" Type="http://schemas.openxmlformats.org/officeDocument/2006/relationships/hyperlink" Target="https://twitter.com/#!/betsybg/status/1160528467689201664" TargetMode="External" /><Relationship Id="rId627" Type="http://schemas.openxmlformats.org/officeDocument/2006/relationships/hyperlink" Target="https://twitter.com/#!/betsybg/status/1160529086818725888" TargetMode="External" /><Relationship Id="rId628" Type="http://schemas.openxmlformats.org/officeDocument/2006/relationships/hyperlink" Target="https://twitter.com/#!/betsybg/status/1160530899957637120" TargetMode="External" /><Relationship Id="rId629" Type="http://schemas.openxmlformats.org/officeDocument/2006/relationships/hyperlink" Target="https://twitter.com/#!/betsybg/status/1160531603032088576" TargetMode="External" /><Relationship Id="rId630" Type="http://schemas.openxmlformats.org/officeDocument/2006/relationships/hyperlink" Target="https://twitter.com/#!/betsybg/status/1160531900496302081" TargetMode="External" /><Relationship Id="rId631" Type="http://schemas.openxmlformats.org/officeDocument/2006/relationships/hyperlink" Target="https://twitter.com/#!/betsybg/status/1160533214798254080" TargetMode="External" /><Relationship Id="rId632" Type="http://schemas.openxmlformats.org/officeDocument/2006/relationships/hyperlink" Target="https://twitter.com/#!/betsybg/status/1160533768203096064" TargetMode="External" /><Relationship Id="rId633" Type="http://schemas.openxmlformats.org/officeDocument/2006/relationships/hyperlink" Target="https://twitter.com/#!/betsybg/status/1160534065616957445" TargetMode="External" /><Relationship Id="rId634" Type="http://schemas.openxmlformats.org/officeDocument/2006/relationships/hyperlink" Target="https://twitter.com/#!/stephhawk8/status/1160355112432394241" TargetMode="External" /><Relationship Id="rId635" Type="http://schemas.openxmlformats.org/officeDocument/2006/relationships/hyperlink" Target="https://twitter.com/#!/stephhawk8/status/1160355112432394241" TargetMode="External" /><Relationship Id="rId636" Type="http://schemas.openxmlformats.org/officeDocument/2006/relationships/hyperlink" Target="https://twitter.com/#!/stephhawk8/status/1160355112432394241" TargetMode="External" /><Relationship Id="rId637" Type="http://schemas.openxmlformats.org/officeDocument/2006/relationships/hyperlink" Target="https://twitter.com/#!/stephhawk8/status/1160355112432394241" TargetMode="External" /><Relationship Id="rId638" Type="http://schemas.openxmlformats.org/officeDocument/2006/relationships/hyperlink" Target="https://twitter.com/#!/stephhawk8/status/1160377357322084352" TargetMode="External" /><Relationship Id="rId639" Type="http://schemas.openxmlformats.org/officeDocument/2006/relationships/hyperlink" Target="https://twitter.com/#!/stephhawk8/status/1160377357322084352" TargetMode="External" /><Relationship Id="rId640" Type="http://schemas.openxmlformats.org/officeDocument/2006/relationships/hyperlink" Target="https://twitter.com/#!/stephhawk8/status/1160377357322084352" TargetMode="External" /><Relationship Id="rId641" Type="http://schemas.openxmlformats.org/officeDocument/2006/relationships/hyperlink" Target="https://twitter.com/#!/stephhawk8/status/1160377357322084352" TargetMode="External" /><Relationship Id="rId642" Type="http://schemas.openxmlformats.org/officeDocument/2006/relationships/hyperlink" Target="https://twitter.com/#!/stephhawk8/status/1160378218106560512" TargetMode="External" /><Relationship Id="rId643" Type="http://schemas.openxmlformats.org/officeDocument/2006/relationships/hyperlink" Target="https://twitter.com/#!/stephhawk8/status/1160378218106560512" TargetMode="External" /><Relationship Id="rId644" Type="http://schemas.openxmlformats.org/officeDocument/2006/relationships/hyperlink" Target="https://twitter.com/#!/stephhawk8/status/1160378218106560512" TargetMode="External" /><Relationship Id="rId645" Type="http://schemas.openxmlformats.org/officeDocument/2006/relationships/hyperlink" Target="https://twitter.com/#!/stephhawk8/status/1160378218106560512" TargetMode="External" /><Relationship Id="rId646" Type="http://schemas.openxmlformats.org/officeDocument/2006/relationships/hyperlink" Target="https://twitter.com/#!/stephhawk8/status/1160567609005432833" TargetMode="External" /><Relationship Id="rId647" Type="http://schemas.openxmlformats.org/officeDocument/2006/relationships/hyperlink" Target="https://twitter.com/#!/stephhawk8/status/1160567609005432833" TargetMode="External" /><Relationship Id="rId648" Type="http://schemas.openxmlformats.org/officeDocument/2006/relationships/hyperlink" Target="https://twitter.com/#!/stephhawk8/status/1160567609005432833" TargetMode="External" /><Relationship Id="rId649" Type="http://schemas.openxmlformats.org/officeDocument/2006/relationships/hyperlink" Target="https://twitter.com/#!/stephhawk8/status/1160567609005432833" TargetMode="External" /><Relationship Id="rId650" Type="http://schemas.openxmlformats.org/officeDocument/2006/relationships/hyperlink" Target="https://twitter.com/#!/rbottoms/status/1160372434949877760" TargetMode="External" /><Relationship Id="rId651" Type="http://schemas.openxmlformats.org/officeDocument/2006/relationships/hyperlink" Target="https://twitter.com/#!/rbottoms/status/1160377855592816640" TargetMode="External" /><Relationship Id="rId652" Type="http://schemas.openxmlformats.org/officeDocument/2006/relationships/hyperlink" Target="https://twitter.com/#!/rbottoms/status/1160378328563560448" TargetMode="External" /><Relationship Id="rId653" Type="http://schemas.openxmlformats.org/officeDocument/2006/relationships/hyperlink" Target="https://twitter.com/#!/rbottoms/status/1160536943148654594" TargetMode="External" /><Relationship Id="rId654" Type="http://schemas.openxmlformats.org/officeDocument/2006/relationships/hyperlink" Target="https://twitter.com/#!/rbottoms/status/1160568081292451840" TargetMode="External" /><Relationship Id="rId655" Type="http://schemas.openxmlformats.org/officeDocument/2006/relationships/hyperlink" Target="https://twitter.com/#!/lostchordof1963/status/1160619676919115776" TargetMode="External" /><Relationship Id="rId656" Type="http://schemas.openxmlformats.org/officeDocument/2006/relationships/hyperlink" Target="https://twitter.com/#!/lostchordof1963/status/1160619676919115776" TargetMode="External" /><Relationship Id="rId657" Type="http://schemas.openxmlformats.org/officeDocument/2006/relationships/hyperlink" Target="https://twitter.com/#!/lostchordof1963/status/1160619676919115776" TargetMode="External" /><Relationship Id="rId658" Type="http://schemas.openxmlformats.org/officeDocument/2006/relationships/hyperlink" Target="https://twitter.com/#!/auntcalls/status/1160860593445888000" TargetMode="External" /><Relationship Id="rId659" Type="http://schemas.openxmlformats.org/officeDocument/2006/relationships/hyperlink" Target="https://twitter.com/#!/auntcalls/status/1160860593445888000" TargetMode="External" /><Relationship Id="rId660" Type="http://schemas.openxmlformats.org/officeDocument/2006/relationships/hyperlink" Target="https://twitter.com/#!/auntcalls/status/1160860593445888000" TargetMode="External" /><Relationship Id="rId661" Type="http://schemas.openxmlformats.org/officeDocument/2006/relationships/hyperlink" Target="https://twitter.com/#!/auntcalls/status/1160860593445888000" TargetMode="External" /><Relationship Id="rId662" Type="http://schemas.openxmlformats.org/officeDocument/2006/relationships/hyperlink" Target="https://twitter.com/#!/auntcalls/status/1160860593445888000" TargetMode="External" /><Relationship Id="rId663" Type="http://schemas.openxmlformats.org/officeDocument/2006/relationships/hyperlink" Target="https://twitter.com/#!/skiptomylou757/status/1160261533991149568" TargetMode="External" /><Relationship Id="rId664" Type="http://schemas.openxmlformats.org/officeDocument/2006/relationships/hyperlink" Target="https://twitter.com/#!/skiptomylou757/status/1160677209729896448" TargetMode="External" /><Relationship Id="rId665" Type="http://schemas.openxmlformats.org/officeDocument/2006/relationships/hyperlink" Target="https://twitter.com/#!/skiptomylou757/status/1161377591120617472" TargetMode="External" /><Relationship Id="rId666" Type="http://schemas.openxmlformats.org/officeDocument/2006/relationships/hyperlink" Target="https://twitter.com/#!/sandyreadsalot2/status/1160295434264276992" TargetMode="External" /><Relationship Id="rId667" Type="http://schemas.openxmlformats.org/officeDocument/2006/relationships/hyperlink" Target="https://twitter.com/#!/sandyreadsalot2/status/1160306013523759104" TargetMode="External" /><Relationship Id="rId668" Type="http://schemas.openxmlformats.org/officeDocument/2006/relationships/hyperlink" Target="https://twitter.com/#!/betsybg/status/1160256004271017984" TargetMode="External" /><Relationship Id="rId669" Type="http://schemas.openxmlformats.org/officeDocument/2006/relationships/hyperlink" Target="https://twitter.com/#!/betsybg/status/1160256004271017984" TargetMode="External" /><Relationship Id="rId670" Type="http://schemas.openxmlformats.org/officeDocument/2006/relationships/hyperlink" Target="https://twitter.com/#!/betsybg/status/1160256004271017984" TargetMode="External" /><Relationship Id="rId671" Type="http://schemas.openxmlformats.org/officeDocument/2006/relationships/hyperlink" Target="https://twitter.com/#!/betsybg/status/1160376970305253376" TargetMode="External" /><Relationship Id="rId672" Type="http://schemas.openxmlformats.org/officeDocument/2006/relationships/hyperlink" Target="https://twitter.com/#!/betsybg/status/1160376970305253376" TargetMode="External" /><Relationship Id="rId673" Type="http://schemas.openxmlformats.org/officeDocument/2006/relationships/hyperlink" Target="https://twitter.com/#!/betsybg/status/1160376970305253376" TargetMode="External" /><Relationship Id="rId674" Type="http://schemas.openxmlformats.org/officeDocument/2006/relationships/hyperlink" Target="https://twitter.com/#!/betsybg/status/1160527265303863296" TargetMode="External" /><Relationship Id="rId675" Type="http://schemas.openxmlformats.org/officeDocument/2006/relationships/hyperlink" Target="https://twitter.com/#!/betsybg/status/1160527265303863296" TargetMode="External" /><Relationship Id="rId676" Type="http://schemas.openxmlformats.org/officeDocument/2006/relationships/hyperlink" Target="https://twitter.com/#!/betsybg/status/1160527265303863296" TargetMode="External" /><Relationship Id="rId677" Type="http://schemas.openxmlformats.org/officeDocument/2006/relationships/hyperlink" Target="https://twitter.com/#!/betsybg/status/1160528017963343874" TargetMode="External" /><Relationship Id="rId678" Type="http://schemas.openxmlformats.org/officeDocument/2006/relationships/hyperlink" Target="https://twitter.com/#!/betsybg/status/1160528017963343874" TargetMode="External" /><Relationship Id="rId679" Type="http://schemas.openxmlformats.org/officeDocument/2006/relationships/hyperlink" Target="https://twitter.com/#!/betsybg/status/1160528017963343874" TargetMode="External" /><Relationship Id="rId680" Type="http://schemas.openxmlformats.org/officeDocument/2006/relationships/hyperlink" Target="https://twitter.com/#!/betsybg/status/1160528467689201664" TargetMode="External" /><Relationship Id="rId681" Type="http://schemas.openxmlformats.org/officeDocument/2006/relationships/hyperlink" Target="https://twitter.com/#!/betsybg/status/1160528467689201664" TargetMode="External" /><Relationship Id="rId682" Type="http://schemas.openxmlformats.org/officeDocument/2006/relationships/hyperlink" Target="https://twitter.com/#!/betsybg/status/1160528467689201664" TargetMode="External" /><Relationship Id="rId683" Type="http://schemas.openxmlformats.org/officeDocument/2006/relationships/hyperlink" Target="https://twitter.com/#!/betsybg/status/1160529086818725888" TargetMode="External" /><Relationship Id="rId684" Type="http://schemas.openxmlformats.org/officeDocument/2006/relationships/hyperlink" Target="https://twitter.com/#!/betsybg/status/1160529086818725888" TargetMode="External" /><Relationship Id="rId685" Type="http://schemas.openxmlformats.org/officeDocument/2006/relationships/hyperlink" Target="https://twitter.com/#!/betsybg/status/1160529086818725888" TargetMode="External" /><Relationship Id="rId686" Type="http://schemas.openxmlformats.org/officeDocument/2006/relationships/hyperlink" Target="https://twitter.com/#!/betsybg/status/1160530899957637120" TargetMode="External" /><Relationship Id="rId687" Type="http://schemas.openxmlformats.org/officeDocument/2006/relationships/hyperlink" Target="https://twitter.com/#!/betsybg/status/1160530899957637120" TargetMode="External" /><Relationship Id="rId688" Type="http://schemas.openxmlformats.org/officeDocument/2006/relationships/hyperlink" Target="https://twitter.com/#!/betsybg/status/1160530899957637120" TargetMode="External" /><Relationship Id="rId689" Type="http://schemas.openxmlformats.org/officeDocument/2006/relationships/hyperlink" Target="https://twitter.com/#!/betsybg/status/1160531603032088576" TargetMode="External" /><Relationship Id="rId690" Type="http://schemas.openxmlformats.org/officeDocument/2006/relationships/hyperlink" Target="https://twitter.com/#!/betsybg/status/1160531603032088576" TargetMode="External" /><Relationship Id="rId691" Type="http://schemas.openxmlformats.org/officeDocument/2006/relationships/hyperlink" Target="https://twitter.com/#!/betsybg/status/1160531603032088576" TargetMode="External" /><Relationship Id="rId692" Type="http://schemas.openxmlformats.org/officeDocument/2006/relationships/hyperlink" Target="https://twitter.com/#!/betsybg/status/1160531900496302081" TargetMode="External" /><Relationship Id="rId693" Type="http://schemas.openxmlformats.org/officeDocument/2006/relationships/hyperlink" Target="https://twitter.com/#!/betsybg/status/1160531900496302081" TargetMode="External" /><Relationship Id="rId694" Type="http://schemas.openxmlformats.org/officeDocument/2006/relationships/hyperlink" Target="https://twitter.com/#!/betsybg/status/1160531900496302081" TargetMode="External" /><Relationship Id="rId695" Type="http://schemas.openxmlformats.org/officeDocument/2006/relationships/hyperlink" Target="https://twitter.com/#!/betsybg/status/1160533214798254080" TargetMode="External" /><Relationship Id="rId696" Type="http://schemas.openxmlformats.org/officeDocument/2006/relationships/hyperlink" Target="https://twitter.com/#!/betsybg/status/1160533214798254080" TargetMode="External" /><Relationship Id="rId697" Type="http://schemas.openxmlformats.org/officeDocument/2006/relationships/hyperlink" Target="https://twitter.com/#!/betsybg/status/1160533214798254080" TargetMode="External" /><Relationship Id="rId698" Type="http://schemas.openxmlformats.org/officeDocument/2006/relationships/hyperlink" Target="https://twitter.com/#!/betsybg/status/1160533768203096064" TargetMode="External" /><Relationship Id="rId699" Type="http://schemas.openxmlformats.org/officeDocument/2006/relationships/hyperlink" Target="https://twitter.com/#!/betsybg/status/1160533768203096064" TargetMode="External" /><Relationship Id="rId700" Type="http://schemas.openxmlformats.org/officeDocument/2006/relationships/hyperlink" Target="https://twitter.com/#!/betsybg/status/1160533768203096064" TargetMode="External" /><Relationship Id="rId701" Type="http://schemas.openxmlformats.org/officeDocument/2006/relationships/hyperlink" Target="https://twitter.com/#!/betsybg/status/1160534065616957445" TargetMode="External" /><Relationship Id="rId702" Type="http://schemas.openxmlformats.org/officeDocument/2006/relationships/hyperlink" Target="https://twitter.com/#!/betsybg/status/1160534065616957445" TargetMode="External" /><Relationship Id="rId703" Type="http://schemas.openxmlformats.org/officeDocument/2006/relationships/hyperlink" Target="https://twitter.com/#!/betsybg/status/1160534065616957445" TargetMode="External" /><Relationship Id="rId704" Type="http://schemas.openxmlformats.org/officeDocument/2006/relationships/hyperlink" Target="https://twitter.com/#!/rbottoms/status/1160301080942714881" TargetMode="External" /><Relationship Id="rId705" Type="http://schemas.openxmlformats.org/officeDocument/2006/relationships/hyperlink" Target="https://twitter.com/#!/rbottoms/status/1160372434949877760" TargetMode="External" /><Relationship Id="rId706" Type="http://schemas.openxmlformats.org/officeDocument/2006/relationships/hyperlink" Target="https://twitter.com/#!/rbottoms/status/1160377855592816640" TargetMode="External" /><Relationship Id="rId707" Type="http://schemas.openxmlformats.org/officeDocument/2006/relationships/hyperlink" Target="https://twitter.com/#!/rbottoms/status/1160378328563560448" TargetMode="External" /><Relationship Id="rId708" Type="http://schemas.openxmlformats.org/officeDocument/2006/relationships/hyperlink" Target="https://twitter.com/#!/rbottoms/status/1160536943148654594" TargetMode="External" /><Relationship Id="rId709" Type="http://schemas.openxmlformats.org/officeDocument/2006/relationships/hyperlink" Target="https://twitter.com/#!/rbottoms/status/1160568081292451840" TargetMode="External" /><Relationship Id="rId710" Type="http://schemas.openxmlformats.org/officeDocument/2006/relationships/hyperlink" Target="https://twitter.com/#!/americankat62/status/1160886225483501568" TargetMode="External" /><Relationship Id="rId711" Type="http://schemas.openxmlformats.org/officeDocument/2006/relationships/hyperlink" Target="https://twitter.com/#!/marvawi15791422/status/1162074582314049536" TargetMode="External" /><Relationship Id="rId712" Type="http://schemas.openxmlformats.org/officeDocument/2006/relationships/hyperlink" Target="https://twitter.com/#!/marvawi15791422/status/1162078058771357697" TargetMode="External" /><Relationship Id="rId713" Type="http://schemas.openxmlformats.org/officeDocument/2006/relationships/hyperlink" Target="https://twitter.com/#!/marvawi15791422/status/1162078123430678528" TargetMode="External" /><Relationship Id="rId714" Type="http://schemas.openxmlformats.org/officeDocument/2006/relationships/hyperlink" Target="https://twitter.com/#!/marvawi15791422/status/1162085670380326913" TargetMode="External" /><Relationship Id="rId715" Type="http://schemas.openxmlformats.org/officeDocument/2006/relationships/hyperlink" Target="https://twitter.com/#!/bonnielatino/status/1160590759697047552" TargetMode="External" /><Relationship Id="rId716" Type="http://schemas.openxmlformats.org/officeDocument/2006/relationships/hyperlink" Target="https://twitter.com/#!/bonnielatino/status/1162075240438149123" TargetMode="External" /><Relationship Id="rId717" Type="http://schemas.openxmlformats.org/officeDocument/2006/relationships/hyperlink" Target="https://twitter.com/#!/bonnielatino/status/1162075790600749056" TargetMode="External" /><Relationship Id="rId718" Type="http://schemas.openxmlformats.org/officeDocument/2006/relationships/hyperlink" Target="https://twitter.com/#!/bonnielatino/status/1162081523107016704" TargetMode="External" /><Relationship Id="rId719" Type="http://schemas.openxmlformats.org/officeDocument/2006/relationships/hyperlink" Target="https://twitter.com/#!/bonnielatino/status/1162090180116930562" TargetMode="External" /><Relationship Id="rId720" Type="http://schemas.openxmlformats.org/officeDocument/2006/relationships/hyperlink" Target="https://twitter.com/#!/sandyreadsalot2/status/1160295434264276992" TargetMode="External" /><Relationship Id="rId721" Type="http://schemas.openxmlformats.org/officeDocument/2006/relationships/hyperlink" Target="https://twitter.com/#!/sandyreadsalot2/status/1160295434264276992" TargetMode="External" /><Relationship Id="rId722" Type="http://schemas.openxmlformats.org/officeDocument/2006/relationships/hyperlink" Target="https://twitter.com/#!/sandyreadsalot2/status/1160295434264276992" TargetMode="External" /><Relationship Id="rId723" Type="http://schemas.openxmlformats.org/officeDocument/2006/relationships/hyperlink" Target="https://twitter.com/#!/sandyreadsalot2/status/1160306013523759104" TargetMode="External" /><Relationship Id="rId724" Type="http://schemas.openxmlformats.org/officeDocument/2006/relationships/hyperlink" Target="https://twitter.com/#!/sandyreadsalot2/status/1160306013523759104" TargetMode="External" /><Relationship Id="rId725" Type="http://schemas.openxmlformats.org/officeDocument/2006/relationships/hyperlink" Target="https://twitter.com/#!/sandyreadsalot2/status/1160306013523759104" TargetMode="External" /><Relationship Id="rId726" Type="http://schemas.openxmlformats.org/officeDocument/2006/relationships/hyperlink" Target="https://twitter.com/#!/rbottoms/status/1160301080942714881" TargetMode="External" /><Relationship Id="rId727" Type="http://schemas.openxmlformats.org/officeDocument/2006/relationships/hyperlink" Target="https://twitter.com/#!/americankat62/status/1160886225483501568" TargetMode="External" /><Relationship Id="rId728" Type="http://schemas.openxmlformats.org/officeDocument/2006/relationships/hyperlink" Target="https://twitter.com/#!/marvawi15791422/status/1162074582314049536" TargetMode="External" /><Relationship Id="rId729" Type="http://schemas.openxmlformats.org/officeDocument/2006/relationships/hyperlink" Target="https://twitter.com/#!/marvawi15791422/status/1162078058771357697" TargetMode="External" /><Relationship Id="rId730" Type="http://schemas.openxmlformats.org/officeDocument/2006/relationships/hyperlink" Target="https://twitter.com/#!/marvawi15791422/status/1162078123430678528" TargetMode="External" /><Relationship Id="rId731" Type="http://schemas.openxmlformats.org/officeDocument/2006/relationships/hyperlink" Target="https://twitter.com/#!/marvawi15791422/status/1162085670380326913" TargetMode="External" /><Relationship Id="rId732" Type="http://schemas.openxmlformats.org/officeDocument/2006/relationships/hyperlink" Target="https://twitter.com/#!/bonnielatino/status/1160590759697047552" TargetMode="External" /><Relationship Id="rId733" Type="http://schemas.openxmlformats.org/officeDocument/2006/relationships/hyperlink" Target="https://twitter.com/#!/bonnielatino/status/1162075240438149123" TargetMode="External" /><Relationship Id="rId734" Type="http://schemas.openxmlformats.org/officeDocument/2006/relationships/hyperlink" Target="https://twitter.com/#!/bonnielatino/status/1162075790600749056" TargetMode="External" /><Relationship Id="rId735" Type="http://schemas.openxmlformats.org/officeDocument/2006/relationships/hyperlink" Target="https://twitter.com/#!/bonnielatino/status/1162081523107016704" TargetMode="External" /><Relationship Id="rId736" Type="http://schemas.openxmlformats.org/officeDocument/2006/relationships/hyperlink" Target="https://twitter.com/#!/bonnielatino/status/1162090180116930562" TargetMode="External" /><Relationship Id="rId737" Type="http://schemas.openxmlformats.org/officeDocument/2006/relationships/hyperlink" Target="https://twitter.com/#!/americankat62/status/1160886225483501568" TargetMode="External" /><Relationship Id="rId738" Type="http://schemas.openxmlformats.org/officeDocument/2006/relationships/hyperlink" Target="https://twitter.com/#!/americankat62/status/1160886225483501568" TargetMode="External" /><Relationship Id="rId739" Type="http://schemas.openxmlformats.org/officeDocument/2006/relationships/hyperlink" Target="https://twitter.com/#!/americankat62/status/1160886225483501568" TargetMode="External" /><Relationship Id="rId740" Type="http://schemas.openxmlformats.org/officeDocument/2006/relationships/hyperlink" Target="https://twitter.com/#!/americankat62/status/1160886225483501568" TargetMode="External" /><Relationship Id="rId741" Type="http://schemas.openxmlformats.org/officeDocument/2006/relationships/hyperlink" Target="https://twitter.com/#!/marvawi15791422/status/1162074582314049536" TargetMode="External" /><Relationship Id="rId742" Type="http://schemas.openxmlformats.org/officeDocument/2006/relationships/hyperlink" Target="https://twitter.com/#!/marvawi15791422/status/1162078058771357697" TargetMode="External" /><Relationship Id="rId743" Type="http://schemas.openxmlformats.org/officeDocument/2006/relationships/hyperlink" Target="https://twitter.com/#!/marvawi15791422/status/1162078123430678528" TargetMode="External" /><Relationship Id="rId744" Type="http://schemas.openxmlformats.org/officeDocument/2006/relationships/hyperlink" Target="https://twitter.com/#!/marvawi15791422/status/1162085670380326913" TargetMode="External" /><Relationship Id="rId745" Type="http://schemas.openxmlformats.org/officeDocument/2006/relationships/hyperlink" Target="https://twitter.com/#!/bonnielatino/status/1162075240438149123" TargetMode="External" /><Relationship Id="rId746" Type="http://schemas.openxmlformats.org/officeDocument/2006/relationships/hyperlink" Target="https://twitter.com/#!/bonnielatino/status/1162075790600749056" TargetMode="External" /><Relationship Id="rId747" Type="http://schemas.openxmlformats.org/officeDocument/2006/relationships/hyperlink" Target="https://twitter.com/#!/bonnielatino/status/1162081523107016704" TargetMode="External" /><Relationship Id="rId748" Type="http://schemas.openxmlformats.org/officeDocument/2006/relationships/hyperlink" Target="https://twitter.com/#!/bonnielatino/status/1162090180116930562" TargetMode="External" /><Relationship Id="rId749" Type="http://schemas.openxmlformats.org/officeDocument/2006/relationships/hyperlink" Target="https://twitter.com/#!/marvawi15791422/status/1162074582314049536" TargetMode="External" /><Relationship Id="rId750" Type="http://schemas.openxmlformats.org/officeDocument/2006/relationships/hyperlink" Target="https://twitter.com/#!/marvawi15791422/status/1162074582314049536" TargetMode="External" /><Relationship Id="rId751" Type="http://schemas.openxmlformats.org/officeDocument/2006/relationships/hyperlink" Target="https://twitter.com/#!/marvawi15791422/status/1162074582314049536" TargetMode="External" /><Relationship Id="rId752" Type="http://schemas.openxmlformats.org/officeDocument/2006/relationships/hyperlink" Target="https://twitter.com/#!/marvawi15791422/status/1162074582314049536" TargetMode="External" /><Relationship Id="rId753" Type="http://schemas.openxmlformats.org/officeDocument/2006/relationships/hyperlink" Target="https://twitter.com/#!/marvawi15791422/status/1162078058771357697" TargetMode="External" /><Relationship Id="rId754" Type="http://schemas.openxmlformats.org/officeDocument/2006/relationships/hyperlink" Target="https://twitter.com/#!/marvawi15791422/status/1162078058771357697" TargetMode="External" /><Relationship Id="rId755" Type="http://schemas.openxmlformats.org/officeDocument/2006/relationships/hyperlink" Target="https://twitter.com/#!/marvawi15791422/status/1162078058771357697" TargetMode="External" /><Relationship Id="rId756" Type="http://schemas.openxmlformats.org/officeDocument/2006/relationships/hyperlink" Target="https://twitter.com/#!/marvawi15791422/status/1162078058771357697" TargetMode="External" /><Relationship Id="rId757" Type="http://schemas.openxmlformats.org/officeDocument/2006/relationships/hyperlink" Target="https://twitter.com/#!/marvawi15791422/status/1162078123430678528" TargetMode="External" /><Relationship Id="rId758" Type="http://schemas.openxmlformats.org/officeDocument/2006/relationships/hyperlink" Target="https://twitter.com/#!/marvawi15791422/status/1162078123430678528" TargetMode="External" /><Relationship Id="rId759" Type="http://schemas.openxmlformats.org/officeDocument/2006/relationships/hyperlink" Target="https://twitter.com/#!/marvawi15791422/status/1162078123430678528" TargetMode="External" /><Relationship Id="rId760" Type="http://schemas.openxmlformats.org/officeDocument/2006/relationships/hyperlink" Target="https://twitter.com/#!/marvawi15791422/status/1162078123430678528" TargetMode="External" /><Relationship Id="rId761" Type="http://schemas.openxmlformats.org/officeDocument/2006/relationships/hyperlink" Target="https://twitter.com/#!/marvawi15791422/status/1162085670380326913" TargetMode="External" /><Relationship Id="rId762" Type="http://schemas.openxmlformats.org/officeDocument/2006/relationships/hyperlink" Target="https://twitter.com/#!/marvawi15791422/status/1162085670380326913" TargetMode="External" /><Relationship Id="rId763" Type="http://schemas.openxmlformats.org/officeDocument/2006/relationships/hyperlink" Target="https://twitter.com/#!/marvawi15791422/status/1162085670380326913" TargetMode="External" /><Relationship Id="rId764" Type="http://schemas.openxmlformats.org/officeDocument/2006/relationships/hyperlink" Target="https://twitter.com/#!/marvawi15791422/status/1162085670380326913" TargetMode="External" /><Relationship Id="rId765" Type="http://schemas.openxmlformats.org/officeDocument/2006/relationships/hyperlink" Target="https://twitter.com/#!/bonnielatino/status/1162075240438149123" TargetMode="External" /><Relationship Id="rId766" Type="http://schemas.openxmlformats.org/officeDocument/2006/relationships/hyperlink" Target="https://twitter.com/#!/bonnielatino/status/1162075790600749056" TargetMode="External" /><Relationship Id="rId767" Type="http://schemas.openxmlformats.org/officeDocument/2006/relationships/hyperlink" Target="https://twitter.com/#!/bonnielatino/status/1162081523107016704" TargetMode="External" /><Relationship Id="rId768" Type="http://schemas.openxmlformats.org/officeDocument/2006/relationships/hyperlink" Target="https://twitter.com/#!/bonnielatino/status/1162090180116930562" TargetMode="External" /><Relationship Id="rId769" Type="http://schemas.openxmlformats.org/officeDocument/2006/relationships/hyperlink" Target="https://twitter.com/#!/bonnielatino/status/1160590759697047552" TargetMode="External" /><Relationship Id="rId770" Type="http://schemas.openxmlformats.org/officeDocument/2006/relationships/hyperlink" Target="https://twitter.com/#!/bonnielatino/status/1160590759697047552" TargetMode="External" /><Relationship Id="rId771" Type="http://schemas.openxmlformats.org/officeDocument/2006/relationships/hyperlink" Target="https://twitter.com/#!/bonnielatino/status/1160590759697047552" TargetMode="External" /><Relationship Id="rId772" Type="http://schemas.openxmlformats.org/officeDocument/2006/relationships/hyperlink" Target="https://twitter.com/#!/bonnielatino/status/1162075240438149123" TargetMode="External" /><Relationship Id="rId773" Type="http://schemas.openxmlformats.org/officeDocument/2006/relationships/hyperlink" Target="https://twitter.com/#!/bonnielatino/status/1162075240438149123" TargetMode="External" /><Relationship Id="rId774" Type="http://schemas.openxmlformats.org/officeDocument/2006/relationships/hyperlink" Target="https://twitter.com/#!/bonnielatino/status/1162075240438149123" TargetMode="External" /><Relationship Id="rId775" Type="http://schemas.openxmlformats.org/officeDocument/2006/relationships/hyperlink" Target="https://twitter.com/#!/bonnielatino/status/1162075790600749056" TargetMode="External" /><Relationship Id="rId776" Type="http://schemas.openxmlformats.org/officeDocument/2006/relationships/hyperlink" Target="https://twitter.com/#!/bonnielatino/status/1162075790600749056" TargetMode="External" /><Relationship Id="rId777" Type="http://schemas.openxmlformats.org/officeDocument/2006/relationships/hyperlink" Target="https://twitter.com/#!/bonnielatino/status/1162075790600749056" TargetMode="External" /><Relationship Id="rId778" Type="http://schemas.openxmlformats.org/officeDocument/2006/relationships/hyperlink" Target="https://twitter.com/#!/bonnielatino/status/1162081523107016704" TargetMode="External" /><Relationship Id="rId779" Type="http://schemas.openxmlformats.org/officeDocument/2006/relationships/hyperlink" Target="https://twitter.com/#!/bonnielatino/status/1162081523107016704" TargetMode="External" /><Relationship Id="rId780" Type="http://schemas.openxmlformats.org/officeDocument/2006/relationships/hyperlink" Target="https://twitter.com/#!/bonnielatino/status/1162081523107016704" TargetMode="External" /><Relationship Id="rId781" Type="http://schemas.openxmlformats.org/officeDocument/2006/relationships/hyperlink" Target="https://twitter.com/#!/bonnielatino/status/1162090180116930562" TargetMode="External" /><Relationship Id="rId782" Type="http://schemas.openxmlformats.org/officeDocument/2006/relationships/hyperlink" Target="https://twitter.com/#!/bonnielatino/status/1162090180116930562" TargetMode="External" /><Relationship Id="rId783" Type="http://schemas.openxmlformats.org/officeDocument/2006/relationships/hyperlink" Target="https://twitter.com/#!/bonnielatino/status/1162090180116930562" TargetMode="External" /><Relationship Id="rId784" Type="http://schemas.openxmlformats.org/officeDocument/2006/relationships/hyperlink" Target="https://twitter.com/#!/stunttmcnugget/status/1165702294165479425" TargetMode="External" /><Relationship Id="rId785" Type="http://schemas.openxmlformats.org/officeDocument/2006/relationships/hyperlink" Target="https://twitter.com/#!/stunttmcnugget/status/1165702294165479425" TargetMode="External" /><Relationship Id="rId786" Type="http://schemas.openxmlformats.org/officeDocument/2006/relationships/hyperlink" Target="https://twitter.com/#!/emlovely18/status/1167661089879969792" TargetMode="External" /><Relationship Id="rId787" Type="http://schemas.openxmlformats.org/officeDocument/2006/relationships/hyperlink" Target="https://twitter.com/#!/emlovely18/status/1167661089879969792" TargetMode="External" /><Relationship Id="rId788" Type="http://schemas.openxmlformats.org/officeDocument/2006/relationships/hyperlink" Target="https://twitter.com/#!/dhampton_3/status/1171139467069050881" TargetMode="External" /><Relationship Id="rId789" Type="http://schemas.openxmlformats.org/officeDocument/2006/relationships/hyperlink" Target="https://twitter.com/#!/dhampton_3/status/1171139467069050881" TargetMode="External" /><Relationship Id="rId790" Type="http://schemas.openxmlformats.org/officeDocument/2006/relationships/hyperlink" Target="https://twitter.com/#!/lovepink0924/status/1171140546645188609" TargetMode="External" /><Relationship Id="rId791" Type="http://schemas.openxmlformats.org/officeDocument/2006/relationships/hyperlink" Target="https://twitter.com/#!/lovepink0924/status/1171140546645188609" TargetMode="External" /><Relationship Id="rId792" Type="http://schemas.openxmlformats.org/officeDocument/2006/relationships/hyperlink" Target="https://twitter.com/#!/lurvejennifer/status/1171151855763636224" TargetMode="External" /><Relationship Id="rId793" Type="http://schemas.openxmlformats.org/officeDocument/2006/relationships/hyperlink" Target="https://twitter.com/#!/lurvejennifer/status/1171151855763636224" TargetMode="External" /><Relationship Id="rId794" Type="http://schemas.openxmlformats.org/officeDocument/2006/relationships/hyperlink" Target="https://twitter.com/#!/fungusty/status/1171236636664844288" TargetMode="External" /><Relationship Id="rId795" Type="http://schemas.openxmlformats.org/officeDocument/2006/relationships/hyperlink" Target="https://twitter.com/#!/fungusty/status/1171236636664844288" TargetMode="External" /><Relationship Id="rId796" Type="http://schemas.openxmlformats.org/officeDocument/2006/relationships/hyperlink" Target="https://twitter.com/#!/areyouvin/status/1172966667225354240" TargetMode="External" /><Relationship Id="rId797" Type="http://schemas.openxmlformats.org/officeDocument/2006/relationships/hyperlink" Target="https://twitter.com/#!/sir_blobfish/status/1173711374033334274" TargetMode="External" /><Relationship Id="rId798" Type="http://schemas.openxmlformats.org/officeDocument/2006/relationships/hyperlink" Target="https://twitter.com/#!/sir_blobfish/status/1173711374033334274" TargetMode="External" /><Relationship Id="rId799" Type="http://schemas.openxmlformats.org/officeDocument/2006/relationships/hyperlink" Target="https://twitter.com/#!/pettitphylis/status/1164144856324878336" TargetMode="External" /><Relationship Id="rId800" Type="http://schemas.openxmlformats.org/officeDocument/2006/relationships/hyperlink" Target="https://twitter.com/#!/pettitphylis/status/1174343493310959617" TargetMode="External" /><Relationship Id="rId801" Type="http://schemas.openxmlformats.org/officeDocument/2006/relationships/hyperlink" Target="https://twitter.com/#!/pettitphylis/status/1176211491378384896" TargetMode="External" /><Relationship Id="rId802" Type="http://schemas.openxmlformats.org/officeDocument/2006/relationships/hyperlink" Target="https://twitter.com/#!/pettitphylis/status/1161106366074892290" TargetMode="External" /><Relationship Id="rId803" Type="http://schemas.openxmlformats.org/officeDocument/2006/relationships/hyperlink" Target="https://twitter.com/#!/pettitphylis/status/1164144856324878336" TargetMode="External" /><Relationship Id="rId804" Type="http://schemas.openxmlformats.org/officeDocument/2006/relationships/hyperlink" Target="https://twitter.com/#!/pettitphylis/status/1164144856324878336" TargetMode="External" /><Relationship Id="rId805" Type="http://schemas.openxmlformats.org/officeDocument/2006/relationships/hyperlink" Target="https://twitter.com/#!/pettitphylis/status/1174343493310959617" TargetMode="External" /><Relationship Id="rId806" Type="http://schemas.openxmlformats.org/officeDocument/2006/relationships/hyperlink" Target="https://twitter.com/#!/pettitphylis/status/1174343493310959617" TargetMode="External" /><Relationship Id="rId807" Type="http://schemas.openxmlformats.org/officeDocument/2006/relationships/hyperlink" Target="https://twitter.com/#!/pettitphylis/status/1176211491378384896" TargetMode="External" /><Relationship Id="rId808" Type="http://schemas.openxmlformats.org/officeDocument/2006/relationships/hyperlink" Target="https://twitter.com/#!/pettitphylis/status/1176211491378384896" TargetMode="External" /><Relationship Id="rId809" Type="http://schemas.openxmlformats.org/officeDocument/2006/relationships/hyperlink" Target="https://twitter.com/#!/forceghostbrad/status/1161366524466040832" TargetMode="External" /><Relationship Id="rId810" Type="http://schemas.openxmlformats.org/officeDocument/2006/relationships/hyperlink" Target="https://twitter.com/#!/forceghostbrad/status/1161366524466040832" TargetMode="External" /><Relationship Id="rId811" Type="http://schemas.openxmlformats.org/officeDocument/2006/relationships/hyperlink" Target="https://twitter.com/#!/fakejakebrowne/status/1161395104235397120" TargetMode="External" /><Relationship Id="rId812" Type="http://schemas.openxmlformats.org/officeDocument/2006/relationships/hyperlink" Target="https://twitter.com/#!/spiral5158/status/1179924487543967749" TargetMode="External" /><Relationship Id="rId813" Type="http://schemas.openxmlformats.org/officeDocument/2006/relationships/hyperlink" Target="https://twitter.com/#!/spiral5158/status/1179924487543967749" TargetMode="External" /><Relationship Id="rId814" Type="http://schemas.openxmlformats.org/officeDocument/2006/relationships/hyperlink" Target="https://twitter.com/#!/832ajb/status/1180794555974782977" TargetMode="External" /><Relationship Id="rId815" Type="http://schemas.openxmlformats.org/officeDocument/2006/relationships/hyperlink" Target="https://twitter.com/#!/832ajb/status/1180794555974782977" TargetMode="External" /><Relationship Id="rId816" Type="http://schemas.openxmlformats.org/officeDocument/2006/relationships/hyperlink" Target="https://twitter.com/#!/832ajb/status/1180794555974782977" TargetMode="External" /><Relationship Id="rId817" Type="http://schemas.openxmlformats.org/officeDocument/2006/relationships/hyperlink" Target="https://twitter.com/#!/832ajb/status/1180794555974782977" TargetMode="External" /><Relationship Id="rId818" Type="http://schemas.openxmlformats.org/officeDocument/2006/relationships/hyperlink" Target="https://twitter.com/#!/raptornian/status/1157033207872872451" TargetMode="External" /><Relationship Id="rId819" Type="http://schemas.openxmlformats.org/officeDocument/2006/relationships/hyperlink" Target="https://twitter.com/#!/raptornian/status/1157033207872872451" TargetMode="External" /><Relationship Id="rId820" Type="http://schemas.openxmlformats.org/officeDocument/2006/relationships/hyperlink" Target="https://twitter.com/#!/cannabisencyclo/status/1157012639400116224" TargetMode="External" /><Relationship Id="rId821" Type="http://schemas.openxmlformats.org/officeDocument/2006/relationships/hyperlink" Target="https://twitter.com/#!/carolineoncrack/status/1157375214075834368" TargetMode="External" /><Relationship Id="rId822" Type="http://schemas.openxmlformats.org/officeDocument/2006/relationships/hyperlink" Target="https://twitter.com/#!/cannabisencyclo/status/1157373508105560064" TargetMode="External" /><Relationship Id="rId823" Type="http://schemas.openxmlformats.org/officeDocument/2006/relationships/hyperlink" Target="https://twitter.com/#!/cannabisencyclo/status/1157688962556649472" TargetMode="External" /><Relationship Id="rId824" Type="http://schemas.openxmlformats.org/officeDocument/2006/relationships/hyperlink" Target="https://twitter.com/#!/cannabisencyclo/status/1158282506409402368" TargetMode="External" /><Relationship Id="rId825" Type="http://schemas.openxmlformats.org/officeDocument/2006/relationships/hyperlink" Target="https://twitter.com/#!/cannabisencyclo/status/1158282813994442752" TargetMode="External" /><Relationship Id="rId826" Type="http://schemas.openxmlformats.org/officeDocument/2006/relationships/hyperlink" Target="https://twitter.com/#!/cannabisencyclo/status/1158282813994442752" TargetMode="External" /><Relationship Id="rId827" Type="http://schemas.openxmlformats.org/officeDocument/2006/relationships/hyperlink" Target="https://twitter.com/#!/loser513/status/1158742109572104192" TargetMode="External" /><Relationship Id="rId828" Type="http://schemas.openxmlformats.org/officeDocument/2006/relationships/hyperlink" Target="https://twitter.com/#!/cannabisencyclo/status/1158622583350104065" TargetMode="External" /><Relationship Id="rId829" Type="http://schemas.openxmlformats.org/officeDocument/2006/relationships/hyperlink" Target="https://twitter.com/#!/cannabisencyclo/status/1158746671062237189" TargetMode="External" /><Relationship Id="rId830" Type="http://schemas.openxmlformats.org/officeDocument/2006/relationships/hyperlink" Target="https://twitter.com/#!/cannabisencyclo/status/1158808629354434560" TargetMode="External" /><Relationship Id="rId831" Type="http://schemas.openxmlformats.org/officeDocument/2006/relationships/hyperlink" Target="https://twitter.com/#!/cannabisencyclo/status/1158811893059837953" TargetMode="External" /><Relationship Id="rId832" Type="http://schemas.openxmlformats.org/officeDocument/2006/relationships/hyperlink" Target="https://twitter.com/#!/cannabisencyclo/status/1158811893059837953" TargetMode="External" /><Relationship Id="rId833" Type="http://schemas.openxmlformats.org/officeDocument/2006/relationships/hyperlink" Target="https://twitter.com/#!/cannabisencyclo/status/1159726382798139393" TargetMode="External" /><Relationship Id="rId834" Type="http://schemas.openxmlformats.org/officeDocument/2006/relationships/hyperlink" Target="https://twitter.com/#!/cannabisencyclo/status/1159732366446714881" TargetMode="External" /><Relationship Id="rId835" Type="http://schemas.openxmlformats.org/officeDocument/2006/relationships/hyperlink" Target="https://twitter.com/#!/cannabisencyclo/status/1160236427470262274" TargetMode="External" /><Relationship Id="rId836" Type="http://schemas.openxmlformats.org/officeDocument/2006/relationships/hyperlink" Target="https://twitter.com/#!/rbottoms/status/1160261574797512709" TargetMode="External" /><Relationship Id="rId837" Type="http://schemas.openxmlformats.org/officeDocument/2006/relationships/hyperlink" Target="https://twitter.com/#!/rbottoms/status/1160262983513268227" TargetMode="External" /><Relationship Id="rId838" Type="http://schemas.openxmlformats.org/officeDocument/2006/relationships/hyperlink" Target="https://twitter.com/#!/rbottoms/status/1160290453817888770" TargetMode="External" /><Relationship Id="rId839" Type="http://schemas.openxmlformats.org/officeDocument/2006/relationships/hyperlink" Target="https://twitter.com/#!/rbottoms/status/1160301080942714881" TargetMode="External" /><Relationship Id="rId840" Type="http://schemas.openxmlformats.org/officeDocument/2006/relationships/hyperlink" Target="https://twitter.com/#!/rbottoms/status/1160372434949877760" TargetMode="External" /><Relationship Id="rId841" Type="http://schemas.openxmlformats.org/officeDocument/2006/relationships/hyperlink" Target="https://twitter.com/#!/rbottoms/status/1160377855592816640" TargetMode="External" /><Relationship Id="rId842" Type="http://schemas.openxmlformats.org/officeDocument/2006/relationships/hyperlink" Target="https://twitter.com/#!/rbottoms/status/1160378328563560448" TargetMode="External" /><Relationship Id="rId843" Type="http://schemas.openxmlformats.org/officeDocument/2006/relationships/hyperlink" Target="https://twitter.com/#!/rbottoms/status/1160536943148654594" TargetMode="External" /><Relationship Id="rId844" Type="http://schemas.openxmlformats.org/officeDocument/2006/relationships/hyperlink" Target="https://twitter.com/#!/rbottoms/status/1160568081292451840" TargetMode="External" /><Relationship Id="rId845" Type="http://schemas.openxmlformats.org/officeDocument/2006/relationships/hyperlink" Target="https://twitter.com/#!/cannabisencyclo/status/1160236889514762240" TargetMode="External" /><Relationship Id="rId846" Type="http://schemas.openxmlformats.org/officeDocument/2006/relationships/hyperlink" Target="https://twitter.com/#!/rbottoms/status/1160261574797512709" TargetMode="External" /><Relationship Id="rId847" Type="http://schemas.openxmlformats.org/officeDocument/2006/relationships/hyperlink" Target="https://twitter.com/#!/rbottoms/status/1160262983513268227" TargetMode="External" /><Relationship Id="rId848" Type="http://schemas.openxmlformats.org/officeDocument/2006/relationships/hyperlink" Target="https://twitter.com/#!/rbottoms/status/1160290453817888770" TargetMode="External" /><Relationship Id="rId849" Type="http://schemas.openxmlformats.org/officeDocument/2006/relationships/hyperlink" Target="https://twitter.com/#!/rbottoms/status/1160301080942714881" TargetMode="External" /><Relationship Id="rId850" Type="http://schemas.openxmlformats.org/officeDocument/2006/relationships/hyperlink" Target="https://twitter.com/#!/rbottoms/status/1160372434949877760" TargetMode="External" /><Relationship Id="rId851" Type="http://schemas.openxmlformats.org/officeDocument/2006/relationships/hyperlink" Target="https://twitter.com/#!/rbottoms/status/1160377855592816640" TargetMode="External" /><Relationship Id="rId852" Type="http://schemas.openxmlformats.org/officeDocument/2006/relationships/hyperlink" Target="https://twitter.com/#!/rbottoms/status/1160378328563560448" TargetMode="External" /><Relationship Id="rId853" Type="http://schemas.openxmlformats.org/officeDocument/2006/relationships/hyperlink" Target="https://twitter.com/#!/rbottoms/status/1160536943148654594" TargetMode="External" /><Relationship Id="rId854" Type="http://schemas.openxmlformats.org/officeDocument/2006/relationships/hyperlink" Target="https://twitter.com/#!/rbottoms/status/1160568081292451840" TargetMode="External" /><Relationship Id="rId855" Type="http://schemas.openxmlformats.org/officeDocument/2006/relationships/hyperlink" Target="https://twitter.com/#!/cannabisencyclo/status/1160236889514762240" TargetMode="External" /><Relationship Id="rId856" Type="http://schemas.openxmlformats.org/officeDocument/2006/relationships/hyperlink" Target="https://twitter.com/#!/valleytalespod/status/1160243947064582144" TargetMode="External" /><Relationship Id="rId857" Type="http://schemas.openxmlformats.org/officeDocument/2006/relationships/hyperlink" Target="https://twitter.com/#!/cannabisencyclo/status/1160238154613264384" TargetMode="External" /><Relationship Id="rId858" Type="http://schemas.openxmlformats.org/officeDocument/2006/relationships/hyperlink" Target="https://twitter.com/#!/cannabisencyclo/status/1160246616302837760" TargetMode="External" /><Relationship Id="rId859" Type="http://schemas.openxmlformats.org/officeDocument/2006/relationships/hyperlink" Target="https://twitter.com/#!/valleytalespod/status/1160243947064582144" TargetMode="External" /><Relationship Id="rId860" Type="http://schemas.openxmlformats.org/officeDocument/2006/relationships/hyperlink" Target="https://twitter.com/#!/valleytalespod/status/1160253971249786880" TargetMode="External" /><Relationship Id="rId861" Type="http://schemas.openxmlformats.org/officeDocument/2006/relationships/hyperlink" Target="https://twitter.com/#!/cannabisencyclo/status/1160246616302837760" TargetMode="External" /><Relationship Id="rId862" Type="http://schemas.openxmlformats.org/officeDocument/2006/relationships/hyperlink" Target="https://twitter.com/#!/andyjuett/status/1161045362175401986" TargetMode="External" /><Relationship Id="rId863" Type="http://schemas.openxmlformats.org/officeDocument/2006/relationships/hyperlink" Target="https://twitter.com/#!/cannabisencyclo/status/1161044683327279104" TargetMode="External" /><Relationship Id="rId864" Type="http://schemas.openxmlformats.org/officeDocument/2006/relationships/hyperlink" Target="https://twitter.com/#!/cannabisencyclo/status/1161046499951648768" TargetMode="External" /><Relationship Id="rId865" Type="http://schemas.openxmlformats.org/officeDocument/2006/relationships/hyperlink" Target="https://twitter.com/#!/andyjuett/status/1161045362175401986" TargetMode="External" /><Relationship Id="rId866" Type="http://schemas.openxmlformats.org/officeDocument/2006/relationships/hyperlink" Target="https://twitter.com/#!/cannabisencyclo/status/1161044683327279104" TargetMode="External" /><Relationship Id="rId867" Type="http://schemas.openxmlformats.org/officeDocument/2006/relationships/hyperlink" Target="https://twitter.com/#!/cannabisencyclo/status/1161046499951648768" TargetMode="External" /><Relationship Id="rId868" Type="http://schemas.openxmlformats.org/officeDocument/2006/relationships/hyperlink" Target="https://twitter.com/#!/cannabisencyclo/status/1161158204945920001" TargetMode="External" /><Relationship Id="rId869" Type="http://schemas.openxmlformats.org/officeDocument/2006/relationships/hyperlink" Target="https://twitter.com/#!/cannabisencyclo/status/1161158204945920001" TargetMode="External" /><Relationship Id="rId870" Type="http://schemas.openxmlformats.org/officeDocument/2006/relationships/hyperlink" Target="https://twitter.com/#!/cannabisencyclo/status/1161158204945920001" TargetMode="External" /><Relationship Id="rId871" Type="http://schemas.openxmlformats.org/officeDocument/2006/relationships/hyperlink" Target="https://twitter.com/#!/cannabisencyclo/status/1164311870326468608" TargetMode="External" /><Relationship Id="rId872" Type="http://schemas.openxmlformats.org/officeDocument/2006/relationships/hyperlink" Target="https://twitter.com/#!/jordanokun/status/1164696911523147776" TargetMode="External" /><Relationship Id="rId873" Type="http://schemas.openxmlformats.org/officeDocument/2006/relationships/hyperlink" Target="https://twitter.com/#!/cannabisencyclo/status/1164696153323008000" TargetMode="External" /><Relationship Id="rId874" Type="http://schemas.openxmlformats.org/officeDocument/2006/relationships/hyperlink" Target="https://twitter.com/#!/jordanokun/status/1164696911523147776" TargetMode="External" /><Relationship Id="rId875" Type="http://schemas.openxmlformats.org/officeDocument/2006/relationships/hyperlink" Target="https://twitter.com/#!/cannabisencyclo/status/1164696153323008000" TargetMode="External" /><Relationship Id="rId876" Type="http://schemas.openxmlformats.org/officeDocument/2006/relationships/hyperlink" Target="https://twitter.com/#!/jordanokun/status/1164696911523147776" TargetMode="External" /><Relationship Id="rId877" Type="http://schemas.openxmlformats.org/officeDocument/2006/relationships/hyperlink" Target="https://twitter.com/#!/cannabisencyclo/status/1164696153323008000" TargetMode="External" /><Relationship Id="rId878" Type="http://schemas.openxmlformats.org/officeDocument/2006/relationships/hyperlink" Target="https://twitter.com/#!/detroit_boat/status/1164929266561245185" TargetMode="External" /><Relationship Id="rId879" Type="http://schemas.openxmlformats.org/officeDocument/2006/relationships/hyperlink" Target="https://twitter.com/#!/cannabisencyclo/status/1164929060604014592" TargetMode="External" /><Relationship Id="rId880" Type="http://schemas.openxmlformats.org/officeDocument/2006/relationships/hyperlink" Target="https://twitter.com/#!/detroit_boat/status/1164929266561245185" TargetMode="External" /><Relationship Id="rId881" Type="http://schemas.openxmlformats.org/officeDocument/2006/relationships/hyperlink" Target="https://twitter.com/#!/cannabisencyclo/status/1164929060604014592" TargetMode="External" /><Relationship Id="rId882" Type="http://schemas.openxmlformats.org/officeDocument/2006/relationships/hyperlink" Target="https://twitter.com/#!/cannabisencyclo/status/1164930901366562817" TargetMode="External" /><Relationship Id="rId883" Type="http://schemas.openxmlformats.org/officeDocument/2006/relationships/hyperlink" Target="https://twitter.com/#!/cannabisencyclo/status/1164930901366562817" TargetMode="External" /><Relationship Id="rId884" Type="http://schemas.openxmlformats.org/officeDocument/2006/relationships/hyperlink" Target="https://twitter.com/#!/cannabisencyclo/status/1165975098534191104" TargetMode="External" /><Relationship Id="rId885" Type="http://schemas.openxmlformats.org/officeDocument/2006/relationships/hyperlink" Target="https://twitter.com/#!/cannabisencyclo/status/1165975889655386117" TargetMode="External" /><Relationship Id="rId886" Type="http://schemas.openxmlformats.org/officeDocument/2006/relationships/hyperlink" Target="https://twitter.com/#!/cannabisencyclo/status/1165975889655386117" TargetMode="External" /><Relationship Id="rId887" Type="http://schemas.openxmlformats.org/officeDocument/2006/relationships/hyperlink" Target="https://twitter.com/#!/cannabisencyclo/status/1165975889655386117" TargetMode="External" /><Relationship Id="rId888" Type="http://schemas.openxmlformats.org/officeDocument/2006/relationships/hyperlink" Target="https://twitter.com/#!/cannabisencyclo/status/1166127729374220288" TargetMode="External" /><Relationship Id="rId889" Type="http://schemas.openxmlformats.org/officeDocument/2006/relationships/hyperlink" Target="https://twitter.com/#!/cannabisencyclo/status/1166129356910891008" TargetMode="External" /><Relationship Id="rId890" Type="http://schemas.openxmlformats.org/officeDocument/2006/relationships/hyperlink" Target="https://twitter.com/#!/cannabisencyclo/status/1166131558920544257" TargetMode="External" /><Relationship Id="rId891" Type="http://schemas.openxmlformats.org/officeDocument/2006/relationships/hyperlink" Target="https://twitter.com/#!/cannabisencyclo/status/1166609677150543874" TargetMode="External" /><Relationship Id="rId892" Type="http://schemas.openxmlformats.org/officeDocument/2006/relationships/hyperlink" Target="https://twitter.com/#!/cannabisencyclo/status/1166613226207010816" TargetMode="External" /><Relationship Id="rId893" Type="http://schemas.openxmlformats.org/officeDocument/2006/relationships/hyperlink" Target="https://twitter.com/#!/connormcspadden/status/1166613457719955462" TargetMode="External" /><Relationship Id="rId894" Type="http://schemas.openxmlformats.org/officeDocument/2006/relationships/hyperlink" Target="https://twitter.com/#!/cannabisencyclo/status/1166613370411323393" TargetMode="External" /><Relationship Id="rId895" Type="http://schemas.openxmlformats.org/officeDocument/2006/relationships/hyperlink" Target="https://twitter.com/#!/cannabisencyclo/status/1166616164958724097" TargetMode="External" /><Relationship Id="rId896" Type="http://schemas.openxmlformats.org/officeDocument/2006/relationships/hyperlink" Target="https://twitter.com/#!/cannabisencyclo/status/1166724649754845184" TargetMode="External" /><Relationship Id="rId897" Type="http://schemas.openxmlformats.org/officeDocument/2006/relationships/hyperlink" Target="https://twitter.com/#!/cannabisencyclo/status/1167306962163228672" TargetMode="External" /><Relationship Id="rId898" Type="http://schemas.openxmlformats.org/officeDocument/2006/relationships/hyperlink" Target="https://twitter.com/#!/cannabisencyclo/status/1167306962163228672" TargetMode="External" /><Relationship Id="rId899" Type="http://schemas.openxmlformats.org/officeDocument/2006/relationships/hyperlink" Target="https://twitter.com/#!/cannabisencyclo/status/1167450928007413761" TargetMode="External" /><Relationship Id="rId900" Type="http://schemas.openxmlformats.org/officeDocument/2006/relationships/hyperlink" Target="https://twitter.com/#!/cannabisencyclo/status/1167595834239643649" TargetMode="External" /><Relationship Id="rId901" Type="http://schemas.openxmlformats.org/officeDocument/2006/relationships/hyperlink" Target="https://twitter.com/#!/cannabisencyclo/status/1167450928007413761" TargetMode="External" /><Relationship Id="rId902" Type="http://schemas.openxmlformats.org/officeDocument/2006/relationships/hyperlink" Target="https://twitter.com/#!/cannabisencyclo/status/1169041478057889792" TargetMode="External" /><Relationship Id="rId903" Type="http://schemas.openxmlformats.org/officeDocument/2006/relationships/hyperlink" Target="https://twitter.com/#!/cannabisencyclo/status/1169327880406478849" TargetMode="External" /><Relationship Id="rId904" Type="http://schemas.openxmlformats.org/officeDocument/2006/relationships/hyperlink" Target="https://twitter.com/#!/cannabisencyclo/status/1169327880406478849" TargetMode="External" /><Relationship Id="rId905" Type="http://schemas.openxmlformats.org/officeDocument/2006/relationships/hyperlink" Target="https://twitter.com/#!/cannabisencyclo/status/1169968540910260224" TargetMode="External" /><Relationship Id="rId906" Type="http://schemas.openxmlformats.org/officeDocument/2006/relationships/hyperlink" Target="https://twitter.com/#!/cannabisencyclo/status/1169968244037476352" TargetMode="External" /><Relationship Id="rId907" Type="http://schemas.openxmlformats.org/officeDocument/2006/relationships/hyperlink" Target="https://twitter.com/#!/cannabisencyclo/status/1169971828187639810" TargetMode="External" /><Relationship Id="rId908" Type="http://schemas.openxmlformats.org/officeDocument/2006/relationships/hyperlink" Target="https://twitter.com/#!/cannabisencyclo/status/1170142456689627136" TargetMode="External" /><Relationship Id="rId909" Type="http://schemas.openxmlformats.org/officeDocument/2006/relationships/hyperlink" Target="https://twitter.com/#!/cannabisencyclo/status/1170541161359892480" TargetMode="External" /><Relationship Id="rId910" Type="http://schemas.openxmlformats.org/officeDocument/2006/relationships/hyperlink" Target="https://twitter.com/#!/cannabisencyclo/status/1171137294041931776" TargetMode="External" /><Relationship Id="rId911" Type="http://schemas.openxmlformats.org/officeDocument/2006/relationships/hyperlink" Target="https://twitter.com/#!/cannabisencyclo/status/1167450928007413761" TargetMode="External" /><Relationship Id="rId912" Type="http://schemas.openxmlformats.org/officeDocument/2006/relationships/hyperlink" Target="https://twitter.com/#!/cannabisencyclo/status/1173810467875115009" TargetMode="External" /><Relationship Id="rId913" Type="http://schemas.openxmlformats.org/officeDocument/2006/relationships/hyperlink" Target="https://twitter.com/#!/cannabisencyclo/status/1176517542963056640" TargetMode="External" /><Relationship Id="rId914" Type="http://schemas.openxmlformats.org/officeDocument/2006/relationships/hyperlink" Target="https://twitter.com/#!/cannabisencyclo/status/1176534567211032576" TargetMode="External" /><Relationship Id="rId915" Type="http://schemas.openxmlformats.org/officeDocument/2006/relationships/hyperlink" Target="https://twitter.com/#!/cannabisencyclo/status/1176974743376809984" TargetMode="External" /><Relationship Id="rId916" Type="http://schemas.openxmlformats.org/officeDocument/2006/relationships/hyperlink" Target="https://twitter.com/#!/gennefer/status/1166603908900360198" TargetMode="External" /><Relationship Id="rId917" Type="http://schemas.openxmlformats.org/officeDocument/2006/relationships/hyperlink" Target="https://twitter.com/#!/gennefer/status/1177013958810583041" TargetMode="External" /><Relationship Id="rId918" Type="http://schemas.openxmlformats.org/officeDocument/2006/relationships/hyperlink" Target="https://twitter.com/#!/cannabisencyclo/status/1166601391663656966" TargetMode="External" /><Relationship Id="rId919" Type="http://schemas.openxmlformats.org/officeDocument/2006/relationships/hyperlink" Target="https://twitter.com/#!/cannabisencyclo/status/1166613226207010816" TargetMode="External" /><Relationship Id="rId920" Type="http://schemas.openxmlformats.org/officeDocument/2006/relationships/hyperlink" Target="https://twitter.com/#!/cannabisencyclo/status/1177011101776482304" TargetMode="External" /><Relationship Id="rId921" Type="http://schemas.openxmlformats.org/officeDocument/2006/relationships/hyperlink" Target="https://twitter.com/#!/cannabisencyclo/status/1161044990459408386" TargetMode="External" /><Relationship Id="rId922" Type="http://schemas.openxmlformats.org/officeDocument/2006/relationships/hyperlink" Target="https://twitter.com/#!/cannabisencyclo/status/1169327880406478849" TargetMode="External" /><Relationship Id="rId923" Type="http://schemas.openxmlformats.org/officeDocument/2006/relationships/hyperlink" Target="https://twitter.com/#!/cannabisencyclo/status/1177011223356821505" TargetMode="External" /><Relationship Id="rId924" Type="http://schemas.openxmlformats.org/officeDocument/2006/relationships/hyperlink" Target="https://twitter.com/#!/fakejakebrowne/status/1161359018796830720" TargetMode="External" /><Relationship Id="rId925" Type="http://schemas.openxmlformats.org/officeDocument/2006/relationships/hyperlink" Target="https://twitter.com/#!/fakejakebrowne/status/1161395104235397120" TargetMode="External" /><Relationship Id="rId926" Type="http://schemas.openxmlformats.org/officeDocument/2006/relationships/hyperlink" Target="https://twitter.com/#!/fakejakebrowne/status/1177000932527050753" TargetMode="External" /><Relationship Id="rId927" Type="http://schemas.openxmlformats.org/officeDocument/2006/relationships/hyperlink" Target="https://twitter.com/#!/cannabisencyclo/status/1176998293223571458" TargetMode="External" /><Relationship Id="rId928" Type="http://schemas.openxmlformats.org/officeDocument/2006/relationships/hyperlink" Target="https://twitter.com/#!/cannabisencyclo/status/1177018014836785153" TargetMode="External" /><Relationship Id="rId929" Type="http://schemas.openxmlformats.org/officeDocument/2006/relationships/hyperlink" Target="https://twitter.com/#!/bennettleigh/status/1177432477406613504" TargetMode="External" /><Relationship Id="rId930" Type="http://schemas.openxmlformats.org/officeDocument/2006/relationships/hyperlink" Target="https://twitter.com/#!/cannabisencyclo/status/1171163557477568512" TargetMode="External" /><Relationship Id="rId931" Type="http://schemas.openxmlformats.org/officeDocument/2006/relationships/hyperlink" Target="https://twitter.com/#!/cannabisencyclo/status/1177407410912165888" TargetMode="External" /><Relationship Id="rId932" Type="http://schemas.openxmlformats.org/officeDocument/2006/relationships/hyperlink" Target="https://twitter.com/#!/cannabisencyclo/status/1177408424067264512" TargetMode="External" /><Relationship Id="rId933" Type="http://schemas.openxmlformats.org/officeDocument/2006/relationships/hyperlink" Target="https://twitter.com/#!/cannabisencyclo/status/1178407981848772608" TargetMode="External" /><Relationship Id="rId934" Type="http://schemas.openxmlformats.org/officeDocument/2006/relationships/hyperlink" Target="https://twitter.com/#!/cannabisencyclo/status/1176974743376809984" TargetMode="External" /><Relationship Id="rId935" Type="http://schemas.openxmlformats.org/officeDocument/2006/relationships/hyperlink" Target="https://twitter.com/#!/cannabisencyclo/status/1179268225768607744" TargetMode="External" /><Relationship Id="rId936" Type="http://schemas.openxmlformats.org/officeDocument/2006/relationships/hyperlink" Target="https://twitter.com/#!/cannabisencyclo/status/1179268225768607744" TargetMode="External" /><Relationship Id="rId937" Type="http://schemas.openxmlformats.org/officeDocument/2006/relationships/hyperlink" Target="https://twitter.com/#!/katywinge/status/1179622222144520192" TargetMode="External" /><Relationship Id="rId938" Type="http://schemas.openxmlformats.org/officeDocument/2006/relationships/hyperlink" Target="https://twitter.com/#!/cannabisencyclo/status/1161483248532361217" TargetMode="External" /><Relationship Id="rId939" Type="http://schemas.openxmlformats.org/officeDocument/2006/relationships/hyperlink" Target="https://twitter.com/#!/cannabisencyclo/status/1179621878396313600" TargetMode="External" /><Relationship Id="rId940" Type="http://schemas.openxmlformats.org/officeDocument/2006/relationships/hyperlink" Target="https://twitter.com/#!/cannabisencyclo/status/1164311870326468608" TargetMode="External" /><Relationship Id="rId941" Type="http://schemas.openxmlformats.org/officeDocument/2006/relationships/hyperlink" Target="https://twitter.com/#!/cannabisencyclo/status/1179922453105139712" TargetMode="External" /><Relationship Id="rId942" Type="http://schemas.openxmlformats.org/officeDocument/2006/relationships/hyperlink" Target="https://twitter.com/#!/cannabisencyclo/status/1157012639400116224" TargetMode="External" /><Relationship Id="rId943" Type="http://schemas.openxmlformats.org/officeDocument/2006/relationships/hyperlink" Target="https://twitter.com/#!/cannabisencyclo/status/1168202354149117952" TargetMode="External" /><Relationship Id="rId944" Type="http://schemas.openxmlformats.org/officeDocument/2006/relationships/hyperlink" Target="https://twitter.com/#!/cannabisencyclo/status/1179924628283764744" TargetMode="External" /><Relationship Id="rId945" Type="http://schemas.openxmlformats.org/officeDocument/2006/relationships/hyperlink" Target="https://twitter.com/#!/cannabisencyclo/status/1179924628283764744" TargetMode="External" /><Relationship Id="rId946" Type="http://schemas.openxmlformats.org/officeDocument/2006/relationships/hyperlink" Target="https://twitter.com/#!/cannabisencyclo/status/1164300455515578373" TargetMode="External" /><Relationship Id="rId947" Type="http://schemas.openxmlformats.org/officeDocument/2006/relationships/hyperlink" Target="https://twitter.com/#!/cannabisencyclo/status/1167841411393191936" TargetMode="External" /><Relationship Id="rId948" Type="http://schemas.openxmlformats.org/officeDocument/2006/relationships/hyperlink" Target="https://twitter.com/#!/cannabisencyclo/status/1179925105956331520" TargetMode="External" /><Relationship Id="rId949" Type="http://schemas.openxmlformats.org/officeDocument/2006/relationships/hyperlink" Target="https://twitter.com/#!/jokicnicola/status/1181040831400161280" TargetMode="External" /><Relationship Id="rId950" Type="http://schemas.openxmlformats.org/officeDocument/2006/relationships/hyperlink" Target="https://twitter.com/#!/cannabisencyclo/status/1180874486473560064" TargetMode="External" /><Relationship Id="rId951" Type="http://schemas.openxmlformats.org/officeDocument/2006/relationships/hyperlink" Target="https://twitter.com/#!/cannabisencyclo/status/1182054176844472320" TargetMode="External" /><Relationship Id="rId952" Type="http://schemas.openxmlformats.org/officeDocument/2006/relationships/hyperlink" Target="https://twitter.com/#!/cannabisencyclo/status/1169968540910260224" TargetMode="External" /><Relationship Id="rId953" Type="http://schemas.openxmlformats.org/officeDocument/2006/relationships/hyperlink" Target="https://twitter.com/#!/cannabisencyclo/status/1182054176844472320" TargetMode="External" /><Relationship Id="rId954" Type="http://schemas.openxmlformats.org/officeDocument/2006/relationships/hyperlink" Target="https://twitter.com/#!/cannabisencyclo/status/1182315855507415040" TargetMode="External" /><Relationship Id="rId955" Type="http://schemas.openxmlformats.org/officeDocument/2006/relationships/hyperlink" Target="https://twitter.com/#!/cannabisencyclo/status/1182316308538347520" TargetMode="External" /><Relationship Id="rId956" Type="http://schemas.openxmlformats.org/officeDocument/2006/relationships/hyperlink" Target="https://twitter.com/#!/cannabisencyclo/status/1164928311820091394" TargetMode="External" /><Relationship Id="rId957" Type="http://schemas.openxmlformats.org/officeDocument/2006/relationships/hyperlink" Target="https://twitter.com/#!/cannabisencyclo/status/1166129432697831424" TargetMode="External" /><Relationship Id="rId958" Type="http://schemas.openxmlformats.org/officeDocument/2006/relationships/hyperlink" Target="https://twitter.com/#!/cannabisencyclo/status/1166609677150543874" TargetMode="External" /><Relationship Id="rId959" Type="http://schemas.openxmlformats.org/officeDocument/2006/relationships/hyperlink" Target="https://twitter.com/#!/cannabisencyclo/status/1182686315206205440" TargetMode="External" /><Relationship Id="rId960" Type="http://schemas.openxmlformats.org/officeDocument/2006/relationships/hyperlink" Target="https://twitter.com/#!/cannabisencyclo/status/1157436103877627909" TargetMode="External" /><Relationship Id="rId961" Type="http://schemas.openxmlformats.org/officeDocument/2006/relationships/hyperlink" Target="https://twitter.com/#!/cannabisencyclo/status/1160236001035354112" TargetMode="External" /><Relationship Id="rId962" Type="http://schemas.openxmlformats.org/officeDocument/2006/relationships/hyperlink" Target="https://twitter.com/#!/cannabisencyclo/status/1161358065678991360" TargetMode="External" /><Relationship Id="rId963" Type="http://schemas.openxmlformats.org/officeDocument/2006/relationships/hyperlink" Target="https://twitter.com/#!/cannabisencyclo/status/1161389590336307200" TargetMode="External" /><Relationship Id="rId964" Type="http://schemas.openxmlformats.org/officeDocument/2006/relationships/hyperlink" Target="https://twitter.com/#!/cannabisencyclo/status/1175531587011829761" TargetMode="External" /><Relationship Id="rId965" Type="http://schemas.openxmlformats.org/officeDocument/2006/relationships/hyperlink" Target="https://twitter.com/#!/cannabisencyclo/status/1176998236575260672" TargetMode="External" /><Relationship Id="rId966" Type="http://schemas.openxmlformats.org/officeDocument/2006/relationships/hyperlink" Target="https://twitter.com/#!/cannabisencyclo/status/1177434464085000192" TargetMode="External" /><Relationship Id="rId967" Type="http://schemas.openxmlformats.org/officeDocument/2006/relationships/hyperlink" Target="https://twitter.com/#!/robertabertric1/status/1183420351881121799" TargetMode="External" /><Relationship Id="rId968" Type="http://schemas.openxmlformats.org/officeDocument/2006/relationships/hyperlink" Target="https://twitter.com/#!/robertabertric1/status/1183420351881121799" TargetMode="External" /><Relationship Id="rId969" Type="http://schemas.openxmlformats.org/officeDocument/2006/relationships/hyperlink" Target="https://api.twitter.com/1.1/geo/id/4ec01c9dbc693497.json" TargetMode="External" /><Relationship Id="rId970" Type="http://schemas.openxmlformats.org/officeDocument/2006/relationships/hyperlink" Target="https://api.twitter.com/1.1/geo/id/4ec01c9dbc693497.json" TargetMode="External" /><Relationship Id="rId971" Type="http://schemas.openxmlformats.org/officeDocument/2006/relationships/hyperlink" Target="https://api.twitter.com/1.1/geo/id/00c9d1dd71ddc799.json" TargetMode="External" /><Relationship Id="rId972" Type="http://schemas.openxmlformats.org/officeDocument/2006/relationships/hyperlink" Target="https://api.twitter.com/1.1/geo/id/00c55f041e27dc51.json" TargetMode="External" /><Relationship Id="rId973" Type="http://schemas.openxmlformats.org/officeDocument/2006/relationships/hyperlink" Target="https://api.twitter.com/1.1/geo/id/4ec01c9dbc693497.json" TargetMode="External" /><Relationship Id="rId974" Type="http://schemas.openxmlformats.org/officeDocument/2006/relationships/hyperlink" Target="https://api.twitter.com/1.1/geo/id/4ec01c9dbc693497.json" TargetMode="External" /><Relationship Id="rId975" Type="http://schemas.openxmlformats.org/officeDocument/2006/relationships/hyperlink" Target="https://api.twitter.com/1.1/geo/id/4ec01c9dbc693497.json" TargetMode="External" /><Relationship Id="rId976" Type="http://schemas.openxmlformats.org/officeDocument/2006/relationships/hyperlink" Target="https://api.twitter.com/1.1/geo/id/4ec01c9dbc693497.json" TargetMode="External" /><Relationship Id="rId977" Type="http://schemas.openxmlformats.org/officeDocument/2006/relationships/hyperlink" Target="https://api.twitter.com/1.1/geo/id/07d9cd6afd884001.json" TargetMode="External" /><Relationship Id="rId978" Type="http://schemas.openxmlformats.org/officeDocument/2006/relationships/hyperlink" Target="https://api.twitter.com/1.1/geo/id/fbd6d2f5a4e4a15e.json" TargetMode="External" /><Relationship Id="rId979" Type="http://schemas.openxmlformats.org/officeDocument/2006/relationships/hyperlink" Target="https://api.twitter.com/1.1/geo/id/fbd6d2f5a4e4a15e.json" TargetMode="External" /><Relationship Id="rId980" Type="http://schemas.openxmlformats.org/officeDocument/2006/relationships/hyperlink" Target="https://api.twitter.com/1.1/geo/id/01a9a39529b27f36.json" TargetMode="External" /><Relationship Id="rId981" Type="http://schemas.openxmlformats.org/officeDocument/2006/relationships/hyperlink" Target="https://api.twitter.com/1.1/geo/id/01a9a39529b27f36.json" TargetMode="External" /><Relationship Id="rId982" Type="http://schemas.openxmlformats.org/officeDocument/2006/relationships/hyperlink" Target="https://api.twitter.com/1.1/geo/id/5a110d312052166f.json" TargetMode="External" /><Relationship Id="rId983" Type="http://schemas.openxmlformats.org/officeDocument/2006/relationships/hyperlink" Target="https://api.twitter.com/1.1/geo/id/01a9a39529b27f36.json" TargetMode="External" /><Relationship Id="rId984" Type="http://schemas.openxmlformats.org/officeDocument/2006/relationships/hyperlink" Target="https://api.twitter.com/1.1/geo/id/5a110d312052166f.json" TargetMode="External" /><Relationship Id="rId985" Type="http://schemas.openxmlformats.org/officeDocument/2006/relationships/hyperlink" Target="https://api.twitter.com/1.1/geo/id/5a110d312052166f.json" TargetMode="External" /><Relationship Id="rId986" Type="http://schemas.openxmlformats.org/officeDocument/2006/relationships/hyperlink" Target="https://api.twitter.com/1.1/geo/id/fbd6d2f5a4e4a15e.json" TargetMode="External" /><Relationship Id="rId987" Type="http://schemas.openxmlformats.org/officeDocument/2006/relationships/hyperlink" Target="https://api.twitter.com/1.1/geo/id/b71fac2ee9792cbe.json" TargetMode="External" /><Relationship Id="rId988" Type="http://schemas.openxmlformats.org/officeDocument/2006/relationships/hyperlink" Target="https://api.twitter.com/1.1/geo/id/b71fac2ee9792cbe.json" TargetMode="External" /><Relationship Id="rId989" Type="http://schemas.openxmlformats.org/officeDocument/2006/relationships/hyperlink" Target="https://api.twitter.com/1.1/geo/id/5a9de3ff3fdd849d.json" TargetMode="External" /><Relationship Id="rId990" Type="http://schemas.openxmlformats.org/officeDocument/2006/relationships/hyperlink" Target="https://api.twitter.com/1.1/geo/id/5a110d312052166f.json" TargetMode="External" /><Relationship Id="rId991" Type="http://schemas.openxmlformats.org/officeDocument/2006/relationships/comments" Target="../comments1.xml" /><Relationship Id="rId992" Type="http://schemas.openxmlformats.org/officeDocument/2006/relationships/vmlDrawing" Target="../drawings/vmlDrawing1.vml" /><Relationship Id="rId993" Type="http://schemas.openxmlformats.org/officeDocument/2006/relationships/table" Target="../tables/table1.xml" /><Relationship Id="rId99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i/web/status/1160534065616957445" TargetMode="External" /><Relationship Id="rId2" Type="http://schemas.openxmlformats.org/officeDocument/2006/relationships/hyperlink" Target="https://twitter.com/i/web/status/1160291778563661824" TargetMode="External" /><Relationship Id="rId3" Type="http://schemas.openxmlformats.org/officeDocument/2006/relationships/hyperlink" Target="https://twitter.com/i/web/status/1160261574797512709" TargetMode="External" /><Relationship Id="rId4" Type="http://schemas.openxmlformats.org/officeDocument/2006/relationships/hyperlink" Target="https://twitter.com/i/web/status/1160262983513268227" TargetMode="External" /><Relationship Id="rId5" Type="http://schemas.openxmlformats.org/officeDocument/2006/relationships/hyperlink" Target="https://twitter.com/i/web/status/1160290453817888770" TargetMode="External" /><Relationship Id="rId6" Type="http://schemas.openxmlformats.org/officeDocument/2006/relationships/hyperlink" Target="https://twitter.com/i/web/status/1160376970305253376" TargetMode="External" /><Relationship Id="rId7" Type="http://schemas.openxmlformats.org/officeDocument/2006/relationships/hyperlink" Target="https://twitter.com/i/web/status/1160527265303863296" TargetMode="External" /><Relationship Id="rId8" Type="http://schemas.openxmlformats.org/officeDocument/2006/relationships/hyperlink" Target="https://twitter.com/i/web/status/1160528017963343874" TargetMode="External" /><Relationship Id="rId9" Type="http://schemas.openxmlformats.org/officeDocument/2006/relationships/hyperlink" Target="https://twitter.com/i/web/status/1160528467689201664" TargetMode="External" /><Relationship Id="rId10" Type="http://schemas.openxmlformats.org/officeDocument/2006/relationships/hyperlink" Target="https://twitter.com/i/web/status/1160529086818725888" TargetMode="External" /><Relationship Id="rId11" Type="http://schemas.openxmlformats.org/officeDocument/2006/relationships/hyperlink" Target="https://twitter.com/i/web/status/1160530899957637120" TargetMode="External" /><Relationship Id="rId12" Type="http://schemas.openxmlformats.org/officeDocument/2006/relationships/hyperlink" Target="https://twitter.com/i/web/status/1160531603032088576" TargetMode="External" /><Relationship Id="rId13" Type="http://schemas.openxmlformats.org/officeDocument/2006/relationships/hyperlink" Target="https://twitter.com/i/web/status/1160531900496302081" TargetMode="External" /><Relationship Id="rId14" Type="http://schemas.openxmlformats.org/officeDocument/2006/relationships/hyperlink" Target="https://twitter.com/i/web/status/1160533214798254080" TargetMode="External" /><Relationship Id="rId15" Type="http://schemas.openxmlformats.org/officeDocument/2006/relationships/hyperlink" Target="https://twitter.com/i/web/status/1160533768203096064" TargetMode="External" /><Relationship Id="rId16" Type="http://schemas.openxmlformats.org/officeDocument/2006/relationships/hyperlink" Target="https://twitter.com/i/web/status/1160378218106560512" TargetMode="External" /><Relationship Id="rId17" Type="http://schemas.openxmlformats.org/officeDocument/2006/relationships/hyperlink" Target="https://twitter.com/i/web/status/1160567609005432833" TargetMode="External" /><Relationship Id="rId18" Type="http://schemas.openxmlformats.org/officeDocument/2006/relationships/hyperlink" Target="https://twitter.com/i/web/status/1160377855592816640" TargetMode="External" /><Relationship Id="rId19" Type="http://schemas.openxmlformats.org/officeDocument/2006/relationships/hyperlink" Target="https://twitter.com/i/web/status/1160536943148654594" TargetMode="External" /><Relationship Id="rId20" Type="http://schemas.openxmlformats.org/officeDocument/2006/relationships/hyperlink" Target="https://twitter.com/i/web/status/1160295434264276992" TargetMode="External" /><Relationship Id="rId21" Type="http://schemas.openxmlformats.org/officeDocument/2006/relationships/hyperlink" Target="https://twitter.com/i/web/status/1160256004271017984" TargetMode="External" /><Relationship Id="rId22" Type="http://schemas.openxmlformats.org/officeDocument/2006/relationships/hyperlink" Target="https://twitter.com/i/web/status/1160886225483501568" TargetMode="External" /><Relationship Id="rId23" Type="http://schemas.openxmlformats.org/officeDocument/2006/relationships/hyperlink" Target="https://twitter.com/i/web/status/1162074582314049536" TargetMode="External" /><Relationship Id="rId24" Type="http://schemas.openxmlformats.org/officeDocument/2006/relationships/hyperlink" Target="https://twitter.com/i/web/status/1162078058771357697" TargetMode="External" /><Relationship Id="rId25" Type="http://schemas.openxmlformats.org/officeDocument/2006/relationships/hyperlink" Target="https://twitter.com/i/web/status/1160590759697047552" TargetMode="External" /><Relationship Id="rId26" Type="http://schemas.openxmlformats.org/officeDocument/2006/relationships/hyperlink" Target="https://twitter.com/i/web/status/1162075240438149123" TargetMode="External" /><Relationship Id="rId27" Type="http://schemas.openxmlformats.org/officeDocument/2006/relationships/hyperlink" Target="https://twitter.com/i/web/status/1162081523107016704" TargetMode="External" /><Relationship Id="rId28" Type="http://schemas.openxmlformats.org/officeDocument/2006/relationships/hyperlink" Target="https://twitter.com/i/web/status/1171151855763636224" TargetMode="External" /><Relationship Id="rId29" Type="http://schemas.openxmlformats.org/officeDocument/2006/relationships/hyperlink" Target="https://twitter.com/i/web/status/1171236636664844288" TargetMode="External" /><Relationship Id="rId30" Type="http://schemas.openxmlformats.org/officeDocument/2006/relationships/hyperlink" Target="https://twitter.com/i/web/status/1172966667225354240" TargetMode="External" /><Relationship Id="rId31" Type="http://schemas.openxmlformats.org/officeDocument/2006/relationships/hyperlink" Target="https://twitter.com/i/web/status/1173711374033334274" TargetMode="External" /><Relationship Id="rId32" Type="http://schemas.openxmlformats.org/officeDocument/2006/relationships/hyperlink" Target="https://twitter.com/i/web/status/1180794555974782977" TargetMode="External" /><Relationship Id="rId33" Type="http://schemas.openxmlformats.org/officeDocument/2006/relationships/hyperlink" Target="https://www.youtube.com/watch?v=OJ8oWaTumOc&amp;feature=youtu.be" TargetMode="External" /><Relationship Id="rId34" Type="http://schemas.openxmlformats.org/officeDocument/2006/relationships/hyperlink" Target="https://twitter.com/i/web/status/1160253971249786880" TargetMode="External" /><Relationship Id="rId35" Type="http://schemas.openxmlformats.org/officeDocument/2006/relationships/hyperlink" Target="https://twitter.com/i/web/status/1166603908900360198" TargetMode="External" /><Relationship Id="rId36" Type="http://schemas.openxmlformats.org/officeDocument/2006/relationships/hyperlink" Target="https://twitter.com/i/web/status/1177432477406613504" TargetMode="External" /><Relationship Id="rId37" Type="http://schemas.openxmlformats.org/officeDocument/2006/relationships/hyperlink" Target="https://www.instagram.com/p/B0ri23Llrcl/?igshid=1mfs3vpwti9v7" TargetMode="External" /><Relationship Id="rId38" Type="http://schemas.openxmlformats.org/officeDocument/2006/relationships/hyperlink" Target="https://www.instagram.com/p/B1HaXMUFmBY/?igshid=lw4v8ysf21vc" TargetMode="External" /><Relationship Id="rId39" Type="http://schemas.openxmlformats.org/officeDocument/2006/relationships/hyperlink" Target="https://www.instagram.com/p/B1HoseYnfV6/?igshid=z1dkiyyrods" TargetMode="External" /><Relationship Id="rId40" Type="http://schemas.openxmlformats.org/officeDocument/2006/relationships/hyperlink" Target="https://www.instagram.com/p/B2sHukYFJ96/?igshid=bu1i24haxzu3" TargetMode="External" /><Relationship Id="rId41" Type="http://schemas.openxmlformats.org/officeDocument/2006/relationships/hyperlink" Target="https://twitter.com/fakejakebrowne/status/1176917683591233536" TargetMode="External" /><Relationship Id="rId42" Type="http://schemas.openxmlformats.org/officeDocument/2006/relationships/hyperlink" Target="https://www.instagram.com/p/B25pDxTF6sj/?igshid=14nm7fg5bhcvn" TargetMode="External" /><Relationship Id="rId43" Type="http://schemas.openxmlformats.org/officeDocument/2006/relationships/hyperlink" Target="https://pbs.twimg.com/media/EBoKfmpWkAAtvzP.png" TargetMode="External" /><Relationship Id="rId44" Type="http://schemas.openxmlformats.org/officeDocument/2006/relationships/hyperlink" Target="https://pbs.twimg.com/media/EBoTt2nW4AA7_Mu.jpg" TargetMode="External" /><Relationship Id="rId45" Type="http://schemas.openxmlformats.org/officeDocument/2006/relationships/hyperlink" Target="https://pbs.twimg.com/ext_tw_video_thumb/1161377563752747008/pu/img/0gal8RUuRFCzCRC2.jpg" TargetMode="External" /><Relationship Id="rId46" Type="http://schemas.openxmlformats.org/officeDocument/2006/relationships/hyperlink" Target="https://pbs.twimg.com/media/EDRdkcTXUAEsjhm.jpg" TargetMode="External" /><Relationship Id="rId47" Type="http://schemas.openxmlformats.org/officeDocument/2006/relationships/hyperlink" Target="https://pbs.twimg.com/media/EEwbLoDW4AU0Qug.jpg" TargetMode="External" /><Relationship Id="rId48" Type="http://schemas.openxmlformats.org/officeDocument/2006/relationships/hyperlink" Target="https://pbs.twimg.com/media/EBgs_bVVUAYFoIA.jpg" TargetMode="External" /><Relationship Id="rId49" Type="http://schemas.openxmlformats.org/officeDocument/2006/relationships/hyperlink" Target="https://pbs.twimg.com/media/EDQiN6ZX4AAeUEK.jpg" TargetMode="External" /><Relationship Id="rId50" Type="http://schemas.openxmlformats.org/officeDocument/2006/relationships/hyperlink" Target="https://pbs.twimg.com/tweet_video_thumb/EDyP5PLXkAA5RnT.jpg" TargetMode="External" /><Relationship Id="rId51" Type="http://schemas.openxmlformats.org/officeDocument/2006/relationships/hyperlink" Target="https://pbs.twimg.com/media/EFPj9BQUYAI01f9.jpg" TargetMode="External" /><Relationship Id="rId52" Type="http://schemas.openxmlformats.org/officeDocument/2006/relationships/hyperlink" Target="https://pbs.twimg.com/media/EFV0SXaUcAAer1T.jpg" TargetMode="External" /><Relationship Id="rId53" Type="http://schemas.openxmlformats.org/officeDocument/2006/relationships/hyperlink" Target="http://pbs.twimg.com/profile_images/1157388868649439232/UxU-6aRw_normal.jpg" TargetMode="External" /><Relationship Id="rId54" Type="http://schemas.openxmlformats.org/officeDocument/2006/relationships/hyperlink" Target="http://pbs.twimg.com/profile_images/1157388868649439232/UxU-6aRw_normal.jpg" TargetMode="External" /><Relationship Id="rId55" Type="http://schemas.openxmlformats.org/officeDocument/2006/relationships/hyperlink" Target="http://pbs.twimg.com/profile_images/1134532947212525569/Z1lJB6Ru_normal.jpg" TargetMode="External" /><Relationship Id="rId56" Type="http://schemas.openxmlformats.org/officeDocument/2006/relationships/hyperlink" Target="http://pbs.twimg.com/profile_images/1086764562756431872/oBHz7nLp_normal.jpg" TargetMode="External" /><Relationship Id="rId57" Type="http://schemas.openxmlformats.org/officeDocument/2006/relationships/hyperlink" Target="http://pbs.twimg.com/profile_images/1727886760/l_19b8b475bf061b960245aa071c768dbe_normal.jpg" TargetMode="External" /><Relationship Id="rId58" Type="http://schemas.openxmlformats.org/officeDocument/2006/relationships/hyperlink" Target="http://pbs.twimg.com/profile_images/927914792018497537/YVvs_BkB_normal.jpg" TargetMode="External" /><Relationship Id="rId59" Type="http://schemas.openxmlformats.org/officeDocument/2006/relationships/hyperlink" Target="http://pbs.twimg.com/profile_images/1174916695334326274/ojj2Qi83_normal.jpg" TargetMode="External" /><Relationship Id="rId60" Type="http://schemas.openxmlformats.org/officeDocument/2006/relationships/hyperlink" Target="http://pbs.twimg.com/profile_images/800426225986666496/o0K2YAai_normal.jpg" TargetMode="External" /><Relationship Id="rId61" Type="http://schemas.openxmlformats.org/officeDocument/2006/relationships/hyperlink" Target="http://pbs.twimg.com/profile_images/1168612884395548672/kiV7-IjU_normal.jpg" TargetMode="External" /><Relationship Id="rId62" Type="http://schemas.openxmlformats.org/officeDocument/2006/relationships/hyperlink" Target="http://pbs.twimg.com/profile_images/1020541645694160897/q_KUBjFc_normal.jpg" TargetMode="External" /><Relationship Id="rId63" Type="http://schemas.openxmlformats.org/officeDocument/2006/relationships/hyperlink" Target="http://pbs.twimg.com/profile_images/3690959589/227f4294a0da4dcec6577b93108f6b6e_normal.jpeg" TargetMode="External" /><Relationship Id="rId64" Type="http://schemas.openxmlformats.org/officeDocument/2006/relationships/hyperlink" Target="http://pbs.twimg.com/profile_images/1068704998861635586/eatKy5g__normal.jpg" TargetMode="External" /><Relationship Id="rId65" Type="http://schemas.openxmlformats.org/officeDocument/2006/relationships/hyperlink" Target="http://pbs.twimg.com/profile_images/1149524592995602433/--YdDkXH_normal.jpg" TargetMode="External" /><Relationship Id="rId66" Type="http://schemas.openxmlformats.org/officeDocument/2006/relationships/hyperlink" Target="http://pbs.twimg.com/profile_images/983079132434190337/LmjTHS84_normal.jpg" TargetMode="External" /><Relationship Id="rId67" Type="http://schemas.openxmlformats.org/officeDocument/2006/relationships/hyperlink" Target="https://pbs.twimg.com/media/EBoKfmpWkAAtvzP.png" TargetMode="External" /><Relationship Id="rId68" Type="http://schemas.openxmlformats.org/officeDocument/2006/relationships/hyperlink" Target="http://pbs.twimg.com/profile_images/1073237782334791682/qyo4J8EM_normal.jpg" TargetMode="External" /><Relationship Id="rId69" Type="http://schemas.openxmlformats.org/officeDocument/2006/relationships/hyperlink" Target="http://pbs.twimg.com/profile_images/1073237782334791682/qyo4J8EM_normal.jpg" TargetMode="External" /><Relationship Id="rId70" Type="http://schemas.openxmlformats.org/officeDocument/2006/relationships/hyperlink" Target="http://pbs.twimg.com/profile_images/1073237782334791682/qyo4J8EM_normal.jpg" TargetMode="External" /><Relationship Id="rId71" Type="http://schemas.openxmlformats.org/officeDocument/2006/relationships/hyperlink" Target="http://pbs.twimg.com/profile_images/736532023553200128/c1ydnwix_normal.jpg" TargetMode="External" /><Relationship Id="rId72" Type="http://schemas.openxmlformats.org/officeDocument/2006/relationships/hyperlink" Target="http://pbs.twimg.com/profile_images/736532023553200128/c1ydnwix_normal.jpg" TargetMode="External" /><Relationship Id="rId73" Type="http://schemas.openxmlformats.org/officeDocument/2006/relationships/hyperlink" Target="http://pbs.twimg.com/profile_images/736532023553200128/c1ydnwix_normal.jpg" TargetMode="External" /><Relationship Id="rId74" Type="http://schemas.openxmlformats.org/officeDocument/2006/relationships/hyperlink" Target="http://pbs.twimg.com/profile_images/983079132434190337/LmjTHS84_normal.jpg" TargetMode="External" /><Relationship Id="rId75" Type="http://schemas.openxmlformats.org/officeDocument/2006/relationships/hyperlink" Target="http://pbs.twimg.com/profile_images/983079132434190337/LmjTHS84_normal.jpg" TargetMode="External" /><Relationship Id="rId76" Type="http://schemas.openxmlformats.org/officeDocument/2006/relationships/hyperlink" Target="http://pbs.twimg.com/profile_images/983079132434190337/LmjTHS84_normal.jpg" TargetMode="External" /><Relationship Id="rId77" Type="http://schemas.openxmlformats.org/officeDocument/2006/relationships/hyperlink" Target="http://pbs.twimg.com/profile_images/983079132434190337/LmjTHS84_normal.jpg" TargetMode="External" /><Relationship Id="rId78" Type="http://schemas.openxmlformats.org/officeDocument/2006/relationships/hyperlink" Target="http://pbs.twimg.com/profile_images/983079132434190337/LmjTHS84_normal.jpg" TargetMode="External" /><Relationship Id="rId79" Type="http://schemas.openxmlformats.org/officeDocument/2006/relationships/hyperlink" Target="http://pbs.twimg.com/profile_images/983079132434190337/LmjTHS84_normal.jpg" TargetMode="External" /><Relationship Id="rId80" Type="http://schemas.openxmlformats.org/officeDocument/2006/relationships/hyperlink" Target="http://pbs.twimg.com/profile_images/983079132434190337/LmjTHS84_normal.jpg" TargetMode="External" /><Relationship Id="rId81" Type="http://schemas.openxmlformats.org/officeDocument/2006/relationships/hyperlink" Target="http://pbs.twimg.com/profile_images/983079132434190337/LmjTHS84_normal.jpg" TargetMode="External" /><Relationship Id="rId82" Type="http://schemas.openxmlformats.org/officeDocument/2006/relationships/hyperlink" Target="http://pbs.twimg.com/profile_images/983079132434190337/LmjTHS84_normal.jpg" TargetMode="External" /><Relationship Id="rId83" Type="http://schemas.openxmlformats.org/officeDocument/2006/relationships/hyperlink" Target="http://pbs.twimg.com/profile_images/983079132434190337/LmjTHS84_normal.jpg" TargetMode="External" /><Relationship Id="rId84" Type="http://schemas.openxmlformats.org/officeDocument/2006/relationships/hyperlink" Target="http://pbs.twimg.com/profile_images/822305154841997312/Q9JHMmfN_normal.jpg" TargetMode="External" /><Relationship Id="rId85" Type="http://schemas.openxmlformats.org/officeDocument/2006/relationships/hyperlink" Target="http://pbs.twimg.com/profile_images/822305154841997312/Q9JHMmfN_normal.jpg" TargetMode="External" /><Relationship Id="rId86" Type="http://schemas.openxmlformats.org/officeDocument/2006/relationships/hyperlink" Target="http://pbs.twimg.com/profile_images/822305154841997312/Q9JHMmfN_normal.jpg" TargetMode="External" /><Relationship Id="rId87" Type="http://schemas.openxmlformats.org/officeDocument/2006/relationships/hyperlink" Target="http://pbs.twimg.com/profile_images/822305154841997312/Q9JHMmfN_normal.jpg" TargetMode="External" /><Relationship Id="rId88" Type="http://schemas.openxmlformats.org/officeDocument/2006/relationships/hyperlink" Target="http://pbs.twimg.com/profile_images/736532023553200128/c1ydnwix_normal.jpg" TargetMode="External" /><Relationship Id="rId89" Type="http://schemas.openxmlformats.org/officeDocument/2006/relationships/hyperlink" Target="http://pbs.twimg.com/profile_images/736532023553200128/c1ydnwix_normal.jpg" TargetMode="External" /><Relationship Id="rId90" Type="http://schemas.openxmlformats.org/officeDocument/2006/relationships/hyperlink" Target="http://pbs.twimg.com/profile_images/736532023553200128/c1ydnwix_normal.jpg" TargetMode="External" /><Relationship Id="rId91" Type="http://schemas.openxmlformats.org/officeDocument/2006/relationships/hyperlink" Target="http://pbs.twimg.com/profile_images/736532023553200128/c1ydnwix_normal.jpg" TargetMode="External" /><Relationship Id="rId92" Type="http://schemas.openxmlformats.org/officeDocument/2006/relationships/hyperlink" Target="http://pbs.twimg.com/profile_images/736532023553200128/c1ydnwix_normal.jpg" TargetMode="External" /><Relationship Id="rId93" Type="http://schemas.openxmlformats.org/officeDocument/2006/relationships/hyperlink" Target="http://pbs.twimg.com/profile_images/561609318098018304/BCaoBUAP_normal.jpeg" TargetMode="External" /><Relationship Id="rId94" Type="http://schemas.openxmlformats.org/officeDocument/2006/relationships/hyperlink" Target="http://pbs.twimg.com/profile_images/1145808705830752256/iH9-XsHb_normal.jpg" TargetMode="External" /><Relationship Id="rId95" Type="http://schemas.openxmlformats.org/officeDocument/2006/relationships/hyperlink" Target="https://pbs.twimg.com/media/EBoTt2nW4AA7_Mu.jpg" TargetMode="External" /><Relationship Id="rId96" Type="http://schemas.openxmlformats.org/officeDocument/2006/relationships/hyperlink" Target="http://pbs.twimg.com/profile_images/1119168336250703873/0-bDREFM_normal.jpg" TargetMode="External" /><Relationship Id="rId97" Type="http://schemas.openxmlformats.org/officeDocument/2006/relationships/hyperlink" Target="https://pbs.twimg.com/ext_tw_video_thumb/1161377563752747008/pu/img/0gal8RUuRFCzCRC2.jpg" TargetMode="External" /><Relationship Id="rId98" Type="http://schemas.openxmlformats.org/officeDocument/2006/relationships/hyperlink" Target="http://pbs.twimg.com/profile_images/1175120710160699392/QHmx6Z9x_normal.jpg" TargetMode="External" /><Relationship Id="rId99" Type="http://schemas.openxmlformats.org/officeDocument/2006/relationships/hyperlink" Target="http://pbs.twimg.com/profile_images/1175120710160699392/QHmx6Z9x_normal.jpg" TargetMode="External" /><Relationship Id="rId100" Type="http://schemas.openxmlformats.org/officeDocument/2006/relationships/hyperlink" Target="http://pbs.twimg.com/profile_images/983079132434190337/LmjTHS84_normal.jpg" TargetMode="External" /><Relationship Id="rId101" Type="http://schemas.openxmlformats.org/officeDocument/2006/relationships/hyperlink" Target="http://pbs.twimg.com/profile_images/736532023553200128/c1ydnwix_normal.jpg" TargetMode="External" /><Relationship Id="rId102" Type="http://schemas.openxmlformats.org/officeDocument/2006/relationships/hyperlink" Target="http://pbs.twimg.com/profile_images/1113268157928620033/ZSGzJ237_normal.jpg" TargetMode="External" /><Relationship Id="rId103" Type="http://schemas.openxmlformats.org/officeDocument/2006/relationships/hyperlink" Target="http://pbs.twimg.com/profile_images/1109639391700500482/7k4-PjAD_normal.jpg" TargetMode="External" /><Relationship Id="rId104" Type="http://schemas.openxmlformats.org/officeDocument/2006/relationships/hyperlink" Target="http://pbs.twimg.com/profile_images/1109639391700500482/7k4-PjAD_normal.jpg" TargetMode="External" /><Relationship Id="rId105" Type="http://schemas.openxmlformats.org/officeDocument/2006/relationships/hyperlink" Target="http://pbs.twimg.com/profile_images/1109639391700500482/7k4-PjAD_normal.jpg" TargetMode="External" /><Relationship Id="rId106" Type="http://schemas.openxmlformats.org/officeDocument/2006/relationships/hyperlink" Target="http://pbs.twimg.com/profile_images/1109639391700500482/7k4-PjAD_normal.jpg" TargetMode="External" /><Relationship Id="rId107" Type="http://schemas.openxmlformats.org/officeDocument/2006/relationships/hyperlink" Target="http://pbs.twimg.com/profile_images/1069051411772657665/JXTY3Cc-_normal.jpg" TargetMode="External" /><Relationship Id="rId108" Type="http://schemas.openxmlformats.org/officeDocument/2006/relationships/hyperlink" Target="http://pbs.twimg.com/profile_images/1069051411772657665/JXTY3Cc-_normal.jpg" TargetMode="External" /><Relationship Id="rId109" Type="http://schemas.openxmlformats.org/officeDocument/2006/relationships/hyperlink" Target="http://pbs.twimg.com/profile_images/1069051411772657665/JXTY3Cc-_normal.jpg" TargetMode="External" /><Relationship Id="rId110" Type="http://schemas.openxmlformats.org/officeDocument/2006/relationships/hyperlink" Target="http://pbs.twimg.com/profile_images/1069051411772657665/JXTY3Cc-_normal.jpg" TargetMode="External" /><Relationship Id="rId111" Type="http://schemas.openxmlformats.org/officeDocument/2006/relationships/hyperlink" Target="http://pbs.twimg.com/profile_images/1069051411772657665/JXTY3Cc-_normal.jpg" TargetMode="External" /><Relationship Id="rId112" Type="http://schemas.openxmlformats.org/officeDocument/2006/relationships/hyperlink" Target="http://pbs.twimg.com/profile_images/1153449403685826560/KI5ahwIU_normal.jpg" TargetMode="External" /><Relationship Id="rId113" Type="http://schemas.openxmlformats.org/officeDocument/2006/relationships/hyperlink" Target="https://pbs.twimg.com/media/EDRdkcTXUAEsjhm.jpg" TargetMode="External" /><Relationship Id="rId114" Type="http://schemas.openxmlformats.org/officeDocument/2006/relationships/hyperlink" Target="http://pbs.twimg.com/profile_images/1170035717789093890/yST7A345_normal.jpg" TargetMode="External" /><Relationship Id="rId115" Type="http://schemas.openxmlformats.org/officeDocument/2006/relationships/hyperlink" Target="http://pbs.twimg.com/profile_images/1121267988009824257/ZZB6uRD8_normal.jpg" TargetMode="External" /><Relationship Id="rId116" Type="http://schemas.openxmlformats.org/officeDocument/2006/relationships/hyperlink" Target="http://pbs.twimg.com/profile_images/1049539454514294785/uyiyPhps_normal.jpg" TargetMode="External" /><Relationship Id="rId117" Type="http://schemas.openxmlformats.org/officeDocument/2006/relationships/hyperlink" Target="http://pbs.twimg.com/profile_images/1168553225278017537/heXyoxZA_normal.jpg" TargetMode="External" /><Relationship Id="rId118" Type="http://schemas.openxmlformats.org/officeDocument/2006/relationships/hyperlink" Target="http://pbs.twimg.com/profile_images/984481077329833984/nM8F43rU_normal.jpg" TargetMode="External" /><Relationship Id="rId119" Type="http://schemas.openxmlformats.org/officeDocument/2006/relationships/hyperlink" Target="http://pbs.twimg.com/profile_images/620011370440970240/SgZWb8mr_normal.jpg" TargetMode="External" /><Relationship Id="rId120" Type="http://schemas.openxmlformats.org/officeDocument/2006/relationships/hyperlink" Target="http://pbs.twimg.com/profile_images/1144366800605536256/SJi3MXZp_normal.jpg" TargetMode="External" /><Relationship Id="rId121" Type="http://schemas.openxmlformats.org/officeDocument/2006/relationships/hyperlink" Target="https://pbs.twimg.com/media/EEwbLoDW4AU0Qug.jpg" TargetMode="External" /><Relationship Id="rId122" Type="http://schemas.openxmlformats.org/officeDocument/2006/relationships/hyperlink" Target="http://pbs.twimg.com/profile_images/1144366800605536256/SJi3MXZp_normal.jpg" TargetMode="External" /><Relationship Id="rId123" Type="http://schemas.openxmlformats.org/officeDocument/2006/relationships/hyperlink" Target="http://pbs.twimg.com/profile_images/1144366800605536256/SJi3MXZp_normal.jpg" TargetMode="External" /><Relationship Id="rId124" Type="http://schemas.openxmlformats.org/officeDocument/2006/relationships/hyperlink" Target="http://pbs.twimg.com/profile_images/1143267121859686400/U-_O5Sgn_normal.png" TargetMode="External" /><Relationship Id="rId125" Type="http://schemas.openxmlformats.org/officeDocument/2006/relationships/hyperlink" Target="http://pbs.twimg.com/profile_images/1130887748426932224/ooOU88O4_normal.png" TargetMode="External" /><Relationship Id="rId126" Type="http://schemas.openxmlformats.org/officeDocument/2006/relationships/hyperlink" Target="http://pbs.twimg.com/profile_images/1142063869273264129/5lBExJv9_normal.jpg" TargetMode="External" /><Relationship Id="rId127" Type="http://schemas.openxmlformats.org/officeDocument/2006/relationships/hyperlink" Target="http://pbs.twimg.com/profile_images/1007407546020311041/2--CVHW5_normal.jpg" TargetMode="External" /><Relationship Id="rId128" Type="http://schemas.openxmlformats.org/officeDocument/2006/relationships/hyperlink" Target="http://pbs.twimg.com/profile_images/1139414858703634433/cnBVld_5_normal.jpg" TargetMode="External" /><Relationship Id="rId129" Type="http://schemas.openxmlformats.org/officeDocument/2006/relationships/hyperlink" Target="http://pbs.twimg.com/profile_images/855643127541104640/zd0D0r2D_normal.jpg" TargetMode="External" /><Relationship Id="rId130" Type="http://schemas.openxmlformats.org/officeDocument/2006/relationships/hyperlink" Target="http://pbs.twimg.com/profile_images/690716731703070721/yf5qOig4_normal.jpg" TargetMode="External" /><Relationship Id="rId131" Type="http://schemas.openxmlformats.org/officeDocument/2006/relationships/hyperlink" Target="http://pbs.twimg.com/profile_images/855643127541104640/zd0D0r2D_normal.jpg" TargetMode="External" /><Relationship Id="rId132" Type="http://schemas.openxmlformats.org/officeDocument/2006/relationships/hyperlink" Target="http://pbs.twimg.com/profile_images/855643127541104640/zd0D0r2D_normal.jpg" TargetMode="External" /><Relationship Id="rId133" Type="http://schemas.openxmlformats.org/officeDocument/2006/relationships/hyperlink" Target="http://pbs.twimg.com/profile_images/855643127541104640/zd0D0r2D_normal.jpg" TargetMode="External" /><Relationship Id="rId134" Type="http://schemas.openxmlformats.org/officeDocument/2006/relationships/hyperlink" Target="http://pbs.twimg.com/profile_images/855643127541104640/zd0D0r2D_normal.jpg" TargetMode="External" /><Relationship Id="rId135" Type="http://schemas.openxmlformats.org/officeDocument/2006/relationships/hyperlink" Target="http://pbs.twimg.com/profile_images/1171086918303408128/KkZa95pV_normal.jpg" TargetMode="External" /><Relationship Id="rId136" Type="http://schemas.openxmlformats.org/officeDocument/2006/relationships/hyperlink" Target="http://pbs.twimg.com/profile_images/855643127541104640/zd0D0r2D_normal.jpg" TargetMode="External" /><Relationship Id="rId137" Type="http://schemas.openxmlformats.org/officeDocument/2006/relationships/hyperlink" Target="http://pbs.twimg.com/profile_images/855643127541104640/zd0D0r2D_normal.jpg" TargetMode="External" /><Relationship Id="rId138" Type="http://schemas.openxmlformats.org/officeDocument/2006/relationships/hyperlink" Target="http://pbs.twimg.com/profile_images/855643127541104640/zd0D0r2D_normal.jpg" TargetMode="External" /><Relationship Id="rId139" Type="http://schemas.openxmlformats.org/officeDocument/2006/relationships/hyperlink" Target="http://pbs.twimg.com/profile_images/855643127541104640/zd0D0r2D_normal.jpg" TargetMode="External" /><Relationship Id="rId140" Type="http://schemas.openxmlformats.org/officeDocument/2006/relationships/hyperlink" Target="https://pbs.twimg.com/media/EBgs_bVVUAYFoIA.jpg" TargetMode="External" /><Relationship Id="rId141" Type="http://schemas.openxmlformats.org/officeDocument/2006/relationships/hyperlink" Target="http://pbs.twimg.com/profile_images/855643127541104640/zd0D0r2D_normal.jpg" TargetMode="External" /><Relationship Id="rId142" Type="http://schemas.openxmlformats.org/officeDocument/2006/relationships/hyperlink" Target="http://pbs.twimg.com/profile_images/855643127541104640/zd0D0r2D_normal.jpg" TargetMode="External" /><Relationship Id="rId143" Type="http://schemas.openxmlformats.org/officeDocument/2006/relationships/hyperlink" Target="http://pbs.twimg.com/profile_images/855643127541104640/zd0D0r2D_normal.jpg" TargetMode="External" /><Relationship Id="rId144" Type="http://schemas.openxmlformats.org/officeDocument/2006/relationships/hyperlink" Target="http://pbs.twimg.com/profile_images/1100601867703177216/e0RqpaX5_normal.jpg" TargetMode="External" /><Relationship Id="rId145" Type="http://schemas.openxmlformats.org/officeDocument/2006/relationships/hyperlink" Target="http://pbs.twimg.com/profile_images/855643127541104640/zd0D0r2D_normal.jpg" TargetMode="External" /><Relationship Id="rId146" Type="http://schemas.openxmlformats.org/officeDocument/2006/relationships/hyperlink" Target="http://pbs.twimg.com/profile_images/855643127541104640/zd0D0r2D_normal.jpg" TargetMode="External" /><Relationship Id="rId147" Type="http://schemas.openxmlformats.org/officeDocument/2006/relationships/hyperlink" Target="http://pbs.twimg.com/profile_images/1100601867703177216/e0RqpaX5_normal.jpg" TargetMode="External" /><Relationship Id="rId148" Type="http://schemas.openxmlformats.org/officeDocument/2006/relationships/hyperlink" Target="http://pbs.twimg.com/profile_images/1120357122221514752/bJD8EDpD_normal.jpg" TargetMode="External" /><Relationship Id="rId149" Type="http://schemas.openxmlformats.org/officeDocument/2006/relationships/hyperlink" Target="http://pbs.twimg.com/profile_images/855643127541104640/zd0D0r2D_normal.jpg" TargetMode="External" /><Relationship Id="rId150" Type="http://schemas.openxmlformats.org/officeDocument/2006/relationships/hyperlink" Target="http://pbs.twimg.com/profile_images/855643127541104640/zd0D0r2D_normal.jpg" TargetMode="External" /><Relationship Id="rId151" Type="http://schemas.openxmlformats.org/officeDocument/2006/relationships/hyperlink" Target="http://pbs.twimg.com/profile_images/855643127541104640/zd0D0r2D_normal.jpg" TargetMode="External" /><Relationship Id="rId152" Type="http://schemas.openxmlformats.org/officeDocument/2006/relationships/hyperlink" Target="http://pbs.twimg.com/profile_images/855643127541104640/zd0D0r2D_normal.jpg" TargetMode="External" /><Relationship Id="rId153" Type="http://schemas.openxmlformats.org/officeDocument/2006/relationships/hyperlink" Target="http://pbs.twimg.com/profile_images/1107139323499954177/cQKPnll0_normal.jpg" TargetMode="External" /><Relationship Id="rId154" Type="http://schemas.openxmlformats.org/officeDocument/2006/relationships/hyperlink" Target="http://pbs.twimg.com/profile_images/855643127541104640/zd0D0r2D_normal.jpg" TargetMode="External" /><Relationship Id="rId155" Type="http://schemas.openxmlformats.org/officeDocument/2006/relationships/hyperlink" Target="http://pbs.twimg.com/profile_images/1145290087695048704/6CpDeoCP_normal.jpg" TargetMode="External" /><Relationship Id="rId156" Type="http://schemas.openxmlformats.org/officeDocument/2006/relationships/hyperlink" Target="http://pbs.twimg.com/profile_images/855643127541104640/zd0D0r2D_normal.jpg" TargetMode="External" /><Relationship Id="rId157" Type="http://schemas.openxmlformats.org/officeDocument/2006/relationships/hyperlink" Target="http://pbs.twimg.com/profile_images/855643127541104640/zd0D0r2D_normal.jpg" TargetMode="External" /><Relationship Id="rId158" Type="http://schemas.openxmlformats.org/officeDocument/2006/relationships/hyperlink" Target="http://pbs.twimg.com/profile_images/855643127541104640/zd0D0r2D_normal.jpg" TargetMode="External" /><Relationship Id="rId159" Type="http://schemas.openxmlformats.org/officeDocument/2006/relationships/hyperlink" Target="http://pbs.twimg.com/profile_images/855643127541104640/zd0D0r2D_normal.jpg" TargetMode="External" /><Relationship Id="rId160" Type="http://schemas.openxmlformats.org/officeDocument/2006/relationships/hyperlink" Target="http://pbs.twimg.com/profile_images/855643127541104640/zd0D0r2D_normal.jpg" TargetMode="External" /><Relationship Id="rId161" Type="http://schemas.openxmlformats.org/officeDocument/2006/relationships/hyperlink" Target="http://pbs.twimg.com/profile_images/855643127541104640/zd0D0r2D_normal.jpg" TargetMode="External" /><Relationship Id="rId162" Type="http://schemas.openxmlformats.org/officeDocument/2006/relationships/hyperlink" Target="http://pbs.twimg.com/profile_images/855643127541104640/zd0D0r2D_normal.jpg" TargetMode="External" /><Relationship Id="rId163" Type="http://schemas.openxmlformats.org/officeDocument/2006/relationships/hyperlink" Target="http://pbs.twimg.com/profile_images/855643127541104640/zd0D0r2D_normal.jpg" TargetMode="External" /><Relationship Id="rId164" Type="http://schemas.openxmlformats.org/officeDocument/2006/relationships/hyperlink" Target="http://pbs.twimg.com/profile_images/855643127541104640/zd0D0r2D_normal.jpg" TargetMode="External" /><Relationship Id="rId165" Type="http://schemas.openxmlformats.org/officeDocument/2006/relationships/hyperlink" Target="http://pbs.twimg.com/profile_images/1121281626359484417/5DsTFEQg_normal.png" TargetMode="External" /><Relationship Id="rId166" Type="http://schemas.openxmlformats.org/officeDocument/2006/relationships/hyperlink" Target="http://pbs.twimg.com/profile_images/855643127541104640/zd0D0r2D_normal.jpg" TargetMode="External" /><Relationship Id="rId167" Type="http://schemas.openxmlformats.org/officeDocument/2006/relationships/hyperlink" Target="http://pbs.twimg.com/profile_images/855643127541104640/zd0D0r2D_normal.jpg" TargetMode="External" /><Relationship Id="rId168" Type="http://schemas.openxmlformats.org/officeDocument/2006/relationships/hyperlink" Target="http://pbs.twimg.com/profile_images/855643127541104640/zd0D0r2D_normal.jpg" TargetMode="External" /><Relationship Id="rId169" Type="http://schemas.openxmlformats.org/officeDocument/2006/relationships/hyperlink" Target="http://pbs.twimg.com/profile_images/855643127541104640/zd0D0r2D_normal.jpg" TargetMode="External" /><Relationship Id="rId170" Type="http://schemas.openxmlformats.org/officeDocument/2006/relationships/hyperlink" Target="http://pbs.twimg.com/profile_images/855643127541104640/zd0D0r2D_normal.jpg" TargetMode="External" /><Relationship Id="rId171" Type="http://schemas.openxmlformats.org/officeDocument/2006/relationships/hyperlink" Target="https://pbs.twimg.com/media/EDQiN6ZX4AAeUEK.jpg" TargetMode="External" /><Relationship Id="rId172" Type="http://schemas.openxmlformats.org/officeDocument/2006/relationships/hyperlink" Target="http://pbs.twimg.com/profile_images/855643127541104640/zd0D0r2D_normal.jpg" TargetMode="External" /><Relationship Id="rId173" Type="http://schemas.openxmlformats.org/officeDocument/2006/relationships/hyperlink" Target="http://pbs.twimg.com/profile_images/855643127541104640/zd0D0r2D_normal.jpg" TargetMode="External" /><Relationship Id="rId174" Type="http://schemas.openxmlformats.org/officeDocument/2006/relationships/hyperlink" Target="http://pbs.twimg.com/profile_images/855643127541104640/zd0D0r2D_normal.jpg" TargetMode="External" /><Relationship Id="rId175" Type="http://schemas.openxmlformats.org/officeDocument/2006/relationships/hyperlink" Target="https://pbs.twimg.com/tweet_video_thumb/EDyP5PLXkAA5RnT.jpg" TargetMode="External" /><Relationship Id="rId176" Type="http://schemas.openxmlformats.org/officeDocument/2006/relationships/hyperlink" Target="http://pbs.twimg.com/profile_images/855643127541104640/zd0D0r2D_normal.jpg" TargetMode="External" /><Relationship Id="rId177" Type="http://schemas.openxmlformats.org/officeDocument/2006/relationships/hyperlink" Target="http://pbs.twimg.com/profile_images/855643127541104640/zd0D0r2D_normal.jpg" TargetMode="External" /><Relationship Id="rId178" Type="http://schemas.openxmlformats.org/officeDocument/2006/relationships/hyperlink" Target="http://pbs.twimg.com/profile_images/855643127541104640/zd0D0r2D_normal.jpg" TargetMode="External" /><Relationship Id="rId179" Type="http://schemas.openxmlformats.org/officeDocument/2006/relationships/hyperlink" Target="http://pbs.twimg.com/profile_images/855643127541104640/zd0D0r2D_normal.jpg" TargetMode="External" /><Relationship Id="rId180" Type="http://schemas.openxmlformats.org/officeDocument/2006/relationships/hyperlink" Target="http://pbs.twimg.com/profile_images/855643127541104640/zd0D0r2D_normal.jpg" TargetMode="External" /><Relationship Id="rId181" Type="http://schemas.openxmlformats.org/officeDocument/2006/relationships/hyperlink" Target="http://pbs.twimg.com/profile_images/855643127541104640/zd0D0r2D_normal.jpg" TargetMode="External" /><Relationship Id="rId182" Type="http://schemas.openxmlformats.org/officeDocument/2006/relationships/hyperlink" Target="https://pbs.twimg.com/media/EFPj9BQUYAI01f9.jpg" TargetMode="External" /><Relationship Id="rId183" Type="http://schemas.openxmlformats.org/officeDocument/2006/relationships/hyperlink" Target="https://pbs.twimg.com/media/EFV0SXaUcAAer1T.jpg" TargetMode="External" /><Relationship Id="rId184" Type="http://schemas.openxmlformats.org/officeDocument/2006/relationships/hyperlink" Target="http://pbs.twimg.com/profile_images/1116914726993162241/ybPiz8fW_normal.jpg" TargetMode="External" /><Relationship Id="rId185" Type="http://schemas.openxmlformats.org/officeDocument/2006/relationships/hyperlink" Target="http://pbs.twimg.com/profile_images/1116914726993162241/ybPiz8fW_normal.jpg" TargetMode="External" /><Relationship Id="rId186" Type="http://schemas.openxmlformats.org/officeDocument/2006/relationships/hyperlink" Target="http://pbs.twimg.com/profile_images/855643127541104640/zd0D0r2D_normal.jpg" TargetMode="External" /><Relationship Id="rId187" Type="http://schemas.openxmlformats.org/officeDocument/2006/relationships/hyperlink" Target="http://pbs.twimg.com/profile_images/855643127541104640/zd0D0r2D_normal.jpg" TargetMode="External" /><Relationship Id="rId188" Type="http://schemas.openxmlformats.org/officeDocument/2006/relationships/hyperlink" Target="http://pbs.twimg.com/profile_images/855643127541104640/zd0D0r2D_normal.jpg" TargetMode="External" /><Relationship Id="rId189" Type="http://schemas.openxmlformats.org/officeDocument/2006/relationships/hyperlink" Target="http://pbs.twimg.com/profile_images/855643127541104640/zd0D0r2D_normal.jpg" TargetMode="External" /><Relationship Id="rId190" Type="http://schemas.openxmlformats.org/officeDocument/2006/relationships/hyperlink" Target="http://pbs.twimg.com/profile_images/1130887748426932224/ooOU88O4_normal.png" TargetMode="External" /><Relationship Id="rId191" Type="http://schemas.openxmlformats.org/officeDocument/2006/relationships/hyperlink" Target="http://pbs.twimg.com/profile_images/1130887748426932224/ooOU88O4_normal.png" TargetMode="External" /><Relationship Id="rId192" Type="http://schemas.openxmlformats.org/officeDocument/2006/relationships/hyperlink" Target="http://pbs.twimg.com/profile_images/855643127541104640/zd0D0r2D_normal.jpg" TargetMode="External" /><Relationship Id="rId193" Type="http://schemas.openxmlformats.org/officeDocument/2006/relationships/hyperlink" Target="http://pbs.twimg.com/profile_images/855643127541104640/zd0D0r2D_normal.jpg" TargetMode="External" /><Relationship Id="rId194" Type="http://schemas.openxmlformats.org/officeDocument/2006/relationships/hyperlink" Target="http://pbs.twimg.com/profile_images/859325292501901312/5BSSJeYv_normal.jpg" TargetMode="External" /><Relationship Id="rId195" Type="http://schemas.openxmlformats.org/officeDocument/2006/relationships/hyperlink" Target="http://pbs.twimg.com/profile_images/855643127541104640/zd0D0r2D_normal.jpg" TargetMode="External" /><Relationship Id="rId196" Type="http://schemas.openxmlformats.org/officeDocument/2006/relationships/hyperlink" Target="http://pbs.twimg.com/profile_images/855643127541104640/zd0D0r2D_normal.jpg" TargetMode="External" /><Relationship Id="rId197" Type="http://schemas.openxmlformats.org/officeDocument/2006/relationships/hyperlink" Target="http://pbs.twimg.com/profile_images/855643127541104640/zd0D0r2D_normal.jpg" TargetMode="External" /><Relationship Id="rId198" Type="http://schemas.openxmlformats.org/officeDocument/2006/relationships/hyperlink" Target="http://pbs.twimg.com/profile_images/855643127541104640/zd0D0r2D_normal.jpg" TargetMode="External" /><Relationship Id="rId199" Type="http://schemas.openxmlformats.org/officeDocument/2006/relationships/hyperlink" Target="http://pbs.twimg.com/profile_images/855643127541104640/zd0D0r2D_normal.jpg" TargetMode="External" /><Relationship Id="rId200" Type="http://schemas.openxmlformats.org/officeDocument/2006/relationships/hyperlink" Target="http://pbs.twimg.com/profile_images/1178681604266434562/P1zxWeFN_normal.jpg" TargetMode="External" /><Relationship Id="rId201" Type="http://schemas.openxmlformats.org/officeDocument/2006/relationships/hyperlink" Target="http://pbs.twimg.com/profile_images/855643127541104640/zd0D0r2D_normal.jpg" TargetMode="External" /><Relationship Id="rId202" Type="http://schemas.openxmlformats.org/officeDocument/2006/relationships/hyperlink" Target="http://pbs.twimg.com/profile_images/855643127541104640/zd0D0r2D_normal.jpg" TargetMode="External" /><Relationship Id="rId203" Type="http://schemas.openxmlformats.org/officeDocument/2006/relationships/hyperlink" Target="http://pbs.twimg.com/profile_images/855643127541104640/zd0D0r2D_normal.jpg" TargetMode="External" /><Relationship Id="rId204" Type="http://schemas.openxmlformats.org/officeDocument/2006/relationships/hyperlink" Target="http://pbs.twimg.com/profile_images/855643127541104640/zd0D0r2D_normal.jpg" TargetMode="External" /><Relationship Id="rId205" Type="http://schemas.openxmlformats.org/officeDocument/2006/relationships/hyperlink" Target="http://pbs.twimg.com/profile_images/855643127541104640/zd0D0r2D_normal.jpg" TargetMode="External" /><Relationship Id="rId206" Type="http://schemas.openxmlformats.org/officeDocument/2006/relationships/hyperlink" Target="http://pbs.twimg.com/profile_images/855643127541104640/zd0D0r2D_normal.jpg" TargetMode="External" /><Relationship Id="rId207" Type="http://schemas.openxmlformats.org/officeDocument/2006/relationships/hyperlink" Target="http://pbs.twimg.com/profile_images/855643127541104640/zd0D0r2D_normal.jpg" TargetMode="External" /><Relationship Id="rId208" Type="http://schemas.openxmlformats.org/officeDocument/2006/relationships/hyperlink" Target="http://pbs.twimg.com/profile_images/855643127541104640/zd0D0r2D_normal.jpg" TargetMode="External" /><Relationship Id="rId209" Type="http://schemas.openxmlformats.org/officeDocument/2006/relationships/hyperlink" Target="http://pbs.twimg.com/profile_images/1083581117515681799/Dl03_A0e_normal.jpg" TargetMode="External" /><Relationship Id="rId210" Type="http://schemas.openxmlformats.org/officeDocument/2006/relationships/hyperlink" Target="http://pbs.twimg.com/profile_images/855643127541104640/zd0D0r2D_normal.jpg" TargetMode="External" /><Relationship Id="rId211" Type="http://schemas.openxmlformats.org/officeDocument/2006/relationships/hyperlink" Target="http://pbs.twimg.com/profile_images/855643127541104640/zd0D0r2D_normal.jpg" TargetMode="External" /><Relationship Id="rId212" Type="http://schemas.openxmlformats.org/officeDocument/2006/relationships/hyperlink" Target="http://pbs.twimg.com/profile_images/855643127541104640/zd0D0r2D_normal.jpg" TargetMode="External" /><Relationship Id="rId213" Type="http://schemas.openxmlformats.org/officeDocument/2006/relationships/hyperlink" Target="http://pbs.twimg.com/profile_images/855643127541104640/zd0D0r2D_normal.jpg" TargetMode="External" /><Relationship Id="rId214" Type="http://schemas.openxmlformats.org/officeDocument/2006/relationships/hyperlink" Target="http://pbs.twimg.com/profile_images/855643127541104640/zd0D0r2D_normal.jpg" TargetMode="External" /><Relationship Id="rId215" Type="http://schemas.openxmlformats.org/officeDocument/2006/relationships/hyperlink" Target="http://pbs.twimg.com/profile_images/855643127541104640/zd0D0r2D_normal.jpg" TargetMode="External" /><Relationship Id="rId216" Type="http://schemas.openxmlformats.org/officeDocument/2006/relationships/hyperlink" Target="http://pbs.twimg.com/profile_images/855643127541104640/zd0D0r2D_normal.jpg" TargetMode="External" /><Relationship Id="rId217" Type="http://schemas.openxmlformats.org/officeDocument/2006/relationships/hyperlink" Target="http://pbs.twimg.com/profile_images/855643127541104640/zd0D0r2D_normal.jpg" TargetMode="External" /><Relationship Id="rId218" Type="http://schemas.openxmlformats.org/officeDocument/2006/relationships/hyperlink" Target="http://pbs.twimg.com/profile_images/855643127541104640/zd0D0r2D_normal.jpg" TargetMode="External" /><Relationship Id="rId219" Type="http://schemas.openxmlformats.org/officeDocument/2006/relationships/hyperlink" Target="http://pbs.twimg.com/profile_images/855643127541104640/zd0D0r2D_normal.jpg" TargetMode="External" /><Relationship Id="rId220" Type="http://schemas.openxmlformats.org/officeDocument/2006/relationships/hyperlink" Target="http://pbs.twimg.com/profile_images/855643127541104640/zd0D0r2D_normal.jpg" TargetMode="External" /><Relationship Id="rId221" Type="http://schemas.openxmlformats.org/officeDocument/2006/relationships/hyperlink" Target="http://pbs.twimg.com/profile_images/855643127541104640/zd0D0r2D_normal.jpg" TargetMode="External" /><Relationship Id="rId222" Type="http://schemas.openxmlformats.org/officeDocument/2006/relationships/hyperlink" Target="http://pbs.twimg.com/profile_images/855643127541104640/zd0D0r2D_normal.jpg" TargetMode="External" /><Relationship Id="rId223" Type="http://schemas.openxmlformats.org/officeDocument/2006/relationships/hyperlink" Target="http://pbs.twimg.com/profile_images/855643127541104640/zd0D0r2D_normal.jpg" TargetMode="External" /><Relationship Id="rId224" Type="http://schemas.openxmlformats.org/officeDocument/2006/relationships/hyperlink" Target="http://abs.twimg.com/sticky/default_profile_images/default_profile_normal.png" TargetMode="External" /><Relationship Id="rId225" Type="http://schemas.openxmlformats.org/officeDocument/2006/relationships/hyperlink" Target="https://twitter.com/#!/vexxdcock/status/1157043708522639364" TargetMode="External" /><Relationship Id="rId226" Type="http://schemas.openxmlformats.org/officeDocument/2006/relationships/hyperlink" Target="https://twitter.com/#!/vexxdcock/status/1157043847618269186" TargetMode="External" /><Relationship Id="rId227" Type="http://schemas.openxmlformats.org/officeDocument/2006/relationships/hyperlink" Target="https://twitter.com/#!/isaucedyt/status/1157100073806729218" TargetMode="External" /><Relationship Id="rId228" Type="http://schemas.openxmlformats.org/officeDocument/2006/relationships/hyperlink" Target="https://twitter.com/#!/tonya51084387/status/1158539590845624322" TargetMode="External" /><Relationship Id="rId229" Type="http://schemas.openxmlformats.org/officeDocument/2006/relationships/hyperlink" Target="https://twitter.com/#!/garbs/status/1160243895927627776" TargetMode="External" /><Relationship Id="rId230" Type="http://schemas.openxmlformats.org/officeDocument/2006/relationships/hyperlink" Target="https://twitter.com/#!/engineeringdave/status/1160264483824197633" TargetMode="External" /><Relationship Id="rId231" Type="http://schemas.openxmlformats.org/officeDocument/2006/relationships/hyperlink" Target="https://twitter.com/#!/mr_oogy_boogy/status/1160289516218978304" TargetMode="External" /><Relationship Id="rId232" Type="http://schemas.openxmlformats.org/officeDocument/2006/relationships/hyperlink" Target="https://twitter.com/#!/shefshakespeare/status/1160297405704806406" TargetMode="External" /><Relationship Id="rId233" Type="http://schemas.openxmlformats.org/officeDocument/2006/relationships/hyperlink" Target="https://twitter.com/#!/williammillen5/status/1160346226019225600" TargetMode="External" /><Relationship Id="rId234" Type="http://schemas.openxmlformats.org/officeDocument/2006/relationships/hyperlink" Target="https://twitter.com/#!/bdr_borgia/status/1160423558113312768" TargetMode="External" /><Relationship Id="rId235" Type="http://schemas.openxmlformats.org/officeDocument/2006/relationships/hyperlink" Target="https://twitter.com/#!/jsbula/status/1160424188349440001" TargetMode="External" /><Relationship Id="rId236" Type="http://schemas.openxmlformats.org/officeDocument/2006/relationships/hyperlink" Target="https://twitter.com/#!/aburrin/status/1160429794338623489" TargetMode="External" /><Relationship Id="rId237" Type="http://schemas.openxmlformats.org/officeDocument/2006/relationships/hyperlink" Target="https://twitter.com/#!/mjstruth/status/1160506666464546817" TargetMode="External" /><Relationship Id="rId238" Type="http://schemas.openxmlformats.org/officeDocument/2006/relationships/hyperlink" Target="https://twitter.com/#!/betsybg/status/1160534065616957445" TargetMode="External" /><Relationship Id="rId239" Type="http://schemas.openxmlformats.org/officeDocument/2006/relationships/hyperlink" Target="https://twitter.com/#!/deborahditkows1/status/1160251395615993856" TargetMode="External" /><Relationship Id="rId240" Type="http://schemas.openxmlformats.org/officeDocument/2006/relationships/hyperlink" Target="https://twitter.com/#!/deborahditkows1/status/1160261817127641088" TargetMode="External" /><Relationship Id="rId241" Type="http://schemas.openxmlformats.org/officeDocument/2006/relationships/hyperlink" Target="https://twitter.com/#!/deborahditkows1/status/1160289755264950273" TargetMode="External" /><Relationship Id="rId242" Type="http://schemas.openxmlformats.org/officeDocument/2006/relationships/hyperlink" Target="https://twitter.com/#!/deborahditkows1/status/1160291778563661824" TargetMode="External" /><Relationship Id="rId243" Type="http://schemas.openxmlformats.org/officeDocument/2006/relationships/hyperlink" Target="https://twitter.com/#!/rbottoms/status/1160261574797512709" TargetMode="External" /><Relationship Id="rId244" Type="http://schemas.openxmlformats.org/officeDocument/2006/relationships/hyperlink" Target="https://twitter.com/#!/rbottoms/status/1160262983513268227" TargetMode="External" /><Relationship Id="rId245" Type="http://schemas.openxmlformats.org/officeDocument/2006/relationships/hyperlink" Target="https://twitter.com/#!/rbottoms/status/1160290453817888770" TargetMode="External" /><Relationship Id="rId246" Type="http://schemas.openxmlformats.org/officeDocument/2006/relationships/hyperlink" Target="https://twitter.com/#!/betsybg/status/1160376970305253376" TargetMode="External" /><Relationship Id="rId247" Type="http://schemas.openxmlformats.org/officeDocument/2006/relationships/hyperlink" Target="https://twitter.com/#!/betsybg/status/1160527265303863296" TargetMode="External" /><Relationship Id="rId248" Type="http://schemas.openxmlformats.org/officeDocument/2006/relationships/hyperlink" Target="https://twitter.com/#!/betsybg/status/1160528017963343874" TargetMode="External" /><Relationship Id="rId249" Type="http://schemas.openxmlformats.org/officeDocument/2006/relationships/hyperlink" Target="https://twitter.com/#!/betsybg/status/1160528467689201664" TargetMode="External" /><Relationship Id="rId250" Type="http://schemas.openxmlformats.org/officeDocument/2006/relationships/hyperlink" Target="https://twitter.com/#!/betsybg/status/1160529086818725888" TargetMode="External" /><Relationship Id="rId251" Type="http://schemas.openxmlformats.org/officeDocument/2006/relationships/hyperlink" Target="https://twitter.com/#!/betsybg/status/1160530899957637120" TargetMode="External" /><Relationship Id="rId252" Type="http://schemas.openxmlformats.org/officeDocument/2006/relationships/hyperlink" Target="https://twitter.com/#!/betsybg/status/1160531603032088576" TargetMode="External" /><Relationship Id="rId253" Type="http://schemas.openxmlformats.org/officeDocument/2006/relationships/hyperlink" Target="https://twitter.com/#!/betsybg/status/1160531900496302081" TargetMode="External" /><Relationship Id="rId254" Type="http://schemas.openxmlformats.org/officeDocument/2006/relationships/hyperlink" Target="https://twitter.com/#!/betsybg/status/1160533214798254080" TargetMode="External" /><Relationship Id="rId255" Type="http://schemas.openxmlformats.org/officeDocument/2006/relationships/hyperlink" Target="https://twitter.com/#!/betsybg/status/1160533768203096064" TargetMode="External" /><Relationship Id="rId256" Type="http://schemas.openxmlformats.org/officeDocument/2006/relationships/hyperlink" Target="https://twitter.com/#!/stephhawk8/status/1160355112432394241" TargetMode="External" /><Relationship Id="rId257" Type="http://schemas.openxmlformats.org/officeDocument/2006/relationships/hyperlink" Target="https://twitter.com/#!/stephhawk8/status/1160377357322084352" TargetMode="External" /><Relationship Id="rId258" Type="http://schemas.openxmlformats.org/officeDocument/2006/relationships/hyperlink" Target="https://twitter.com/#!/stephhawk8/status/1160378218106560512" TargetMode="External" /><Relationship Id="rId259" Type="http://schemas.openxmlformats.org/officeDocument/2006/relationships/hyperlink" Target="https://twitter.com/#!/stephhawk8/status/1160567609005432833" TargetMode="External" /><Relationship Id="rId260" Type="http://schemas.openxmlformats.org/officeDocument/2006/relationships/hyperlink" Target="https://twitter.com/#!/rbottoms/status/1160372434949877760" TargetMode="External" /><Relationship Id="rId261" Type="http://schemas.openxmlformats.org/officeDocument/2006/relationships/hyperlink" Target="https://twitter.com/#!/rbottoms/status/1160377855592816640" TargetMode="External" /><Relationship Id="rId262" Type="http://schemas.openxmlformats.org/officeDocument/2006/relationships/hyperlink" Target="https://twitter.com/#!/rbottoms/status/1160378328563560448" TargetMode="External" /><Relationship Id="rId263" Type="http://schemas.openxmlformats.org/officeDocument/2006/relationships/hyperlink" Target="https://twitter.com/#!/rbottoms/status/1160536943148654594" TargetMode="External" /><Relationship Id="rId264" Type="http://schemas.openxmlformats.org/officeDocument/2006/relationships/hyperlink" Target="https://twitter.com/#!/rbottoms/status/1160568081292451840" TargetMode="External" /><Relationship Id="rId265" Type="http://schemas.openxmlformats.org/officeDocument/2006/relationships/hyperlink" Target="https://twitter.com/#!/lostchordof1963/status/1160619676919115776" TargetMode="External" /><Relationship Id="rId266" Type="http://schemas.openxmlformats.org/officeDocument/2006/relationships/hyperlink" Target="https://twitter.com/#!/auntcalls/status/1160860593445888000" TargetMode="External" /><Relationship Id="rId267" Type="http://schemas.openxmlformats.org/officeDocument/2006/relationships/hyperlink" Target="https://twitter.com/#!/skiptomylou757/status/1160261533991149568" TargetMode="External" /><Relationship Id="rId268" Type="http://schemas.openxmlformats.org/officeDocument/2006/relationships/hyperlink" Target="https://twitter.com/#!/skiptomylou757/status/1160677209729896448" TargetMode="External" /><Relationship Id="rId269" Type="http://schemas.openxmlformats.org/officeDocument/2006/relationships/hyperlink" Target="https://twitter.com/#!/skiptomylou757/status/1161377591120617472" TargetMode="External" /><Relationship Id="rId270" Type="http://schemas.openxmlformats.org/officeDocument/2006/relationships/hyperlink" Target="https://twitter.com/#!/sandyreadsalot2/status/1160295434264276992" TargetMode="External" /><Relationship Id="rId271" Type="http://schemas.openxmlformats.org/officeDocument/2006/relationships/hyperlink" Target="https://twitter.com/#!/sandyreadsalot2/status/1160306013523759104" TargetMode="External" /><Relationship Id="rId272" Type="http://schemas.openxmlformats.org/officeDocument/2006/relationships/hyperlink" Target="https://twitter.com/#!/betsybg/status/1160256004271017984" TargetMode="External" /><Relationship Id="rId273" Type="http://schemas.openxmlformats.org/officeDocument/2006/relationships/hyperlink" Target="https://twitter.com/#!/rbottoms/status/1160301080942714881" TargetMode="External" /><Relationship Id="rId274" Type="http://schemas.openxmlformats.org/officeDocument/2006/relationships/hyperlink" Target="https://twitter.com/#!/americankat62/status/1160886225483501568" TargetMode="External" /><Relationship Id="rId275" Type="http://schemas.openxmlformats.org/officeDocument/2006/relationships/hyperlink" Target="https://twitter.com/#!/marvawi15791422/status/1162074582314049536" TargetMode="External" /><Relationship Id="rId276" Type="http://schemas.openxmlformats.org/officeDocument/2006/relationships/hyperlink" Target="https://twitter.com/#!/marvawi15791422/status/1162078058771357697" TargetMode="External" /><Relationship Id="rId277" Type="http://schemas.openxmlformats.org/officeDocument/2006/relationships/hyperlink" Target="https://twitter.com/#!/marvawi15791422/status/1162078123430678528" TargetMode="External" /><Relationship Id="rId278" Type="http://schemas.openxmlformats.org/officeDocument/2006/relationships/hyperlink" Target="https://twitter.com/#!/marvawi15791422/status/1162085670380326913" TargetMode="External" /><Relationship Id="rId279" Type="http://schemas.openxmlformats.org/officeDocument/2006/relationships/hyperlink" Target="https://twitter.com/#!/bonnielatino/status/1160590759697047552" TargetMode="External" /><Relationship Id="rId280" Type="http://schemas.openxmlformats.org/officeDocument/2006/relationships/hyperlink" Target="https://twitter.com/#!/bonnielatino/status/1162075240438149123" TargetMode="External" /><Relationship Id="rId281" Type="http://schemas.openxmlformats.org/officeDocument/2006/relationships/hyperlink" Target="https://twitter.com/#!/bonnielatino/status/1162075790600749056" TargetMode="External" /><Relationship Id="rId282" Type="http://schemas.openxmlformats.org/officeDocument/2006/relationships/hyperlink" Target="https://twitter.com/#!/bonnielatino/status/1162081523107016704" TargetMode="External" /><Relationship Id="rId283" Type="http://schemas.openxmlformats.org/officeDocument/2006/relationships/hyperlink" Target="https://twitter.com/#!/bonnielatino/status/1162090180116930562" TargetMode="External" /><Relationship Id="rId284" Type="http://schemas.openxmlformats.org/officeDocument/2006/relationships/hyperlink" Target="https://twitter.com/#!/stunttmcnugget/status/1165702294165479425" TargetMode="External" /><Relationship Id="rId285" Type="http://schemas.openxmlformats.org/officeDocument/2006/relationships/hyperlink" Target="https://twitter.com/#!/emlovely18/status/1167661089879969792" TargetMode="External" /><Relationship Id="rId286" Type="http://schemas.openxmlformats.org/officeDocument/2006/relationships/hyperlink" Target="https://twitter.com/#!/dhampton_3/status/1171139467069050881" TargetMode="External" /><Relationship Id="rId287" Type="http://schemas.openxmlformats.org/officeDocument/2006/relationships/hyperlink" Target="https://twitter.com/#!/lovepink0924/status/1171140546645188609" TargetMode="External" /><Relationship Id="rId288" Type="http://schemas.openxmlformats.org/officeDocument/2006/relationships/hyperlink" Target="https://twitter.com/#!/lurvejennifer/status/1171151855763636224" TargetMode="External" /><Relationship Id="rId289" Type="http://schemas.openxmlformats.org/officeDocument/2006/relationships/hyperlink" Target="https://twitter.com/#!/fungusty/status/1171236636664844288" TargetMode="External" /><Relationship Id="rId290" Type="http://schemas.openxmlformats.org/officeDocument/2006/relationships/hyperlink" Target="https://twitter.com/#!/areyouvin/status/1172966667225354240" TargetMode="External" /><Relationship Id="rId291" Type="http://schemas.openxmlformats.org/officeDocument/2006/relationships/hyperlink" Target="https://twitter.com/#!/sir_blobfish/status/1173711374033334274" TargetMode="External" /><Relationship Id="rId292" Type="http://schemas.openxmlformats.org/officeDocument/2006/relationships/hyperlink" Target="https://twitter.com/#!/pettitphylis/status/1164144856324878336" TargetMode="External" /><Relationship Id="rId293" Type="http://schemas.openxmlformats.org/officeDocument/2006/relationships/hyperlink" Target="https://twitter.com/#!/pettitphylis/status/1174343493310959617" TargetMode="External" /><Relationship Id="rId294" Type="http://schemas.openxmlformats.org/officeDocument/2006/relationships/hyperlink" Target="https://twitter.com/#!/pettitphylis/status/1176211491378384896" TargetMode="External" /><Relationship Id="rId295" Type="http://schemas.openxmlformats.org/officeDocument/2006/relationships/hyperlink" Target="https://twitter.com/#!/pettitphylis/status/1161106366074892290" TargetMode="External" /><Relationship Id="rId296" Type="http://schemas.openxmlformats.org/officeDocument/2006/relationships/hyperlink" Target="https://twitter.com/#!/forceghostbrad/status/1161366524466040832" TargetMode="External" /><Relationship Id="rId297" Type="http://schemas.openxmlformats.org/officeDocument/2006/relationships/hyperlink" Target="https://twitter.com/#!/fakejakebrowne/status/1161395104235397120" TargetMode="External" /><Relationship Id="rId298" Type="http://schemas.openxmlformats.org/officeDocument/2006/relationships/hyperlink" Target="https://twitter.com/#!/spiral5158/status/1179924487543967749" TargetMode="External" /><Relationship Id="rId299" Type="http://schemas.openxmlformats.org/officeDocument/2006/relationships/hyperlink" Target="https://twitter.com/#!/832ajb/status/1180794555974782977" TargetMode="External" /><Relationship Id="rId300" Type="http://schemas.openxmlformats.org/officeDocument/2006/relationships/hyperlink" Target="https://twitter.com/#!/raptornian/status/1157033207872872451" TargetMode="External" /><Relationship Id="rId301" Type="http://schemas.openxmlformats.org/officeDocument/2006/relationships/hyperlink" Target="https://twitter.com/#!/cannabisencyclo/status/1157012639400116224" TargetMode="External" /><Relationship Id="rId302" Type="http://schemas.openxmlformats.org/officeDocument/2006/relationships/hyperlink" Target="https://twitter.com/#!/carolineoncrack/status/1157375214075834368" TargetMode="External" /><Relationship Id="rId303" Type="http://schemas.openxmlformats.org/officeDocument/2006/relationships/hyperlink" Target="https://twitter.com/#!/cannabisencyclo/status/1157373508105560064" TargetMode="External" /><Relationship Id="rId304" Type="http://schemas.openxmlformats.org/officeDocument/2006/relationships/hyperlink" Target="https://twitter.com/#!/cannabisencyclo/status/1157688962556649472" TargetMode="External" /><Relationship Id="rId305" Type="http://schemas.openxmlformats.org/officeDocument/2006/relationships/hyperlink" Target="https://twitter.com/#!/cannabisencyclo/status/1158282506409402368" TargetMode="External" /><Relationship Id="rId306" Type="http://schemas.openxmlformats.org/officeDocument/2006/relationships/hyperlink" Target="https://twitter.com/#!/cannabisencyclo/status/1158282813994442752" TargetMode="External" /><Relationship Id="rId307" Type="http://schemas.openxmlformats.org/officeDocument/2006/relationships/hyperlink" Target="https://twitter.com/#!/loser513/status/1158742109572104192" TargetMode="External" /><Relationship Id="rId308" Type="http://schemas.openxmlformats.org/officeDocument/2006/relationships/hyperlink" Target="https://twitter.com/#!/cannabisencyclo/status/1158622583350104065" TargetMode="External" /><Relationship Id="rId309" Type="http://schemas.openxmlformats.org/officeDocument/2006/relationships/hyperlink" Target="https://twitter.com/#!/cannabisencyclo/status/1158746671062237189" TargetMode="External" /><Relationship Id="rId310" Type="http://schemas.openxmlformats.org/officeDocument/2006/relationships/hyperlink" Target="https://twitter.com/#!/cannabisencyclo/status/1158808629354434560" TargetMode="External" /><Relationship Id="rId311" Type="http://schemas.openxmlformats.org/officeDocument/2006/relationships/hyperlink" Target="https://twitter.com/#!/cannabisencyclo/status/1158811893059837953" TargetMode="External" /><Relationship Id="rId312" Type="http://schemas.openxmlformats.org/officeDocument/2006/relationships/hyperlink" Target="https://twitter.com/#!/cannabisencyclo/status/1159726382798139393" TargetMode="External" /><Relationship Id="rId313" Type="http://schemas.openxmlformats.org/officeDocument/2006/relationships/hyperlink" Target="https://twitter.com/#!/cannabisencyclo/status/1159732366446714881" TargetMode="External" /><Relationship Id="rId314" Type="http://schemas.openxmlformats.org/officeDocument/2006/relationships/hyperlink" Target="https://twitter.com/#!/cannabisencyclo/status/1160236427470262274" TargetMode="External" /><Relationship Id="rId315" Type="http://schemas.openxmlformats.org/officeDocument/2006/relationships/hyperlink" Target="https://twitter.com/#!/cannabisencyclo/status/1160236889514762240" TargetMode="External" /><Relationship Id="rId316" Type="http://schemas.openxmlformats.org/officeDocument/2006/relationships/hyperlink" Target="https://twitter.com/#!/valleytalespod/status/1160243947064582144" TargetMode="External" /><Relationship Id="rId317" Type="http://schemas.openxmlformats.org/officeDocument/2006/relationships/hyperlink" Target="https://twitter.com/#!/cannabisencyclo/status/1160238154613264384" TargetMode="External" /><Relationship Id="rId318" Type="http://schemas.openxmlformats.org/officeDocument/2006/relationships/hyperlink" Target="https://twitter.com/#!/cannabisencyclo/status/1160246616302837760" TargetMode="External" /><Relationship Id="rId319" Type="http://schemas.openxmlformats.org/officeDocument/2006/relationships/hyperlink" Target="https://twitter.com/#!/valleytalespod/status/1160253971249786880" TargetMode="External" /><Relationship Id="rId320" Type="http://schemas.openxmlformats.org/officeDocument/2006/relationships/hyperlink" Target="https://twitter.com/#!/andyjuett/status/1161045362175401986" TargetMode="External" /><Relationship Id="rId321" Type="http://schemas.openxmlformats.org/officeDocument/2006/relationships/hyperlink" Target="https://twitter.com/#!/cannabisencyclo/status/1161044683327279104" TargetMode="External" /><Relationship Id="rId322" Type="http://schemas.openxmlformats.org/officeDocument/2006/relationships/hyperlink" Target="https://twitter.com/#!/cannabisencyclo/status/1161046499951648768" TargetMode="External" /><Relationship Id="rId323" Type="http://schemas.openxmlformats.org/officeDocument/2006/relationships/hyperlink" Target="https://twitter.com/#!/cannabisencyclo/status/1161158204945920001" TargetMode="External" /><Relationship Id="rId324" Type="http://schemas.openxmlformats.org/officeDocument/2006/relationships/hyperlink" Target="https://twitter.com/#!/cannabisencyclo/status/1164311870326468608" TargetMode="External" /><Relationship Id="rId325" Type="http://schemas.openxmlformats.org/officeDocument/2006/relationships/hyperlink" Target="https://twitter.com/#!/jordanokun/status/1164696911523147776" TargetMode="External" /><Relationship Id="rId326" Type="http://schemas.openxmlformats.org/officeDocument/2006/relationships/hyperlink" Target="https://twitter.com/#!/cannabisencyclo/status/1164696153323008000" TargetMode="External" /><Relationship Id="rId327" Type="http://schemas.openxmlformats.org/officeDocument/2006/relationships/hyperlink" Target="https://twitter.com/#!/detroit_boat/status/1164929266561245185" TargetMode="External" /><Relationship Id="rId328" Type="http://schemas.openxmlformats.org/officeDocument/2006/relationships/hyperlink" Target="https://twitter.com/#!/cannabisencyclo/status/1164929060604014592" TargetMode="External" /><Relationship Id="rId329" Type="http://schemas.openxmlformats.org/officeDocument/2006/relationships/hyperlink" Target="https://twitter.com/#!/cannabisencyclo/status/1164930901366562817" TargetMode="External" /><Relationship Id="rId330" Type="http://schemas.openxmlformats.org/officeDocument/2006/relationships/hyperlink" Target="https://twitter.com/#!/cannabisencyclo/status/1165975098534191104" TargetMode="External" /><Relationship Id="rId331" Type="http://schemas.openxmlformats.org/officeDocument/2006/relationships/hyperlink" Target="https://twitter.com/#!/cannabisencyclo/status/1165975889655386117" TargetMode="External" /><Relationship Id="rId332" Type="http://schemas.openxmlformats.org/officeDocument/2006/relationships/hyperlink" Target="https://twitter.com/#!/cannabisencyclo/status/1166127729374220288" TargetMode="External" /><Relationship Id="rId333" Type="http://schemas.openxmlformats.org/officeDocument/2006/relationships/hyperlink" Target="https://twitter.com/#!/cannabisencyclo/status/1166129356910891008" TargetMode="External" /><Relationship Id="rId334" Type="http://schemas.openxmlformats.org/officeDocument/2006/relationships/hyperlink" Target="https://twitter.com/#!/cannabisencyclo/status/1166131558920544257" TargetMode="External" /><Relationship Id="rId335" Type="http://schemas.openxmlformats.org/officeDocument/2006/relationships/hyperlink" Target="https://twitter.com/#!/cannabisencyclo/status/1166609677150543874" TargetMode="External" /><Relationship Id="rId336" Type="http://schemas.openxmlformats.org/officeDocument/2006/relationships/hyperlink" Target="https://twitter.com/#!/cannabisencyclo/status/1166613226207010816" TargetMode="External" /><Relationship Id="rId337" Type="http://schemas.openxmlformats.org/officeDocument/2006/relationships/hyperlink" Target="https://twitter.com/#!/connormcspadden/status/1166613457719955462" TargetMode="External" /><Relationship Id="rId338" Type="http://schemas.openxmlformats.org/officeDocument/2006/relationships/hyperlink" Target="https://twitter.com/#!/cannabisencyclo/status/1166613370411323393" TargetMode="External" /><Relationship Id="rId339" Type="http://schemas.openxmlformats.org/officeDocument/2006/relationships/hyperlink" Target="https://twitter.com/#!/cannabisencyclo/status/1166616164958724097" TargetMode="External" /><Relationship Id="rId340" Type="http://schemas.openxmlformats.org/officeDocument/2006/relationships/hyperlink" Target="https://twitter.com/#!/cannabisencyclo/status/1166724649754845184" TargetMode="External" /><Relationship Id="rId341" Type="http://schemas.openxmlformats.org/officeDocument/2006/relationships/hyperlink" Target="https://twitter.com/#!/cannabisencyclo/status/1167306962163228672" TargetMode="External" /><Relationship Id="rId342" Type="http://schemas.openxmlformats.org/officeDocument/2006/relationships/hyperlink" Target="https://twitter.com/#!/cannabisencyclo/status/1167450928007413761" TargetMode="External" /><Relationship Id="rId343" Type="http://schemas.openxmlformats.org/officeDocument/2006/relationships/hyperlink" Target="https://twitter.com/#!/cannabisencyclo/status/1167595834239643649" TargetMode="External" /><Relationship Id="rId344" Type="http://schemas.openxmlformats.org/officeDocument/2006/relationships/hyperlink" Target="https://twitter.com/#!/cannabisencyclo/status/1169041478057889792" TargetMode="External" /><Relationship Id="rId345" Type="http://schemas.openxmlformats.org/officeDocument/2006/relationships/hyperlink" Target="https://twitter.com/#!/cannabisencyclo/status/1169327880406478849" TargetMode="External" /><Relationship Id="rId346" Type="http://schemas.openxmlformats.org/officeDocument/2006/relationships/hyperlink" Target="https://twitter.com/#!/cannabisencyclo/status/1169968540910260224" TargetMode="External" /><Relationship Id="rId347" Type="http://schemas.openxmlformats.org/officeDocument/2006/relationships/hyperlink" Target="https://twitter.com/#!/cannabisencyclo/status/1169968244037476352" TargetMode="External" /><Relationship Id="rId348" Type="http://schemas.openxmlformats.org/officeDocument/2006/relationships/hyperlink" Target="https://twitter.com/#!/cannabisencyclo/status/1169971828187639810" TargetMode="External" /><Relationship Id="rId349" Type="http://schemas.openxmlformats.org/officeDocument/2006/relationships/hyperlink" Target="https://twitter.com/#!/cannabisencyclo/status/1170142456689627136" TargetMode="External" /><Relationship Id="rId350" Type="http://schemas.openxmlformats.org/officeDocument/2006/relationships/hyperlink" Target="https://twitter.com/#!/cannabisencyclo/status/1170541161359892480" TargetMode="External" /><Relationship Id="rId351" Type="http://schemas.openxmlformats.org/officeDocument/2006/relationships/hyperlink" Target="https://twitter.com/#!/cannabisencyclo/status/1171137294041931776" TargetMode="External" /><Relationship Id="rId352" Type="http://schemas.openxmlformats.org/officeDocument/2006/relationships/hyperlink" Target="https://twitter.com/#!/cannabisencyclo/status/1173810467875115009" TargetMode="External" /><Relationship Id="rId353" Type="http://schemas.openxmlformats.org/officeDocument/2006/relationships/hyperlink" Target="https://twitter.com/#!/cannabisencyclo/status/1176517542963056640" TargetMode="External" /><Relationship Id="rId354" Type="http://schemas.openxmlformats.org/officeDocument/2006/relationships/hyperlink" Target="https://twitter.com/#!/cannabisencyclo/status/1176534567211032576" TargetMode="External" /><Relationship Id="rId355" Type="http://schemas.openxmlformats.org/officeDocument/2006/relationships/hyperlink" Target="https://twitter.com/#!/cannabisencyclo/status/1176974743376809984" TargetMode="External" /><Relationship Id="rId356" Type="http://schemas.openxmlformats.org/officeDocument/2006/relationships/hyperlink" Target="https://twitter.com/#!/gennefer/status/1166603908900360198" TargetMode="External" /><Relationship Id="rId357" Type="http://schemas.openxmlformats.org/officeDocument/2006/relationships/hyperlink" Target="https://twitter.com/#!/gennefer/status/1177013958810583041" TargetMode="External" /><Relationship Id="rId358" Type="http://schemas.openxmlformats.org/officeDocument/2006/relationships/hyperlink" Target="https://twitter.com/#!/cannabisencyclo/status/1166601391663656966" TargetMode="External" /><Relationship Id="rId359" Type="http://schemas.openxmlformats.org/officeDocument/2006/relationships/hyperlink" Target="https://twitter.com/#!/cannabisencyclo/status/1177011101776482304" TargetMode="External" /><Relationship Id="rId360" Type="http://schemas.openxmlformats.org/officeDocument/2006/relationships/hyperlink" Target="https://twitter.com/#!/cannabisencyclo/status/1161044990459408386" TargetMode="External" /><Relationship Id="rId361" Type="http://schemas.openxmlformats.org/officeDocument/2006/relationships/hyperlink" Target="https://twitter.com/#!/cannabisencyclo/status/1177011223356821505" TargetMode="External" /><Relationship Id="rId362" Type="http://schemas.openxmlformats.org/officeDocument/2006/relationships/hyperlink" Target="https://twitter.com/#!/fakejakebrowne/status/1161359018796830720" TargetMode="External" /><Relationship Id="rId363" Type="http://schemas.openxmlformats.org/officeDocument/2006/relationships/hyperlink" Target="https://twitter.com/#!/fakejakebrowne/status/1177000932527050753" TargetMode="External" /><Relationship Id="rId364" Type="http://schemas.openxmlformats.org/officeDocument/2006/relationships/hyperlink" Target="https://twitter.com/#!/cannabisencyclo/status/1176998293223571458" TargetMode="External" /><Relationship Id="rId365" Type="http://schemas.openxmlformats.org/officeDocument/2006/relationships/hyperlink" Target="https://twitter.com/#!/cannabisencyclo/status/1177018014836785153" TargetMode="External" /><Relationship Id="rId366" Type="http://schemas.openxmlformats.org/officeDocument/2006/relationships/hyperlink" Target="https://twitter.com/#!/bennettleigh/status/1177432477406613504" TargetMode="External" /><Relationship Id="rId367" Type="http://schemas.openxmlformats.org/officeDocument/2006/relationships/hyperlink" Target="https://twitter.com/#!/cannabisencyclo/status/1171163557477568512" TargetMode="External" /><Relationship Id="rId368" Type="http://schemas.openxmlformats.org/officeDocument/2006/relationships/hyperlink" Target="https://twitter.com/#!/cannabisencyclo/status/1177407410912165888" TargetMode="External" /><Relationship Id="rId369" Type="http://schemas.openxmlformats.org/officeDocument/2006/relationships/hyperlink" Target="https://twitter.com/#!/cannabisencyclo/status/1177408424067264512" TargetMode="External" /><Relationship Id="rId370" Type="http://schemas.openxmlformats.org/officeDocument/2006/relationships/hyperlink" Target="https://twitter.com/#!/cannabisencyclo/status/1178407981848772608" TargetMode="External" /><Relationship Id="rId371" Type="http://schemas.openxmlformats.org/officeDocument/2006/relationships/hyperlink" Target="https://twitter.com/#!/cannabisencyclo/status/1179268225768607744" TargetMode="External" /><Relationship Id="rId372" Type="http://schemas.openxmlformats.org/officeDocument/2006/relationships/hyperlink" Target="https://twitter.com/#!/katywinge/status/1179622222144520192" TargetMode="External" /><Relationship Id="rId373" Type="http://schemas.openxmlformats.org/officeDocument/2006/relationships/hyperlink" Target="https://twitter.com/#!/cannabisencyclo/status/1161483248532361217" TargetMode="External" /><Relationship Id="rId374" Type="http://schemas.openxmlformats.org/officeDocument/2006/relationships/hyperlink" Target="https://twitter.com/#!/cannabisencyclo/status/1179621878396313600" TargetMode="External" /><Relationship Id="rId375" Type="http://schemas.openxmlformats.org/officeDocument/2006/relationships/hyperlink" Target="https://twitter.com/#!/cannabisencyclo/status/1179922453105139712" TargetMode="External" /><Relationship Id="rId376" Type="http://schemas.openxmlformats.org/officeDocument/2006/relationships/hyperlink" Target="https://twitter.com/#!/cannabisencyclo/status/1168202354149117952" TargetMode="External" /><Relationship Id="rId377" Type="http://schemas.openxmlformats.org/officeDocument/2006/relationships/hyperlink" Target="https://twitter.com/#!/cannabisencyclo/status/1179924628283764744" TargetMode="External" /><Relationship Id="rId378" Type="http://schemas.openxmlformats.org/officeDocument/2006/relationships/hyperlink" Target="https://twitter.com/#!/cannabisencyclo/status/1164300455515578373" TargetMode="External" /><Relationship Id="rId379" Type="http://schemas.openxmlformats.org/officeDocument/2006/relationships/hyperlink" Target="https://twitter.com/#!/cannabisencyclo/status/1167841411393191936" TargetMode="External" /><Relationship Id="rId380" Type="http://schemas.openxmlformats.org/officeDocument/2006/relationships/hyperlink" Target="https://twitter.com/#!/cannabisencyclo/status/1179925105956331520" TargetMode="External" /><Relationship Id="rId381" Type="http://schemas.openxmlformats.org/officeDocument/2006/relationships/hyperlink" Target="https://twitter.com/#!/jokicnicola/status/1181040831400161280" TargetMode="External" /><Relationship Id="rId382" Type="http://schemas.openxmlformats.org/officeDocument/2006/relationships/hyperlink" Target="https://twitter.com/#!/cannabisencyclo/status/1180874486473560064" TargetMode="External" /><Relationship Id="rId383" Type="http://schemas.openxmlformats.org/officeDocument/2006/relationships/hyperlink" Target="https://twitter.com/#!/cannabisencyclo/status/1182054176844472320" TargetMode="External" /><Relationship Id="rId384" Type="http://schemas.openxmlformats.org/officeDocument/2006/relationships/hyperlink" Target="https://twitter.com/#!/cannabisencyclo/status/1182315855507415040" TargetMode="External" /><Relationship Id="rId385" Type="http://schemas.openxmlformats.org/officeDocument/2006/relationships/hyperlink" Target="https://twitter.com/#!/cannabisencyclo/status/1182316308538347520" TargetMode="External" /><Relationship Id="rId386" Type="http://schemas.openxmlformats.org/officeDocument/2006/relationships/hyperlink" Target="https://twitter.com/#!/cannabisencyclo/status/1164928311820091394" TargetMode="External" /><Relationship Id="rId387" Type="http://schemas.openxmlformats.org/officeDocument/2006/relationships/hyperlink" Target="https://twitter.com/#!/cannabisencyclo/status/1166129432697831424" TargetMode="External" /><Relationship Id="rId388" Type="http://schemas.openxmlformats.org/officeDocument/2006/relationships/hyperlink" Target="https://twitter.com/#!/cannabisencyclo/status/1182686315206205440" TargetMode="External" /><Relationship Id="rId389" Type="http://schemas.openxmlformats.org/officeDocument/2006/relationships/hyperlink" Target="https://twitter.com/#!/cannabisencyclo/status/1157436103877627909" TargetMode="External" /><Relationship Id="rId390" Type="http://schemas.openxmlformats.org/officeDocument/2006/relationships/hyperlink" Target="https://twitter.com/#!/cannabisencyclo/status/1160236001035354112" TargetMode="External" /><Relationship Id="rId391" Type="http://schemas.openxmlformats.org/officeDocument/2006/relationships/hyperlink" Target="https://twitter.com/#!/cannabisencyclo/status/1161358065678991360" TargetMode="External" /><Relationship Id="rId392" Type="http://schemas.openxmlformats.org/officeDocument/2006/relationships/hyperlink" Target="https://twitter.com/#!/cannabisencyclo/status/1161389590336307200" TargetMode="External" /><Relationship Id="rId393" Type="http://schemas.openxmlformats.org/officeDocument/2006/relationships/hyperlink" Target="https://twitter.com/#!/cannabisencyclo/status/1175531587011829761" TargetMode="External" /><Relationship Id="rId394" Type="http://schemas.openxmlformats.org/officeDocument/2006/relationships/hyperlink" Target="https://twitter.com/#!/cannabisencyclo/status/1176998236575260672" TargetMode="External" /><Relationship Id="rId395" Type="http://schemas.openxmlformats.org/officeDocument/2006/relationships/hyperlink" Target="https://twitter.com/#!/cannabisencyclo/status/1177434464085000192" TargetMode="External" /><Relationship Id="rId396" Type="http://schemas.openxmlformats.org/officeDocument/2006/relationships/hyperlink" Target="https://twitter.com/#!/robertabertric1/status/1183420351881121799" TargetMode="External" /><Relationship Id="rId397" Type="http://schemas.openxmlformats.org/officeDocument/2006/relationships/hyperlink" Target="https://api.twitter.com/1.1/geo/id/4ec01c9dbc693497.json" TargetMode="External" /><Relationship Id="rId398" Type="http://schemas.openxmlformats.org/officeDocument/2006/relationships/hyperlink" Target="https://api.twitter.com/1.1/geo/id/4ec01c9dbc693497.json" TargetMode="External" /><Relationship Id="rId399" Type="http://schemas.openxmlformats.org/officeDocument/2006/relationships/hyperlink" Target="https://api.twitter.com/1.1/geo/id/00c9d1dd71ddc799.json" TargetMode="External" /><Relationship Id="rId400" Type="http://schemas.openxmlformats.org/officeDocument/2006/relationships/hyperlink" Target="https://api.twitter.com/1.1/geo/id/00c55f041e27dc51.json" TargetMode="External" /><Relationship Id="rId401" Type="http://schemas.openxmlformats.org/officeDocument/2006/relationships/hyperlink" Target="https://api.twitter.com/1.1/geo/id/4ec01c9dbc693497.json" TargetMode="External" /><Relationship Id="rId402" Type="http://schemas.openxmlformats.org/officeDocument/2006/relationships/hyperlink" Target="https://api.twitter.com/1.1/geo/id/07d9cd6afd884001.json" TargetMode="External" /><Relationship Id="rId403" Type="http://schemas.openxmlformats.org/officeDocument/2006/relationships/hyperlink" Target="https://api.twitter.com/1.1/geo/id/fbd6d2f5a4e4a15e.json" TargetMode="External" /><Relationship Id="rId404" Type="http://schemas.openxmlformats.org/officeDocument/2006/relationships/hyperlink" Target="https://api.twitter.com/1.1/geo/id/01a9a39529b27f36.json" TargetMode="External" /><Relationship Id="rId405" Type="http://schemas.openxmlformats.org/officeDocument/2006/relationships/hyperlink" Target="https://api.twitter.com/1.1/geo/id/5a110d312052166f.json" TargetMode="External" /><Relationship Id="rId406" Type="http://schemas.openxmlformats.org/officeDocument/2006/relationships/hyperlink" Target="https://api.twitter.com/1.1/geo/id/5a110d312052166f.json" TargetMode="External" /><Relationship Id="rId407" Type="http://schemas.openxmlformats.org/officeDocument/2006/relationships/hyperlink" Target="https://api.twitter.com/1.1/geo/id/fbd6d2f5a4e4a15e.json" TargetMode="External" /><Relationship Id="rId408" Type="http://schemas.openxmlformats.org/officeDocument/2006/relationships/hyperlink" Target="https://api.twitter.com/1.1/geo/id/b71fac2ee9792cbe.json" TargetMode="External" /><Relationship Id="rId409" Type="http://schemas.openxmlformats.org/officeDocument/2006/relationships/hyperlink" Target="https://api.twitter.com/1.1/geo/id/b71fac2ee9792cbe.json" TargetMode="External" /><Relationship Id="rId410" Type="http://schemas.openxmlformats.org/officeDocument/2006/relationships/hyperlink" Target="https://api.twitter.com/1.1/geo/id/5a9de3ff3fdd849d.json" TargetMode="External" /><Relationship Id="rId411" Type="http://schemas.openxmlformats.org/officeDocument/2006/relationships/hyperlink" Target="https://api.twitter.com/1.1/geo/id/5a110d312052166f.json" TargetMode="External" /><Relationship Id="rId412" Type="http://schemas.openxmlformats.org/officeDocument/2006/relationships/comments" Target="../comments13.xml" /><Relationship Id="rId413" Type="http://schemas.openxmlformats.org/officeDocument/2006/relationships/vmlDrawing" Target="../drawings/vmlDrawing6.vml" /><Relationship Id="rId414" Type="http://schemas.openxmlformats.org/officeDocument/2006/relationships/table" Target="../tables/table23.xml" /><Relationship Id="rId415"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8ddaaCZOGg" TargetMode="External" /><Relationship Id="rId2" Type="http://schemas.openxmlformats.org/officeDocument/2006/relationships/hyperlink" Target="https://t.co/t7FKC6p23N" TargetMode="External" /><Relationship Id="rId3" Type="http://schemas.openxmlformats.org/officeDocument/2006/relationships/hyperlink" Target="https://t.co/tj4BfeZ7s4" TargetMode="External" /><Relationship Id="rId4" Type="http://schemas.openxmlformats.org/officeDocument/2006/relationships/hyperlink" Target="https://t.co/40oqSXdXQg" TargetMode="External" /><Relationship Id="rId5" Type="http://schemas.openxmlformats.org/officeDocument/2006/relationships/hyperlink" Target="https://t.co/1Iedexb3VX" TargetMode="External" /><Relationship Id="rId6" Type="http://schemas.openxmlformats.org/officeDocument/2006/relationships/hyperlink" Target="http://t.co/Xjc9fiMvQ5" TargetMode="External" /><Relationship Id="rId7" Type="http://schemas.openxmlformats.org/officeDocument/2006/relationships/hyperlink" Target="http://douglovesmovies.com/" TargetMode="External" /><Relationship Id="rId8" Type="http://schemas.openxmlformats.org/officeDocument/2006/relationships/hyperlink" Target="https://t.co/BFKnyn44BM" TargetMode="External" /><Relationship Id="rId9" Type="http://schemas.openxmlformats.org/officeDocument/2006/relationships/hyperlink" Target="https://open.spotify.com/album/681ZA3r0KQFEjHtrHNWiLF?si=rEZM_NW0QZa_04SpVIsSBQ" TargetMode="External" /><Relationship Id="rId10" Type="http://schemas.openxmlformats.org/officeDocument/2006/relationships/hyperlink" Target="http://instagram.com/theexoticidiot" TargetMode="External" /><Relationship Id="rId11" Type="http://schemas.openxmlformats.org/officeDocument/2006/relationships/hyperlink" Target="https://t.co/Ywya9FlLIg" TargetMode="External" /><Relationship Id="rId12" Type="http://schemas.openxmlformats.org/officeDocument/2006/relationships/hyperlink" Target="http://wwn.nebcorp.com/" TargetMode="External" /><Relationship Id="rId13" Type="http://schemas.openxmlformats.org/officeDocument/2006/relationships/hyperlink" Target="http://marigoldsweetsco.com/" TargetMode="External" /><Relationship Id="rId14" Type="http://schemas.openxmlformats.org/officeDocument/2006/relationships/hyperlink" Target="http://theweedtube.com/app" TargetMode="External" /><Relationship Id="rId15" Type="http://schemas.openxmlformats.org/officeDocument/2006/relationships/hyperlink" Target="http://www.breal.tv/" TargetMode="External" /><Relationship Id="rId16" Type="http://schemas.openxmlformats.org/officeDocument/2006/relationships/hyperlink" Target="http://t.co/Ayyl1eddW6" TargetMode="External" /><Relationship Id="rId17" Type="http://schemas.openxmlformats.org/officeDocument/2006/relationships/hyperlink" Target="http://about.me/bradbogus" TargetMode="External" /><Relationship Id="rId18" Type="http://schemas.openxmlformats.org/officeDocument/2006/relationships/hyperlink" Target="http://jakebrowne.com/" TargetMode="External" /><Relationship Id="rId19" Type="http://schemas.openxmlformats.org/officeDocument/2006/relationships/hyperlink" Target="https://t.co/Qg9Ora5hG4" TargetMode="External" /><Relationship Id="rId20" Type="http://schemas.openxmlformats.org/officeDocument/2006/relationships/hyperlink" Target="https://t.co/L3cZptGiIW" TargetMode="External" /><Relationship Id="rId21" Type="http://schemas.openxmlformats.org/officeDocument/2006/relationships/hyperlink" Target="https://t.co/hxkN9weT1K" TargetMode="External" /><Relationship Id="rId22" Type="http://schemas.openxmlformats.org/officeDocument/2006/relationships/hyperlink" Target="https://t.co/V6eRcdBkOp" TargetMode="External" /><Relationship Id="rId23" Type="http://schemas.openxmlformats.org/officeDocument/2006/relationships/hyperlink" Target="https://t.co/3gEVFWrAsR" TargetMode="External" /><Relationship Id="rId24" Type="http://schemas.openxmlformats.org/officeDocument/2006/relationships/hyperlink" Target="https://t.co/tq2pGi8f4d" TargetMode="External" /><Relationship Id="rId25" Type="http://schemas.openxmlformats.org/officeDocument/2006/relationships/hyperlink" Target="https://t.co/EDucVX0kSA" TargetMode="External" /><Relationship Id="rId26" Type="http://schemas.openxmlformats.org/officeDocument/2006/relationships/hyperlink" Target="https://t.co/akMdBUPQYO" TargetMode="External" /><Relationship Id="rId27" Type="http://schemas.openxmlformats.org/officeDocument/2006/relationships/hyperlink" Target="https://t.co/GRVM0pLrPa" TargetMode="External" /><Relationship Id="rId28" Type="http://schemas.openxmlformats.org/officeDocument/2006/relationships/hyperlink" Target="https://about.twitter.com/" TargetMode="External" /><Relationship Id="rId29" Type="http://schemas.openxmlformats.org/officeDocument/2006/relationships/hyperlink" Target="http://la.eater.com/" TargetMode="External" /><Relationship Id="rId30" Type="http://schemas.openxmlformats.org/officeDocument/2006/relationships/hyperlink" Target="https://itunes.apple.com/us/podcast/valley-tales-podcast/id1456239916" TargetMode="External" /><Relationship Id="rId31" Type="http://schemas.openxmlformats.org/officeDocument/2006/relationships/hyperlink" Target="http://instagram.com/zurealyst" TargetMode="External" /><Relationship Id="rId32" Type="http://schemas.openxmlformats.org/officeDocument/2006/relationships/hyperlink" Target="https://t.co/fRazRgkrz7" TargetMode="External" /><Relationship Id="rId33" Type="http://schemas.openxmlformats.org/officeDocument/2006/relationships/hyperlink" Target="https://t.co/X7TFwgwPWn" TargetMode="External" /><Relationship Id="rId34" Type="http://schemas.openxmlformats.org/officeDocument/2006/relationships/hyperlink" Target="http://pattymo.com/" TargetMode="External" /><Relationship Id="rId35" Type="http://schemas.openxmlformats.org/officeDocument/2006/relationships/hyperlink" Target="https://t.co/gkWvYj8N0j" TargetMode="External" /><Relationship Id="rId36" Type="http://schemas.openxmlformats.org/officeDocument/2006/relationships/hyperlink" Target="https://itunes.apple.com/us/podcast/air-jordan-a-food-podcast/id1437334078?mt=2" TargetMode="External" /><Relationship Id="rId37" Type="http://schemas.openxmlformats.org/officeDocument/2006/relationships/hyperlink" Target="https://t.co/Nh8LaRPmaL" TargetMode="External" /><Relationship Id="rId38" Type="http://schemas.openxmlformats.org/officeDocument/2006/relationships/hyperlink" Target="http://samantharuddy.com/" TargetMode="External" /><Relationship Id="rId39" Type="http://schemas.openxmlformats.org/officeDocument/2006/relationships/hyperlink" Target="http://robdelaney.com/" TargetMode="External" /><Relationship Id="rId40" Type="http://schemas.openxmlformats.org/officeDocument/2006/relationships/hyperlink" Target="http://www.instagram.com/realDonaldTrump" TargetMode="External" /><Relationship Id="rId41" Type="http://schemas.openxmlformats.org/officeDocument/2006/relationships/hyperlink" Target="http://www.pattonoswalt.com/" TargetMode="External" /><Relationship Id="rId42" Type="http://schemas.openxmlformats.org/officeDocument/2006/relationships/hyperlink" Target="https://t.co/tnClU3YY5o" TargetMode="External" /><Relationship Id="rId43" Type="http://schemas.openxmlformats.org/officeDocument/2006/relationships/hyperlink" Target="http://www.badmaashla.com/" TargetMode="External" /><Relationship Id="rId44" Type="http://schemas.openxmlformats.org/officeDocument/2006/relationships/hyperlink" Target="http://connormcspadden.com/" TargetMode="External" /><Relationship Id="rId45" Type="http://schemas.openxmlformats.org/officeDocument/2006/relationships/hyperlink" Target="https://t.co/TNCCMkmhgB" TargetMode="External" /><Relationship Id="rId46" Type="http://schemas.openxmlformats.org/officeDocument/2006/relationships/hyperlink" Target="http://instagram.com/philorphilip" TargetMode="External" /><Relationship Id="rId47" Type="http://schemas.openxmlformats.org/officeDocument/2006/relationships/hyperlink" Target="https://t.co/mqcUPxsKrZ" TargetMode="External" /><Relationship Id="rId48" Type="http://schemas.openxmlformats.org/officeDocument/2006/relationships/hyperlink" Target="http://twitch.tv/PatFromEarth" TargetMode="External" /><Relationship Id="rId49" Type="http://schemas.openxmlformats.org/officeDocument/2006/relationships/hyperlink" Target="https://t.co/bDWal4xQ9w" TargetMode="External" /><Relationship Id="rId50" Type="http://schemas.openxmlformats.org/officeDocument/2006/relationships/hyperlink" Target="https://t.co/nGIN2gpicU" TargetMode="External" /><Relationship Id="rId51" Type="http://schemas.openxmlformats.org/officeDocument/2006/relationships/hyperlink" Target="http://www.simonmajumdar.com/" TargetMode="External" /><Relationship Id="rId52" Type="http://schemas.openxmlformats.org/officeDocument/2006/relationships/hyperlink" Target="http://stephenking.com/" TargetMode="External" /><Relationship Id="rId53" Type="http://schemas.openxmlformats.org/officeDocument/2006/relationships/hyperlink" Target="https://www.instagram.com/mattoswaltva/" TargetMode="External" /><Relationship Id="rId54" Type="http://schemas.openxmlformats.org/officeDocument/2006/relationships/hyperlink" Target="https://t.co/uGQGWqE0Io" TargetMode="External" /><Relationship Id="rId55" Type="http://schemas.openxmlformats.org/officeDocument/2006/relationships/hyperlink" Target="http://bit.ly/2mWy7yv" TargetMode="External" /><Relationship Id="rId56" Type="http://schemas.openxmlformats.org/officeDocument/2006/relationships/hyperlink" Target="http://www.denverstiffs.com/" TargetMode="External" /><Relationship Id="rId57" Type="http://schemas.openxmlformats.org/officeDocument/2006/relationships/hyperlink" Target="https://t.co/aFCoAmDuRf" TargetMode="External" /><Relationship Id="rId58" Type="http://schemas.openxmlformats.org/officeDocument/2006/relationships/hyperlink" Target="https://imdb.com/name/nm3833885/" TargetMode="External" /><Relationship Id="rId59" Type="http://schemas.openxmlformats.org/officeDocument/2006/relationships/hyperlink" Target="https://t.co/4ueUnhxvCh" TargetMode="External" /><Relationship Id="rId60" Type="http://schemas.openxmlformats.org/officeDocument/2006/relationships/hyperlink" Target="http://www.alisonbennett.com/" TargetMode="External" /><Relationship Id="rId61" Type="http://schemas.openxmlformats.org/officeDocument/2006/relationships/hyperlink" Target="https://t.co/O5OuqyfNGy" TargetMode="External" /><Relationship Id="rId62" Type="http://schemas.openxmlformats.org/officeDocument/2006/relationships/hyperlink" Target="https://t.co/nCbnpz0Jyd" TargetMode="External" /><Relationship Id="rId63" Type="http://schemas.openxmlformats.org/officeDocument/2006/relationships/hyperlink" Target="https://t.co/6I1s4SZ2y0" TargetMode="External" /><Relationship Id="rId64" Type="http://schemas.openxmlformats.org/officeDocument/2006/relationships/hyperlink" Target="https://t.co/sZ566PtLMc" TargetMode="External" /><Relationship Id="rId65" Type="http://schemas.openxmlformats.org/officeDocument/2006/relationships/hyperlink" Target="https://t.co/RnZPMQaYOO" TargetMode="External" /><Relationship Id="rId66" Type="http://schemas.openxmlformats.org/officeDocument/2006/relationships/hyperlink" Target="http://www.paulftompkins.com/" TargetMode="External" /><Relationship Id="rId67" Type="http://schemas.openxmlformats.org/officeDocument/2006/relationships/hyperlink" Target="https://pbs.twimg.com/profile_banners/1038937699951042560/1557703154" TargetMode="External" /><Relationship Id="rId68" Type="http://schemas.openxmlformats.org/officeDocument/2006/relationships/hyperlink" Target="https://pbs.twimg.com/profile_banners/26074296/1567348854" TargetMode="External" /><Relationship Id="rId69" Type="http://schemas.openxmlformats.org/officeDocument/2006/relationships/hyperlink" Target="https://pbs.twimg.com/profile_banners/2263740990/1560492648" TargetMode="External" /><Relationship Id="rId70" Type="http://schemas.openxmlformats.org/officeDocument/2006/relationships/hyperlink" Target="https://pbs.twimg.com/profile_banners/1311502922/1492836195" TargetMode="External" /><Relationship Id="rId71" Type="http://schemas.openxmlformats.org/officeDocument/2006/relationships/hyperlink" Target="https://pbs.twimg.com/profile_banners/860285200474882049/1561316412" TargetMode="External" /><Relationship Id="rId72" Type="http://schemas.openxmlformats.org/officeDocument/2006/relationships/hyperlink" Target="https://pbs.twimg.com/profile_banners/1086764137739210753/1550119782" TargetMode="External" /><Relationship Id="rId73" Type="http://schemas.openxmlformats.org/officeDocument/2006/relationships/hyperlink" Target="https://pbs.twimg.com/profile_banners/40572559/1560622977" TargetMode="External" /><Relationship Id="rId74" Type="http://schemas.openxmlformats.org/officeDocument/2006/relationships/hyperlink" Target="https://pbs.twimg.com/profile_banners/38611183/1540338749" TargetMode="External" /><Relationship Id="rId75" Type="http://schemas.openxmlformats.org/officeDocument/2006/relationships/hyperlink" Target="https://pbs.twimg.com/profile_banners/18548221/1570370123" TargetMode="External" /><Relationship Id="rId76" Type="http://schemas.openxmlformats.org/officeDocument/2006/relationships/hyperlink" Target="https://pbs.twimg.com/profile_banners/105347801/1481656463" TargetMode="External" /><Relationship Id="rId77" Type="http://schemas.openxmlformats.org/officeDocument/2006/relationships/hyperlink" Target="https://pbs.twimg.com/profile_banners/74988580/1562424152" TargetMode="External" /><Relationship Id="rId78" Type="http://schemas.openxmlformats.org/officeDocument/2006/relationships/hyperlink" Target="https://pbs.twimg.com/profile_banners/713373797928316928/1503937234" TargetMode="External" /><Relationship Id="rId79" Type="http://schemas.openxmlformats.org/officeDocument/2006/relationships/hyperlink" Target="https://pbs.twimg.com/profile_banners/1086357504/1534952813" TargetMode="External" /><Relationship Id="rId80" Type="http://schemas.openxmlformats.org/officeDocument/2006/relationships/hyperlink" Target="https://pbs.twimg.com/profile_banners/7306602/1562524146" TargetMode="External" /><Relationship Id="rId81" Type="http://schemas.openxmlformats.org/officeDocument/2006/relationships/hyperlink" Target="https://pbs.twimg.com/profile_banners/26746278/1530832950" TargetMode="External" /><Relationship Id="rId82" Type="http://schemas.openxmlformats.org/officeDocument/2006/relationships/hyperlink" Target="https://pbs.twimg.com/profile_banners/2669427913/1409934708" TargetMode="External" /><Relationship Id="rId83" Type="http://schemas.openxmlformats.org/officeDocument/2006/relationships/hyperlink" Target="https://pbs.twimg.com/profile_banners/1031680007960252416/1567453999" TargetMode="External" /><Relationship Id="rId84" Type="http://schemas.openxmlformats.org/officeDocument/2006/relationships/hyperlink" Target="https://pbs.twimg.com/profile_banners/1019883722810765312/1532058351" TargetMode="External" /><Relationship Id="rId85" Type="http://schemas.openxmlformats.org/officeDocument/2006/relationships/hyperlink" Target="https://pbs.twimg.com/profile_banners/17975333/1369160001" TargetMode="External" /><Relationship Id="rId86" Type="http://schemas.openxmlformats.org/officeDocument/2006/relationships/hyperlink" Target="https://pbs.twimg.com/profile_banners/111974497/1543634103" TargetMode="External" /><Relationship Id="rId87" Type="http://schemas.openxmlformats.org/officeDocument/2006/relationships/hyperlink" Target="https://pbs.twimg.com/profile_banners/1041431080195289089/1537133202" TargetMode="External" /><Relationship Id="rId88" Type="http://schemas.openxmlformats.org/officeDocument/2006/relationships/hyperlink" Target="https://pbs.twimg.com/profile_banners/471672239/1555590586" TargetMode="External" /><Relationship Id="rId89" Type="http://schemas.openxmlformats.org/officeDocument/2006/relationships/hyperlink" Target="https://pbs.twimg.com/profile_banners/1073237029037711360/1565132664" TargetMode="External" /><Relationship Id="rId90" Type="http://schemas.openxmlformats.org/officeDocument/2006/relationships/hyperlink" Target="https://pbs.twimg.com/profile_banners/935014790/1564521495" TargetMode="External" /><Relationship Id="rId91" Type="http://schemas.openxmlformats.org/officeDocument/2006/relationships/hyperlink" Target="https://pbs.twimg.com/profile_banners/1051101784058540032/1567855978" TargetMode="External" /><Relationship Id="rId92" Type="http://schemas.openxmlformats.org/officeDocument/2006/relationships/hyperlink" Target="https://pbs.twimg.com/profile_banners/3742200391/1569005639" TargetMode="External" /><Relationship Id="rId93" Type="http://schemas.openxmlformats.org/officeDocument/2006/relationships/hyperlink" Target="https://pbs.twimg.com/profile_banners/319649781/1528027856" TargetMode="External" /><Relationship Id="rId94" Type="http://schemas.openxmlformats.org/officeDocument/2006/relationships/hyperlink" Target="https://pbs.twimg.com/profile_banners/1023963362986737664/1540769387" TargetMode="External" /><Relationship Id="rId95" Type="http://schemas.openxmlformats.org/officeDocument/2006/relationships/hyperlink" Target="https://pbs.twimg.com/profile_banners/861645687670415364/1570066201" TargetMode="External" /><Relationship Id="rId96" Type="http://schemas.openxmlformats.org/officeDocument/2006/relationships/hyperlink" Target="https://pbs.twimg.com/profile_banners/1081404517/1555553549" TargetMode="External" /><Relationship Id="rId97" Type="http://schemas.openxmlformats.org/officeDocument/2006/relationships/hyperlink" Target="https://pbs.twimg.com/profile_banners/784169523062640640/1561566950" TargetMode="External" /><Relationship Id="rId98" Type="http://schemas.openxmlformats.org/officeDocument/2006/relationships/hyperlink" Target="https://pbs.twimg.com/profile_banners/1115062645420363776/1567054300" TargetMode="External" /><Relationship Id="rId99" Type="http://schemas.openxmlformats.org/officeDocument/2006/relationships/hyperlink" Target="https://pbs.twimg.com/profile_banners/3177913382/1554614897" TargetMode="External" /><Relationship Id="rId100" Type="http://schemas.openxmlformats.org/officeDocument/2006/relationships/hyperlink" Target="https://pbs.twimg.com/profile_banners/117620214/1563229922" TargetMode="External" /><Relationship Id="rId101" Type="http://schemas.openxmlformats.org/officeDocument/2006/relationships/hyperlink" Target="https://pbs.twimg.com/profile_banners/30364057/1559768180" TargetMode="External" /><Relationship Id="rId102" Type="http://schemas.openxmlformats.org/officeDocument/2006/relationships/hyperlink" Target="https://pbs.twimg.com/profile_banners/3335248665/1567716690" TargetMode="External" /><Relationship Id="rId103" Type="http://schemas.openxmlformats.org/officeDocument/2006/relationships/hyperlink" Target="https://pbs.twimg.com/profile_banners/209750313/1519346057" TargetMode="External" /><Relationship Id="rId104" Type="http://schemas.openxmlformats.org/officeDocument/2006/relationships/hyperlink" Target="https://pbs.twimg.com/profile_banners/1064693020811919360/1557299528" TargetMode="External" /><Relationship Id="rId105" Type="http://schemas.openxmlformats.org/officeDocument/2006/relationships/hyperlink" Target="https://pbs.twimg.com/profile_banners/313007907/1523962394" TargetMode="External" /><Relationship Id="rId106" Type="http://schemas.openxmlformats.org/officeDocument/2006/relationships/hyperlink" Target="https://pbs.twimg.com/profile_banners/115275690/1367464927" TargetMode="External" /><Relationship Id="rId107" Type="http://schemas.openxmlformats.org/officeDocument/2006/relationships/hyperlink" Target="https://pbs.twimg.com/profile_banners/603901726/1554259060" TargetMode="External" /><Relationship Id="rId108" Type="http://schemas.openxmlformats.org/officeDocument/2006/relationships/hyperlink" Target="https://pbs.twimg.com/profile_banners/1144365315318525952/1568691975" TargetMode="External" /><Relationship Id="rId109" Type="http://schemas.openxmlformats.org/officeDocument/2006/relationships/hyperlink" Target="https://pbs.twimg.com/profile_banners/956689077641863168/1519307524" TargetMode="External" /><Relationship Id="rId110" Type="http://schemas.openxmlformats.org/officeDocument/2006/relationships/hyperlink" Target="https://pbs.twimg.com/profile_banners/17121755/1539893135" TargetMode="External" /><Relationship Id="rId111" Type="http://schemas.openxmlformats.org/officeDocument/2006/relationships/hyperlink" Target="https://pbs.twimg.com/profile_banners/37515801/1362759454" TargetMode="External" /><Relationship Id="rId112" Type="http://schemas.openxmlformats.org/officeDocument/2006/relationships/hyperlink" Target="https://pbs.twimg.com/profile_banners/21148487/1559234969" TargetMode="External" /><Relationship Id="rId113" Type="http://schemas.openxmlformats.org/officeDocument/2006/relationships/hyperlink" Target="https://pbs.twimg.com/profile_banners/18369976/1537391377" TargetMode="External" /><Relationship Id="rId114" Type="http://schemas.openxmlformats.org/officeDocument/2006/relationships/hyperlink" Target="https://pbs.twimg.com/profile_banners/3315445508/1439594778" TargetMode="External" /><Relationship Id="rId115" Type="http://schemas.openxmlformats.org/officeDocument/2006/relationships/hyperlink" Target="https://pbs.twimg.com/profile_banners/178772843/1520271335" TargetMode="External" /><Relationship Id="rId116" Type="http://schemas.openxmlformats.org/officeDocument/2006/relationships/hyperlink" Target="https://pbs.twimg.com/profile_banners/15691038/1508468724" TargetMode="External" /><Relationship Id="rId117" Type="http://schemas.openxmlformats.org/officeDocument/2006/relationships/hyperlink" Target="https://pbs.twimg.com/profile_banners/7121092/1562363046" TargetMode="External" /><Relationship Id="rId118" Type="http://schemas.openxmlformats.org/officeDocument/2006/relationships/hyperlink" Target="https://pbs.twimg.com/profile_banners/57565229/1557770200" TargetMode="External" /><Relationship Id="rId119" Type="http://schemas.openxmlformats.org/officeDocument/2006/relationships/hyperlink" Target="https://pbs.twimg.com/profile_banners/116409070/1569355623" TargetMode="External" /><Relationship Id="rId120" Type="http://schemas.openxmlformats.org/officeDocument/2006/relationships/hyperlink" Target="https://pbs.twimg.com/profile_banners/516735853/1498151939" TargetMode="External" /><Relationship Id="rId121" Type="http://schemas.openxmlformats.org/officeDocument/2006/relationships/hyperlink" Target="https://pbs.twimg.com/profile_banners/3013911494/1485783177" TargetMode="External" /><Relationship Id="rId122" Type="http://schemas.openxmlformats.org/officeDocument/2006/relationships/hyperlink" Target="https://pbs.twimg.com/profile_banners/1505305142/1474948297" TargetMode="External" /><Relationship Id="rId123" Type="http://schemas.openxmlformats.org/officeDocument/2006/relationships/hyperlink" Target="https://pbs.twimg.com/profile_banners/21129105/1408488885" TargetMode="External" /><Relationship Id="rId124" Type="http://schemas.openxmlformats.org/officeDocument/2006/relationships/hyperlink" Target="https://pbs.twimg.com/profile_banners/450314295/1561694560" TargetMode="External" /><Relationship Id="rId125" Type="http://schemas.openxmlformats.org/officeDocument/2006/relationships/hyperlink" Target="https://pbs.twimg.com/profile_banners/890891/1523712004" TargetMode="External" /><Relationship Id="rId126" Type="http://schemas.openxmlformats.org/officeDocument/2006/relationships/hyperlink" Target="https://pbs.twimg.com/profile_banners/783214/1556918042" TargetMode="External" /><Relationship Id="rId127" Type="http://schemas.openxmlformats.org/officeDocument/2006/relationships/hyperlink" Target="https://pbs.twimg.com/profile_banners/16510540/1411343400" TargetMode="External" /><Relationship Id="rId128" Type="http://schemas.openxmlformats.org/officeDocument/2006/relationships/hyperlink" Target="https://pbs.twimg.com/profile_banners/993007598205992960/1526184050" TargetMode="External" /><Relationship Id="rId129" Type="http://schemas.openxmlformats.org/officeDocument/2006/relationships/hyperlink" Target="https://pbs.twimg.com/profile_banners/3079176505/1546570088" TargetMode="External" /><Relationship Id="rId130" Type="http://schemas.openxmlformats.org/officeDocument/2006/relationships/hyperlink" Target="https://pbs.twimg.com/profile_banners/111514392/1569344068" TargetMode="External" /><Relationship Id="rId131" Type="http://schemas.openxmlformats.org/officeDocument/2006/relationships/hyperlink" Target="https://pbs.twimg.com/profile_banners/4150969159/1447180037" TargetMode="External" /><Relationship Id="rId132" Type="http://schemas.openxmlformats.org/officeDocument/2006/relationships/hyperlink" Target="https://pbs.twimg.com/profile_banners/2328421/1526525337" TargetMode="External" /><Relationship Id="rId133" Type="http://schemas.openxmlformats.org/officeDocument/2006/relationships/hyperlink" Target="https://pbs.twimg.com/profile_banners/23012305/1554311103" TargetMode="External" /><Relationship Id="rId134" Type="http://schemas.openxmlformats.org/officeDocument/2006/relationships/hyperlink" Target="https://pbs.twimg.com/profile_banners/523822734/1552797559" TargetMode="External" /><Relationship Id="rId135" Type="http://schemas.openxmlformats.org/officeDocument/2006/relationships/hyperlink" Target="https://pbs.twimg.com/profile_banners/20711389/1369651752" TargetMode="External" /><Relationship Id="rId136" Type="http://schemas.openxmlformats.org/officeDocument/2006/relationships/hyperlink" Target="https://pbs.twimg.com/profile_banners/256432094/1463770283" TargetMode="External" /><Relationship Id="rId137" Type="http://schemas.openxmlformats.org/officeDocument/2006/relationships/hyperlink" Target="https://pbs.twimg.com/profile_banners/38779513/1559591099" TargetMode="External" /><Relationship Id="rId138" Type="http://schemas.openxmlformats.org/officeDocument/2006/relationships/hyperlink" Target="https://pbs.twimg.com/profile_banners/39321718/1555424025" TargetMode="External" /><Relationship Id="rId139" Type="http://schemas.openxmlformats.org/officeDocument/2006/relationships/hyperlink" Target="https://pbs.twimg.com/profile_banners/46775436/1543342010" TargetMode="External" /><Relationship Id="rId140" Type="http://schemas.openxmlformats.org/officeDocument/2006/relationships/hyperlink" Target="https://pbs.twimg.com/profile_banners/22084427/1568016758" TargetMode="External" /><Relationship Id="rId141" Type="http://schemas.openxmlformats.org/officeDocument/2006/relationships/hyperlink" Target="https://pbs.twimg.com/profile_banners/25073877/1560920145" TargetMode="External" /><Relationship Id="rId142" Type="http://schemas.openxmlformats.org/officeDocument/2006/relationships/hyperlink" Target="https://pbs.twimg.com/profile_banners/1018536105870798848/1570843050" TargetMode="External" /><Relationship Id="rId143" Type="http://schemas.openxmlformats.org/officeDocument/2006/relationships/hyperlink" Target="https://pbs.twimg.com/profile_banners/139162440/1559885913" TargetMode="External" /><Relationship Id="rId144" Type="http://schemas.openxmlformats.org/officeDocument/2006/relationships/hyperlink" Target="https://pbs.twimg.com/profile_banners/1653650822/1559713265" TargetMode="External" /><Relationship Id="rId145" Type="http://schemas.openxmlformats.org/officeDocument/2006/relationships/hyperlink" Target="https://pbs.twimg.com/profile_banners/23903517/1541178557" TargetMode="External" /><Relationship Id="rId146" Type="http://schemas.openxmlformats.org/officeDocument/2006/relationships/hyperlink" Target="https://pbs.twimg.com/profile_banners/109155876/1506787902" TargetMode="External" /><Relationship Id="rId147" Type="http://schemas.openxmlformats.org/officeDocument/2006/relationships/hyperlink" Target="https://pbs.twimg.com/profile_banners/769960406/1470905746" TargetMode="External" /><Relationship Id="rId148" Type="http://schemas.openxmlformats.org/officeDocument/2006/relationships/hyperlink" Target="https://pbs.twimg.com/profile_banners/19563907/1448743756" TargetMode="External" /><Relationship Id="rId149" Type="http://schemas.openxmlformats.org/officeDocument/2006/relationships/hyperlink" Target="https://pbs.twimg.com/profile_banners/287407012/1454097104" TargetMode="External" /><Relationship Id="rId150" Type="http://schemas.openxmlformats.org/officeDocument/2006/relationships/hyperlink" Target="https://pbs.twimg.com/profile_banners/4265281873/1567584058" TargetMode="External" /><Relationship Id="rId151" Type="http://schemas.openxmlformats.org/officeDocument/2006/relationships/hyperlink" Target="https://pbs.twimg.com/profile_banners/54892867/1544070143" TargetMode="External" /><Relationship Id="rId152" Type="http://schemas.openxmlformats.org/officeDocument/2006/relationships/hyperlink" Target="https://pbs.twimg.com/profile_banners/27373679/1529430912" TargetMode="External" /><Relationship Id="rId153" Type="http://schemas.openxmlformats.org/officeDocument/2006/relationships/hyperlink" Target="https://pbs.twimg.com/profile_banners/847545619245924352/1496436109" TargetMode="External" /><Relationship Id="rId154" Type="http://schemas.openxmlformats.org/officeDocument/2006/relationships/hyperlink" Target="https://pbs.twimg.com/profile_banners/19402839/1566433061" TargetMode="External" /><Relationship Id="rId155" Type="http://schemas.openxmlformats.org/officeDocument/2006/relationships/hyperlink" Target="https://pbs.twimg.com/profile_banners/2835722978/1543212306" TargetMode="External" /><Relationship Id="rId156" Type="http://schemas.openxmlformats.org/officeDocument/2006/relationships/hyperlink" Target="https://pbs.twimg.com/profile_banners/249346453/1535948757" TargetMode="External" /><Relationship Id="rId157" Type="http://schemas.openxmlformats.org/officeDocument/2006/relationships/hyperlink" Target="https://pbs.twimg.com/profile_banners/145320485/1398278046" TargetMode="External" /><Relationship Id="rId158" Type="http://schemas.openxmlformats.org/officeDocument/2006/relationships/hyperlink" Target="https://pbs.twimg.com/profile_banners/2904913023/1560184965" TargetMode="External" /><Relationship Id="rId159" Type="http://schemas.openxmlformats.org/officeDocument/2006/relationships/hyperlink" Target="https://pbs.twimg.com/profile_banners/22037055/1561161724" TargetMode="External" /><Relationship Id="rId160" Type="http://schemas.openxmlformats.org/officeDocument/2006/relationships/hyperlink" Target="https://pbs.twimg.com/profile_banners/18497157/1554511278" TargetMode="External" /><Relationship Id="rId161" Type="http://schemas.openxmlformats.org/officeDocument/2006/relationships/hyperlink" Target="https://pbs.twimg.com/profile_banners/15729017/1547409353" TargetMode="External" /><Relationship Id="rId162" Type="http://schemas.openxmlformats.org/officeDocument/2006/relationships/hyperlink" Target="https://pbs.twimg.com/profile_banners/15858175/1467570312" TargetMode="External" /><Relationship Id="rId163" Type="http://schemas.openxmlformats.org/officeDocument/2006/relationships/hyperlink" Target="https://pbs.twimg.com/profile_banners/21605870/1390687569" TargetMode="External" /><Relationship Id="rId164" Type="http://schemas.openxmlformats.org/officeDocument/2006/relationships/hyperlink" Target="https://pbs.twimg.com/profile_banners/755953153/1555938113" TargetMode="External" /><Relationship Id="rId165" Type="http://schemas.openxmlformats.org/officeDocument/2006/relationships/hyperlink" Target="https://pbs.twimg.com/profile_banners/235460252/1563900432" TargetMode="External" /><Relationship Id="rId166" Type="http://schemas.openxmlformats.org/officeDocument/2006/relationships/hyperlink" Target="https://pbs.twimg.com/profile_banners/2885204903/1494097912" TargetMode="External" /><Relationship Id="rId167" Type="http://schemas.openxmlformats.org/officeDocument/2006/relationships/hyperlink" Target="https://pbs.twimg.com/profile_banners/218592221/1548742547" TargetMode="External" /><Relationship Id="rId168" Type="http://schemas.openxmlformats.org/officeDocument/2006/relationships/hyperlink" Target="https://pbs.twimg.com/profile_banners/1021406238649856000/1569436875" TargetMode="External" /><Relationship Id="rId169" Type="http://schemas.openxmlformats.org/officeDocument/2006/relationships/hyperlink" Target="https://pbs.twimg.com/profile_banners/245129286/1538723207" TargetMode="External" /><Relationship Id="rId170" Type="http://schemas.openxmlformats.org/officeDocument/2006/relationships/hyperlink" Target="https://pbs.twimg.com/profile_banners/1083577671341277185/1547184948" TargetMode="External" /><Relationship Id="rId171" Type="http://schemas.openxmlformats.org/officeDocument/2006/relationships/hyperlink" Target="https://pbs.twimg.com/profile_banners/1111338974860054529/1557942164" TargetMode="External" /><Relationship Id="rId172" Type="http://schemas.openxmlformats.org/officeDocument/2006/relationships/hyperlink" Target="https://pbs.twimg.com/profile_banners/6480652/1546402925" TargetMode="External" /><Relationship Id="rId173" Type="http://schemas.openxmlformats.org/officeDocument/2006/relationships/hyperlink" Target="https://pbs.twimg.com/profile_banners/505268830/1543961944" TargetMode="External" /><Relationship Id="rId174" Type="http://schemas.openxmlformats.org/officeDocument/2006/relationships/hyperlink" Target="https://pbs.twimg.com/profile_banners/17732153/1566789155" TargetMode="External" /><Relationship Id="rId175" Type="http://schemas.openxmlformats.org/officeDocument/2006/relationships/hyperlink" Target="http://abs.twimg.com/images/themes/theme2/bg.gif"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9/bg.gif" TargetMode="External" /><Relationship Id="rId184" Type="http://schemas.openxmlformats.org/officeDocument/2006/relationships/hyperlink" Target="http://abs.twimg.com/images/themes/theme14/bg.gif"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5/bg.gif"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9/bg.gif"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5/bg.png" TargetMode="External" /><Relationship Id="rId200" Type="http://schemas.openxmlformats.org/officeDocument/2006/relationships/hyperlink" Target="http://abs.twimg.com/images/themes/theme6/bg.gif" TargetMode="External" /><Relationship Id="rId201" Type="http://schemas.openxmlformats.org/officeDocument/2006/relationships/hyperlink" Target="http://abs.twimg.com/images/themes/theme17/bg.gif" TargetMode="External" /><Relationship Id="rId202" Type="http://schemas.openxmlformats.org/officeDocument/2006/relationships/hyperlink" Target="http://abs.twimg.com/images/themes/theme6/bg.gif"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4/bg.gif" TargetMode="External" /><Relationship Id="rId207" Type="http://schemas.openxmlformats.org/officeDocument/2006/relationships/hyperlink" Target="http://abs.twimg.com/images/themes/theme9/bg.gif" TargetMode="External" /><Relationship Id="rId208" Type="http://schemas.openxmlformats.org/officeDocument/2006/relationships/hyperlink" Target="http://a0.twimg.com/images/themes/theme9/bg.gif" TargetMode="External" /><Relationship Id="rId209" Type="http://schemas.openxmlformats.org/officeDocument/2006/relationships/hyperlink" Target="http://abs.twimg.com/images/themes/theme5/bg.gif"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pbs.twimg.com/profile_background_images/10447541/Picture_5.png" TargetMode="External" /><Relationship Id="rId215" Type="http://schemas.openxmlformats.org/officeDocument/2006/relationships/hyperlink" Target="http://abs.twimg.com/images/themes/theme14/bg.gif" TargetMode="External" /><Relationship Id="rId216" Type="http://schemas.openxmlformats.org/officeDocument/2006/relationships/hyperlink" Target="http://abs.twimg.com/images/themes/theme9/bg.gif" TargetMode="External" /><Relationship Id="rId217" Type="http://schemas.openxmlformats.org/officeDocument/2006/relationships/hyperlink" Target="http://abs.twimg.com/images/themes/theme14/bg.gif"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4/bg.gif" TargetMode="External" /><Relationship Id="rId224" Type="http://schemas.openxmlformats.org/officeDocument/2006/relationships/hyperlink" Target="http://abs.twimg.com/images/themes/theme18/bg.gif"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4/bg.gif"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0/bg.gif"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9/bg.gif" TargetMode="External" /><Relationship Id="rId239" Type="http://schemas.openxmlformats.org/officeDocument/2006/relationships/hyperlink" Target="http://abs.twimg.com/images/themes/theme8/bg.gif"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4/bg.gif" TargetMode="External" /><Relationship Id="rId246" Type="http://schemas.openxmlformats.org/officeDocument/2006/relationships/hyperlink" Target="http://abs.twimg.com/images/themes/theme4/bg.gif"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5/bg.gif" TargetMode="External" /><Relationship Id="rId251" Type="http://schemas.openxmlformats.org/officeDocument/2006/relationships/hyperlink" Target="http://abs.twimg.com/images/themes/theme5/bg.gif"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5/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5/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3/bg.gif" TargetMode="External" /><Relationship Id="rId267" Type="http://schemas.openxmlformats.org/officeDocument/2006/relationships/hyperlink" Target="http://abs.twimg.com/images/themes/theme6/bg.gif"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1/bg.gif"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9/bg.gif" TargetMode="External" /><Relationship Id="rId276" Type="http://schemas.openxmlformats.org/officeDocument/2006/relationships/hyperlink" Target="http://abs.twimg.com/images/themes/theme9/bg.gif" TargetMode="External" /><Relationship Id="rId277" Type="http://schemas.openxmlformats.org/officeDocument/2006/relationships/hyperlink" Target="http://abs.twimg.com/images/themes/theme10/bg.gif" TargetMode="External" /><Relationship Id="rId278" Type="http://schemas.openxmlformats.org/officeDocument/2006/relationships/hyperlink" Target="http://pbs.twimg.com/profile_images/1157388868649439232/UxU-6aRw_normal.jpg" TargetMode="External" /><Relationship Id="rId279" Type="http://schemas.openxmlformats.org/officeDocument/2006/relationships/hyperlink" Target="http://pbs.twimg.com/profile_images/1140679079806394369/wQ1wgwWI_normal.jpg" TargetMode="External" /><Relationship Id="rId280" Type="http://schemas.openxmlformats.org/officeDocument/2006/relationships/hyperlink" Target="http://pbs.twimg.com/profile_images/1139414858703634433/cnBVld_5_normal.jpg" TargetMode="External" /><Relationship Id="rId281" Type="http://schemas.openxmlformats.org/officeDocument/2006/relationships/hyperlink" Target="http://pbs.twimg.com/profile_images/855643127541104640/zd0D0r2D_normal.jpg" TargetMode="External" /><Relationship Id="rId282" Type="http://schemas.openxmlformats.org/officeDocument/2006/relationships/hyperlink" Target="http://pbs.twimg.com/profile_images/1134532947212525569/Z1lJB6Ru_normal.jpg" TargetMode="External" /><Relationship Id="rId283" Type="http://schemas.openxmlformats.org/officeDocument/2006/relationships/hyperlink" Target="http://pbs.twimg.com/profile_images/1086764562756431872/oBHz7nLp_normal.jpg" TargetMode="External" /><Relationship Id="rId284" Type="http://schemas.openxmlformats.org/officeDocument/2006/relationships/hyperlink" Target="http://pbs.twimg.com/profile_images/1139758403280965633/3yx5aw8g_normal.jpg" TargetMode="External" /><Relationship Id="rId285" Type="http://schemas.openxmlformats.org/officeDocument/2006/relationships/hyperlink" Target="http://pbs.twimg.com/profile_images/202878226/sallyandI_normal.jpg" TargetMode="External" /><Relationship Id="rId286" Type="http://schemas.openxmlformats.org/officeDocument/2006/relationships/hyperlink" Target="http://pbs.twimg.com/profile_images/1180844492259086336/e7kTaZe1_normal.jpg" TargetMode="External" /><Relationship Id="rId287" Type="http://schemas.openxmlformats.org/officeDocument/2006/relationships/hyperlink" Target="http://pbs.twimg.com/profile_images/819361864794730496/Za3gY7X0_normal.jpg" TargetMode="External" /><Relationship Id="rId288" Type="http://schemas.openxmlformats.org/officeDocument/2006/relationships/hyperlink" Target="http://pbs.twimg.com/profile_images/1727886760/l_19b8b475bf061b960245aa071c768dbe_normal.jpg" TargetMode="External" /><Relationship Id="rId289" Type="http://schemas.openxmlformats.org/officeDocument/2006/relationships/hyperlink" Target="http://pbs.twimg.com/profile_images/927914792018497537/YVvs_BkB_normal.jpg" TargetMode="External" /><Relationship Id="rId290" Type="http://schemas.openxmlformats.org/officeDocument/2006/relationships/hyperlink" Target="http://pbs.twimg.com/profile_images/1174916695334326274/ojj2Qi83_normal.jpg" TargetMode="External" /><Relationship Id="rId291" Type="http://schemas.openxmlformats.org/officeDocument/2006/relationships/hyperlink" Target="http://pbs.twimg.com/profile_images/1048674212863508482/7lKq7cu9_normal.jpg" TargetMode="External" /><Relationship Id="rId292" Type="http://schemas.openxmlformats.org/officeDocument/2006/relationships/hyperlink" Target="http://pbs.twimg.com/profile_images/736532023553200128/c1ydnwix_normal.jpg" TargetMode="External" /><Relationship Id="rId293" Type="http://schemas.openxmlformats.org/officeDocument/2006/relationships/hyperlink" Target="http://pbs.twimg.com/profile_images/983079132434190337/LmjTHS84_normal.jpg" TargetMode="External" /><Relationship Id="rId294" Type="http://schemas.openxmlformats.org/officeDocument/2006/relationships/hyperlink" Target="http://pbs.twimg.com/profile_images/800426225986666496/o0K2YAai_normal.jpg" TargetMode="External" /><Relationship Id="rId295" Type="http://schemas.openxmlformats.org/officeDocument/2006/relationships/hyperlink" Target="http://pbs.twimg.com/profile_images/1168612884395548672/kiV7-IjU_normal.jpg" TargetMode="External" /><Relationship Id="rId296" Type="http://schemas.openxmlformats.org/officeDocument/2006/relationships/hyperlink" Target="http://pbs.twimg.com/profile_images/1020541645694160897/q_KUBjFc_normal.jpg" TargetMode="External" /><Relationship Id="rId297" Type="http://schemas.openxmlformats.org/officeDocument/2006/relationships/hyperlink" Target="http://pbs.twimg.com/profile_images/3690959589/227f4294a0da4dcec6577b93108f6b6e_normal.jpeg" TargetMode="External" /><Relationship Id="rId298" Type="http://schemas.openxmlformats.org/officeDocument/2006/relationships/hyperlink" Target="http://pbs.twimg.com/profile_images/1068704998861635586/eatKy5g__normal.jpg" TargetMode="External" /><Relationship Id="rId299" Type="http://schemas.openxmlformats.org/officeDocument/2006/relationships/hyperlink" Target="http://pbs.twimg.com/profile_images/1149524592995602433/--YdDkXH_normal.jpg" TargetMode="External" /><Relationship Id="rId300" Type="http://schemas.openxmlformats.org/officeDocument/2006/relationships/hyperlink" Target="http://pbs.twimg.com/profile_images/1063430243107696640/GC-mkfPk_normal.jpg" TargetMode="External" /><Relationship Id="rId301" Type="http://schemas.openxmlformats.org/officeDocument/2006/relationships/hyperlink" Target="http://pbs.twimg.com/profile_images/1073237782334791682/qyo4J8EM_normal.jpg" TargetMode="External" /><Relationship Id="rId302" Type="http://schemas.openxmlformats.org/officeDocument/2006/relationships/hyperlink" Target="http://pbs.twimg.com/profile_images/822305154841997312/Q9JHMmfN_normal.jpg" TargetMode="External" /><Relationship Id="rId303" Type="http://schemas.openxmlformats.org/officeDocument/2006/relationships/hyperlink" Target="http://pbs.twimg.com/profile_images/561609318098018304/BCaoBUAP_normal.jpeg" TargetMode="External" /><Relationship Id="rId304" Type="http://schemas.openxmlformats.org/officeDocument/2006/relationships/hyperlink" Target="http://pbs.twimg.com/profile_images/1145808705830752256/iH9-XsHb_normal.jpg" TargetMode="External" /><Relationship Id="rId305" Type="http://schemas.openxmlformats.org/officeDocument/2006/relationships/hyperlink" Target="http://pbs.twimg.com/profile_images/1175120710160699392/QHmx6Z9x_normal.jpg" TargetMode="External" /><Relationship Id="rId306" Type="http://schemas.openxmlformats.org/officeDocument/2006/relationships/hyperlink" Target="http://pbs.twimg.com/profile_images/1119168336250703873/0-bDREFM_normal.jpg" TargetMode="External" /><Relationship Id="rId307" Type="http://schemas.openxmlformats.org/officeDocument/2006/relationships/hyperlink" Target="http://pbs.twimg.com/profile_images/1113268157928620033/ZSGzJ237_normal.jpg" TargetMode="External" /><Relationship Id="rId308" Type="http://schemas.openxmlformats.org/officeDocument/2006/relationships/hyperlink" Target="http://pbs.twimg.com/profile_images/1109639391700500482/7k4-PjAD_normal.jpg" TargetMode="External" /><Relationship Id="rId309" Type="http://schemas.openxmlformats.org/officeDocument/2006/relationships/hyperlink" Target="http://pbs.twimg.com/profile_images/1069051411772657665/JXTY3Cc-_normal.jpg" TargetMode="External" /><Relationship Id="rId310" Type="http://schemas.openxmlformats.org/officeDocument/2006/relationships/hyperlink" Target="http://pbs.twimg.com/profile_images/1153449403685826560/KI5ahwIU_normal.jpg" TargetMode="External" /><Relationship Id="rId311" Type="http://schemas.openxmlformats.org/officeDocument/2006/relationships/hyperlink" Target="http://pbs.twimg.com/profile_images/1143918881716809736/061XdjUs_normal.jpg" TargetMode="External" /><Relationship Id="rId312" Type="http://schemas.openxmlformats.org/officeDocument/2006/relationships/hyperlink" Target="http://pbs.twimg.com/profile_images/1166936677711003648/NuU_8Z7-_normal.jpg" TargetMode="External" /><Relationship Id="rId313" Type="http://schemas.openxmlformats.org/officeDocument/2006/relationships/hyperlink" Target="http://pbs.twimg.com/profile_images/1081418220198866946/uXpndBHp_normal.jpg" TargetMode="External" /><Relationship Id="rId314" Type="http://schemas.openxmlformats.org/officeDocument/2006/relationships/hyperlink" Target="http://pbs.twimg.com/profile_images/1170035717789093890/yST7A345_normal.jpg" TargetMode="External" /><Relationship Id="rId315" Type="http://schemas.openxmlformats.org/officeDocument/2006/relationships/hyperlink" Target="http://pbs.twimg.com/profile_images/869453546298646528/BAgmD_Vn_normal.jpg" TargetMode="External" /><Relationship Id="rId316" Type="http://schemas.openxmlformats.org/officeDocument/2006/relationships/hyperlink" Target="http://pbs.twimg.com/profile_images/1121267988009824257/ZZB6uRD8_normal.jpg" TargetMode="External" /><Relationship Id="rId317" Type="http://schemas.openxmlformats.org/officeDocument/2006/relationships/hyperlink" Target="http://pbs.twimg.com/profile_images/1049539454514294785/uyiyPhps_normal.jpg" TargetMode="External" /><Relationship Id="rId318" Type="http://schemas.openxmlformats.org/officeDocument/2006/relationships/hyperlink" Target="http://pbs.twimg.com/profile_images/1168553225278017537/heXyoxZA_normal.jpg" TargetMode="External" /><Relationship Id="rId319" Type="http://schemas.openxmlformats.org/officeDocument/2006/relationships/hyperlink" Target="http://pbs.twimg.com/profile_images/984481077329833984/nM8F43rU_normal.jpg" TargetMode="External" /><Relationship Id="rId320" Type="http://schemas.openxmlformats.org/officeDocument/2006/relationships/hyperlink" Target="http://pbs.twimg.com/profile_images/620011370440970240/SgZWb8mr_normal.jpg" TargetMode="External" /><Relationship Id="rId321" Type="http://schemas.openxmlformats.org/officeDocument/2006/relationships/hyperlink" Target="http://pbs.twimg.com/profile_images/1111680504028225536/LEDFzGvS_normal.jpg" TargetMode="External" /><Relationship Id="rId322" Type="http://schemas.openxmlformats.org/officeDocument/2006/relationships/hyperlink" Target="http://pbs.twimg.com/profile_images/1144366800605536256/SJi3MXZp_normal.jpg" TargetMode="External" /><Relationship Id="rId323" Type="http://schemas.openxmlformats.org/officeDocument/2006/relationships/hyperlink" Target="http://pbs.twimg.com/profile_images/1146134612046827520/0EQkPY8t_normal.jpg" TargetMode="External" /><Relationship Id="rId324" Type="http://schemas.openxmlformats.org/officeDocument/2006/relationships/hyperlink" Target="http://pbs.twimg.com/profile_images/1053014235993792513/xvLDfpEt_normal.jpg" TargetMode="External" /><Relationship Id="rId325" Type="http://schemas.openxmlformats.org/officeDocument/2006/relationships/hyperlink" Target="http://a0.twimg.com/profile_images/3146564303/8bad9d791bc72df85ca65e90dc512087_normal.jpeg" TargetMode="External" /><Relationship Id="rId326" Type="http://schemas.openxmlformats.org/officeDocument/2006/relationships/hyperlink" Target="http://pbs.twimg.com/profile_images/1143267121859686400/U-_O5Sgn_normal.png" TargetMode="External" /><Relationship Id="rId327" Type="http://schemas.openxmlformats.org/officeDocument/2006/relationships/hyperlink" Target="http://pbs.twimg.com/profile_images/1130887748426932224/ooOU88O4_normal.png" TargetMode="External" /><Relationship Id="rId328" Type="http://schemas.openxmlformats.org/officeDocument/2006/relationships/hyperlink" Target="http://pbs.twimg.com/profile_images/1142063869273264129/5lBExJv9_normal.jpg" TargetMode="External" /><Relationship Id="rId329" Type="http://schemas.openxmlformats.org/officeDocument/2006/relationships/hyperlink" Target="http://pbs.twimg.com/profile_images/1081389419389640704/MIC0TF0b_normal.jpg" TargetMode="External" /><Relationship Id="rId330" Type="http://schemas.openxmlformats.org/officeDocument/2006/relationships/hyperlink" Target="http://pbs.twimg.com/profile_images/1007407546020311041/2--CVHW5_normal.jpg" TargetMode="External" /><Relationship Id="rId331" Type="http://schemas.openxmlformats.org/officeDocument/2006/relationships/hyperlink" Target="http://pbs.twimg.com/profile_images/701851548834361344/HsbwlLKd_normal.png" TargetMode="External" /><Relationship Id="rId332" Type="http://schemas.openxmlformats.org/officeDocument/2006/relationships/hyperlink" Target="http://abs.twimg.com/sticky/default_profile_images/default_profile_normal.png" TargetMode="External" /><Relationship Id="rId333" Type="http://schemas.openxmlformats.org/officeDocument/2006/relationships/hyperlink" Target="http://pbs.twimg.com/profile_images/690716731703070721/yf5qOig4_normal.jpg" TargetMode="External" /><Relationship Id="rId334" Type="http://schemas.openxmlformats.org/officeDocument/2006/relationships/hyperlink" Target="http://pbs.twimg.com/profile_images/861583828011421697/DkbGQXSg_normal.jpg" TargetMode="External" /><Relationship Id="rId335" Type="http://schemas.openxmlformats.org/officeDocument/2006/relationships/hyperlink" Target="http://pbs.twimg.com/profile_images/1150787024598646784/ozvSXdJ2_normal.jpg" TargetMode="External" /><Relationship Id="rId336" Type="http://schemas.openxmlformats.org/officeDocument/2006/relationships/hyperlink" Target="http://pbs.twimg.com/profile_images/997954986184134657/o4NhBKLe_normal.jpg" TargetMode="External" /><Relationship Id="rId337" Type="http://schemas.openxmlformats.org/officeDocument/2006/relationships/hyperlink" Target="http://pbs.twimg.com/profile_images/805891391704465408/Iw12c2yW_normal.jpg" TargetMode="External" /><Relationship Id="rId338" Type="http://schemas.openxmlformats.org/officeDocument/2006/relationships/hyperlink" Target="http://pbs.twimg.com/profile_images/1171086918303408128/KkZa95pV_normal.jpg" TargetMode="External" /><Relationship Id="rId339" Type="http://schemas.openxmlformats.org/officeDocument/2006/relationships/hyperlink" Target="http://pbs.twimg.com/profile_images/1061738174731313152/5mZGZK-S_normal.jpg" TargetMode="External" /><Relationship Id="rId340" Type="http://schemas.openxmlformats.org/officeDocument/2006/relationships/hyperlink" Target="http://pbs.twimg.com/profile_images/929064202915823616/TqQofDPI_normal.jpg" TargetMode="External" /><Relationship Id="rId341" Type="http://schemas.openxmlformats.org/officeDocument/2006/relationships/hyperlink" Target="http://pbs.twimg.com/profile_images/854430488777379840/zFdLhwbT_normal.jpg" TargetMode="External" /><Relationship Id="rId342" Type="http://schemas.openxmlformats.org/officeDocument/2006/relationships/hyperlink" Target="http://pbs.twimg.com/profile_images/1111729635610382336/_65QFl7B_normal.png" TargetMode="External" /><Relationship Id="rId343" Type="http://schemas.openxmlformats.org/officeDocument/2006/relationships/hyperlink" Target="http://pbs.twimg.com/profile_images/513842689482035200/tIpzHcEW_normal.png" TargetMode="External" /><Relationship Id="rId344" Type="http://schemas.openxmlformats.org/officeDocument/2006/relationships/hyperlink" Target="http://pbs.twimg.com/profile_images/970808437796880384/tdVs3zkk_normal.jpg" TargetMode="External" /><Relationship Id="rId345" Type="http://schemas.openxmlformats.org/officeDocument/2006/relationships/hyperlink" Target="http://pbs.twimg.com/profile_images/1100601867703177216/e0RqpaX5_normal.jpg" TargetMode="External" /><Relationship Id="rId346" Type="http://schemas.openxmlformats.org/officeDocument/2006/relationships/hyperlink" Target="http://pbs.twimg.com/profile_images/1009283171563683841/VUyMIDfV_normal.jpg" TargetMode="External" /><Relationship Id="rId347" Type="http://schemas.openxmlformats.org/officeDocument/2006/relationships/hyperlink" Target="http://pbs.twimg.com/profile_images/1120357122221514752/bJD8EDpD_normal.jpg" TargetMode="External" /><Relationship Id="rId348" Type="http://schemas.openxmlformats.org/officeDocument/2006/relationships/hyperlink" Target="http://pbs.twimg.com/profile_images/662769730189524992/dfNBpol7_normal.jpg" TargetMode="External" /><Relationship Id="rId349" Type="http://schemas.openxmlformats.org/officeDocument/2006/relationships/hyperlink" Target="http://pbs.twimg.com/profile_images/2751094004/c5809c083fdf5416f4b479c6b7f3a556_normal.jpeg" TargetMode="External" /><Relationship Id="rId350" Type="http://schemas.openxmlformats.org/officeDocument/2006/relationships/hyperlink" Target="http://pbs.twimg.com/profile_images/1121475973533392897/_RK85XYR_normal.jpg" TargetMode="External" /><Relationship Id="rId351" Type="http://schemas.openxmlformats.org/officeDocument/2006/relationships/hyperlink" Target="http://pbs.twimg.com/profile_images/1115734139229982720/HUhOiuAa_normal.jpg" TargetMode="External" /><Relationship Id="rId352" Type="http://schemas.openxmlformats.org/officeDocument/2006/relationships/hyperlink" Target="http://pbs.twimg.com/profile_images/1099542900138864640/S6taw4OX_normal.jpg" TargetMode="External" /><Relationship Id="rId353" Type="http://schemas.openxmlformats.org/officeDocument/2006/relationships/hyperlink" Target="http://pbs.twimg.com/profile_images/1107139323499954177/cQKPnll0_normal.jpg" TargetMode="External" /><Relationship Id="rId354" Type="http://schemas.openxmlformats.org/officeDocument/2006/relationships/hyperlink" Target="http://pbs.twimg.com/profile_images/749250650161106944/itEVlpLa_normal.jpg" TargetMode="External" /><Relationship Id="rId355" Type="http://schemas.openxmlformats.org/officeDocument/2006/relationships/hyperlink" Target="http://pbs.twimg.com/profile_images/378800000102055474/ef394e345dce2fb085da840fa6013782_normal.jpeg" TargetMode="External" /><Relationship Id="rId356" Type="http://schemas.openxmlformats.org/officeDocument/2006/relationships/hyperlink" Target="http://pbs.twimg.com/profile_images/1145290087695048704/6CpDeoCP_normal.jpg" TargetMode="External" /><Relationship Id="rId357" Type="http://schemas.openxmlformats.org/officeDocument/2006/relationships/hyperlink" Target="http://pbs.twimg.com/profile_images/1150495266568572934/Myri6fSh_normal.jpg" TargetMode="External" /><Relationship Id="rId358" Type="http://schemas.openxmlformats.org/officeDocument/2006/relationships/hyperlink" Target="http://pbs.twimg.com/profile_images/955814690277548033/a959OhUy_normal.jpg" TargetMode="External" /><Relationship Id="rId359" Type="http://schemas.openxmlformats.org/officeDocument/2006/relationships/hyperlink" Target="http://pbs.twimg.com/profile_images/1118579328781103110/5m2n73Op_normal.png" TargetMode="External" /><Relationship Id="rId360" Type="http://schemas.openxmlformats.org/officeDocument/2006/relationships/hyperlink" Target="http://pbs.twimg.com/profile_images/1062264728804823045/mjWindTf_normal.jpg" TargetMode="External" /><Relationship Id="rId361" Type="http://schemas.openxmlformats.org/officeDocument/2006/relationships/hyperlink" Target="http://pbs.twimg.com/profile_images/874276197357596672/kUuht00m_normal.jpg" TargetMode="External" /><Relationship Id="rId362" Type="http://schemas.openxmlformats.org/officeDocument/2006/relationships/hyperlink" Target="http://pbs.twimg.com/profile_images/1043658068829954048/CbrWMkI-_normal.jpg" TargetMode="External" /><Relationship Id="rId363" Type="http://schemas.openxmlformats.org/officeDocument/2006/relationships/hyperlink" Target="http://pbs.twimg.com/profile_images/821194430594093056/Pc0k36Tq_normal.jpg" TargetMode="External" /><Relationship Id="rId364" Type="http://schemas.openxmlformats.org/officeDocument/2006/relationships/hyperlink" Target="http://pbs.twimg.com/profile_images/948289341322702853/gAHQK9vY_normal.jpg" TargetMode="External" /><Relationship Id="rId365" Type="http://schemas.openxmlformats.org/officeDocument/2006/relationships/hyperlink" Target="http://pbs.twimg.com/profile_images/1131765938531885056/yEQ6T1TA_normal.jpg" TargetMode="External" /><Relationship Id="rId366" Type="http://schemas.openxmlformats.org/officeDocument/2006/relationships/hyperlink" Target="http://pbs.twimg.com/profile_images/1078425143905419264/hskJAT0r_normal.jpg" TargetMode="External" /><Relationship Id="rId367" Type="http://schemas.openxmlformats.org/officeDocument/2006/relationships/hyperlink" Target="http://pbs.twimg.com/profile_images/1157816082608152576/teT4OF5J_normal.jpg" TargetMode="External" /><Relationship Id="rId368" Type="http://schemas.openxmlformats.org/officeDocument/2006/relationships/hyperlink" Target="http://pbs.twimg.com/profile_images/763660159537197056/QFlj9rRg_normal.jpg" TargetMode="External" /><Relationship Id="rId369" Type="http://schemas.openxmlformats.org/officeDocument/2006/relationships/hyperlink" Target="http://pbs.twimg.com/profile_images/1121281626359484417/5DsTFEQg_normal.png" TargetMode="External" /><Relationship Id="rId370" Type="http://schemas.openxmlformats.org/officeDocument/2006/relationships/hyperlink" Target="http://pbs.twimg.com/profile_images/842035441654198272/a3DC0XUJ_normal.jpg" TargetMode="External" /><Relationship Id="rId371" Type="http://schemas.openxmlformats.org/officeDocument/2006/relationships/hyperlink" Target="http://pbs.twimg.com/profile_images/961815556696432640/e4KXWJhk_normal.jpg" TargetMode="External" /><Relationship Id="rId372" Type="http://schemas.openxmlformats.org/officeDocument/2006/relationships/hyperlink" Target="http://pbs.twimg.com/profile_images/1095912720484884480/Exeo2j4L_normal.png" TargetMode="External" /><Relationship Id="rId373" Type="http://schemas.openxmlformats.org/officeDocument/2006/relationships/hyperlink" Target="http://pbs.twimg.com/profile_images/1159272542097612802/JE5bziQ2_normal.jpg" TargetMode="External" /><Relationship Id="rId374" Type="http://schemas.openxmlformats.org/officeDocument/2006/relationships/hyperlink" Target="http://pbs.twimg.com/profile_images/1436437007/image_normal.jpg" TargetMode="External" /><Relationship Id="rId375" Type="http://schemas.openxmlformats.org/officeDocument/2006/relationships/hyperlink" Target="http://pbs.twimg.com/profile_images/1029162724612161536/Voaqm5R9_normal.jpg" TargetMode="External" /><Relationship Id="rId376" Type="http://schemas.openxmlformats.org/officeDocument/2006/relationships/hyperlink" Target="http://pbs.twimg.com/profile_images/870742198886596608/DHAI9JuD_normal.jpg" TargetMode="External" /><Relationship Id="rId377" Type="http://schemas.openxmlformats.org/officeDocument/2006/relationships/hyperlink" Target="http://pbs.twimg.com/profile_images/1168748847742373888/GnX-LUzJ_normal.jpg" TargetMode="External" /><Relationship Id="rId378" Type="http://schemas.openxmlformats.org/officeDocument/2006/relationships/hyperlink" Target="http://pbs.twimg.com/profile_images/378800000836981162/b683f7509ec792c3e481ead332940cdc_normal.jpeg" TargetMode="External" /><Relationship Id="rId379" Type="http://schemas.openxmlformats.org/officeDocument/2006/relationships/hyperlink" Target="http://pbs.twimg.com/profile_images/1168400658288074752/v1Oxq8OF_normal.jpg" TargetMode="External" /><Relationship Id="rId380" Type="http://schemas.openxmlformats.org/officeDocument/2006/relationships/hyperlink" Target="http://pbs.twimg.com/profile_images/1152692397790265344/WfMJwOkq_normal.jpg" TargetMode="External" /><Relationship Id="rId381" Type="http://schemas.openxmlformats.org/officeDocument/2006/relationships/hyperlink" Target="http://pbs.twimg.com/profile_images/722184632288960512/ZUh_hO61_normal.jpg" TargetMode="External" /><Relationship Id="rId382" Type="http://schemas.openxmlformats.org/officeDocument/2006/relationships/hyperlink" Target="http://pbs.twimg.com/profile_images/697195172925304832/t5nik0jk_normal.jpg" TargetMode="External" /><Relationship Id="rId383" Type="http://schemas.openxmlformats.org/officeDocument/2006/relationships/hyperlink" Target="http://pbs.twimg.com/profile_images/863860130009546754/-2Zr0kqI_normal.jpg" TargetMode="External" /><Relationship Id="rId384" Type="http://schemas.openxmlformats.org/officeDocument/2006/relationships/hyperlink" Target="http://pbs.twimg.com/profile_images/1048369788462891008/mH7i03Je_normal.jpg" TargetMode="External" /><Relationship Id="rId385" Type="http://schemas.openxmlformats.org/officeDocument/2006/relationships/hyperlink" Target="http://pbs.twimg.com/profile_images/1116891812201820160/gz-ELPLP_normal.jpg" TargetMode="External" /><Relationship Id="rId386" Type="http://schemas.openxmlformats.org/officeDocument/2006/relationships/hyperlink" Target="http://pbs.twimg.com/profile_images/1116914726993162241/ybPiz8fW_normal.jpg" TargetMode="External" /><Relationship Id="rId387" Type="http://schemas.openxmlformats.org/officeDocument/2006/relationships/hyperlink" Target="http://pbs.twimg.com/profile_images/1111333900779872256/sq7CZ0eb_normal.png" TargetMode="External" /><Relationship Id="rId388" Type="http://schemas.openxmlformats.org/officeDocument/2006/relationships/hyperlink" Target="http://pbs.twimg.com/profile_images/859325292501901312/5BSSJeYv_normal.jpg" TargetMode="External" /><Relationship Id="rId389" Type="http://schemas.openxmlformats.org/officeDocument/2006/relationships/hyperlink" Target="http://pbs.twimg.com/profile_images/1120311759074746369/SPjMYUAN_normal.jpg" TargetMode="External" /><Relationship Id="rId390" Type="http://schemas.openxmlformats.org/officeDocument/2006/relationships/hyperlink" Target="http://pbs.twimg.com/profile_images/461711847402381312/1JBwXwRi_normal.jpeg" TargetMode="External" /><Relationship Id="rId391" Type="http://schemas.openxmlformats.org/officeDocument/2006/relationships/hyperlink" Target="http://pbs.twimg.com/profile_images/1153708147460038656/6UeC_EqW_normal.jpg" TargetMode="External" /><Relationship Id="rId392" Type="http://schemas.openxmlformats.org/officeDocument/2006/relationships/hyperlink" Target="http://pbs.twimg.com/profile_images/979928732948365312/BBjFZTgy_normal.jpg" TargetMode="External" /><Relationship Id="rId393" Type="http://schemas.openxmlformats.org/officeDocument/2006/relationships/hyperlink" Target="http://pbs.twimg.com/profile_images/1178681604266434562/P1zxWeFN_normal.jpg" TargetMode="External" /><Relationship Id="rId394" Type="http://schemas.openxmlformats.org/officeDocument/2006/relationships/hyperlink" Target="http://pbs.twimg.com/profile_images/1176281654278709249/EboWogEq_normal.jpg" TargetMode="External" /><Relationship Id="rId395" Type="http://schemas.openxmlformats.org/officeDocument/2006/relationships/hyperlink" Target="http://pbs.twimg.com/profile_images/1094018768018132992/Z90RaABk_normal.jpg" TargetMode="External" /><Relationship Id="rId396" Type="http://schemas.openxmlformats.org/officeDocument/2006/relationships/hyperlink" Target="http://pbs.twimg.com/profile_images/1083581117515681799/Dl03_A0e_normal.jpg" TargetMode="External" /><Relationship Id="rId397" Type="http://schemas.openxmlformats.org/officeDocument/2006/relationships/hyperlink" Target="http://pbs.twimg.com/profile_images/1128717353330495488/vZaJTQPv_normal.jpg" TargetMode="External" /><Relationship Id="rId398" Type="http://schemas.openxmlformats.org/officeDocument/2006/relationships/hyperlink" Target="http://pbs.twimg.com/profile_images/816379517111369728/97eh1C5-_normal.jpg" TargetMode="External" /><Relationship Id="rId399" Type="http://schemas.openxmlformats.org/officeDocument/2006/relationships/hyperlink" Target="http://pbs.twimg.com/profile_images/1060325370547724293/UjsMIdVi_normal.jpg" TargetMode="External" /><Relationship Id="rId400" Type="http://schemas.openxmlformats.org/officeDocument/2006/relationships/hyperlink" Target="http://pbs.twimg.com/profile_images/1017291771481489408/7eogiLws_normal.jpg" TargetMode="External" /><Relationship Id="rId401" Type="http://schemas.openxmlformats.org/officeDocument/2006/relationships/hyperlink" Target="http://abs.twimg.com/sticky/default_profile_images/default_profile_normal.png" TargetMode="External" /><Relationship Id="rId402" Type="http://schemas.openxmlformats.org/officeDocument/2006/relationships/hyperlink" Target="https://twitter.com/vexxdcock" TargetMode="External" /><Relationship Id="rId403" Type="http://schemas.openxmlformats.org/officeDocument/2006/relationships/hyperlink" Target="https://twitter.com/nuggets" TargetMode="External" /><Relationship Id="rId404" Type="http://schemas.openxmlformats.org/officeDocument/2006/relationships/hyperlink" Target="https://twitter.com/raptornian" TargetMode="External" /><Relationship Id="rId405" Type="http://schemas.openxmlformats.org/officeDocument/2006/relationships/hyperlink" Target="https://twitter.com/cannabisencyclo" TargetMode="External" /><Relationship Id="rId406" Type="http://schemas.openxmlformats.org/officeDocument/2006/relationships/hyperlink" Target="https://twitter.com/isaucedyt" TargetMode="External" /><Relationship Id="rId407" Type="http://schemas.openxmlformats.org/officeDocument/2006/relationships/hyperlink" Target="https://twitter.com/tonya51084387" TargetMode="External" /><Relationship Id="rId408" Type="http://schemas.openxmlformats.org/officeDocument/2006/relationships/hyperlink" Target="https://twitter.com/e40" TargetMode="External" /><Relationship Id="rId409" Type="http://schemas.openxmlformats.org/officeDocument/2006/relationships/hyperlink" Target="https://twitter.com/thebrianposehn" TargetMode="External" /><Relationship Id="rId410" Type="http://schemas.openxmlformats.org/officeDocument/2006/relationships/hyperlink" Target="https://twitter.com/dougbenson" TargetMode="External" /><Relationship Id="rId411" Type="http://schemas.openxmlformats.org/officeDocument/2006/relationships/hyperlink" Target="https://twitter.com/imyourkid" TargetMode="External" /><Relationship Id="rId412" Type="http://schemas.openxmlformats.org/officeDocument/2006/relationships/hyperlink" Target="https://twitter.com/garbs" TargetMode="External" /><Relationship Id="rId413" Type="http://schemas.openxmlformats.org/officeDocument/2006/relationships/hyperlink" Target="https://twitter.com/engineeringdave" TargetMode="External" /><Relationship Id="rId414" Type="http://schemas.openxmlformats.org/officeDocument/2006/relationships/hyperlink" Target="https://twitter.com/mr_oogy_boogy" TargetMode="External" /><Relationship Id="rId415" Type="http://schemas.openxmlformats.org/officeDocument/2006/relationships/hyperlink" Target="https://twitter.com/luluramadan" TargetMode="External" /><Relationship Id="rId416" Type="http://schemas.openxmlformats.org/officeDocument/2006/relationships/hyperlink" Target="https://twitter.com/rbottoms" TargetMode="External" /><Relationship Id="rId417" Type="http://schemas.openxmlformats.org/officeDocument/2006/relationships/hyperlink" Target="https://twitter.com/betsybg" TargetMode="External" /><Relationship Id="rId418" Type="http://schemas.openxmlformats.org/officeDocument/2006/relationships/hyperlink" Target="https://twitter.com/shefshakespeare" TargetMode="External" /><Relationship Id="rId419" Type="http://schemas.openxmlformats.org/officeDocument/2006/relationships/hyperlink" Target="https://twitter.com/williammillen5" TargetMode="External" /><Relationship Id="rId420" Type="http://schemas.openxmlformats.org/officeDocument/2006/relationships/hyperlink" Target="https://twitter.com/bdr_borgia" TargetMode="External" /><Relationship Id="rId421" Type="http://schemas.openxmlformats.org/officeDocument/2006/relationships/hyperlink" Target="https://twitter.com/jsbula" TargetMode="External" /><Relationship Id="rId422" Type="http://schemas.openxmlformats.org/officeDocument/2006/relationships/hyperlink" Target="https://twitter.com/aburrin" TargetMode="External" /><Relationship Id="rId423" Type="http://schemas.openxmlformats.org/officeDocument/2006/relationships/hyperlink" Target="https://twitter.com/mjstruth" TargetMode="External" /><Relationship Id="rId424" Type="http://schemas.openxmlformats.org/officeDocument/2006/relationships/hyperlink" Target="https://twitter.com/kellyannepolls" TargetMode="External" /><Relationship Id="rId425" Type="http://schemas.openxmlformats.org/officeDocument/2006/relationships/hyperlink" Target="https://twitter.com/deborahditkows1" TargetMode="External" /><Relationship Id="rId426" Type="http://schemas.openxmlformats.org/officeDocument/2006/relationships/hyperlink" Target="https://twitter.com/stephhawk8" TargetMode="External" /><Relationship Id="rId427" Type="http://schemas.openxmlformats.org/officeDocument/2006/relationships/hyperlink" Target="https://twitter.com/lostchordof1963" TargetMode="External" /><Relationship Id="rId428" Type="http://schemas.openxmlformats.org/officeDocument/2006/relationships/hyperlink" Target="https://twitter.com/auntcalls" TargetMode="External" /><Relationship Id="rId429" Type="http://schemas.openxmlformats.org/officeDocument/2006/relationships/hyperlink" Target="https://twitter.com/sandyreadsalot2" TargetMode="External" /><Relationship Id="rId430" Type="http://schemas.openxmlformats.org/officeDocument/2006/relationships/hyperlink" Target="https://twitter.com/skiptomylou757" TargetMode="External" /><Relationship Id="rId431" Type="http://schemas.openxmlformats.org/officeDocument/2006/relationships/hyperlink" Target="https://twitter.com/americankat62" TargetMode="External" /><Relationship Id="rId432" Type="http://schemas.openxmlformats.org/officeDocument/2006/relationships/hyperlink" Target="https://twitter.com/marvawi15791422" TargetMode="External" /><Relationship Id="rId433" Type="http://schemas.openxmlformats.org/officeDocument/2006/relationships/hyperlink" Target="https://twitter.com/bonnielatino" TargetMode="External" /><Relationship Id="rId434" Type="http://schemas.openxmlformats.org/officeDocument/2006/relationships/hyperlink" Target="https://twitter.com/stunttmcnugget" TargetMode="External" /><Relationship Id="rId435" Type="http://schemas.openxmlformats.org/officeDocument/2006/relationships/hyperlink" Target="https://twitter.com/cmuconfessions3" TargetMode="External" /><Relationship Id="rId436" Type="http://schemas.openxmlformats.org/officeDocument/2006/relationships/hyperlink" Target="https://twitter.com/emlovely18" TargetMode="External" /><Relationship Id="rId437" Type="http://schemas.openxmlformats.org/officeDocument/2006/relationships/hyperlink" Target="https://twitter.com/jerrypleasure" TargetMode="External" /><Relationship Id="rId438" Type="http://schemas.openxmlformats.org/officeDocument/2006/relationships/hyperlink" Target="https://twitter.com/dhampton_3" TargetMode="External" /><Relationship Id="rId439" Type="http://schemas.openxmlformats.org/officeDocument/2006/relationships/hyperlink" Target="https://twitter.com/sarahksilverman" TargetMode="External" /><Relationship Id="rId440" Type="http://schemas.openxmlformats.org/officeDocument/2006/relationships/hyperlink" Target="https://twitter.com/lovepink0924" TargetMode="External" /><Relationship Id="rId441" Type="http://schemas.openxmlformats.org/officeDocument/2006/relationships/hyperlink" Target="https://twitter.com/lurvejennifer" TargetMode="External" /><Relationship Id="rId442" Type="http://schemas.openxmlformats.org/officeDocument/2006/relationships/hyperlink" Target="https://twitter.com/fungusty" TargetMode="External" /><Relationship Id="rId443" Type="http://schemas.openxmlformats.org/officeDocument/2006/relationships/hyperlink" Target="https://twitter.com/areyouvin" TargetMode="External" /><Relationship Id="rId444" Type="http://schemas.openxmlformats.org/officeDocument/2006/relationships/hyperlink" Target="https://twitter.com/sir_blobfish" TargetMode="External" /><Relationship Id="rId445" Type="http://schemas.openxmlformats.org/officeDocument/2006/relationships/hyperlink" Target="https://twitter.com/vanessamarigold" TargetMode="External" /><Relationship Id="rId446" Type="http://schemas.openxmlformats.org/officeDocument/2006/relationships/hyperlink" Target="https://twitter.com/pettitphylis" TargetMode="External" /><Relationship Id="rId447" Type="http://schemas.openxmlformats.org/officeDocument/2006/relationships/hyperlink" Target="https://twitter.com/theweedtube1" TargetMode="External" /><Relationship Id="rId448" Type="http://schemas.openxmlformats.org/officeDocument/2006/relationships/hyperlink" Target="https://twitter.com/b_real" TargetMode="External" /><Relationship Id="rId449" Type="http://schemas.openxmlformats.org/officeDocument/2006/relationships/hyperlink" Target="https://twitter.com/danielgoddard" TargetMode="External" /><Relationship Id="rId450" Type="http://schemas.openxmlformats.org/officeDocument/2006/relationships/hyperlink" Target="https://twitter.com/forceghostbrad" TargetMode="External" /><Relationship Id="rId451" Type="http://schemas.openxmlformats.org/officeDocument/2006/relationships/hyperlink" Target="https://twitter.com/fakejakebrowne" TargetMode="External" /><Relationship Id="rId452" Type="http://schemas.openxmlformats.org/officeDocument/2006/relationships/hyperlink" Target="https://twitter.com/spiral5158" TargetMode="External" /><Relationship Id="rId453" Type="http://schemas.openxmlformats.org/officeDocument/2006/relationships/hyperlink" Target="https://twitter.com/nuggetsnationcp" TargetMode="External" /><Relationship Id="rId454" Type="http://schemas.openxmlformats.org/officeDocument/2006/relationships/hyperlink" Target="https://twitter.com/832ajb" TargetMode="External" /><Relationship Id="rId455" Type="http://schemas.openxmlformats.org/officeDocument/2006/relationships/hyperlink" Target="https://twitter.com/vice_video" TargetMode="External" /><Relationship Id="rId456" Type="http://schemas.openxmlformats.org/officeDocument/2006/relationships/hyperlink" Target="https://twitter.com/williamharrol14" TargetMode="External" /><Relationship Id="rId457" Type="http://schemas.openxmlformats.org/officeDocument/2006/relationships/hyperlink" Target="https://twitter.com/carolineoncrack" TargetMode="External" /><Relationship Id="rId458" Type="http://schemas.openxmlformats.org/officeDocument/2006/relationships/hyperlink" Target="https://twitter.com/mrjoncee" TargetMode="External" /><Relationship Id="rId459" Type="http://schemas.openxmlformats.org/officeDocument/2006/relationships/hyperlink" Target="https://twitter.com/cedfunches" TargetMode="External" /><Relationship Id="rId460" Type="http://schemas.openxmlformats.org/officeDocument/2006/relationships/hyperlink" Target="https://twitter.com/ambermruffin" TargetMode="External" /><Relationship Id="rId461" Type="http://schemas.openxmlformats.org/officeDocument/2006/relationships/hyperlink" Target="https://twitter.com/runnersbosslady" TargetMode="External" /><Relationship Id="rId462" Type="http://schemas.openxmlformats.org/officeDocument/2006/relationships/hyperlink" Target="https://twitter.com/loser513" TargetMode="External" /><Relationship Id="rId463" Type="http://schemas.openxmlformats.org/officeDocument/2006/relationships/hyperlink" Target="https://twitter.com/bomani_jones" TargetMode="External" /><Relationship Id="rId464" Type="http://schemas.openxmlformats.org/officeDocument/2006/relationships/hyperlink" Target="https://twitter.com/ceodhaval" TargetMode="External" /><Relationship Id="rId465" Type="http://schemas.openxmlformats.org/officeDocument/2006/relationships/hyperlink" Target="https://twitter.com/bleacherreport" TargetMode="External" /><Relationship Id="rId466" Type="http://schemas.openxmlformats.org/officeDocument/2006/relationships/hyperlink" Target="https://twitter.com/twitter" TargetMode="External" /><Relationship Id="rId467" Type="http://schemas.openxmlformats.org/officeDocument/2006/relationships/hyperlink" Target="https://twitter.com/eaterla" TargetMode="External" /><Relationship Id="rId468" Type="http://schemas.openxmlformats.org/officeDocument/2006/relationships/hyperlink" Target="https://twitter.com/shawnimator" TargetMode="External" /><Relationship Id="rId469" Type="http://schemas.openxmlformats.org/officeDocument/2006/relationships/hyperlink" Target="https://twitter.com/valleytalespod" TargetMode="External" /><Relationship Id="rId470" Type="http://schemas.openxmlformats.org/officeDocument/2006/relationships/hyperlink" Target="https://twitter.com/billybobsanderz" TargetMode="External" /><Relationship Id="rId471" Type="http://schemas.openxmlformats.org/officeDocument/2006/relationships/hyperlink" Target="https://twitter.com/andyjuett" TargetMode="External" /><Relationship Id="rId472" Type="http://schemas.openxmlformats.org/officeDocument/2006/relationships/hyperlink" Target="https://twitter.com/thesemitropic" TargetMode="External" /><Relationship Id="rId473" Type="http://schemas.openxmlformats.org/officeDocument/2006/relationships/hyperlink" Target="https://twitter.com/deanjnorris" TargetMode="External" /><Relationship Id="rId474" Type="http://schemas.openxmlformats.org/officeDocument/2006/relationships/hyperlink" Target="https://twitter.com/pattymo" TargetMode="External" /><Relationship Id="rId475" Type="http://schemas.openxmlformats.org/officeDocument/2006/relationships/hyperlink" Target="https://twitter.com/seanoconnz" TargetMode="External" /><Relationship Id="rId476" Type="http://schemas.openxmlformats.org/officeDocument/2006/relationships/hyperlink" Target="https://twitter.com/rxmart2" TargetMode="External" /><Relationship Id="rId477" Type="http://schemas.openxmlformats.org/officeDocument/2006/relationships/hyperlink" Target="https://twitter.com/jordanokun" TargetMode="External" /><Relationship Id="rId478" Type="http://schemas.openxmlformats.org/officeDocument/2006/relationships/hyperlink" Target="https://twitter.com/davidstassen" TargetMode="External" /><Relationship Id="rId479" Type="http://schemas.openxmlformats.org/officeDocument/2006/relationships/hyperlink" Target="https://twitter.com/nicolebyer" TargetMode="External" /><Relationship Id="rId480" Type="http://schemas.openxmlformats.org/officeDocument/2006/relationships/hyperlink" Target="https://twitter.com/detroit_boat" TargetMode="External" /><Relationship Id="rId481" Type="http://schemas.openxmlformats.org/officeDocument/2006/relationships/hyperlink" Target="https://twitter.com/samlymatters" TargetMode="External" /><Relationship Id="rId482" Type="http://schemas.openxmlformats.org/officeDocument/2006/relationships/hyperlink" Target="https://twitter.com/tylerhuckabee" TargetMode="External" /><Relationship Id="rId483" Type="http://schemas.openxmlformats.org/officeDocument/2006/relationships/hyperlink" Target="https://twitter.com/bettybowers" TargetMode="External" /><Relationship Id="rId484" Type="http://schemas.openxmlformats.org/officeDocument/2006/relationships/hyperlink" Target="https://twitter.com/robdelaney" TargetMode="External" /><Relationship Id="rId485" Type="http://schemas.openxmlformats.org/officeDocument/2006/relationships/hyperlink" Target="https://twitter.com/realdonaldtrump" TargetMode="External" /><Relationship Id="rId486" Type="http://schemas.openxmlformats.org/officeDocument/2006/relationships/hyperlink" Target="https://twitter.com/usa_cheapseats" TargetMode="External" /><Relationship Id="rId487" Type="http://schemas.openxmlformats.org/officeDocument/2006/relationships/hyperlink" Target="https://twitter.com/gzuckier" TargetMode="External" /><Relationship Id="rId488" Type="http://schemas.openxmlformats.org/officeDocument/2006/relationships/hyperlink" Target="https://twitter.com/pattonoswalt" TargetMode="External" /><Relationship Id="rId489" Type="http://schemas.openxmlformats.org/officeDocument/2006/relationships/hyperlink" Target="https://twitter.com/mythicalchef" TargetMode="External" /><Relationship Id="rId490" Type="http://schemas.openxmlformats.org/officeDocument/2006/relationships/hyperlink" Target="https://twitter.com/spacecoyotl" TargetMode="External" /><Relationship Id="rId491" Type="http://schemas.openxmlformats.org/officeDocument/2006/relationships/hyperlink" Target="https://twitter.com/rajandelman" TargetMode="External" /><Relationship Id="rId492" Type="http://schemas.openxmlformats.org/officeDocument/2006/relationships/hyperlink" Target="https://twitter.com/badmaashla" TargetMode="External" /><Relationship Id="rId493" Type="http://schemas.openxmlformats.org/officeDocument/2006/relationships/hyperlink" Target="https://twitter.com/connormcspadden" TargetMode="External" /><Relationship Id="rId494" Type="http://schemas.openxmlformats.org/officeDocument/2006/relationships/hyperlink" Target="https://twitter.com/brodylogan" TargetMode="External" /><Relationship Id="rId495" Type="http://schemas.openxmlformats.org/officeDocument/2006/relationships/hyperlink" Target="https://twitter.com/philorphilip" TargetMode="External" /><Relationship Id="rId496" Type="http://schemas.openxmlformats.org/officeDocument/2006/relationships/hyperlink" Target="https://twitter.com/6969_6969696969" TargetMode="External" /><Relationship Id="rId497" Type="http://schemas.openxmlformats.org/officeDocument/2006/relationships/hyperlink" Target="https://twitter.com/patfromearth" TargetMode="External" /><Relationship Id="rId498" Type="http://schemas.openxmlformats.org/officeDocument/2006/relationships/hyperlink" Target="https://twitter.com/birdysoderdy" TargetMode="External" /><Relationship Id="rId499" Type="http://schemas.openxmlformats.org/officeDocument/2006/relationships/hyperlink" Target="https://twitter.com/juliaprescott" TargetMode="External" /><Relationship Id="rId500" Type="http://schemas.openxmlformats.org/officeDocument/2006/relationships/hyperlink" Target="https://twitter.com/dialoguerest" TargetMode="External" /><Relationship Id="rId501" Type="http://schemas.openxmlformats.org/officeDocument/2006/relationships/hyperlink" Target="https://twitter.com/simonmajumdar" TargetMode="External" /><Relationship Id="rId502" Type="http://schemas.openxmlformats.org/officeDocument/2006/relationships/hyperlink" Target="https://twitter.com/stephenking" TargetMode="External" /><Relationship Id="rId503" Type="http://schemas.openxmlformats.org/officeDocument/2006/relationships/hyperlink" Target="https://twitter.com/clairevtran" TargetMode="External" /><Relationship Id="rId504" Type="http://schemas.openxmlformats.org/officeDocument/2006/relationships/hyperlink" Target="https://twitter.com/jordandan53" TargetMode="External" /><Relationship Id="rId505" Type="http://schemas.openxmlformats.org/officeDocument/2006/relationships/hyperlink" Target="https://twitter.com/mattoswaltva" TargetMode="External" /><Relationship Id="rId506" Type="http://schemas.openxmlformats.org/officeDocument/2006/relationships/hyperlink" Target="https://twitter.com/gabrus" TargetMode="External" /><Relationship Id="rId507" Type="http://schemas.openxmlformats.org/officeDocument/2006/relationships/hyperlink" Target="https://twitter.com/jimmfelton" TargetMode="External" /><Relationship Id="rId508" Type="http://schemas.openxmlformats.org/officeDocument/2006/relationships/hyperlink" Target="https://twitter.com/denverstiffs" TargetMode="External" /><Relationship Id="rId509" Type="http://schemas.openxmlformats.org/officeDocument/2006/relationships/hyperlink" Target="https://twitter.com/jackallisonlol" TargetMode="External" /><Relationship Id="rId510" Type="http://schemas.openxmlformats.org/officeDocument/2006/relationships/hyperlink" Target="https://twitter.com/gennefer" TargetMode="External" /><Relationship Id="rId511" Type="http://schemas.openxmlformats.org/officeDocument/2006/relationships/hyperlink" Target="https://twitter.com/mattatouille" TargetMode="External" /><Relationship Id="rId512" Type="http://schemas.openxmlformats.org/officeDocument/2006/relationships/hyperlink" Target="https://twitter.com/bennettleigh" TargetMode="External" /><Relationship Id="rId513" Type="http://schemas.openxmlformats.org/officeDocument/2006/relationships/hyperlink" Target="https://twitter.com/thesimpsons" TargetMode="External" /><Relationship Id="rId514" Type="http://schemas.openxmlformats.org/officeDocument/2006/relationships/hyperlink" Target="https://twitter.com/andywangnyla" TargetMode="External" /><Relationship Id="rId515" Type="http://schemas.openxmlformats.org/officeDocument/2006/relationships/hyperlink" Target="https://twitter.com/nickwiger" TargetMode="External" /><Relationship Id="rId516" Type="http://schemas.openxmlformats.org/officeDocument/2006/relationships/hyperlink" Target="https://twitter.com/monalisagoogle" TargetMode="External" /><Relationship Id="rId517" Type="http://schemas.openxmlformats.org/officeDocument/2006/relationships/hyperlink" Target="https://twitter.com/katywinge" TargetMode="External" /><Relationship Id="rId518" Type="http://schemas.openxmlformats.org/officeDocument/2006/relationships/hyperlink" Target="https://twitter.com/kennardszn" TargetMode="External" /><Relationship Id="rId519" Type="http://schemas.openxmlformats.org/officeDocument/2006/relationships/hyperlink" Target="https://twitter.com/harrisonwind" TargetMode="External" /><Relationship Id="rId520" Type="http://schemas.openxmlformats.org/officeDocument/2006/relationships/hyperlink" Target="https://twitter.com/jokicnicola" TargetMode="External" /><Relationship Id="rId521" Type="http://schemas.openxmlformats.org/officeDocument/2006/relationships/hyperlink" Target="https://twitter.com/americanamemes" TargetMode="External" /><Relationship Id="rId522" Type="http://schemas.openxmlformats.org/officeDocument/2006/relationships/hyperlink" Target="https://twitter.com/paulscheer" TargetMode="External" /><Relationship Id="rId523" Type="http://schemas.openxmlformats.org/officeDocument/2006/relationships/hyperlink" Target="https://twitter.com/emmaatree" TargetMode="External" /><Relationship Id="rId524" Type="http://schemas.openxmlformats.org/officeDocument/2006/relationships/hyperlink" Target="https://twitter.com/pftompkins" TargetMode="External" /><Relationship Id="rId525" Type="http://schemas.openxmlformats.org/officeDocument/2006/relationships/hyperlink" Target="https://twitter.com/robertabertric1" TargetMode="External" /><Relationship Id="rId526" Type="http://schemas.openxmlformats.org/officeDocument/2006/relationships/comments" Target="../comments2.xml" /><Relationship Id="rId527" Type="http://schemas.openxmlformats.org/officeDocument/2006/relationships/vmlDrawing" Target="../drawings/vmlDrawing2.vml" /><Relationship Id="rId528" Type="http://schemas.openxmlformats.org/officeDocument/2006/relationships/table" Target="../tables/table2.xml" /><Relationship Id="rId52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i/web/status/1177432477406613504" TargetMode="External" /><Relationship Id="rId2" Type="http://schemas.openxmlformats.org/officeDocument/2006/relationships/hyperlink" Target="https://twitter.com/i/web/status/1166603908900360198" TargetMode="External" /><Relationship Id="rId3" Type="http://schemas.openxmlformats.org/officeDocument/2006/relationships/hyperlink" Target="https://twitter.com/i/web/status/1160253971249786880" TargetMode="External" /><Relationship Id="rId4" Type="http://schemas.openxmlformats.org/officeDocument/2006/relationships/hyperlink" Target="https://www.youtube.com/watch?v=OJ8oWaTumOc&amp;feature=youtu.be" TargetMode="External" /><Relationship Id="rId5" Type="http://schemas.openxmlformats.org/officeDocument/2006/relationships/hyperlink" Target="https://twitter.com/i/web/status/1180794555974782977" TargetMode="External" /><Relationship Id="rId6" Type="http://schemas.openxmlformats.org/officeDocument/2006/relationships/hyperlink" Target="https://twitter.com/i/web/status/1173711374033334274" TargetMode="External" /><Relationship Id="rId7" Type="http://schemas.openxmlformats.org/officeDocument/2006/relationships/hyperlink" Target="https://twitter.com/i/web/status/1172966667225354240" TargetMode="External" /><Relationship Id="rId8" Type="http://schemas.openxmlformats.org/officeDocument/2006/relationships/hyperlink" Target="https://twitter.com/i/web/status/1171236636664844288" TargetMode="External" /><Relationship Id="rId9" Type="http://schemas.openxmlformats.org/officeDocument/2006/relationships/hyperlink" Target="https://twitter.com/i/web/status/1171151855763636224" TargetMode="External" /><Relationship Id="rId10" Type="http://schemas.openxmlformats.org/officeDocument/2006/relationships/hyperlink" Target="https://twitter.com/i/web/status/1162081523107016704" TargetMode="External" /><Relationship Id="rId11" Type="http://schemas.openxmlformats.org/officeDocument/2006/relationships/hyperlink" Target="https://www.instagram.com/p/B0ri23Llrcl/?igshid=1mfs3vpwti9v7" TargetMode="External" /><Relationship Id="rId12" Type="http://schemas.openxmlformats.org/officeDocument/2006/relationships/hyperlink" Target="https://www.instagram.com/p/B1HaXMUFmBY/?igshid=lw4v8ysf21vc" TargetMode="External" /><Relationship Id="rId13" Type="http://schemas.openxmlformats.org/officeDocument/2006/relationships/hyperlink" Target="https://www.instagram.com/p/B1HoseYnfV6/?igshid=z1dkiyyrods" TargetMode="External" /><Relationship Id="rId14" Type="http://schemas.openxmlformats.org/officeDocument/2006/relationships/hyperlink" Target="https://www.instagram.com/p/B2sHukYFJ96/?igshid=bu1i24haxzu3" TargetMode="External" /><Relationship Id="rId15" Type="http://schemas.openxmlformats.org/officeDocument/2006/relationships/hyperlink" Target="https://twitter.com/fakejakebrowne/status/1176917683591233536" TargetMode="External" /><Relationship Id="rId16" Type="http://schemas.openxmlformats.org/officeDocument/2006/relationships/hyperlink" Target="https://www.instagram.com/p/B25pDxTF6sj/?igshid=14nm7fg5bhcvn" TargetMode="External" /><Relationship Id="rId17" Type="http://schemas.openxmlformats.org/officeDocument/2006/relationships/hyperlink" Target="https://www.youtube.com/watch?v=OJ8oWaTumOc&amp;feature=youtu.be" TargetMode="External" /><Relationship Id="rId18" Type="http://schemas.openxmlformats.org/officeDocument/2006/relationships/hyperlink" Target="https://twitter.com/i/web/status/1177432477406613504" TargetMode="External" /><Relationship Id="rId19" Type="http://schemas.openxmlformats.org/officeDocument/2006/relationships/hyperlink" Target="https://twitter.com/i/web/status/1166603908900360198" TargetMode="External" /><Relationship Id="rId20" Type="http://schemas.openxmlformats.org/officeDocument/2006/relationships/hyperlink" Target="https://twitter.com/i/web/status/1172966667225354240" TargetMode="External" /><Relationship Id="rId21" Type="http://schemas.openxmlformats.org/officeDocument/2006/relationships/hyperlink" Target="https://twitter.com/i/web/status/1160590759697047552" TargetMode="External" /><Relationship Id="rId22" Type="http://schemas.openxmlformats.org/officeDocument/2006/relationships/hyperlink" Target="https://twitter.com/i/web/status/1162075240438149123" TargetMode="External" /><Relationship Id="rId23" Type="http://schemas.openxmlformats.org/officeDocument/2006/relationships/hyperlink" Target="https://twitter.com/i/web/status/1162081523107016704" TargetMode="External" /><Relationship Id="rId24" Type="http://schemas.openxmlformats.org/officeDocument/2006/relationships/hyperlink" Target="https://twitter.com/i/web/status/1160261574797512709" TargetMode="External" /><Relationship Id="rId25" Type="http://schemas.openxmlformats.org/officeDocument/2006/relationships/hyperlink" Target="https://twitter.com/i/web/status/1160262983513268227" TargetMode="External" /><Relationship Id="rId26" Type="http://schemas.openxmlformats.org/officeDocument/2006/relationships/hyperlink" Target="https://twitter.com/i/web/status/1160290453817888770" TargetMode="External" /><Relationship Id="rId27" Type="http://schemas.openxmlformats.org/officeDocument/2006/relationships/hyperlink" Target="https://twitter.com/i/web/status/1160377855592816640" TargetMode="External" /><Relationship Id="rId28" Type="http://schemas.openxmlformats.org/officeDocument/2006/relationships/hyperlink" Target="https://twitter.com/i/web/status/1160536943148654594" TargetMode="External" /><Relationship Id="rId29" Type="http://schemas.openxmlformats.org/officeDocument/2006/relationships/hyperlink" Target="https://twitter.com/i/web/status/1162074582314049536" TargetMode="External" /><Relationship Id="rId30" Type="http://schemas.openxmlformats.org/officeDocument/2006/relationships/hyperlink" Target="https://twitter.com/i/web/status/1162078058771357697" TargetMode="External" /><Relationship Id="rId31" Type="http://schemas.openxmlformats.org/officeDocument/2006/relationships/hyperlink" Target="https://twitter.com/i/web/status/1180794555974782977" TargetMode="External" /><Relationship Id="rId32" Type="http://schemas.openxmlformats.org/officeDocument/2006/relationships/hyperlink" Target="https://twitter.com/i/web/status/1173711374033334274" TargetMode="External" /><Relationship Id="rId33" Type="http://schemas.openxmlformats.org/officeDocument/2006/relationships/hyperlink" Target="https://twitter.com/i/web/status/1160253971249786880" TargetMode="External" /><Relationship Id="rId34" Type="http://schemas.openxmlformats.org/officeDocument/2006/relationships/table" Target="../tables/table11.xml" /><Relationship Id="rId35" Type="http://schemas.openxmlformats.org/officeDocument/2006/relationships/table" Target="../tables/table12.xml" /><Relationship Id="rId36" Type="http://schemas.openxmlformats.org/officeDocument/2006/relationships/table" Target="../tables/table13.xml" /><Relationship Id="rId37" Type="http://schemas.openxmlformats.org/officeDocument/2006/relationships/table" Target="../tables/table14.xml" /><Relationship Id="rId38" Type="http://schemas.openxmlformats.org/officeDocument/2006/relationships/table" Target="../tables/table15.xml" /><Relationship Id="rId39" Type="http://schemas.openxmlformats.org/officeDocument/2006/relationships/table" Target="../tables/table16.xml" /><Relationship Id="rId40" Type="http://schemas.openxmlformats.org/officeDocument/2006/relationships/table" Target="../tables/table17.xml" /><Relationship Id="rId41"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2045</v>
      </c>
      <c r="BB2" s="13" t="s">
        <v>2069</v>
      </c>
      <c r="BC2" s="13" t="s">
        <v>2070</v>
      </c>
      <c r="BD2" s="119" t="s">
        <v>2539</v>
      </c>
      <c r="BE2" s="119" t="s">
        <v>2540</v>
      </c>
      <c r="BF2" s="119" t="s">
        <v>2541</v>
      </c>
      <c r="BG2" s="119" t="s">
        <v>2542</v>
      </c>
      <c r="BH2" s="119" t="s">
        <v>2543</v>
      </c>
      <c r="BI2" s="119" t="s">
        <v>2544</v>
      </c>
      <c r="BJ2" s="119" t="s">
        <v>2545</v>
      </c>
      <c r="BK2" s="119" t="s">
        <v>2546</v>
      </c>
      <c r="BL2" s="119" t="s">
        <v>2547</v>
      </c>
    </row>
    <row r="3" spans="1:64" ht="15" customHeight="1">
      <c r="A3" s="64" t="s">
        <v>212</v>
      </c>
      <c r="B3" s="64" t="s">
        <v>262</v>
      </c>
      <c r="C3" s="65" t="s">
        <v>2655</v>
      </c>
      <c r="D3" s="66">
        <v>4.75</v>
      </c>
      <c r="E3" s="67" t="s">
        <v>136</v>
      </c>
      <c r="F3" s="68">
        <v>29.25</v>
      </c>
      <c r="G3" s="65"/>
      <c r="H3" s="69"/>
      <c r="I3" s="70"/>
      <c r="J3" s="70"/>
      <c r="K3" s="34" t="s">
        <v>65</v>
      </c>
      <c r="L3" s="71">
        <v>3</v>
      </c>
      <c r="M3" s="71"/>
      <c r="N3" s="72"/>
      <c r="O3" s="78" t="s">
        <v>336</v>
      </c>
      <c r="P3" s="80">
        <v>43678.90383101852</v>
      </c>
      <c r="Q3" s="78" t="s">
        <v>338</v>
      </c>
      <c r="R3" s="78"/>
      <c r="S3" s="78"/>
      <c r="T3" s="78"/>
      <c r="U3" s="78"/>
      <c r="V3" s="83" t="s">
        <v>567</v>
      </c>
      <c r="W3" s="80">
        <v>43678.90383101852</v>
      </c>
      <c r="X3" s="83" t="s">
        <v>616</v>
      </c>
      <c r="Y3" s="78"/>
      <c r="Z3" s="78"/>
      <c r="AA3" s="84" t="s">
        <v>788</v>
      </c>
      <c r="AB3" s="84" t="s">
        <v>864</v>
      </c>
      <c r="AC3" s="78" t="b">
        <v>0</v>
      </c>
      <c r="AD3" s="78">
        <v>0</v>
      </c>
      <c r="AE3" s="84" t="s">
        <v>1031</v>
      </c>
      <c r="AF3" s="78" t="b">
        <v>0</v>
      </c>
      <c r="AG3" s="78" t="s">
        <v>1102</v>
      </c>
      <c r="AH3" s="78"/>
      <c r="AI3" s="84" t="s">
        <v>1033</v>
      </c>
      <c r="AJ3" s="78" t="b">
        <v>0</v>
      </c>
      <c r="AK3" s="78">
        <v>0</v>
      </c>
      <c r="AL3" s="84" t="s">
        <v>1033</v>
      </c>
      <c r="AM3" s="78" t="s">
        <v>1109</v>
      </c>
      <c r="AN3" s="78" t="b">
        <v>0</v>
      </c>
      <c r="AO3" s="84" t="s">
        <v>864</v>
      </c>
      <c r="AP3" s="78" t="s">
        <v>176</v>
      </c>
      <c r="AQ3" s="78">
        <v>0</v>
      </c>
      <c r="AR3" s="78">
        <v>0</v>
      </c>
      <c r="AS3" s="78"/>
      <c r="AT3" s="78"/>
      <c r="AU3" s="78"/>
      <c r="AV3" s="78"/>
      <c r="AW3" s="78"/>
      <c r="AX3" s="78"/>
      <c r="AY3" s="78"/>
      <c r="AZ3" s="78"/>
      <c r="BA3">
        <v>2</v>
      </c>
      <c r="BB3" s="78" t="str">
        <f>REPLACE(INDEX(GroupVertices[Group],MATCH(Edges[[#This Row],[Vertex 1]],GroupVertices[Vertex],0)),1,1,"")</f>
        <v>5</v>
      </c>
      <c r="BC3" s="78" t="str">
        <f>REPLACE(INDEX(GroupVertices[Group],MATCH(Edges[[#This Row],[Vertex 2]],GroupVertices[Vertex],0)),1,1,"")</f>
        <v>5</v>
      </c>
      <c r="BD3" s="48"/>
      <c r="BE3" s="49"/>
      <c r="BF3" s="48"/>
      <c r="BG3" s="49"/>
      <c r="BH3" s="48"/>
      <c r="BI3" s="49"/>
      <c r="BJ3" s="48"/>
      <c r="BK3" s="49"/>
      <c r="BL3" s="48"/>
    </row>
    <row r="4" spans="1:64" ht="15" customHeight="1">
      <c r="A4" s="64" t="s">
        <v>212</v>
      </c>
      <c r="B4" s="64" t="s">
        <v>248</v>
      </c>
      <c r="C4" s="65" t="s">
        <v>2655</v>
      </c>
      <c r="D4" s="66">
        <v>4.75</v>
      </c>
      <c r="E4" s="67" t="s">
        <v>136</v>
      </c>
      <c r="F4" s="68">
        <v>29.25</v>
      </c>
      <c r="G4" s="65"/>
      <c r="H4" s="69"/>
      <c r="I4" s="70"/>
      <c r="J4" s="70"/>
      <c r="K4" s="34" t="s">
        <v>65</v>
      </c>
      <c r="L4" s="77">
        <v>4</v>
      </c>
      <c r="M4" s="77"/>
      <c r="N4" s="72"/>
      <c r="O4" s="79" t="s">
        <v>336</v>
      </c>
      <c r="P4" s="81">
        <v>43678.90383101852</v>
      </c>
      <c r="Q4" s="79" t="s">
        <v>338</v>
      </c>
      <c r="R4" s="79"/>
      <c r="S4" s="79"/>
      <c r="T4" s="79"/>
      <c r="U4" s="79"/>
      <c r="V4" s="82" t="s">
        <v>567</v>
      </c>
      <c r="W4" s="81">
        <v>43678.90383101852</v>
      </c>
      <c r="X4" s="82" t="s">
        <v>616</v>
      </c>
      <c r="Y4" s="79"/>
      <c r="Z4" s="79"/>
      <c r="AA4" s="85" t="s">
        <v>788</v>
      </c>
      <c r="AB4" s="85" t="s">
        <v>864</v>
      </c>
      <c r="AC4" s="79" t="b">
        <v>0</v>
      </c>
      <c r="AD4" s="79">
        <v>0</v>
      </c>
      <c r="AE4" s="85" t="s">
        <v>1031</v>
      </c>
      <c r="AF4" s="79" t="b">
        <v>0</v>
      </c>
      <c r="AG4" s="79" t="s">
        <v>1102</v>
      </c>
      <c r="AH4" s="79"/>
      <c r="AI4" s="85" t="s">
        <v>1033</v>
      </c>
      <c r="AJ4" s="79" t="b">
        <v>0</v>
      </c>
      <c r="AK4" s="79">
        <v>0</v>
      </c>
      <c r="AL4" s="85" t="s">
        <v>1033</v>
      </c>
      <c r="AM4" s="79" t="s">
        <v>1109</v>
      </c>
      <c r="AN4" s="79" t="b">
        <v>0</v>
      </c>
      <c r="AO4" s="85" t="s">
        <v>864</v>
      </c>
      <c r="AP4" s="79" t="s">
        <v>176</v>
      </c>
      <c r="AQ4" s="79">
        <v>0</v>
      </c>
      <c r="AR4" s="79">
        <v>0</v>
      </c>
      <c r="AS4" s="79"/>
      <c r="AT4" s="79"/>
      <c r="AU4" s="79"/>
      <c r="AV4" s="79"/>
      <c r="AW4" s="79"/>
      <c r="AX4" s="79"/>
      <c r="AY4" s="79"/>
      <c r="AZ4" s="79"/>
      <c r="BA4">
        <v>2</v>
      </c>
      <c r="BB4" s="78" t="str">
        <f>REPLACE(INDEX(GroupVertices[Group],MATCH(Edges[[#This Row],[Vertex 1]],GroupVertices[Vertex],0)),1,1,"")</f>
        <v>5</v>
      </c>
      <c r="BC4" s="78" t="str">
        <f>REPLACE(INDEX(GroupVertices[Group],MATCH(Edges[[#This Row],[Vertex 2]],GroupVertices[Vertex],0)),1,1,"")</f>
        <v>5</v>
      </c>
      <c r="BD4" s="48"/>
      <c r="BE4" s="49"/>
      <c r="BF4" s="48"/>
      <c r="BG4" s="49"/>
      <c r="BH4" s="48"/>
      <c r="BI4" s="49"/>
      <c r="BJ4" s="48"/>
      <c r="BK4" s="49"/>
      <c r="BL4" s="48"/>
    </row>
    <row r="5" spans="1:64" ht="15">
      <c r="A5" s="64" t="s">
        <v>212</v>
      </c>
      <c r="B5" s="64" t="s">
        <v>249</v>
      </c>
      <c r="C5" s="65" t="s">
        <v>2655</v>
      </c>
      <c r="D5" s="66">
        <v>4.75</v>
      </c>
      <c r="E5" s="67" t="s">
        <v>136</v>
      </c>
      <c r="F5" s="68">
        <v>29.25</v>
      </c>
      <c r="G5" s="65"/>
      <c r="H5" s="69"/>
      <c r="I5" s="70"/>
      <c r="J5" s="70"/>
      <c r="K5" s="34" t="s">
        <v>65</v>
      </c>
      <c r="L5" s="77">
        <v>5</v>
      </c>
      <c r="M5" s="77"/>
      <c r="N5" s="72"/>
      <c r="O5" s="79" t="s">
        <v>337</v>
      </c>
      <c r="P5" s="81">
        <v>43678.90383101852</v>
      </c>
      <c r="Q5" s="79" t="s">
        <v>338</v>
      </c>
      <c r="R5" s="79"/>
      <c r="S5" s="79"/>
      <c r="T5" s="79"/>
      <c r="U5" s="79"/>
      <c r="V5" s="82" t="s">
        <v>567</v>
      </c>
      <c r="W5" s="81">
        <v>43678.90383101852</v>
      </c>
      <c r="X5" s="82" t="s">
        <v>616</v>
      </c>
      <c r="Y5" s="79"/>
      <c r="Z5" s="79"/>
      <c r="AA5" s="85" t="s">
        <v>788</v>
      </c>
      <c r="AB5" s="85" t="s">
        <v>864</v>
      </c>
      <c r="AC5" s="79" t="b">
        <v>0</v>
      </c>
      <c r="AD5" s="79">
        <v>0</v>
      </c>
      <c r="AE5" s="85" t="s">
        <v>1031</v>
      </c>
      <c r="AF5" s="79" t="b">
        <v>0</v>
      </c>
      <c r="AG5" s="79" t="s">
        <v>1102</v>
      </c>
      <c r="AH5" s="79"/>
      <c r="AI5" s="85" t="s">
        <v>1033</v>
      </c>
      <c r="AJ5" s="79" t="b">
        <v>0</v>
      </c>
      <c r="AK5" s="79">
        <v>0</v>
      </c>
      <c r="AL5" s="85" t="s">
        <v>1033</v>
      </c>
      <c r="AM5" s="79" t="s">
        <v>1109</v>
      </c>
      <c r="AN5" s="79" t="b">
        <v>0</v>
      </c>
      <c r="AO5" s="85" t="s">
        <v>864</v>
      </c>
      <c r="AP5" s="79" t="s">
        <v>176</v>
      </c>
      <c r="AQ5" s="79">
        <v>0</v>
      </c>
      <c r="AR5" s="79">
        <v>0</v>
      </c>
      <c r="AS5" s="79"/>
      <c r="AT5" s="79"/>
      <c r="AU5" s="79"/>
      <c r="AV5" s="79"/>
      <c r="AW5" s="79"/>
      <c r="AX5" s="79"/>
      <c r="AY5" s="79"/>
      <c r="AZ5" s="79"/>
      <c r="BA5">
        <v>2</v>
      </c>
      <c r="BB5" s="78" t="str">
        <f>REPLACE(INDEX(GroupVertices[Group],MATCH(Edges[[#This Row],[Vertex 1]],GroupVertices[Vertex],0)),1,1,"")</f>
        <v>5</v>
      </c>
      <c r="BC5" s="78" t="str">
        <f>REPLACE(INDEX(GroupVertices[Group],MATCH(Edges[[#This Row],[Vertex 2]],GroupVertices[Vertex],0)),1,1,"")</f>
        <v>1</v>
      </c>
      <c r="BD5" s="48">
        <v>0</v>
      </c>
      <c r="BE5" s="49">
        <v>0</v>
      </c>
      <c r="BF5" s="48">
        <v>0</v>
      </c>
      <c r="BG5" s="49">
        <v>0</v>
      </c>
      <c r="BH5" s="48">
        <v>0</v>
      </c>
      <c r="BI5" s="49">
        <v>0</v>
      </c>
      <c r="BJ5" s="48">
        <v>5</v>
      </c>
      <c r="BK5" s="49">
        <v>100</v>
      </c>
      <c r="BL5" s="48">
        <v>5</v>
      </c>
    </row>
    <row r="6" spans="1:64" ht="15">
      <c r="A6" s="64" t="s">
        <v>212</v>
      </c>
      <c r="B6" s="64" t="s">
        <v>262</v>
      </c>
      <c r="C6" s="65" t="s">
        <v>2655</v>
      </c>
      <c r="D6" s="66">
        <v>4.75</v>
      </c>
      <c r="E6" s="67" t="s">
        <v>136</v>
      </c>
      <c r="F6" s="68">
        <v>29.25</v>
      </c>
      <c r="G6" s="65"/>
      <c r="H6" s="69"/>
      <c r="I6" s="70"/>
      <c r="J6" s="70"/>
      <c r="K6" s="34" t="s">
        <v>65</v>
      </c>
      <c r="L6" s="77">
        <v>6</v>
      </c>
      <c r="M6" s="77"/>
      <c r="N6" s="72"/>
      <c r="O6" s="79" t="s">
        <v>336</v>
      </c>
      <c r="P6" s="81">
        <v>43678.90421296296</v>
      </c>
      <c r="Q6" s="79" t="s">
        <v>339</v>
      </c>
      <c r="R6" s="79"/>
      <c r="S6" s="79"/>
      <c r="T6" s="79"/>
      <c r="U6" s="79"/>
      <c r="V6" s="82" t="s">
        <v>567</v>
      </c>
      <c r="W6" s="81">
        <v>43678.90421296296</v>
      </c>
      <c r="X6" s="82" t="s">
        <v>617</v>
      </c>
      <c r="Y6" s="79"/>
      <c r="Z6" s="79"/>
      <c r="AA6" s="85" t="s">
        <v>789</v>
      </c>
      <c r="AB6" s="85" t="s">
        <v>788</v>
      </c>
      <c r="AC6" s="79" t="b">
        <v>0</v>
      </c>
      <c r="AD6" s="79">
        <v>0</v>
      </c>
      <c r="AE6" s="85" t="s">
        <v>1032</v>
      </c>
      <c r="AF6" s="79" t="b">
        <v>0</v>
      </c>
      <c r="AG6" s="79" t="s">
        <v>1102</v>
      </c>
      <c r="AH6" s="79"/>
      <c r="AI6" s="85" t="s">
        <v>1033</v>
      </c>
      <c r="AJ6" s="79" t="b">
        <v>0</v>
      </c>
      <c r="AK6" s="79">
        <v>0</v>
      </c>
      <c r="AL6" s="85" t="s">
        <v>1033</v>
      </c>
      <c r="AM6" s="79" t="s">
        <v>1109</v>
      </c>
      <c r="AN6" s="79" t="b">
        <v>0</v>
      </c>
      <c r="AO6" s="85" t="s">
        <v>788</v>
      </c>
      <c r="AP6" s="79" t="s">
        <v>176</v>
      </c>
      <c r="AQ6" s="79">
        <v>0</v>
      </c>
      <c r="AR6" s="79">
        <v>0</v>
      </c>
      <c r="AS6" s="79"/>
      <c r="AT6" s="79"/>
      <c r="AU6" s="79"/>
      <c r="AV6" s="79"/>
      <c r="AW6" s="79"/>
      <c r="AX6" s="79"/>
      <c r="AY6" s="79"/>
      <c r="AZ6" s="79"/>
      <c r="BA6">
        <v>2</v>
      </c>
      <c r="BB6" s="78" t="str">
        <f>REPLACE(INDEX(GroupVertices[Group],MATCH(Edges[[#This Row],[Vertex 1]],GroupVertices[Vertex],0)),1,1,"")</f>
        <v>5</v>
      </c>
      <c r="BC6" s="78" t="str">
        <f>REPLACE(INDEX(GroupVertices[Group],MATCH(Edges[[#This Row],[Vertex 2]],GroupVertices[Vertex],0)),1,1,"")</f>
        <v>5</v>
      </c>
      <c r="BD6" s="48"/>
      <c r="BE6" s="49"/>
      <c r="BF6" s="48"/>
      <c r="BG6" s="49"/>
      <c r="BH6" s="48"/>
      <c r="BI6" s="49"/>
      <c r="BJ6" s="48"/>
      <c r="BK6" s="49"/>
      <c r="BL6" s="48"/>
    </row>
    <row r="7" spans="1:64" ht="15">
      <c r="A7" s="64" t="s">
        <v>212</v>
      </c>
      <c r="B7" s="64" t="s">
        <v>248</v>
      </c>
      <c r="C7" s="65" t="s">
        <v>2655</v>
      </c>
      <c r="D7" s="66">
        <v>4.75</v>
      </c>
      <c r="E7" s="67" t="s">
        <v>136</v>
      </c>
      <c r="F7" s="68">
        <v>29.25</v>
      </c>
      <c r="G7" s="65"/>
      <c r="H7" s="69"/>
      <c r="I7" s="70"/>
      <c r="J7" s="70"/>
      <c r="K7" s="34" t="s">
        <v>65</v>
      </c>
      <c r="L7" s="77">
        <v>7</v>
      </c>
      <c r="M7" s="77"/>
      <c r="N7" s="72"/>
      <c r="O7" s="79" t="s">
        <v>336</v>
      </c>
      <c r="P7" s="81">
        <v>43678.90421296296</v>
      </c>
      <c r="Q7" s="79" t="s">
        <v>339</v>
      </c>
      <c r="R7" s="79"/>
      <c r="S7" s="79"/>
      <c r="T7" s="79"/>
      <c r="U7" s="79"/>
      <c r="V7" s="82" t="s">
        <v>567</v>
      </c>
      <c r="W7" s="81">
        <v>43678.90421296296</v>
      </c>
      <c r="X7" s="82" t="s">
        <v>617</v>
      </c>
      <c r="Y7" s="79"/>
      <c r="Z7" s="79"/>
      <c r="AA7" s="85" t="s">
        <v>789</v>
      </c>
      <c r="AB7" s="85" t="s">
        <v>788</v>
      </c>
      <c r="AC7" s="79" t="b">
        <v>0</v>
      </c>
      <c r="AD7" s="79">
        <v>0</v>
      </c>
      <c r="AE7" s="85" t="s">
        <v>1032</v>
      </c>
      <c r="AF7" s="79" t="b">
        <v>0</v>
      </c>
      <c r="AG7" s="79" t="s">
        <v>1102</v>
      </c>
      <c r="AH7" s="79"/>
      <c r="AI7" s="85" t="s">
        <v>1033</v>
      </c>
      <c r="AJ7" s="79" t="b">
        <v>0</v>
      </c>
      <c r="AK7" s="79">
        <v>0</v>
      </c>
      <c r="AL7" s="85" t="s">
        <v>1033</v>
      </c>
      <c r="AM7" s="79" t="s">
        <v>1109</v>
      </c>
      <c r="AN7" s="79" t="b">
        <v>0</v>
      </c>
      <c r="AO7" s="85" t="s">
        <v>788</v>
      </c>
      <c r="AP7" s="79" t="s">
        <v>176</v>
      </c>
      <c r="AQ7" s="79">
        <v>0</v>
      </c>
      <c r="AR7" s="79">
        <v>0</v>
      </c>
      <c r="AS7" s="79"/>
      <c r="AT7" s="79"/>
      <c r="AU7" s="79"/>
      <c r="AV7" s="79"/>
      <c r="AW7" s="79"/>
      <c r="AX7" s="79"/>
      <c r="AY7" s="79"/>
      <c r="AZ7" s="79"/>
      <c r="BA7">
        <v>2</v>
      </c>
      <c r="BB7" s="78" t="str">
        <f>REPLACE(INDEX(GroupVertices[Group],MATCH(Edges[[#This Row],[Vertex 1]],GroupVertices[Vertex],0)),1,1,"")</f>
        <v>5</v>
      </c>
      <c r="BC7" s="78" t="str">
        <f>REPLACE(INDEX(GroupVertices[Group],MATCH(Edges[[#This Row],[Vertex 2]],GroupVertices[Vertex],0)),1,1,"")</f>
        <v>5</v>
      </c>
      <c r="BD7" s="48"/>
      <c r="BE7" s="49"/>
      <c r="BF7" s="48"/>
      <c r="BG7" s="49"/>
      <c r="BH7" s="48"/>
      <c r="BI7" s="49"/>
      <c r="BJ7" s="48"/>
      <c r="BK7" s="49"/>
      <c r="BL7" s="48"/>
    </row>
    <row r="8" spans="1:64" ht="15">
      <c r="A8" s="64" t="s">
        <v>212</v>
      </c>
      <c r="B8" s="64" t="s">
        <v>249</v>
      </c>
      <c r="C8" s="65" t="s">
        <v>2655</v>
      </c>
      <c r="D8" s="66">
        <v>4.75</v>
      </c>
      <c r="E8" s="67" t="s">
        <v>136</v>
      </c>
      <c r="F8" s="68">
        <v>29.25</v>
      </c>
      <c r="G8" s="65"/>
      <c r="H8" s="69"/>
      <c r="I8" s="70"/>
      <c r="J8" s="70"/>
      <c r="K8" s="34" t="s">
        <v>65</v>
      </c>
      <c r="L8" s="77">
        <v>8</v>
      </c>
      <c r="M8" s="77"/>
      <c r="N8" s="72"/>
      <c r="O8" s="79" t="s">
        <v>337</v>
      </c>
      <c r="P8" s="81">
        <v>43678.90421296296</v>
      </c>
      <c r="Q8" s="79" t="s">
        <v>339</v>
      </c>
      <c r="R8" s="79"/>
      <c r="S8" s="79"/>
      <c r="T8" s="79"/>
      <c r="U8" s="79"/>
      <c r="V8" s="82" t="s">
        <v>567</v>
      </c>
      <c r="W8" s="81">
        <v>43678.90421296296</v>
      </c>
      <c r="X8" s="82" t="s">
        <v>617</v>
      </c>
      <c r="Y8" s="79"/>
      <c r="Z8" s="79"/>
      <c r="AA8" s="85" t="s">
        <v>789</v>
      </c>
      <c r="AB8" s="85" t="s">
        <v>788</v>
      </c>
      <c r="AC8" s="79" t="b">
        <v>0</v>
      </c>
      <c r="AD8" s="79">
        <v>0</v>
      </c>
      <c r="AE8" s="85" t="s">
        <v>1032</v>
      </c>
      <c r="AF8" s="79" t="b">
        <v>0</v>
      </c>
      <c r="AG8" s="79" t="s">
        <v>1102</v>
      </c>
      <c r="AH8" s="79"/>
      <c r="AI8" s="85" t="s">
        <v>1033</v>
      </c>
      <c r="AJ8" s="79" t="b">
        <v>0</v>
      </c>
      <c r="AK8" s="79">
        <v>0</v>
      </c>
      <c r="AL8" s="85" t="s">
        <v>1033</v>
      </c>
      <c r="AM8" s="79" t="s">
        <v>1109</v>
      </c>
      <c r="AN8" s="79" t="b">
        <v>0</v>
      </c>
      <c r="AO8" s="85" t="s">
        <v>788</v>
      </c>
      <c r="AP8" s="79" t="s">
        <v>176</v>
      </c>
      <c r="AQ8" s="79">
        <v>0</v>
      </c>
      <c r="AR8" s="79">
        <v>0</v>
      </c>
      <c r="AS8" s="79"/>
      <c r="AT8" s="79"/>
      <c r="AU8" s="79"/>
      <c r="AV8" s="79"/>
      <c r="AW8" s="79"/>
      <c r="AX8" s="79"/>
      <c r="AY8" s="79"/>
      <c r="AZ8" s="79"/>
      <c r="BA8">
        <v>2</v>
      </c>
      <c r="BB8" s="78" t="str">
        <f>REPLACE(INDEX(GroupVertices[Group],MATCH(Edges[[#This Row],[Vertex 1]],GroupVertices[Vertex],0)),1,1,"")</f>
        <v>5</v>
      </c>
      <c r="BC8" s="78" t="str">
        <f>REPLACE(INDEX(GroupVertices[Group],MATCH(Edges[[#This Row],[Vertex 2]],GroupVertices[Vertex],0)),1,1,"")</f>
        <v>1</v>
      </c>
      <c r="BD8" s="48">
        <v>1</v>
      </c>
      <c r="BE8" s="49">
        <v>9.090909090909092</v>
      </c>
      <c r="BF8" s="48">
        <v>0</v>
      </c>
      <c r="BG8" s="49">
        <v>0</v>
      </c>
      <c r="BH8" s="48">
        <v>0</v>
      </c>
      <c r="BI8" s="49">
        <v>0</v>
      </c>
      <c r="BJ8" s="48">
        <v>10</v>
      </c>
      <c r="BK8" s="49">
        <v>90.9090909090909</v>
      </c>
      <c r="BL8" s="48">
        <v>11</v>
      </c>
    </row>
    <row r="9" spans="1:64" ht="15">
      <c r="A9" s="64" t="s">
        <v>213</v>
      </c>
      <c r="B9" s="64" t="s">
        <v>262</v>
      </c>
      <c r="C9" s="65" t="s">
        <v>2656</v>
      </c>
      <c r="D9" s="66">
        <v>3</v>
      </c>
      <c r="E9" s="67" t="s">
        <v>132</v>
      </c>
      <c r="F9" s="68">
        <v>35</v>
      </c>
      <c r="G9" s="65"/>
      <c r="H9" s="69"/>
      <c r="I9" s="70"/>
      <c r="J9" s="70"/>
      <c r="K9" s="34" t="s">
        <v>65</v>
      </c>
      <c r="L9" s="77">
        <v>9</v>
      </c>
      <c r="M9" s="77"/>
      <c r="N9" s="72"/>
      <c r="O9" s="79" t="s">
        <v>336</v>
      </c>
      <c r="P9" s="81">
        <v>43679.059375</v>
      </c>
      <c r="Q9" s="79" t="s">
        <v>340</v>
      </c>
      <c r="R9" s="79"/>
      <c r="S9" s="79"/>
      <c r="T9" s="79"/>
      <c r="U9" s="79"/>
      <c r="V9" s="82" t="s">
        <v>568</v>
      </c>
      <c r="W9" s="81">
        <v>43679.059375</v>
      </c>
      <c r="X9" s="82" t="s">
        <v>618</v>
      </c>
      <c r="Y9" s="79"/>
      <c r="Z9" s="79"/>
      <c r="AA9" s="85" t="s">
        <v>790</v>
      </c>
      <c r="AB9" s="85" t="s">
        <v>864</v>
      </c>
      <c r="AC9" s="79" t="b">
        <v>0</v>
      </c>
      <c r="AD9" s="79">
        <v>0</v>
      </c>
      <c r="AE9" s="85" t="s">
        <v>1031</v>
      </c>
      <c r="AF9" s="79" t="b">
        <v>0</v>
      </c>
      <c r="AG9" s="79" t="s">
        <v>1102</v>
      </c>
      <c r="AH9" s="79"/>
      <c r="AI9" s="85" t="s">
        <v>1033</v>
      </c>
      <c r="AJ9" s="79" t="b">
        <v>0</v>
      </c>
      <c r="AK9" s="79">
        <v>0</v>
      </c>
      <c r="AL9" s="85" t="s">
        <v>1033</v>
      </c>
      <c r="AM9" s="79" t="s">
        <v>1109</v>
      </c>
      <c r="AN9" s="79" t="b">
        <v>0</v>
      </c>
      <c r="AO9" s="85" t="s">
        <v>864</v>
      </c>
      <c r="AP9" s="79" t="s">
        <v>176</v>
      </c>
      <c r="AQ9" s="79">
        <v>0</v>
      </c>
      <c r="AR9" s="79">
        <v>0</v>
      </c>
      <c r="AS9" s="79"/>
      <c r="AT9" s="79"/>
      <c r="AU9" s="79"/>
      <c r="AV9" s="79"/>
      <c r="AW9" s="79"/>
      <c r="AX9" s="79"/>
      <c r="AY9" s="79"/>
      <c r="AZ9" s="79"/>
      <c r="BA9">
        <v>1</v>
      </c>
      <c r="BB9" s="78" t="str">
        <f>REPLACE(INDEX(GroupVertices[Group],MATCH(Edges[[#This Row],[Vertex 1]],GroupVertices[Vertex],0)),1,1,"")</f>
        <v>5</v>
      </c>
      <c r="BC9" s="78" t="str">
        <f>REPLACE(INDEX(GroupVertices[Group],MATCH(Edges[[#This Row],[Vertex 2]],GroupVertices[Vertex],0)),1,1,"")</f>
        <v>5</v>
      </c>
      <c r="BD9" s="48"/>
      <c r="BE9" s="49"/>
      <c r="BF9" s="48"/>
      <c r="BG9" s="49"/>
      <c r="BH9" s="48"/>
      <c r="BI9" s="49"/>
      <c r="BJ9" s="48"/>
      <c r="BK9" s="49"/>
      <c r="BL9" s="48"/>
    </row>
    <row r="10" spans="1:64" ht="15">
      <c r="A10" s="64" t="s">
        <v>213</v>
      </c>
      <c r="B10" s="64" t="s">
        <v>248</v>
      </c>
      <c r="C10" s="65" t="s">
        <v>2656</v>
      </c>
      <c r="D10" s="66">
        <v>3</v>
      </c>
      <c r="E10" s="67" t="s">
        <v>132</v>
      </c>
      <c r="F10" s="68">
        <v>35</v>
      </c>
      <c r="G10" s="65"/>
      <c r="H10" s="69"/>
      <c r="I10" s="70"/>
      <c r="J10" s="70"/>
      <c r="K10" s="34" t="s">
        <v>65</v>
      </c>
      <c r="L10" s="77">
        <v>10</v>
      </c>
      <c r="M10" s="77"/>
      <c r="N10" s="72"/>
      <c r="O10" s="79" t="s">
        <v>336</v>
      </c>
      <c r="P10" s="81">
        <v>43679.059375</v>
      </c>
      <c r="Q10" s="79" t="s">
        <v>340</v>
      </c>
      <c r="R10" s="79"/>
      <c r="S10" s="79"/>
      <c r="T10" s="79"/>
      <c r="U10" s="79"/>
      <c r="V10" s="82" t="s">
        <v>568</v>
      </c>
      <c r="W10" s="81">
        <v>43679.059375</v>
      </c>
      <c r="X10" s="82" t="s">
        <v>618</v>
      </c>
      <c r="Y10" s="79"/>
      <c r="Z10" s="79"/>
      <c r="AA10" s="85" t="s">
        <v>790</v>
      </c>
      <c r="AB10" s="85" t="s">
        <v>864</v>
      </c>
      <c r="AC10" s="79" t="b">
        <v>0</v>
      </c>
      <c r="AD10" s="79">
        <v>0</v>
      </c>
      <c r="AE10" s="85" t="s">
        <v>1031</v>
      </c>
      <c r="AF10" s="79" t="b">
        <v>0</v>
      </c>
      <c r="AG10" s="79" t="s">
        <v>1102</v>
      </c>
      <c r="AH10" s="79"/>
      <c r="AI10" s="85" t="s">
        <v>1033</v>
      </c>
      <c r="AJ10" s="79" t="b">
        <v>0</v>
      </c>
      <c r="AK10" s="79">
        <v>0</v>
      </c>
      <c r="AL10" s="85" t="s">
        <v>1033</v>
      </c>
      <c r="AM10" s="79" t="s">
        <v>1109</v>
      </c>
      <c r="AN10" s="79" t="b">
        <v>0</v>
      </c>
      <c r="AO10" s="85" t="s">
        <v>864</v>
      </c>
      <c r="AP10" s="79" t="s">
        <v>176</v>
      </c>
      <c r="AQ10" s="79">
        <v>0</v>
      </c>
      <c r="AR10" s="79">
        <v>0</v>
      </c>
      <c r="AS10" s="79"/>
      <c r="AT10" s="79"/>
      <c r="AU10" s="79"/>
      <c r="AV10" s="79"/>
      <c r="AW10" s="79"/>
      <c r="AX10" s="79"/>
      <c r="AY10" s="79"/>
      <c r="AZ10" s="79"/>
      <c r="BA10">
        <v>1</v>
      </c>
      <c r="BB10" s="78" t="str">
        <f>REPLACE(INDEX(GroupVertices[Group],MATCH(Edges[[#This Row],[Vertex 1]],GroupVertices[Vertex],0)),1,1,"")</f>
        <v>5</v>
      </c>
      <c r="BC10" s="78" t="str">
        <f>REPLACE(INDEX(GroupVertices[Group],MATCH(Edges[[#This Row],[Vertex 2]],GroupVertices[Vertex],0)),1,1,"")</f>
        <v>5</v>
      </c>
      <c r="BD10" s="48"/>
      <c r="BE10" s="49"/>
      <c r="BF10" s="48"/>
      <c r="BG10" s="49"/>
      <c r="BH10" s="48"/>
      <c r="BI10" s="49"/>
      <c r="BJ10" s="48"/>
      <c r="BK10" s="49"/>
      <c r="BL10" s="48"/>
    </row>
    <row r="11" spans="1:64" ht="15">
      <c r="A11" s="64" t="s">
        <v>213</v>
      </c>
      <c r="B11" s="64" t="s">
        <v>249</v>
      </c>
      <c r="C11" s="65" t="s">
        <v>2656</v>
      </c>
      <c r="D11" s="66">
        <v>3</v>
      </c>
      <c r="E11" s="67" t="s">
        <v>132</v>
      </c>
      <c r="F11" s="68">
        <v>35</v>
      </c>
      <c r="G11" s="65"/>
      <c r="H11" s="69"/>
      <c r="I11" s="70"/>
      <c r="J11" s="70"/>
      <c r="K11" s="34" t="s">
        <v>65</v>
      </c>
      <c r="L11" s="77">
        <v>11</v>
      </c>
      <c r="M11" s="77"/>
      <c r="N11" s="72"/>
      <c r="O11" s="79" t="s">
        <v>337</v>
      </c>
      <c r="P11" s="81">
        <v>43679.059375</v>
      </c>
      <c r="Q11" s="79" t="s">
        <v>340</v>
      </c>
      <c r="R11" s="79"/>
      <c r="S11" s="79"/>
      <c r="T11" s="79"/>
      <c r="U11" s="79"/>
      <c r="V11" s="82" t="s">
        <v>568</v>
      </c>
      <c r="W11" s="81">
        <v>43679.059375</v>
      </c>
      <c r="X11" s="82" t="s">
        <v>618</v>
      </c>
      <c r="Y11" s="79"/>
      <c r="Z11" s="79"/>
      <c r="AA11" s="85" t="s">
        <v>790</v>
      </c>
      <c r="AB11" s="85" t="s">
        <v>864</v>
      </c>
      <c r="AC11" s="79" t="b">
        <v>0</v>
      </c>
      <c r="AD11" s="79">
        <v>0</v>
      </c>
      <c r="AE11" s="85" t="s">
        <v>1031</v>
      </c>
      <c r="AF11" s="79" t="b">
        <v>0</v>
      </c>
      <c r="AG11" s="79" t="s">
        <v>1102</v>
      </c>
      <c r="AH11" s="79"/>
      <c r="AI11" s="85" t="s">
        <v>1033</v>
      </c>
      <c r="AJ11" s="79" t="b">
        <v>0</v>
      </c>
      <c r="AK11" s="79">
        <v>0</v>
      </c>
      <c r="AL11" s="85" t="s">
        <v>1033</v>
      </c>
      <c r="AM11" s="79" t="s">
        <v>1109</v>
      </c>
      <c r="AN11" s="79" t="b">
        <v>0</v>
      </c>
      <c r="AO11" s="85" t="s">
        <v>864</v>
      </c>
      <c r="AP11" s="79" t="s">
        <v>176</v>
      </c>
      <c r="AQ11" s="79">
        <v>0</v>
      </c>
      <c r="AR11" s="79">
        <v>0</v>
      </c>
      <c r="AS11" s="79"/>
      <c r="AT11" s="79"/>
      <c r="AU11" s="79"/>
      <c r="AV11" s="79"/>
      <c r="AW11" s="79"/>
      <c r="AX11" s="79"/>
      <c r="AY11" s="79"/>
      <c r="AZ11" s="79"/>
      <c r="BA11">
        <v>1</v>
      </c>
      <c r="BB11" s="78" t="str">
        <f>REPLACE(INDEX(GroupVertices[Group],MATCH(Edges[[#This Row],[Vertex 1]],GroupVertices[Vertex],0)),1,1,"")</f>
        <v>5</v>
      </c>
      <c r="BC11" s="78" t="str">
        <f>REPLACE(INDEX(GroupVertices[Group],MATCH(Edges[[#This Row],[Vertex 2]],GroupVertices[Vertex],0)),1,1,"")</f>
        <v>1</v>
      </c>
      <c r="BD11" s="48">
        <v>1</v>
      </c>
      <c r="BE11" s="49">
        <v>4.545454545454546</v>
      </c>
      <c r="BF11" s="48">
        <v>0</v>
      </c>
      <c r="BG11" s="49">
        <v>0</v>
      </c>
      <c r="BH11" s="48">
        <v>0</v>
      </c>
      <c r="BI11" s="49">
        <v>0</v>
      </c>
      <c r="BJ11" s="48">
        <v>21</v>
      </c>
      <c r="BK11" s="49">
        <v>95.45454545454545</v>
      </c>
      <c r="BL11" s="48">
        <v>22</v>
      </c>
    </row>
    <row r="12" spans="1:64" ht="15">
      <c r="A12" s="64" t="s">
        <v>214</v>
      </c>
      <c r="B12" s="64" t="s">
        <v>263</v>
      </c>
      <c r="C12" s="65" t="s">
        <v>2656</v>
      </c>
      <c r="D12" s="66">
        <v>3</v>
      </c>
      <c r="E12" s="67" t="s">
        <v>132</v>
      </c>
      <c r="F12" s="68">
        <v>35</v>
      </c>
      <c r="G12" s="65"/>
      <c r="H12" s="69"/>
      <c r="I12" s="70"/>
      <c r="J12" s="70"/>
      <c r="K12" s="34" t="s">
        <v>65</v>
      </c>
      <c r="L12" s="77">
        <v>12</v>
      </c>
      <c r="M12" s="77"/>
      <c r="N12" s="72"/>
      <c r="O12" s="79" t="s">
        <v>336</v>
      </c>
      <c r="P12" s="81">
        <v>43683.03167824074</v>
      </c>
      <c r="Q12" s="79" t="s">
        <v>341</v>
      </c>
      <c r="R12" s="79"/>
      <c r="S12" s="79"/>
      <c r="T12" s="79"/>
      <c r="U12" s="79"/>
      <c r="V12" s="82" t="s">
        <v>569</v>
      </c>
      <c r="W12" s="81">
        <v>43683.03167824074</v>
      </c>
      <c r="X12" s="82" t="s">
        <v>619</v>
      </c>
      <c r="Y12" s="79"/>
      <c r="Z12" s="79"/>
      <c r="AA12" s="85" t="s">
        <v>791</v>
      </c>
      <c r="AB12" s="79"/>
      <c r="AC12" s="79" t="b">
        <v>0</v>
      </c>
      <c r="AD12" s="79">
        <v>0</v>
      </c>
      <c r="AE12" s="85" t="s">
        <v>1033</v>
      </c>
      <c r="AF12" s="79" t="b">
        <v>0</v>
      </c>
      <c r="AG12" s="79" t="s">
        <v>1102</v>
      </c>
      <c r="AH12" s="79"/>
      <c r="AI12" s="85" t="s">
        <v>1033</v>
      </c>
      <c r="AJ12" s="79" t="b">
        <v>0</v>
      </c>
      <c r="AK12" s="79">
        <v>0</v>
      </c>
      <c r="AL12" s="85" t="s">
        <v>1033</v>
      </c>
      <c r="AM12" s="79" t="s">
        <v>1110</v>
      </c>
      <c r="AN12" s="79" t="b">
        <v>0</v>
      </c>
      <c r="AO12" s="85" t="s">
        <v>791</v>
      </c>
      <c r="AP12" s="79" t="s">
        <v>176</v>
      </c>
      <c r="AQ12" s="79">
        <v>0</v>
      </c>
      <c r="AR12" s="79">
        <v>0</v>
      </c>
      <c r="AS12" s="79"/>
      <c r="AT12" s="79"/>
      <c r="AU12" s="79"/>
      <c r="AV12" s="79"/>
      <c r="AW12" s="79"/>
      <c r="AX12" s="79"/>
      <c r="AY12" s="79"/>
      <c r="AZ12" s="79"/>
      <c r="BA12">
        <v>1</v>
      </c>
      <c r="BB12" s="78" t="str">
        <f>REPLACE(INDEX(GroupVertices[Group],MATCH(Edges[[#This Row],[Vertex 1]],GroupVertices[Vertex],0)),1,1,"")</f>
        <v>4</v>
      </c>
      <c r="BC12" s="78" t="str">
        <f>REPLACE(INDEX(GroupVertices[Group],MATCH(Edges[[#This Row],[Vertex 2]],GroupVertices[Vertex],0)),1,1,"")</f>
        <v>4</v>
      </c>
      <c r="BD12" s="48"/>
      <c r="BE12" s="49"/>
      <c r="BF12" s="48"/>
      <c r="BG12" s="49"/>
      <c r="BH12" s="48"/>
      <c r="BI12" s="49"/>
      <c r="BJ12" s="48"/>
      <c r="BK12" s="49"/>
      <c r="BL12" s="48"/>
    </row>
    <row r="13" spans="1:64" ht="15">
      <c r="A13" s="64" t="s">
        <v>214</v>
      </c>
      <c r="B13" s="64" t="s">
        <v>264</v>
      </c>
      <c r="C13" s="65" t="s">
        <v>2656</v>
      </c>
      <c r="D13" s="66">
        <v>3</v>
      </c>
      <c r="E13" s="67" t="s">
        <v>132</v>
      </c>
      <c r="F13" s="68">
        <v>35</v>
      </c>
      <c r="G13" s="65"/>
      <c r="H13" s="69"/>
      <c r="I13" s="70"/>
      <c r="J13" s="70"/>
      <c r="K13" s="34" t="s">
        <v>65</v>
      </c>
      <c r="L13" s="77">
        <v>13</v>
      </c>
      <c r="M13" s="77"/>
      <c r="N13" s="72"/>
      <c r="O13" s="79" t="s">
        <v>336</v>
      </c>
      <c r="P13" s="81">
        <v>43683.03167824074</v>
      </c>
      <c r="Q13" s="79" t="s">
        <v>341</v>
      </c>
      <c r="R13" s="79"/>
      <c r="S13" s="79"/>
      <c r="T13" s="79"/>
      <c r="U13" s="79"/>
      <c r="V13" s="82" t="s">
        <v>569</v>
      </c>
      <c r="W13" s="81">
        <v>43683.03167824074</v>
      </c>
      <c r="X13" s="82" t="s">
        <v>619</v>
      </c>
      <c r="Y13" s="79"/>
      <c r="Z13" s="79"/>
      <c r="AA13" s="85" t="s">
        <v>791</v>
      </c>
      <c r="AB13" s="79"/>
      <c r="AC13" s="79" t="b">
        <v>0</v>
      </c>
      <c r="AD13" s="79">
        <v>0</v>
      </c>
      <c r="AE13" s="85" t="s">
        <v>1033</v>
      </c>
      <c r="AF13" s="79" t="b">
        <v>0</v>
      </c>
      <c r="AG13" s="79" t="s">
        <v>1102</v>
      </c>
      <c r="AH13" s="79"/>
      <c r="AI13" s="85" t="s">
        <v>1033</v>
      </c>
      <c r="AJ13" s="79" t="b">
        <v>0</v>
      </c>
      <c r="AK13" s="79">
        <v>0</v>
      </c>
      <c r="AL13" s="85" t="s">
        <v>1033</v>
      </c>
      <c r="AM13" s="79" t="s">
        <v>1110</v>
      </c>
      <c r="AN13" s="79" t="b">
        <v>0</v>
      </c>
      <c r="AO13" s="85" t="s">
        <v>791</v>
      </c>
      <c r="AP13" s="79" t="s">
        <v>176</v>
      </c>
      <c r="AQ13" s="79">
        <v>0</v>
      </c>
      <c r="AR13" s="79">
        <v>0</v>
      </c>
      <c r="AS13" s="79"/>
      <c r="AT13" s="79"/>
      <c r="AU13" s="79"/>
      <c r="AV13" s="79"/>
      <c r="AW13" s="79"/>
      <c r="AX13" s="79"/>
      <c r="AY13" s="79"/>
      <c r="AZ13" s="79"/>
      <c r="BA13">
        <v>1</v>
      </c>
      <c r="BB13" s="78" t="str">
        <f>REPLACE(INDEX(GroupVertices[Group],MATCH(Edges[[#This Row],[Vertex 1]],GroupVertices[Vertex],0)),1,1,"")</f>
        <v>4</v>
      </c>
      <c r="BC13" s="78" t="str">
        <f>REPLACE(INDEX(GroupVertices[Group],MATCH(Edges[[#This Row],[Vertex 2]],GroupVertices[Vertex],0)),1,1,"")</f>
        <v>4</v>
      </c>
      <c r="BD13" s="48"/>
      <c r="BE13" s="49"/>
      <c r="BF13" s="48"/>
      <c r="BG13" s="49"/>
      <c r="BH13" s="48"/>
      <c r="BI13" s="49"/>
      <c r="BJ13" s="48"/>
      <c r="BK13" s="49"/>
      <c r="BL13" s="48"/>
    </row>
    <row r="14" spans="1:64" ht="15">
      <c r="A14" s="64" t="s">
        <v>214</v>
      </c>
      <c r="B14" s="64" t="s">
        <v>265</v>
      </c>
      <c r="C14" s="65" t="s">
        <v>2656</v>
      </c>
      <c r="D14" s="66">
        <v>3</v>
      </c>
      <c r="E14" s="67" t="s">
        <v>132</v>
      </c>
      <c r="F14" s="68">
        <v>35</v>
      </c>
      <c r="G14" s="65"/>
      <c r="H14" s="69"/>
      <c r="I14" s="70"/>
      <c r="J14" s="70"/>
      <c r="K14" s="34" t="s">
        <v>65</v>
      </c>
      <c r="L14" s="77">
        <v>14</v>
      </c>
      <c r="M14" s="77"/>
      <c r="N14" s="72"/>
      <c r="O14" s="79" t="s">
        <v>336</v>
      </c>
      <c r="P14" s="81">
        <v>43683.03167824074</v>
      </c>
      <c r="Q14" s="79" t="s">
        <v>341</v>
      </c>
      <c r="R14" s="79"/>
      <c r="S14" s="79"/>
      <c r="T14" s="79"/>
      <c r="U14" s="79"/>
      <c r="V14" s="82" t="s">
        <v>569</v>
      </c>
      <c r="W14" s="81">
        <v>43683.03167824074</v>
      </c>
      <c r="X14" s="82" t="s">
        <v>619</v>
      </c>
      <c r="Y14" s="79"/>
      <c r="Z14" s="79"/>
      <c r="AA14" s="85" t="s">
        <v>791</v>
      </c>
      <c r="AB14" s="79"/>
      <c r="AC14" s="79" t="b">
        <v>0</v>
      </c>
      <c r="AD14" s="79">
        <v>0</v>
      </c>
      <c r="AE14" s="85" t="s">
        <v>1033</v>
      </c>
      <c r="AF14" s="79" t="b">
        <v>0</v>
      </c>
      <c r="AG14" s="79" t="s">
        <v>1102</v>
      </c>
      <c r="AH14" s="79"/>
      <c r="AI14" s="85" t="s">
        <v>1033</v>
      </c>
      <c r="AJ14" s="79" t="b">
        <v>0</v>
      </c>
      <c r="AK14" s="79">
        <v>0</v>
      </c>
      <c r="AL14" s="85" t="s">
        <v>1033</v>
      </c>
      <c r="AM14" s="79" t="s">
        <v>1110</v>
      </c>
      <c r="AN14" s="79" t="b">
        <v>0</v>
      </c>
      <c r="AO14" s="85" t="s">
        <v>791</v>
      </c>
      <c r="AP14" s="79" t="s">
        <v>176</v>
      </c>
      <c r="AQ14" s="79">
        <v>0</v>
      </c>
      <c r="AR14" s="79">
        <v>0</v>
      </c>
      <c r="AS14" s="79"/>
      <c r="AT14" s="79"/>
      <c r="AU14" s="79"/>
      <c r="AV14" s="79"/>
      <c r="AW14" s="79"/>
      <c r="AX14" s="79"/>
      <c r="AY14" s="79"/>
      <c r="AZ14" s="79"/>
      <c r="BA14">
        <v>1</v>
      </c>
      <c r="BB14" s="78" t="str">
        <f>REPLACE(INDEX(GroupVertices[Group],MATCH(Edges[[#This Row],[Vertex 1]],GroupVertices[Vertex],0)),1,1,"")</f>
        <v>4</v>
      </c>
      <c r="BC14" s="78" t="str">
        <f>REPLACE(INDEX(GroupVertices[Group],MATCH(Edges[[#This Row],[Vertex 2]],GroupVertices[Vertex],0)),1,1,"")</f>
        <v>4</v>
      </c>
      <c r="BD14" s="48"/>
      <c r="BE14" s="49"/>
      <c r="BF14" s="48"/>
      <c r="BG14" s="49"/>
      <c r="BH14" s="48"/>
      <c r="BI14" s="49"/>
      <c r="BJ14" s="48"/>
      <c r="BK14" s="49"/>
      <c r="BL14" s="48"/>
    </row>
    <row r="15" spans="1:64" ht="15">
      <c r="A15" s="64" t="s">
        <v>214</v>
      </c>
      <c r="B15" s="64" t="s">
        <v>266</v>
      </c>
      <c r="C15" s="65" t="s">
        <v>2656</v>
      </c>
      <c r="D15" s="66">
        <v>3</v>
      </c>
      <c r="E15" s="67" t="s">
        <v>132</v>
      </c>
      <c r="F15" s="68">
        <v>35</v>
      </c>
      <c r="G15" s="65"/>
      <c r="H15" s="69"/>
      <c r="I15" s="70"/>
      <c r="J15" s="70"/>
      <c r="K15" s="34" t="s">
        <v>65</v>
      </c>
      <c r="L15" s="77">
        <v>15</v>
      </c>
      <c r="M15" s="77"/>
      <c r="N15" s="72"/>
      <c r="O15" s="79" t="s">
        <v>336</v>
      </c>
      <c r="P15" s="81">
        <v>43683.03167824074</v>
      </c>
      <c r="Q15" s="79" t="s">
        <v>341</v>
      </c>
      <c r="R15" s="79"/>
      <c r="S15" s="79"/>
      <c r="T15" s="79"/>
      <c r="U15" s="79"/>
      <c r="V15" s="82" t="s">
        <v>569</v>
      </c>
      <c r="W15" s="81">
        <v>43683.03167824074</v>
      </c>
      <c r="X15" s="82" t="s">
        <v>619</v>
      </c>
      <c r="Y15" s="79"/>
      <c r="Z15" s="79"/>
      <c r="AA15" s="85" t="s">
        <v>791</v>
      </c>
      <c r="AB15" s="79"/>
      <c r="AC15" s="79" t="b">
        <v>0</v>
      </c>
      <c r="AD15" s="79">
        <v>0</v>
      </c>
      <c r="AE15" s="85" t="s">
        <v>1033</v>
      </c>
      <c r="AF15" s="79" t="b">
        <v>0</v>
      </c>
      <c r="AG15" s="79" t="s">
        <v>1102</v>
      </c>
      <c r="AH15" s="79"/>
      <c r="AI15" s="85" t="s">
        <v>1033</v>
      </c>
      <c r="AJ15" s="79" t="b">
        <v>0</v>
      </c>
      <c r="AK15" s="79">
        <v>0</v>
      </c>
      <c r="AL15" s="85" t="s">
        <v>1033</v>
      </c>
      <c r="AM15" s="79" t="s">
        <v>1110</v>
      </c>
      <c r="AN15" s="79" t="b">
        <v>0</v>
      </c>
      <c r="AO15" s="85" t="s">
        <v>791</v>
      </c>
      <c r="AP15" s="79" t="s">
        <v>176</v>
      </c>
      <c r="AQ15" s="79">
        <v>0</v>
      </c>
      <c r="AR15" s="79">
        <v>0</v>
      </c>
      <c r="AS15" s="79"/>
      <c r="AT15" s="79"/>
      <c r="AU15" s="79"/>
      <c r="AV15" s="79"/>
      <c r="AW15" s="79"/>
      <c r="AX15" s="79"/>
      <c r="AY15" s="79"/>
      <c r="AZ15" s="79"/>
      <c r="BA15">
        <v>1</v>
      </c>
      <c r="BB15" s="78" t="str">
        <f>REPLACE(INDEX(GroupVertices[Group],MATCH(Edges[[#This Row],[Vertex 1]],GroupVertices[Vertex],0)),1,1,"")</f>
        <v>4</v>
      </c>
      <c r="BC15" s="78" t="str">
        <f>REPLACE(INDEX(GroupVertices[Group],MATCH(Edges[[#This Row],[Vertex 2]],GroupVertices[Vertex],0)),1,1,"")</f>
        <v>4</v>
      </c>
      <c r="BD15" s="48">
        <v>0</v>
      </c>
      <c r="BE15" s="49">
        <v>0</v>
      </c>
      <c r="BF15" s="48">
        <v>2</v>
      </c>
      <c r="BG15" s="49">
        <v>10</v>
      </c>
      <c r="BH15" s="48">
        <v>0</v>
      </c>
      <c r="BI15" s="49">
        <v>0</v>
      </c>
      <c r="BJ15" s="48">
        <v>18</v>
      </c>
      <c r="BK15" s="49">
        <v>90</v>
      </c>
      <c r="BL15" s="48">
        <v>20</v>
      </c>
    </row>
    <row r="16" spans="1:64" ht="15">
      <c r="A16" s="64" t="s">
        <v>214</v>
      </c>
      <c r="B16" s="64" t="s">
        <v>249</v>
      </c>
      <c r="C16" s="65" t="s">
        <v>2656</v>
      </c>
      <c r="D16" s="66">
        <v>3</v>
      </c>
      <c r="E16" s="67" t="s">
        <v>132</v>
      </c>
      <c r="F16" s="68">
        <v>35</v>
      </c>
      <c r="G16" s="65"/>
      <c r="H16" s="69"/>
      <c r="I16" s="70"/>
      <c r="J16" s="70"/>
      <c r="K16" s="34" t="s">
        <v>65</v>
      </c>
      <c r="L16" s="77">
        <v>16</v>
      </c>
      <c r="M16" s="77"/>
      <c r="N16" s="72"/>
      <c r="O16" s="79" t="s">
        <v>336</v>
      </c>
      <c r="P16" s="81">
        <v>43683.03167824074</v>
      </c>
      <c r="Q16" s="79" t="s">
        <v>341</v>
      </c>
      <c r="R16" s="79"/>
      <c r="S16" s="79"/>
      <c r="T16" s="79"/>
      <c r="U16" s="79"/>
      <c r="V16" s="82" t="s">
        <v>569</v>
      </c>
      <c r="W16" s="81">
        <v>43683.03167824074</v>
      </c>
      <c r="X16" s="82" t="s">
        <v>619</v>
      </c>
      <c r="Y16" s="79"/>
      <c r="Z16" s="79"/>
      <c r="AA16" s="85" t="s">
        <v>791</v>
      </c>
      <c r="AB16" s="79"/>
      <c r="AC16" s="79" t="b">
        <v>0</v>
      </c>
      <c r="AD16" s="79">
        <v>0</v>
      </c>
      <c r="AE16" s="85" t="s">
        <v>1033</v>
      </c>
      <c r="AF16" s="79" t="b">
        <v>0</v>
      </c>
      <c r="AG16" s="79" t="s">
        <v>1102</v>
      </c>
      <c r="AH16" s="79"/>
      <c r="AI16" s="85" t="s">
        <v>1033</v>
      </c>
      <c r="AJ16" s="79" t="b">
        <v>0</v>
      </c>
      <c r="AK16" s="79">
        <v>0</v>
      </c>
      <c r="AL16" s="85" t="s">
        <v>1033</v>
      </c>
      <c r="AM16" s="79" t="s">
        <v>1110</v>
      </c>
      <c r="AN16" s="79" t="b">
        <v>0</v>
      </c>
      <c r="AO16" s="85" t="s">
        <v>791</v>
      </c>
      <c r="AP16" s="79" t="s">
        <v>176</v>
      </c>
      <c r="AQ16" s="79">
        <v>0</v>
      </c>
      <c r="AR16" s="79">
        <v>0</v>
      </c>
      <c r="AS16" s="79"/>
      <c r="AT16" s="79"/>
      <c r="AU16" s="79"/>
      <c r="AV16" s="79"/>
      <c r="AW16" s="79"/>
      <c r="AX16" s="79"/>
      <c r="AY16" s="79"/>
      <c r="AZ16" s="79"/>
      <c r="BA16">
        <v>1</v>
      </c>
      <c r="BB16" s="78" t="str">
        <f>REPLACE(INDEX(GroupVertices[Group],MATCH(Edges[[#This Row],[Vertex 1]],GroupVertices[Vertex],0)),1,1,"")</f>
        <v>4</v>
      </c>
      <c r="BC16" s="78" t="str">
        <f>REPLACE(INDEX(GroupVertices[Group],MATCH(Edges[[#This Row],[Vertex 2]],GroupVertices[Vertex],0)),1,1,"")</f>
        <v>1</v>
      </c>
      <c r="BD16" s="48"/>
      <c r="BE16" s="49"/>
      <c r="BF16" s="48"/>
      <c r="BG16" s="49"/>
      <c r="BH16" s="48"/>
      <c r="BI16" s="49"/>
      <c r="BJ16" s="48"/>
      <c r="BK16" s="49"/>
      <c r="BL16" s="48"/>
    </row>
    <row r="17" spans="1:64" ht="15">
      <c r="A17" s="64" t="s">
        <v>215</v>
      </c>
      <c r="B17" s="64" t="s">
        <v>249</v>
      </c>
      <c r="C17" s="65" t="s">
        <v>2656</v>
      </c>
      <c r="D17" s="66">
        <v>3</v>
      </c>
      <c r="E17" s="67" t="s">
        <v>132</v>
      </c>
      <c r="F17" s="68">
        <v>35</v>
      </c>
      <c r="G17" s="65"/>
      <c r="H17" s="69"/>
      <c r="I17" s="70"/>
      <c r="J17" s="70"/>
      <c r="K17" s="34" t="s">
        <v>65</v>
      </c>
      <c r="L17" s="77">
        <v>17</v>
      </c>
      <c r="M17" s="77"/>
      <c r="N17" s="72"/>
      <c r="O17" s="79" t="s">
        <v>337</v>
      </c>
      <c r="P17" s="81">
        <v>43687.734664351854</v>
      </c>
      <c r="Q17" s="79" t="s">
        <v>342</v>
      </c>
      <c r="R17" s="79"/>
      <c r="S17" s="79"/>
      <c r="T17" s="79"/>
      <c r="U17" s="79"/>
      <c r="V17" s="82" t="s">
        <v>570</v>
      </c>
      <c r="W17" s="81">
        <v>43687.734664351854</v>
      </c>
      <c r="X17" s="82" t="s">
        <v>620</v>
      </c>
      <c r="Y17" s="79"/>
      <c r="Z17" s="79"/>
      <c r="AA17" s="85" t="s">
        <v>792</v>
      </c>
      <c r="AB17" s="85" t="s">
        <v>953</v>
      </c>
      <c r="AC17" s="79" t="b">
        <v>0</v>
      </c>
      <c r="AD17" s="79">
        <v>0</v>
      </c>
      <c r="AE17" s="85" t="s">
        <v>1031</v>
      </c>
      <c r="AF17" s="79" t="b">
        <v>0</v>
      </c>
      <c r="AG17" s="79" t="s">
        <v>1102</v>
      </c>
      <c r="AH17" s="79"/>
      <c r="AI17" s="85" t="s">
        <v>1033</v>
      </c>
      <c r="AJ17" s="79" t="b">
        <v>0</v>
      </c>
      <c r="AK17" s="79">
        <v>0</v>
      </c>
      <c r="AL17" s="85" t="s">
        <v>1033</v>
      </c>
      <c r="AM17" s="79" t="s">
        <v>1111</v>
      </c>
      <c r="AN17" s="79" t="b">
        <v>0</v>
      </c>
      <c r="AO17" s="85" t="s">
        <v>953</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2</v>
      </c>
      <c r="BE17" s="49">
        <v>14.285714285714286</v>
      </c>
      <c r="BF17" s="48">
        <v>0</v>
      </c>
      <c r="BG17" s="49">
        <v>0</v>
      </c>
      <c r="BH17" s="48">
        <v>0</v>
      </c>
      <c r="BI17" s="49">
        <v>0</v>
      </c>
      <c r="BJ17" s="48">
        <v>12</v>
      </c>
      <c r="BK17" s="49">
        <v>85.71428571428571</v>
      </c>
      <c r="BL17" s="48">
        <v>14</v>
      </c>
    </row>
    <row r="18" spans="1:64" ht="15">
      <c r="A18" s="64" t="s">
        <v>216</v>
      </c>
      <c r="B18" s="64" t="s">
        <v>249</v>
      </c>
      <c r="C18" s="65" t="s">
        <v>2656</v>
      </c>
      <c r="D18" s="66">
        <v>3</v>
      </c>
      <c r="E18" s="67" t="s">
        <v>132</v>
      </c>
      <c r="F18" s="68">
        <v>35</v>
      </c>
      <c r="G18" s="65"/>
      <c r="H18" s="69"/>
      <c r="I18" s="70"/>
      <c r="J18" s="70"/>
      <c r="K18" s="34" t="s">
        <v>65</v>
      </c>
      <c r="L18" s="77">
        <v>18</v>
      </c>
      <c r="M18" s="77"/>
      <c r="N18" s="72"/>
      <c r="O18" s="79" t="s">
        <v>337</v>
      </c>
      <c r="P18" s="81">
        <v>43687.79148148148</v>
      </c>
      <c r="Q18" s="79" t="s">
        <v>343</v>
      </c>
      <c r="R18" s="79"/>
      <c r="S18" s="79"/>
      <c r="T18" s="79"/>
      <c r="U18" s="79"/>
      <c r="V18" s="82" t="s">
        <v>571</v>
      </c>
      <c r="W18" s="81">
        <v>43687.79148148148</v>
      </c>
      <c r="X18" s="82" t="s">
        <v>621</v>
      </c>
      <c r="Y18" s="79"/>
      <c r="Z18" s="79"/>
      <c r="AA18" s="85" t="s">
        <v>793</v>
      </c>
      <c r="AB18" s="85" t="s">
        <v>953</v>
      </c>
      <c r="AC18" s="79" t="b">
        <v>0</v>
      </c>
      <c r="AD18" s="79">
        <v>0</v>
      </c>
      <c r="AE18" s="85" t="s">
        <v>1031</v>
      </c>
      <c r="AF18" s="79" t="b">
        <v>0</v>
      </c>
      <c r="AG18" s="79" t="s">
        <v>1102</v>
      </c>
      <c r="AH18" s="79"/>
      <c r="AI18" s="85" t="s">
        <v>1033</v>
      </c>
      <c r="AJ18" s="79" t="b">
        <v>0</v>
      </c>
      <c r="AK18" s="79">
        <v>0</v>
      </c>
      <c r="AL18" s="85" t="s">
        <v>1033</v>
      </c>
      <c r="AM18" s="79" t="s">
        <v>1110</v>
      </c>
      <c r="AN18" s="79" t="b">
        <v>0</v>
      </c>
      <c r="AO18" s="85" t="s">
        <v>953</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0</v>
      </c>
      <c r="BE18" s="49">
        <v>0</v>
      </c>
      <c r="BF18" s="48">
        <v>0</v>
      </c>
      <c r="BG18" s="49">
        <v>0</v>
      </c>
      <c r="BH18" s="48">
        <v>0</v>
      </c>
      <c r="BI18" s="49">
        <v>0</v>
      </c>
      <c r="BJ18" s="48">
        <v>5</v>
      </c>
      <c r="BK18" s="49">
        <v>100</v>
      </c>
      <c r="BL18" s="48">
        <v>5</v>
      </c>
    </row>
    <row r="19" spans="1:64" ht="15">
      <c r="A19" s="64" t="s">
        <v>217</v>
      </c>
      <c r="B19" s="64" t="s">
        <v>267</v>
      </c>
      <c r="C19" s="65" t="s">
        <v>2656</v>
      </c>
      <c r="D19" s="66">
        <v>3</v>
      </c>
      <c r="E19" s="67" t="s">
        <v>132</v>
      </c>
      <c r="F19" s="68">
        <v>35</v>
      </c>
      <c r="G19" s="65"/>
      <c r="H19" s="69"/>
      <c r="I19" s="70"/>
      <c r="J19" s="70"/>
      <c r="K19" s="34" t="s">
        <v>65</v>
      </c>
      <c r="L19" s="77">
        <v>19</v>
      </c>
      <c r="M19" s="77"/>
      <c r="N19" s="72"/>
      <c r="O19" s="79" t="s">
        <v>336</v>
      </c>
      <c r="P19" s="81">
        <v>43687.860555555555</v>
      </c>
      <c r="Q19" s="79" t="s">
        <v>344</v>
      </c>
      <c r="R19" s="79"/>
      <c r="S19" s="79"/>
      <c r="T19" s="79"/>
      <c r="U19" s="79"/>
      <c r="V19" s="82" t="s">
        <v>572</v>
      </c>
      <c r="W19" s="81">
        <v>43687.860555555555</v>
      </c>
      <c r="X19" s="82" t="s">
        <v>622</v>
      </c>
      <c r="Y19" s="79"/>
      <c r="Z19" s="79"/>
      <c r="AA19" s="85" t="s">
        <v>794</v>
      </c>
      <c r="AB19" s="85" t="s">
        <v>835</v>
      </c>
      <c r="AC19" s="79" t="b">
        <v>0</v>
      </c>
      <c r="AD19" s="79">
        <v>0</v>
      </c>
      <c r="AE19" s="85" t="s">
        <v>1034</v>
      </c>
      <c r="AF19" s="79" t="b">
        <v>0</v>
      </c>
      <c r="AG19" s="79" t="s">
        <v>1102</v>
      </c>
      <c r="AH19" s="79"/>
      <c r="AI19" s="85" t="s">
        <v>1033</v>
      </c>
      <c r="AJ19" s="79" t="b">
        <v>0</v>
      </c>
      <c r="AK19" s="79">
        <v>0</v>
      </c>
      <c r="AL19" s="85" t="s">
        <v>1033</v>
      </c>
      <c r="AM19" s="79" t="s">
        <v>1111</v>
      </c>
      <c r="AN19" s="79" t="b">
        <v>0</v>
      </c>
      <c r="AO19" s="85" t="s">
        <v>835</v>
      </c>
      <c r="AP19" s="79" t="s">
        <v>176</v>
      </c>
      <c r="AQ19" s="79">
        <v>0</v>
      </c>
      <c r="AR19" s="79">
        <v>0</v>
      </c>
      <c r="AS19" s="79"/>
      <c r="AT19" s="79"/>
      <c r="AU19" s="79"/>
      <c r="AV19" s="79"/>
      <c r="AW19" s="79"/>
      <c r="AX19" s="79"/>
      <c r="AY19" s="79"/>
      <c r="AZ19" s="79"/>
      <c r="BA19">
        <v>1</v>
      </c>
      <c r="BB19" s="78" t="str">
        <f>REPLACE(INDEX(GroupVertices[Group],MATCH(Edges[[#This Row],[Vertex 1]],GroupVertices[Vertex],0)),1,1,"")</f>
        <v>2</v>
      </c>
      <c r="BC19" s="78" t="str">
        <f>REPLACE(INDEX(GroupVertices[Group],MATCH(Edges[[#This Row],[Vertex 2]],GroupVertices[Vertex],0)),1,1,"")</f>
        <v>2</v>
      </c>
      <c r="BD19" s="48"/>
      <c r="BE19" s="49"/>
      <c r="BF19" s="48"/>
      <c r="BG19" s="49"/>
      <c r="BH19" s="48"/>
      <c r="BI19" s="49"/>
      <c r="BJ19" s="48"/>
      <c r="BK19" s="49"/>
      <c r="BL19" s="48"/>
    </row>
    <row r="20" spans="1:64" ht="15">
      <c r="A20" s="64" t="s">
        <v>217</v>
      </c>
      <c r="B20" s="64" t="s">
        <v>226</v>
      </c>
      <c r="C20" s="65" t="s">
        <v>2656</v>
      </c>
      <c r="D20" s="66">
        <v>3</v>
      </c>
      <c r="E20" s="67" t="s">
        <v>132</v>
      </c>
      <c r="F20" s="68">
        <v>35</v>
      </c>
      <c r="G20" s="65"/>
      <c r="H20" s="69"/>
      <c r="I20" s="70"/>
      <c r="J20" s="70"/>
      <c r="K20" s="34" t="s">
        <v>65</v>
      </c>
      <c r="L20" s="77">
        <v>20</v>
      </c>
      <c r="M20" s="77"/>
      <c r="N20" s="72"/>
      <c r="O20" s="79" t="s">
        <v>336</v>
      </c>
      <c r="P20" s="81">
        <v>43687.860555555555</v>
      </c>
      <c r="Q20" s="79" t="s">
        <v>344</v>
      </c>
      <c r="R20" s="79"/>
      <c r="S20" s="79"/>
      <c r="T20" s="79"/>
      <c r="U20" s="79"/>
      <c r="V20" s="82" t="s">
        <v>572</v>
      </c>
      <c r="W20" s="81">
        <v>43687.860555555555</v>
      </c>
      <c r="X20" s="82" t="s">
        <v>622</v>
      </c>
      <c r="Y20" s="79"/>
      <c r="Z20" s="79"/>
      <c r="AA20" s="85" t="s">
        <v>794</v>
      </c>
      <c r="AB20" s="85" t="s">
        <v>835</v>
      </c>
      <c r="AC20" s="79" t="b">
        <v>0</v>
      </c>
      <c r="AD20" s="79">
        <v>0</v>
      </c>
      <c r="AE20" s="85" t="s">
        <v>1034</v>
      </c>
      <c r="AF20" s="79" t="b">
        <v>0</v>
      </c>
      <c r="AG20" s="79" t="s">
        <v>1102</v>
      </c>
      <c r="AH20" s="79"/>
      <c r="AI20" s="85" t="s">
        <v>1033</v>
      </c>
      <c r="AJ20" s="79" t="b">
        <v>0</v>
      </c>
      <c r="AK20" s="79">
        <v>0</v>
      </c>
      <c r="AL20" s="85" t="s">
        <v>1033</v>
      </c>
      <c r="AM20" s="79" t="s">
        <v>1111</v>
      </c>
      <c r="AN20" s="79" t="b">
        <v>0</v>
      </c>
      <c r="AO20" s="85" t="s">
        <v>835</v>
      </c>
      <c r="AP20" s="79" t="s">
        <v>176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2</v>
      </c>
      <c r="BD20" s="48"/>
      <c r="BE20" s="49"/>
      <c r="BF20" s="48"/>
      <c r="BG20" s="49"/>
      <c r="BH20" s="48"/>
      <c r="BI20" s="49"/>
      <c r="BJ20" s="48"/>
      <c r="BK20" s="49"/>
      <c r="BL20" s="48"/>
    </row>
    <row r="21" spans="1:64" ht="15">
      <c r="A21" s="64" t="s">
        <v>217</v>
      </c>
      <c r="B21" s="64" t="s">
        <v>249</v>
      </c>
      <c r="C21" s="65" t="s">
        <v>2656</v>
      </c>
      <c r="D21" s="66">
        <v>3</v>
      </c>
      <c r="E21" s="67" t="s">
        <v>132</v>
      </c>
      <c r="F21" s="68">
        <v>35</v>
      </c>
      <c r="G21" s="65"/>
      <c r="H21" s="69"/>
      <c r="I21" s="70"/>
      <c r="J21" s="70"/>
      <c r="K21" s="34" t="s">
        <v>65</v>
      </c>
      <c r="L21" s="77">
        <v>21</v>
      </c>
      <c r="M21" s="77"/>
      <c r="N21" s="72"/>
      <c r="O21" s="79" t="s">
        <v>336</v>
      </c>
      <c r="P21" s="81">
        <v>43687.860555555555</v>
      </c>
      <c r="Q21" s="79" t="s">
        <v>344</v>
      </c>
      <c r="R21" s="79"/>
      <c r="S21" s="79"/>
      <c r="T21" s="79"/>
      <c r="U21" s="79"/>
      <c r="V21" s="82" t="s">
        <v>572</v>
      </c>
      <c r="W21" s="81">
        <v>43687.860555555555</v>
      </c>
      <c r="X21" s="82" t="s">
        <v>622</v>
      </c>
      <c r="Y21" s="79"/>
      <c r="Z21" s="79"/>
      <c r="AA21" s="85" t="s">
        <v>794</v>
      </c>
      <c r="AB21" s="85" t="s">
        <v>835</v>
      </c>
      <c r="AC21" s="79" t="b">
        <v>0</v>
      </c>
      <c r="AD21" s="79">
        <v>0</v>
      </c>
      <c r="AE21" s="85" t="s">
        <v>1034</v>
      </c>
      <c r="AF21" s="79" t="b">
        <v>0</v>
      </c>
      <c r="AG21" s="79" t="s">
        <v>1102</v>
      </c>
      <c r="AH21" s="79"/>
      <c r="AI21" s="85" t="s">
        <v>1033</v>
      </c>
      <c r="AJ21" s="79" t="b">
        <v>0</v>
      </c>
      <c r="AK21" s="79">
        <v>0</v>
      </c>
      <c r="AL21" s="85" t="s">
        <v>1033</v>
      </c>
      <c r="AM21" s="79" t="s">
        <v>1111</v>
      </c>
      <c r="AN21" s="79" t="b">
        <v>0</v>
      </c>
      <c r="AO21" s="85" t="s">
        <v>835</v>
      </c>
      <c r="AP21" s="79" t="s">
        <v>176</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1</v>
      </c>
      <c r="BD21" s="48"/>
      <c r="BE21" s="49"/>
      <c r="BF21" s="48"/>
      <c r="BG21" s="49"/>
      <c r="BH21" s="48"/>
      <c r="BI21" s="49"/>
      <c r="BJ21" s="48"/>
      <c r="BK21" s="49"/>
      <c r="BL21" s="48"/>
    </row>
    <row r="22" spans="1:64" ht="15">
      <c r="A22" s="64" t="s">
        <v>217</v>
      </c>
      <c r="B22" s="64" t="s">
        <v>224</v>
      </c>
      <c r="C22" s="65" t="s">
        <v>2656</v>
      </c>
      <c r="D22" s="66">
        <v>3</v>
      </c>
      <c r="E22" s="67" t="s">
        <v>132</v>
      </c>
      <c r="F22" s="68">
        <v>35</v>
      </c>
      <c r="G22" s="65"/>
      <c r="H22" s="69"/>
      <c r="I22" s="70"/>
      <c r="J22" s="70"/>
      <c r="K22" s="34" t="s">
        <v>65</v>
      </c>
      <c r="L22" s="77">
        <v>22</v>
      </c>
      <c r="M22" s="77"/>
      <c r="N22" s="72"/>
      <c r="O22" s="79" t="s">
        <v>337</v>
      </c>
      <c r="P22" s="81">
        <v>43687.860555555555</v>
      </c>
      <c r="Q22" s="79" t="s">
        <v>344</v>
      </c>
      <c r="R22" s="79"/>
      <c r="S22" s="79"/>
      <c r="T22" s="79"/>
      <c r="U22" s="79"/>
      <c r="V22" s="82" t="s">
        <v>572</v>
      </c>
      <c r="W22" s="81">
        <v>43687.860555555555</v>
      </c>
      <c r="X22" s="82" t="s">
        <v>622</v>
      </c>
      <c r="Y22" s="79"/>
      <c r="Z22" s="79"/>
      <c r="AA22" s="85" t="s">
        <v>794</v>
      </c>
      <c r="AB22" s="85" t="s">
        <v>835</v>
      </c>
      <c r="AC22" s="79" t="b">
        <v>0</v>
      </c>
      <c r="AD22" s="79">
        <v>0</v>
      </c>
      <c r="AE22" s="85" t="s">
        <v>1034</v>
      </c>
      <c r="AF22" s="79" t="b">
        <v>0</v>
      </c>
      <c r="AG22" s="79" t="s">
        <v>1102</v>
      </c>
      <c r="AH22" s="79"/>
      <c r="AI22" s="85" t="s">
        <v>1033</v>
      </c>
      <c r="AJ22" s="79" t="b">
        <v>0</v>
      </c>
      <c r="AK22" s="79">
        <v>0</v>
      </c>
      <c r="AL22" s="85" t="s">
        <v>1033</v>
      </c>
      <c r="AM22" s="79" t="s">
        <v>1111</v>
      </c>
      <c r="AN22" s="79" t="b">
        <v>0</v>
      </c>
      <c r="AO22" s="85" t="s">
        <v>835</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v>0</v>
      </c>
      <c r="BE22" s="49">
        <v>0</v>
      </c>
      <c r="BF22" s="48">
        <v>0</v>
      </c>
      <c r="BG22" s="49">
        <v>0</v>
      </c>
      <c r="BH22" s="48">
        <v>0</v>
      </c>
      <c r="BI22" s="49">
        <v>0</v>
      </c>
      <c r="BJ22" s="48">
        <v>10</v>
      </c>
      <c r="BK22" s="49">
        <v>100</v>
      </c>
      <c r="BL22" s="48">
        <v>10</v>
      </c>
    </row>
    <row r="23" spans="1:64" ht="15">
      <c r="A23" s="64" t="s">
        <v>218</v>
      </c>
      <c r="B23" s="64" t="s">
        <v>267</v>
      </c>
      <c r="C23" s="65" t="s">
        <v>2656</v>
      </c>
      <c r="D23" s="66">
        <v>3</v>
      </c>
      <c r="E23" s="67" t="s">
        <v>132</v>
      </c>
      <c r="F23" s="68">
        <v>35</v>
      </c>
      <c r="G23" s="65"/>
      <c r="H23" s="69"/>
      <c r="I23" s="70"/>
      <c r="J23" s="70"/>
      <c r="K23" s="34" t="s">
        <v>65</v>
      </c>
      <c r="L23" s="77">
        <v>23</v>
      </c>
      <c r="M23" s="77"/>
      <c r="N23" s="72"/>
      <c r="O23" s="79" t="s">
        <v>336</v>
      </c>
      <c r="P23" s="81">
        <v>43687.88232638889</v>
      </c>
      <c r="Q23" s="79" t="s">
        <v>345</v>
      </c>
      <c r="R23" s="79"/>
      <c r="S23" s="79"/>
      <c r="T23" s="79"/>
      <c r="U23" s="79"/>
      <c r="V23" s="82" t="s">
        <v>573</v>
      </c>
      <c r="W23" s="81">
        <v>43687.88232638889</v>
      </c>
      <c r="X23" s="82" t="s">
        <v>623</v>
      </c>
      <c r="Y23" s="79"/>
      <c r="Z23" s="79"/>
      <c r="AA23" s="85" t="s">
        <v>795</v>
      </c>
      <c r="AB23" s="79"/>
      <c r="AC23" s="79" t="b">
        <v>0</v>
      </c>
      <c r="AD23" s="79">
        <v>0</v>
      </c>
      <c r="AE23" s="85" t="s">
        <v>1033</v>
      </c>
      <c r="AF23" s="79" t="b">
        <v>0</v>
      </c>
      <c r="AG23" s="79" t="s">
        <v>1102</v>
      </c>
      <c r="AH23" s="79"/>
      <c r="AI23" s="85" t="s">
        <v>1033</v>
      </c>
      <c r="AJ23" s="79" t="b">
        <v>0</v>
      </c>
      <c r="AK23" s="79">
        <v>0</v>
      </c>
      <c r="AL23" s="85" t="s">
        <v>835</v>
      </c>
      <c r="AM23" s="79" t="s">
        <v>1110</v>
      </c>
      <c r="AN23" s="79" t="b">
        <v>0</v>
      </c>
      <c r="AO23" s="85" t="s">
        <v>835</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2</v>
      </c>
      <c r="BD23" s="48"/>
      <c r="BE23" s="49"/>
      <c r="BF23" s="48"/>
      <c r="BG23" s="49"/>
      <c r="BH23" s="48"/>
      <c r="BI23" s="49"/>
      <c r="BJ23" s="48"/>
      <c r="BK23" s="49"/>
      <c r="BL23" s="48"/>
    </row>
    <row r="24" spans="1:64" ht="15">
      <c r="A24" s="64" t="s">
        <v>218</v>
      </c>
      <c r="B24" s="64" t="s">
        <v>226</v>
      </c>
      <c r="C24" s="65" t="s">
        <v>2656</v>
      </c>
      <c r="D24" s="66">
        <v>3</v>
      </c>
      <c r="E24" s="67" t="s">
        <v>132</v>
      </c>
      <c r="F24" s="68">
        <v>35</v>
      </c>
      <c r="G24" s="65"/>
      <c r="H24" s="69"/>
      <c r="I24" s="70"/>
      <c r="J24" s="70"/>
      <c r="K24" s="34" t="s">
        <v>65</v>
      </c>
      <c r="L24" s="77">
        <v>24</v>
      </c>
      <c r="M24" s="77"/>
      <c r="N24" s="72"/>
      <c r="O24" s="79" t="s">
        <v>336</v>
      </c>
      <c r="P24" s="81">
        <v>43687.88232638889</v>
      </c>
      <c r="Q24" s="79" t="s">
        <v>345</v>
      </c>
      <c r="R24" s="79"/>
      <c r="S24" s="79"/>
      <c r="T24" s="79"/>
      <c r="U24" s="79"/>
      <c r="V24" s="82" t="s">
        <v>573</v>
      </c>
      <c r="W24" s="81">
        <v>43687.88232638889</v>
      </c>
      <c r="X24" s="82" t="s">
        <v>623</v>
      </c>
      <c r="Y24" s="79"/>
      <c r="Z24" s="79"/>
      <c r="AA24" s="85" t="s">
        <v>795</v>
      </c>
      <c r="AB24" s="79"/>
      <c r="AC24" s="79" t="b">
        <v>0</v>
      </c>
      <c r="AD24" s="79">
        <v>0</v>
      </c>
      <c r="AE24" s="85" t="s">
        <v>1033</v>
      </c>
      <c r="AF24" s="79" t="b">
        <v>0</v>
      </c>
      <c r="AG24" s="79" t="s">
        <v>1102</v>
      </c>
      <c r="AH24" s="79"/>
      <c r="AI24" s="85" t="s">
        <v>1033</v>
      </c>
      <c r="AJ24" s="79" t="b">
        <v>0</v>
      </c>
      <c r="AK24" s="79">
        <v>0</v>
      </c>
      <c r="AL24" s="85" t="s">
        <v>835</v>
      </c>
      <c r="AM24" s="79" t="s">
        <v>1110</v>
      </c>
      <c r="AN24" s="79" t="b">
        <v>0</v>
      </c>
      <c r="AO24" s="85" t="s">
        <v>835</v>
      </c>
      <c r="AP24" s="79" t="s">
        <v>176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2</v>
      </c>
      <c r="BD24" s="48"/>
      <c r="BE24" s="49"/>
      <c r="BF24" s="48"/>
      <c r="BG24" s="49"/>
      <c r="BH24" s="48"/>
      <c r="BI24" s="49"/>
      <c r="BJ24" s="48"/>
      <c r="BK24" s="49"/>
      <c r="BL24" s="48"/>
    </row>
    <row r="25" spans="1:64" ht="15">
      <c r="A25" s="64" t="s">
        <v>218</v>
      </c>
      <c r="B25" s="64" t="s">
        <v>249</v>
      </c>
      <c r="C25" s="65" t="s">
        <v>2656</v>
      </c>
      <c r="D25" s="66">
        <v>3</v>
      </c>
      <c r="E25" s="67" t="s">
        <v>132</v>
      </c>
      <c r="F25" s="68">
        <v>35</v>
      </c>
      <c r="G25" s="65"/>
      <c r="H25" s="69"/>
      <c r="I25" s="70"/>
      <c r="J25" s="70"/>
      <c r="K25" s="34" t="s">
        <v>65</v>
      </c>
      <c r="L25" s="77">
        <v>25</v>
      </c>
      <c r="M25" s="77"/>
      <c r="N25" s="72"/>
      <c r="O25" s="79" t="s">
        <v>336</v>
      </c>
      <c r="P25" s="81">
        <v>43687.88232638889</v>
      </c>
      <c r="Q25" s="79" t="s">
        <v>345</v>
      </c>
      <c r="R25" s="79"/>
      <c r="S25" s="79"/>
      <c r="T25" s="79"/>
      <c r="U25" s="79"/>
      <c r="V25" s="82" t="s">
        <v>573</v>
      </c>
      <c r="W25" s="81">
        <v>43687.88232638889</v>
      </c>
      <c r="X25" s="82" t="s">
        <v>623</v>
      </c>
      <c r="Y25" s="79"/>
      <c r="Z25" s="79"/>
      <c r="AA25" s="85" t="s">
        <v>795</v>
      </c>
      <c r="AB25" s="79"/>
      <c r="AC25" s="79" t="b">
        <v>0</v>
      </c>
      <c r="AD25" s="79">
        <v>0</v>
      </c>
      <c r="AE25" s="85" t="s">
        <v>1033</v>
      </c>
      <c r="AF25" s="79" t="b">
        <v>0</v>
      </c>
      <c r="AG25" s="79" t="s">
        <v>1102</v>
      </c>
      <c r="AH25" s="79"/>
      <c r="AI25" s="85" t="s">
        <v>1033</v>
      </c>
      <c r="AJ25" s="79" t="b">
        <v>0</v>
      </c>
      <c r="AK25" s="79">
        <v>0</v>
      </c>
      <c r="AL25" s="85" t="s">
        <v>835</v>
      </c>
      <c r="AM25" s="79" t="s">
        <v>1110</v>
      </c>
      <c r="AN25" s="79" t="b">
        <v>0</v>
      </c>
      <c r="AO25" s="85" t="s">
        <v>835</v>
      </c>
      <c r="AP25" s="79" t="s">
        <v>176</v>
      </c>
      <c r="AQ25" s="79">
        <v>0</v>
      </c>
      <c r="AR25" s="79">
        <v>0</v>
      </c>
      <c r="AS25" s="79"/>
      <c r="AT25" s="79"/>
      <c r="AU25" s="79"/>
      <c r="AV25" s="79"/>
      <c r="AW25" s="79"/>
      <c r="AX25" s="79"/>
      <c r="AY25" s="79"/>
      <c r="AZ25" s="79"/>
      <c r="BA25">
        <v>1</v>
      </c>
      <c r="BB25" s="78" t="str">
        <f>REPLACE(INDEX(GroupVertices[Group],MATCH(Edges[[#This Row],[Vertex 1]],GroupVertices[Vertex],0)),1,1,"")</f>
        <v>2</v>
      </c>
      <c r="BC25" s="78" t="str">
        <f>REPLACE(INDEX(GroupVertices[Group],MATCH(Edges[[#This Row],[Vertex 2]],GroupVertices[Vertex],0)),1,1,"")</f>
        <v>1</v>
      </c>
      <c r="BD25" s="48"/>
      <c r="BE25" s="49"/>
      <c r="BF25" s="48"/>
      <c r="BG25" s="49"/>
      <c r="BH25" s="48"/>
      <c r="BI25" s="49"/>
      <c r="BJ25" s="48"/>
      <c r="BK25" s="49"/>
      <c r="BL25" s="48"/>
    </row>
    <row r="26" spans="1:64" ht="15">
      <c r="A26" s="64" t="s">
        <v>218</v>
      </c>
      <c r="B26" s="64" t="s">
        <v>224</v>
      </c>
      <c r="C26" s="65" t="s">
        <v>2656</v>
      </c>
      <c r="D26" s="66">
        <v>3</v>
      </c>
      <c r="E26" s="67" t="s">
        <v>132</v>
      </c>
      <c r="F26" s="68">
        <v>35</v>
      </c>
      <c r="G26" s="65"/>
      <c r="H26" s="69"/>
      <c r="I26" s="70"/>
      <c r="J26" s="70"/>
      <c r="K26" s="34" t="s">
        <v>65</v>
      </c>
      <c r="L26" s="77">
        <v>26</v>
      </c>
      <c r="M26" s="77"/>
      <c r="N26" s="72"/>
      <c r="O26" s="79" t="s">
        <v>336</v>
      </c>
      <c r="P26" s="81">
        <v>43687.88232638889</v>
      </c>
      <c r="Q26" s="79" t="s">
        <v>345</v>
      </c>
      <c r="R26" s="79"/>
      <c r="S26" s="79"/>
      <c r="T26" s="79"/>
      <c r="U26" s="79"/>
      <c r="V26" s="82" t="s">
        <v>573</v>
      </c>
      <c r="W26" s="81">
        <v>43687.88232638889</v>
      </c>
      <c r="X26" s="82" t="s">
        <v>623</v>
      </c>
      <c r="Y26" s="79"/>
      <c r="Z26" s="79"/>
      <c r="AA26" s="85" t="s">
        <v>795</v>
      </c>
      <c r="AB26" s="79"/>
      <c r="AC26" s="79" t="b">
        <v>0</v>
      </c>
      <c r="AD26" s="79">
        <v>0</v>
      </c>
      <c r="AE26" s="85" t="s">
        <v>1033</v>
      </c>
      <c r="AF26" s="79" t="b">
        <v>0</v>
      </c>
      <c r="AG26" s="79" t="s">
        <v>1102</v>
      </c>
      <c r="AH26" s="79"/>
      <c r="AI26" s="85" t="s">
        <v>1033</v>
      </c>
      <c r="AJ26" s="79" t="b">
        <v>0</v>
      </c>
      <c r="AK26" s="79">
        <v>0</v>
      </c>
      <c r="AL26" s="85" t="s">
        <v>835</v>
      </c>
      <c r="AM26" s="79" t="s">
        <v>1110</v>
      </c>
      <c r="AN26" s="79" t="b">
        <v>0</v>
      </c>
      <c r="AO26" s="85" t="s">
        <v>835</v>
      </c>
      <c r="AP26" s="79" t="s">
        <v>176</v>
      </c>
      <c r="AQ26" s="79">
        <v>0</v>
      </c>
      <c r="AR26" s="79">
        <v>0</v>
      </c>
      <c r="AS26" s="79"/>
      <c r="AT26" s="79"/>
      <c r="AU26" s="79"/>
      <c r="AV26" s="79"/>
      <c r="AW26" s="79"/>
      <c r="AX26" s="79"/>
      <c r="AY26" s="79"/>
      <c r="AZ26" s="79"/>
      <c r="BA26">
        <v>1</v>
      </c>
      <c r="BB26" s="78" t="str">
        <f>REPLACE(INDEX(GroupVertices[Group],MATCH(Edges[[#This Row],[Vertex 1]],GroupVertices[Vertex],0)),1,1,"")</f>
        <v>2</v>
      </c>
      <c r="BC26" s="78" t="str">
        <f>REPLACE(INDEX(GroupVertices[Group],MATCH(Edges[[#This Row],[Vertex 2]],GroupVertices[Vertex],0)),1,1,"")</f>
        <v>2</v>
      </c>
      <c r="BD26" s="48">
        <v>0</v>
      </c>
      <c r="BE26" s="49">
        <v>0</v>
      </c>
      <c r="BF26" s="48">
        <v>2</v>
      </c>
      <c r="BG26" s="49">
        <v>9.523809523809524</v>
      </c>
      <c r="BH26" s="48">
        <v>0</v>
      </c>
      <c r="BI26" s="49">
        <v>0</v>
      </c>
      <c r="BJ26" s="48">
        <v>19</v>
      </c>
      <c r="BK26" s="49">
        <v>90.47619047619048</v>
      </c>
      <c r="BL26" s="48">
        <v>21</v>
      </c>
    </row>
    <row r="27" spans="1:64" ht="15">
      <c r="A27" s="64" t="s">
        <v>219</v>
      </c>
      <c r="B27" s="64" t="s">
        <v>267</v>
      </c>
      <c r="C27" s="65" t="s">
        <v>2656</v>
      </c>
      <c r="D27" s="66">
        <v>3</v>
      </c>
      <c r="E27" s="67" t="s">
        <v>132</v>
      </c>
      <c r="F27" s="68">
        <v>35</v>
      </c>
      <c r="G27" s="65"/>
      <c r="H27" s="69"/>
      <c r="I27" s="70"/>
      <c r="J27" s="70"/>
      <c r="K27" s="34" t="s">
        <v>65</v>
      </c>
      <c r="L27" s="77">
        <v>27</v>
      </c>
      <c r="M27" s="77"/>
      <c r="N27" s="72"/>
      <c r="O27" s="79" t="s">
        <v>336</v>
      </c>
      <c r="P27" s="81">
        <v>43688.01704861111</v>
      </c>
      <c r="Q27" s="79" t="s">
        <v>346</v>
      </c>
      <c r="R27" s="79"/>
      <c r="S27" s="79"/>
      <c r="T27" s="79"/>
      <c r="U27" s="79"/>
      <c r="V27" s="82" t="s">
        <v>574</v>
      </c>
      <c r="W27" s="81">
        <v>43688.01704861111</v>
      </c>
      <c r="X27" s="82" t="s">
        <v>624</v>
      </c>
      <c r="Y27" s="79"/>
      <c r="Z27" s="79"/>
      <c r="AA27" s="85" t="s">
        <v>796</v>
      </c>
      <c r="AB27" s="85" t="s">
        <v>835</v>
      </c>
      <c r="AC27" s="79" t="b">
        <v>0</v>
      </c>
      <c r="AD27" s="79">
        <v>0</v>
      </c>
      <c r="AE27" s="85" t="s">
        <v>1034</v>
      </c>
      <c r="AF27" s="79" t="b">
        <v>0</v>
      </c>
      <c r="AG27" s="79" t="s">
        <v>1102</v>
      </c>
      <c r="AH27" s="79"/>
      <c r="AI27" s="85" t="s">
        <v>1033</v>
      </c>
      <c r="AJ27" s="79" t="b">
        <v>0</v>
      </c>
      <c r="AK27" s="79">
        <v>0</v>
      </c>
      <c r="AL27" s="85" t="s">
        <v>1033</v>
      </c>
      <c r="AM27" s="79" t="s">
        <v>1109</v>
      </c>
      <c r="AN27" s="79" t="b">
        <v>0</v>
      </c>
      <c r="AO27" s="85" t="s">
        <v>835</v>
      </c>
      <c r="AP27" s="79" t="s">
        <v>176</v>
      </c>
      <c r="AQ27" s="79">
        <v>0</v>
      </c>
      <c r="AR27" s="79">
        <v>0</v>
      </c>
      <c r="AS27" s="79"/>
      <c r="AT27" s="79"/>
      <c r="AU27" s="79"/>
      <c r="AV27" s="79"/>
      <c r="AW27" s="79"/>
      <c r="AX27" s="79"/>
      <c r="AY27" s="79"/>
      <c r="AZ27" s="79"/>
      <c r="BA27">
        <v>1</v>
      </c>
      <c r="BB27" s="78" t="str">
        <f>REPLACE(INDEX(GroupVertices[Group],MATCH(Edges[[#This Row],[Vertex 1]],GroupVertices[Vertex],0)),1,1,"")</f>
        <v>2</v>
      </c>
      <c r="BC27" s="78" t="str">
        <f>REPLACE(INDEX(GroupVertices[Group],MATCH(Edges[[#This Row],[Vertex 2]],GroupVertices[Vertex],0)),1,1,"")</f>
        <v>2</v>
      </c>
      <c r="BD27" s="48"/>
      <c r="BE27" s="49"/>
      <c r="BF27" s="48"/>
      <c r="BG27" s="49"/>
      <c r="BH27" s="48"/>
      <c r="BI27" s="49"/>
      <c r="BJ27" s="48"/>
      <c r="BK27" s="49"/>
      <c r="BL27" s="48"/>
    </row>
    <row r="28" spans="1:64" ht="15">
      <c r="A28" s="64" t="s">
        <v>219</v>
      </c>
      <c r="B28" s="64" t="s">
        <v>226</v>
      </c>
      <c r="C28" s="65" t="s">
        <v>2656</v>
      </c>
      <c r="D28" s="66">
        <v>3</v>
      </c>
      <c r="E28" s="67" t="s">
        <v>132</v>
      </c>
      <c r="F28" s="68">
        <v>35</v>
      </c>
      <c r="G28" s="65"/>
      <c r="H28" s="69"/>
      <c r="I28" s="70"/>
      <c r="J28" s="70"/>
      <c r="K28" s="34" t="s">
        <v>65</v>
      </c>
      <c r="L28" s="77">
        <v>28</v>
      </c>
      <c r="M28" s="77"/>
      <c r="N28" s="72"/>
      <c r="O28" s="79" t="s">
        <v>336</v>
      </c>
      <c r="P28" s="81">
        <v>43688.01704861111</v>
      </c>
      <c r="Q28" s="79" t="s">
        <v>346</v>
      </c>
      <c r="R28" s="79"/>
      <c r="S28" s="79"/>
      <c r="T28" s="79"/>
      <c r="U28" s="79"/>
      <c r="V28" s="82" t="s">
        <v>574</v>
      </c>
      <c r="W28" s="81">
        <v>43688.01704861111</v>
      </c>
      <c r="X28" s="82" t="s">
        <v>624</v>
      </c>
      <c r="Y28" s="79"/>
      <c r="Z28" s="79"/>
      <c r="AA28" s="85" t="s">
        <v>796</v>
      </c>
      <c r="AB28" s="85" t="s">
        <v>835</v>
      </c>
      <c r="AC28" s="79" t="b">
        <v>0</v>
      </c>
      <c r="AD28" s="79">
        <v>0</v>
      </c>
      <c r="AE28" s="85" t="s">
        <v>1034</v>
      </c>
      <c r="AF28" s="79" t="b">
        <v>0</v>
      </c>
      <c r="AG28" s="79" t="s">
        <v>1102</v>
      </c>
      <c r="AH28" s="79"/>
      <c r="AI28" s="85" t="s">
        <v>1033</v>
      </c>
      <c r="AJ28" s="79" t="b">
        <v>0</v>
      </c>
      <c r="AK28" s="79">
        <v>0</v>
      </c>
      <c r="AL28" s="85" t="s">
        <v>1033</v>
      </c>
      <c r="AM28" s="79" t="s">
        <v>1109</v>
      </c>
      <c r="AN28" s="79" t="b">
        <v>0</v>
      </c>
      <c r="AO28" s="85" t="s">
        <v>835</v>
      </c>
      <c r="AP28" s="79" t="s">
        <v>176</v>
      </c>
      <c r="AQ28" s="79">
        <v>0</v>
      </c>
      <c r="AR28" s="79">
        <v>0</v>
      </c>
      <c r="AS28" s="79"/>
      <c r="AT28" s="79"/>
      <c r="AU28" s="79"/>
      <c r="AV28" s="79"/>
      <c r="AW28" s="79"/>
      <c r="AX28" s="79"/>
      <c r="AY28" s="79"/>
      <c r="AZ28" s="79"/>
      <c r="BA28">
        <v>1</v>
      </c>
      <c r="BB28" s="78" t="str">
        <f>REPLACE(INDEX(GroupVertices[Group],MATCH(Edges[[#This Row],[Vertex 1]],GroupVertices[Vertex],0)),1,1,"")</f>
        <v>2</v>
      </c>
      <c r="BC28" s="78" t="str">
        <f>REPLACE(INDEX(GroupVertices[Group],MATCH(Edges[[#This Row],[Vertex 2]],GroupVertices[Vertex],0)),1,1,"")</f>
        <v>2</v>
      </c>
      <c r="BD28" s="48"/>
      <c r="BE28" s="49"/>
      <c r="BF28" s="48"/>
      <c r="BG28" s="49"/>
      <c r="BH28" s="48"/>
      <c r="BI28" s="49"/>
      <c r="BJ28" s="48"/>
      <c r="BK28" s="49"/>
      <c r="BL28" s="48"/>
    </row>
    <row r="29" spans="1:64" ht="15">
      <c r="A29" s="64" t="s">
        <v>219</v>
      </c>
      <c r="B29" s="64" t="s">
        <v>249</v>
      </c>
      <c r="C29" s="65" t="s">
        <v>2656</v>
      </c>
      <c r="D29" s="66">
        <v>3</v>
      </c>
      <c r="E29" s="67" t="s">
        <v>132</v>
      </c>
      <c r="F29" s="68">
        <v>35</v>
      </c>
      <c r="G29" s="65"/>
      <c r="H29" s="69"/>
      <c r="I29" s="70"/>
      <c r="J29" s="70"/>
      <c r="K29" s="34" t="s">
        <v>65</v>
      </c>
      <c r="L29" s="77">
        <v>29</v>
      </c>
      <c r="M29" s="77"/>
      <c r="N29" s="72"/>
      <c r="O29" s="79" t="s">
        <v>336</v>
      </c>
      <c r="P29" s="81">
        <v>43688.01704861111</v>
      </c>
      <c r="Q29" s="79" t="s">
        <v>346</v>
      </c>
      <c r="R29" s="79"/>
      <c r="S29" s="79"/>
      <c r="T29" s="79"/>
      <c r="U29" s="79"/>
      <c r="V29" s="82" t="s">
        <v>574</v>
      </c>
      <c r="W29" s="81">
        <v>43688.01704861111</v>
      </c>
      <c r="X29" s="82" t="s">
        <v>624</v>
      </c>
      <c r="Y29" s="79"/>
      <c r="Z29" s="79"/>
      <c r="AA29" s="85" t="s">
        <v>796</v>
      </c>
      <c r="AB29" s="85" t="s">
        <v>835</v>
      </c>
      <c r="AC29" s="79" t="b">
        <v>0</v>
      </c>
      <c r="AD29" s="79">
        <v>0</v>
      </c>
      <c r="AE29" s="85" t="s">
        <v>1034</v>
      </c>
      <c r="AF29" s="79" t="b">
        <v>0</v>
      </c>
      <c r="AG29" s="79" t="s">
        <v>1102</v>
      </c>
      <c r="AH29" s="79"/>
      <c r="AI29" s="85" t="s">
        <v>1033</v>
      </c>
      <c r="AJ29" s="79" t="b">
        <v>0</v>
      </c>
      <c r="AK29" s="79">
        <v>0</v>
      </c>
      <c r="AL29" s="85" t="s">
        <v>1033</v>
      </c>
      <c r="AM29" s="79" t="s">
        <v>1109</v>
      </c>
      <c r="AN29" s="79" t="b">
        <v>0</v>
      </c>
      <c r="AO29" s="85" t="s">
        <v>835</v>
      </c>
      <c r="AP29" s="79" t="s">
        <v>176</v>
      </c>
      <c r="AQ29" s="79">
        <v>0</v>
      </c>
      <c r="AR29" s="79">
        <v>0</v>
      </c>
      <c r="AS29" s="79"/>
      <c r="AT29" s="79"/>
      <c r="AU29" s="79"/>
      <c r="AV29" s="79"/>
      <c r="AW29" s="79"/>
      <c r="AX29" s="79"/>
      <c r="AY29" s="79"/>
      <c r="AZ29" s="79"/>
      <c r="BA29">
        <v>1</v>
      </c>
      <c r="BB29" s="78" t="str">
        <f>REPLACE(INDEX(GroupVertices[Group],MATCH(Edges[[#This Row],[Vertex 1]],GroupVertices[Vertex],0)),1,1,"")</f>
        <v>2</v>
      </c>
      <c r="BC29" s="78" t="str">
        <f>REPLACE(INDEX(GroupVertices[Group],MATCH(Edges[[#This Row],[Vertex 2]],GroupVertices[Vertex],0)),1,1,"")</f>
        <v>1</v>
      </c>
      <c r="BD29" s="48"/>
      <c r="BE29" s="49"/>
      <c r="BF29" s="48"/>
      <c r="BG29" s="49"/>
      <c r="BH29" s="48"/>
      <c r="BI29" s="49"/>
      <c r="BJ29" s="48"/>
      <c r="BK29" s="49"/>
      <c r="BL29" s="48"/>
    </row>
    <row r="30" spans="1:64" ht="15">
      <c r="A30" s="64" t="s">
        <v>219</v>
      </c>
      <c r="B30" s="64" t="s">
        <v>224</v>
      </c>
      <c r="C30" s="65" t="s">
        <v>2656</v>
      </c>
      <c r="D30" s="66">
        <v>3</v>
      </c>
      <c r="E30" s="67" t="s">
        <v>132</v>
      </c>
      <c r="F30" s="68">
        <v>35</v>
      </c>
      <c r="G30" s="65"/>
      <c r="H30" s="69"/>
      <c r="I30" s="70"/>
      <c r="J30" s="70"/>
      <c r="K30" s="34" t="s">
        <v>65</v>
      </c>
      <c r="L30" s="77">
        <v>30</v>
      </c>
      <c r="M30" s="77"/>
      <c r="N30" s="72"/>
      <c r="O30" s="79" t="s">
        <v>337</v>
      </c>
      <c r="P30" s="81">
        <v>43688.01704861111</v>
      </c>
      <c r="Q30" s="79" t="s">
        <v>346</v>
      </c>
      <c r="R30" s="79"/>
      <c r="S30" s="79"/>
      <c r="T30" s="79"/>
      <c r="U30" s="79"/>
      <c r="V30" s="82" t="s">
        <v>574</v>
      </c>
      <c r="W30" s="81">
        <v>43688.01704861111</v>
      </c>
      <c r="X30" s="82" t="s">
        <v>624</v>
      </c>
      <c r="Y30" s="79"/>
      <c r="Z30" s="79"/>
      <c r="AA30" s="85" t="s">
        <v>796</v>
      </c>
      <c r="AB30" s="85" t="s">
        <v>835</v>
      </c>
      <c r="AC30" s="79" t="b">
        <v>0</v>
      </c>
      <c r="AD30" s="79">
        <v>0</v>
      </c>
      <c r="AE30" s="85" t="s">
        <v>1034</v>
      </c>
      <c r="AF30" s="79" t="b">
        <v>0</v>
      </c>
      <c r="AG30" s="79" t="s">
        <v>1102</v>
      </c>
      <c r="AH30" s="79"/>
      <c r="AI30" s="85" t="s">
        <v>1033</v>
      </c>
      <c r="AJ30" s="79" t="b">
        <v>0</v>
      </c>
      <c r="AK30" s="79">
        <v>0</v>
      </c>
      <c r="AL30" s="85" t="s">
        <v>1033</v>
      </c>
      <c r="AM30" s="79" t="s">
        <v>1109</v>
      </c>
      <c r="AN30" s="79" t="b">
        <v>0</v>
      </c>
      <c r="AO30" s="85" t="s">
        <v>835</v>
      </c>
      <c r="AP30" s="79" t="s">
        <v>176</v>
      </c>
      <c r="AQ30" s="79">
        <v>0</v>
      </c>
      <c r="AR30" s="79">
        <v>0</v>
      </c>
      <c r="AS30" s="79"/>
      <c r="AT30" s="79"/>
      <c r="AU30" s="79"/>
      <c r="AV30" s="79"/>
      <c r="AW30" s="79"/>
      <c r="AX30" s="79"/>
      <c r="AY30" s="79"/>
      <c r="AZ30" s="79"/>
      <c r="BA30">
        <v>1</v>
      </c>
      <c r="BB30" s="78" t="str">
        <f>REPLACE(INDEX(GroupVertices[Group],MATCH(Edges[[#This Row],[Vertex 1]],GroupVertices[Vertex],0)),1,1,"")</f>
        <v>2</v>
      </c>
      <c r="BC30" s="78" t="str">
        <f>REPLACE(INDEX(GroupVertices[Group],MATCH(Edges[[#This Row],[Vertex 2]],GroupVertices[Vertex],0)),1,1,"")</f>
        <v>2</v>
      </c>
      <c r="BD30" s="48">
        <v>1</v>
      </c>
      <c r="BE30" s="49">
        <v>5.555555555555555</v>
      </c>
      <c r="BF30" s="48">
        <v>0</v>
      </c>
      <c r="BG30" s="49">
        <v>0</v>
      </c>
      <c r="BH30" s="48">
        <v>0</v>
      </c>
      <c r="BI30" s="49">
        <v>0</v>
      </c>
      <c r="BJ30" s="48">
        <v>17</v>
      </c>
      <c r="BK30" s="49">
        <v>94.44444444444444</v>
      </c>
      <c r="BL30" s="48">
        <v>18</v>
      </c>
    </row>
    <row r="31" spans="1:64" ht="15">
      <c r="A31" s="64" t="s">
        <v>220</v>
      </c>
      <c r="B31" s="64" t="s">
        <v>267</v>
      </c>
      <c r="C31" s="65" t="s">
        <v>2656</v>
      </c>
      <c r="D31" s="66">
        <v>3</v>
      </c>
      <c r="E31" s="67" t="s">
        <v>132</v>
      </c>
      <c r="F31" s="68">
        <v>35</v>
      </c>
      <c r="G31" s="65"/>
      <c r="H31" s="69"/>
      <c r="I31" s="70"/>
      <c r="J31" s="70"/>
      <c r="K31" s="34" t="s">
        <v>65</v>
      </c>
      <c r="L31" s="77">
        <v>31</v>
      </c>
      <c r="M31" s="77"/>
      <c r="N31" s="72"/>
      <c r="O31" s="79" t="s">
        <v>336</v>
      </c>
      <c r="P31" s="81">
        <v>43688.23043981481</v>
      </c>
      <c r="Q31" s="79" t="s">
        <v>345</v>
      </c>
      <c r="R31" s="79"/>
      <c r="S31" s="79"/>
      <c r="T31" s="79"/>
      <c r="U31" s="79"/>
      <c r="V31" s="82" t="s">
        <v>575</v>
      </c>
      <c r="W31" s="81">
        <v>43688.23043981481</v>
      </c>
      <c r="X31" s="82" t="s">
        <v>625</v>
      </c>
      <c r="Y31" s="79"/>
      <c r="Z31" s="79"/>
      <c r="AA31" s="85" t="s">
        <v>797</v>
      </c>
      <c r="AB31" s="79"/>
      <c r="AC31" s="79" t="b">
        <v>0</v>
      </c>
      <c r="AD31" s="79">
        <v>0</v>
      </c>
      <c r="AE31" s="85" t="s">
        <v>1033</v>
      </c>
      <c r="AF31" s="79" t="b">
        <v>0</v>
      </c>
      <c r="AG31" s="79" t="s">
        <v>1102</v>
      </c>
      <c r="AH31" s="79"/>
      <c r="AI31" s="85" t="s">
        <v>1033</v>
      </c>
      <c r="AJ31" s="79" t="b">
        <v>0</v>
      </c>
      <c r="AK31" s="79">
        <v>0</v>
      </c>
      <c r="AL31" s="85" t="s">
        <v>835</v>
      </c>
      <c r="AM31" s="79" t="s">
        <v>1109</v>
      </c>
      <c r="AN31" s="79" t="b">
        <v>0</v>
      </c>
      <c r="AO31" s="85" t="s">
        <v>835</v>
      </c>
      <c r="AP31" s="79" t="s">
        <v>176</v>
      </c>
      <c r="AQ31" s="79">
        <v>0</v>
      </c>
      <c r="AR31" s="79">
        <v>0</v>
      </c>
      <c r="AS31" s="79"/>
      <c r="AT31" s="79"/>
      <c r="AU31" s="79"/>
      <c r="AV31" s="79"/>
      <c r="AW31" s="79"/>
      <c r="AX31" s="79"/>
      <c r="AY31" s="79"/>
      <c r="AZ31" s="79"/>
      <c r="BA31">
        <v>1</v>
      </c>
      <c r="BB31" s="78" t="str">
        <f>REPLACE(INDEX(GroupVertices[Group],MATCH(Edges[[#This Row],[Vertex 1]],GroupVertices[Vertex],0)),1,1,"")</f>
        <v>2</v>
      </c>
      <c r="BC31" s="78" t="str">
        <f>REPLACE(INDEX(GroupVertices[Group],MATCH(Edges[[#This Row],[Vertex 2]],GroupVertices[Vertex],0)),1,1,"")</f>
        <v>2</v>
      </c>
      <c r="BD31" s="48"/>
      <c r="BE31" s="49"/>
      <c r="BF31" s="48"/>
      <c r="BG31" s="49"/>
      <c r="BH31" s="48"/>
      <c r="BI31" s="49"/>
      <c r="BJ31" s="48"/>
      <c r="BK31" s="49"/>
      <c r="BL31" s="48"/>
    </row>
    <row r="32" spans="1:64" ht="15">
      <c r="A32" s="64" t="s">
        <v>220</v>
      </c>
      <c r="B32" s="64" t="s">
        <v>226</v>
      </c>
      <c r="C32" s="65" t="s">
        <v>2656</v>
      </c>
      <c r="D32" s="66">
        <v>3</v>
      </c>
      <c r="E32" s="67" t="s">
        <v>132</v>
      </c>
      <c r="F32" s="68">
        <v>35</v>
      </c>
      <c r="G32" s="65"/>
      <c r="H32" s="69"/>
      <c r="I32" s="70"/>
      <c r="J32" s="70"/>
      <c r="K32" s="34" t="s">
        <v>65</v>
      </c>
      <c r="L32" s="77">
        <v>32</v>
      </c>
      <c r="M32" s="77"/>
      <c r="N32" s="72"/>
      <c r="O32" s="79" t="s">
        <v>336</v>
      </c>
      <c r="P32" s="81">
        <v>43688.23043981481</v>
      </c>
      <c r="Q32" s="79" t="s">
        <v>345</v>
      </c>
      <c r="R32" s="79"/>
      <c r="S32" s="79"/>
      <c r="T32" s="79"/>
      <c r="U32" s="79"/>
      <c r="V32" s="82" t="s">
        <v>575</v>
      </c>
      <c r="W32" s="81">
        <v>43688.23043981481</v>
      </c>
      <c r="X32" s="82" t="s">
        <v>625</v>
      </c>
      <c r="Y32" s="79"/>
      <c r="Z32" s="79"/>
      <c r="AA32" s="85" t="s">
        <v>797</v>
      </c>
      <c r="AB32" s="79"/>
      <c r="AC32" s="79" t="b">
        <v>0</v>
      </c>
      <c r="AD32" s="79">
        <v>0</v>
      </c>
      <c r="AE32" s="85" t="s">
        <v>1033</v>
      </c>
      <c r="AF32" s="79" t="b">
        <v>0</v>
      </c>
      <c r="AG32" s="79" t="s">
        <v>1102</v>
      </c>
      <c r="AH32" s="79"/>
      <c r="AI32" s="85" t="s">
        <v>1033</v>
      </c>
      <c r="AJ32" s="79" t="b">
        <v>0</v>
      </c>
      <c r="AK32" s="79">
        <v>0</v>
      </c>
      <c r="AL32" s="85" t="s">
        <v>835</v>
      </c>
      <c r="AM32" s="79" t="s">
        <v>1109</v>
      </c>
      <c r="AN32" s="79" t="b">
        <v>0</v>
      </c>
      <c r="AO32" s="85" t="s">
        <v>835</v>
      </c>
      <c r="AP32" s="79" t="s">
        <v>176</v>
      </c>
      <c r="AQ32" s="79">
        <v>0</v>
      </c>
      <c r="AR32" s="79">
        <v>0</v>
      </c>
      <c r="AS32" s="79"/>
      <c r="AT32" s="79"/>
      <c r="AU32" s="79"/>
      <c r="AV32" s="79"/>
      <c r="AW32" s="79"/>
      <c r="AX32" s="79"/>
      <c r="AY32" s="79"/>
      <c r="AZ32" s="79"/>
      <c r="BA32">
        <v>1</v>
      </c>
      <c r="BB32" s="78" t="str">
        <f>REPLACE(INDEX(GroupVertices[Group],MATCH(Edges[[#This Row],[Vertex 1]],GroupVertices[Vertex],0)),1,1,"")</f>
        <v>2</v>
      </c>
      <c r="BC32" s="78" t="str">
        <f>REPLACE(INDEX(GroupVertices[Group],MATCH(Edges[[#This Row],[Vertex 2]],GroupVertices[Vertex],0)),1,1,"")</f>
        <v>2</v>
      </c>
      <c r="BD32" s="48"/>
      <c r="BE32" s="49"/>
      <c r="BF32" s="48"/>
      <c r="BG32" s="49"/>
      <c r="BH32" s="48"/>
      <c r="BI32" s="49"/>
      <c r="BJ32" s="48"/>
      <c r="BK32" s="49"/>
      <c r="BL32" s="48"/>
    </row>
    <row r="33" spans="1:64" ht="15">
      <c r="A33" s="64" t="s">
        <v>220</v>
      </c>
      <c r="B33" s="64" t="s">
        <v>249</v>
      </c>
      <c r="C33" s="65" t="s">
        <v>2656</v>
      </c>
      <c r="D33" s="66">
        <v>3</v>
      </c>
      <c r="E33" s="67" t="s">
        <v>132</v>
      </c>
      <c r="F33" s="68">
        <v>35</v>
      </c>
      <c r="G33" s="65"/>
      <c r="H33" s="69"/>
      <c r="I33" s="70"/>
      <c r="J33" s="70"/>
      <c r="K33" s="34" t="s">
        <v>65</v>
      </c>
      <c r="L33" s="77">
        <v>33</v>
      </c>
      <c r="M33" s="77"/>
      <c r="N33" s="72"/>
      <c r="O33" s="79" t="s">
        <v>336</v>
      </c>
      <c r="P33" s="81">
        <v>43688.23043981481</v>
      </c>
      <c r="Q33" s="79" t="s">
        <v>345</v>
      </c>
      <c r="R33" s="79"/>
      <c r="S33" s="79"/>
      <c r="T33" s="79"/>
      <c r="U33" s="79"/>
      <c r="V33" s="82" t="s">
        <v>575</v>
      </c>
      <c r="W33" s="81">
        <v>43688.23043981481</v>
      </c>
      <c r="X33" s="82" t="s">
        <v>625</v>
      </c>
      <c r="Y33" s="79"/>
      <c r="Z33" s="79"/>
      <c r="AA33" s="85" t="s">
        <v>797</v>
      </c>
      <c r="AB33" s="79"/>
      <c r="AC33" s="79" t="b">
        <v>0</v>
      </c>
      <c r="AD33" s="79">
        <v>0</v>
      </c>
      <c r="AE33" s="85" t="s">
        <v>1033</v>
      </c>
      <c r="AF33" s="79" t="b">
        <v>0</v>
      </c>
      <c r="AG33" s="79" t="s">
        <v>1102</v>
      </c>
      <c r="AH33" s="79"/>
      <c r="AI33" s="85" t="s">
        <v>1033</v>
      </c>
      <c r="AJ33" s="79" t="b">
        <v>0</v>
      </c>
      <c r="AK33" s="79">
        <v>0</v>
      </c>
      <c r="AL33" s="85" t="s">
        <v>835</v>
      </c>
      <c r="AM33" s="79" t="s">
        <v>1109</v>
      </c>
      <c r="AN33" s="79" t="b">
        <v>0</v>
      </c>
      <c r="AO33" s="85" t="s">
        <v>835</v>
      </c>
      <c r="AP33" s="79" t="s">
        <v>176</v>
      </c>
      <c r="AQ33" s="79">
        <v>0</v>
      </c>
      <c r="AR33" s="79">
        <v>0</v>
      </c>
      <c r="AS33" s="79"/>
      <c r="AT33" s="79"/>
      <c r="AU33" s="79"/>
      <c r="AV33" s="79"/>
      <c r="AW33" s="79"/>
      <c r="AX33" s="79"/>
      <c r="AY33" s="79"/>
      <c r="AZ33" s="79"/>
      <c r="BA33">
        <v>1</v>
      </c>
      <c r="BB33" s="78" t="str">
        <f>REPLACE(INDEX(GroupVertices[Group],MATCH(Edges[[#This Row],[Vertex 1]],GroupVertices[Vertex],0)),1,1,"")</f>
        <v>2</v>
      </c>
      <c r="BC33" s="78" t="str">
        <f>REPLACE(INDEX(GroupVertices[Group],MATCH(Edges[[#This Row],[Vertex 2]],GroupVertices[Vertex],0)),1,1,"")</f>
        <v>1</v>
      </c>
      <c r="BD33" s="48"/>
      <c r="BE33" s="49"/>
      <c r="BF33" s="48"/>
      <c r="BG33" s="49"/>
      <c r="BH33" s="48"/>
      <c r="BI33" s="49"/>
      <c r="BJ33" s="48"/>
      <c r="BK33" s="49"/>
      <c r="BL33" s="48"/>
    </row>
    <row r="34" spans="1:64" ht="15">
      <c r="A34" s="64" t="s">
        <v>220</v>
      </c>
      <c r="B34" s="64" t="s">
        <v>224</v>
      </c>
      <c r="C34" s="65" t="s">
        <v>2656</v>
      </c>
      <c r="D34" s="66">
        <v>3</v>
      </c>
      <c r="E34" s="67" t="s">
        <v>132</v>
      </c>
      <c r="F34" s="68">
        <v>35</v>
      </c>
      <c r="G34" s="65"/>
      <c r="H34" s="69"/>
      <c r="I34" s="70"/>
      <c r="J34" s="70"/>
      <c r="K34" s="34" t="s">
        <v>65</v>
      </c>
      <c r="L34" s="77">
        <v>34</v>
      </c>
      <c r="M34" s="77"/>
      <c r="N34" s="72"/>
      <c r="O34" s="79" t="s">
        <v>336</v>
      </c>
      <c r="P34" s="81">
        <v>43688.23043981481</v>
      </c>
      <c r="Q34" s="79" t="s">
        <v>345</v>
      </c>
      <c r="R34" s="79"/>
      <c r="S34" s="79"/>
      <c r="T34" s="79"/>
      <c r="U34" s="79"/>
      <c r="V34" s="82" t="s">
        <v>575</v>
      </c>
      <c r="W34" s="81">
        <v>43688.23043981481</v>
      </c>
      <c r="X34" s="82" t="s">
        <v>625</v>
      </c>
      <c r="Y34" s="79"/>
      <c r="Z34" s="79"/>
      <c r="AA34" s="85" t="s">
        <v>797</v>
      </c>
      <c r="AB34" s="79"/>
      <c r="AC34" s="79" t="b">
        <v>0</v>
      </c>
      <c r="AD34" s="79">
        <v>0</v>
      </c>
      <c r="AE34" s="85" t="s">
        <v>1033</v>
      </c>
      <c r="AF34" s="79" t="b">
        <v>0</v>
      </c>
      <c r="AG34" s="79" t="s">
        <v>1102</v>
      </c>
      <c r="AH34" s="79"/>
      <c r="AI34" s="85" t="s">
        <v>1033</v>
      </c>
      <c r="AJ34" s="79" t="b">
        <v>0</v>
      </c>
      <c r="AK34" s="79">
        <v>0</v>
      </c>
      <c r="AL34" s="85" t="s">
        <v>835</v>
      </c>
      <c r="AM34" s="79" t="s">
        <v>1109</v>
      </c>
      <c r="AN34" s="79" t="b">
        <v>0</v>
      </c>
      <c r="AO34" s="85" t="s">
        <v>835</v>
      </c>
      <c r="AP34" s="79" t="s">
        <v>176</v>
      </c>
      <c r="AQ34" s="79">
        <v>0</v>
      </c>
      <c r="AR34" s="79">
        <v>0</v>
      </c>
      <c r="AS34" s="79"/>
      <c r="AT34" s="79"/>
      <c r="AU34" s="79"/>
      <c r="AV34" s="79"/>
      <c r="AW34" s="79"/>
      <c r="AX34" s="79"/>
      <c r="AY34" s="79"/>
      <c r="AZ34" s="79"/>
      <c r="BA34">
        <v>1</v>
      </c>
      <c r="BB34" s="78" t="str">
        <f>REPLACE(INDEX(GroupVertices[Group],MATCH(Edges[[#This Row],[Vertex 1]],GroupVertices[Vertex],0)),1,1,"")</f>
        <v>2</v>
      </c>
      <c r="BC34" s="78" t="str">
        <f>REPLACE(INDEX(GroupVertices[Group],MATCH(Edges[[#This Row],[Vertex 2]],GroupVertices[Vertex],0)),1,1,"")</f>
        <v>2</v>
      </c>
      <c r="BD34" s="48">
        <v>0</v>
      </c>
      <c r="BE34" s="49">
        <v>0</v>
      </c>
      <c r="BF34" s="48">
        <v>2</v>
      </c>
      <c r="BG34" s="49">
        <v>9.523809523809524</v>
      </c>
      <c r="BH34" s="48">
        <v>0</v>
      </c>
      <c r="BI34" s="49">
        <v>0</v>
      </c>
      <c r="BJ34" s="48">
        <v>19</v>
      </c>
      <c r="BK34" s="49">
        <v>90.47619047619048</v>
      </c>
      <c r="BL34" s="48">
        <v>21</v>
      </c>
    </row>
    <row r="35" spans="1:64" ht="15">
      <c r="A35" s="64" t="s">
        <v>221</v>
      </c>
      <c r="B35" s="64" t="s">
        <v>267</v>
      </c>
      <c r="C35" s="65" t="s">
        <v>2656</v>
      </c>
      <c r="D35" s="66">
        <v>3</v>
      </c>
      <c r="E35" s="67" t="s">
        <v>132</v>
      </c>
      <c r="F35" s="68">
        <v>35</v>
      </c>
      <c r="G35" s="65"/>
      <c r="H35" s="69"/>
      <c r="I35" s="70"/>
      <c r="J35" s="70"/>
      <c r="K35" s="34" t="s">
        <v>65</v>
      </c>
      <c r="L35" s="77">
        <v>35</v>
      </c>
      <c r="M35" s="77"/>
      <c r="N35" s="72"/>
      <c r="O35" s="79" t="s">
        <v>336</v>
      </c>
      <c r="P35" s="81">
        <v>43688.23217592593</v>
      </c>
      <c r="Q35" s="79" t="s">
        <v>345</v>
      </c>
      <c r="R35" s="79"/>
      <c r="S35" s="79"/>
      <c r="T35" s="79"/>
      <c r="U35" s="79"/>
      <c r="V35" s="82" t="s">
        <v>576</v>
      </c>
      <c r="W35" s="81">
        <v>43688.23217592593</v>
      </c>
      <c r="X35" s="82" t="s">
        <v>626</v>
      </c>
      <c r="Y35" s="79"/>
      <c r="Z35" s="79"/>
      <c r="AA35" s="85" t="s">
        <v>798</v>
      </c>
      <c r="AB35" s="79"/>
      <c r="AC35" s="79" t="b">
        <v>0</v>
      </c>
      <c r="AD35" s="79">
        <v>0</v>
      </c>
      <c r="AE35" s="85" t="s">
        <v>1033</v>
      </c>
      <c r="AF35" s="79" t="b">
        <v>0</v>
      </c>
      <c r="AG35" s="79" t="s">
        <v>1102</v>
      </c>
      <c r="AH35" s="79"/>
      <c r="AI35" s="85" t="s">
        <v>1033</v>
      </c>
      <c r="AJ35" s="79" t="b">
        <v>0</v>
      </c>
      <c r="AK35" s="79">
        <v>0</v>
      </c>
      <c r="AL35" s="85" t="s">
        <v>835</v>
      </c>
      <c r="AM35" s="79" t="s">
        <v>1109</v>
      </c>
      <c r="AN35" s="79" t="b">
        <v>0</v>
      </c>
      <c r="AO35" s="85" t="s">
        <v>835</v>
      </c>
      <c r="AP35" s="79" t="s">
        <v>176</v>
      </c>
      <c r="AQ35" s="79">
        <v>0</v>
      </c>
      <c r="AR35" s="79">
        <v>0</v>
      </c>
      <c r="AS35" s="79"/>
      <c r="AT35" s="79"/>
      <c r="AU35" s="79"/>
      <c r="AV35" s="79"/>
      <c r="AW35" s="79"/>
      <c r="AX35" s="79"/>
      <c r="AY35" s="79"/>
      <c r="AZ35" s="79"/>
      <c r="BA35">
        <v>1</v>
      </c>
      <c r="BB35" s="78" t="str">
        <f>REPLACE(INDEX(GroupVertices[Group],MATCH(Edges[[#This Row],[Vertex 1]],GroupVertices[Vertex],0)),1,1,"")</f>
        <v>2</v>
      </c>
      <c r="BC35" s="78" t="str">
        <f>REPLACE(INDEX(GroupVertices[Group],MATCH(Edges[[#This Row],[Vertex 2]],GroupVertices[Vertex],0)),1,1,"")</f>
        <v>2</v>
      </c>
      <c r="BD35" s="48"/>
      <c r="BE35" s="49"/>
      <c r="BF35" s="48"/>
      <c r="BG35" s="49"/>
      <c r="BH35" s="48"/>
      <c r="BI35" s="49"/>
      <c r="BJ35" s="48"/>
      <c r="BK35" s="49"/>
      <c r="BL35" s="48"/>
    </row>
    <row r="36" spans="1:64" ht="15">
      <c r="A36" s="64" t="s">
        <v>221</v>
      </c>
      <c r="B36" s="64" t="s">
        <v>226</v>
      </c>
      <c r="C36" s="65" t="s">
        <v>2656</v>
      </c>
      <c r="D36" s="66">
        <v>3</v>
      </c>
      <c r="E36" s="67" t="s">
        <v>132</v>
      </c>
      <c r="F36" s="68">
        <v>35</v>
      </c>
      <c r="G36" s="65"/>
      <c r="H36" s="69"/>
      <c r="I36" s="70"/>
      <c r="J36" s="70"/>
      <c r="K36" s="34" t="s">
        <v>65</v>
      </c>
      <c r="L36" s="77">
        <v>36</v>
      </c>
      <c r="M36" s="77"/>
      <c r="N36" s="72"/>
      <c r="O36" s="79" t="s">
        <v>336</v>
      </c>
      <c r="P36" s="81">
        <v>43688.23217592593</v>
      </c>
      <c r="Q36" s="79" t="s">
        <v>345</v>
      </c>
      <c r="R36" s="79"/>
      <c r="S36" s="79"/>
      <c r="T36" s="79"/>
      <c r="U36" s="79"/>
      <c r="V36" s="82" t="s">
        <v>576</v>
      </c>
      <c r="W36" s="81">
        <v>43688.23217592593</v>
      </c>
      <c r="X36" s="82" t="s">
        <v>626</v>
      </c>
      <c r="Y36" s="79"/>
      <c r="Z36" s="79"/>
      <c r="AA36" s="85" t="s">
        <v>798</v>
      </c>
      <c r="AB36" s="79"/>
      <c r="AC36" s="79" t="b">
        <v>0</v>
      </c>
      <c r="AD36" s="79">
        <v>0</v>
      </c>
      <c r="AE36" s="85" t="s">
        <v>1033</v>
      </c>
      <c r="AF36" s="79" t="b">
        <v>0</v>
      </c>
      <c r="AG36" s="79" t="s">
        <v>1102</v>
      </c>
      <c r="AH36" s="79"/>
      <c r="AI36" s="85" t="s">
        <v>1033</v>
      </c>
      <c r="AJ36" s="79" t="b">
        <v>0</v>
      </c>
      <c r="AK36" s="79">
        <v>0</v>
      </c>
      <c r="AL36" s="85" t="s">
        <v>835</v>
      </c>
      <c r="AM36" s="79" t="s">
        <v>1109</v>
      </c>
      <c r="AN36" s="79" t="b">
        <v>0</v>
      </c>
      <c r="AO36" s="85" t="s">
        <v>835</v>
      </c>
      <c r="AP36" s="79" t="s">
        <v>176</v>
      </c>
      <c r="AQ36" s="79">
        <v>0</v>
      </c>
      <c r="AR36" s="79">
        <v>0</v>
      </c>
      <c r="AS36" s="79"/>
      <c r="AT36" s="79"/>
      <c r="AU36" s="79"/>
      <c r="AV36" s="79"/>
      <c r="AW36" s="79"/>
      <c r="AX36" s="79"/>
      <c r="AY36" s="79"/>
      <c r="AZ36" s="79"/>
      <c r="BA36">
        <v>1</v>
      </c>
      <c r="BB36" s="78" t="str">
        <f>REPLACE(INDEX(GroupVertices[Group],MATCH(Edges[[#This Row],[Vertex 1]],GroupVertices[Vertex],0)),1,1,"")</f>
        <v>2</v>
      </c>
      <c r="BC36" s="78" t="str">
        <f>REPLACE(INDEX(GroupVertices[Group],MATCH(Edges[[#This Row],[Vertex 2]],GroupVertices[Vertex],0)),1,1,"")</f>
        <v>2</v>
      </c>
      <c r="BD36" s="48"/>
      <c r="BE36" s="49"/>
      <c r="BF36" s="48"/>
      <c r="BG36" s="49"/>
      <c r="BH36" s="48"/>
      <c r="BI36" s="49"/>
      <c r="BJ36" s="48"/>
      <c r="BK36" s="49"/>
      <c r="BL36" s="48"/>
    </row>
    <row r="37" spans="1:64" ht="15">
      <c r="A37" s="64" t="s">
        <v>221</v>
      </c>
      <c r="B37" s="64" t="s">
        <v>249</v>
      </c>
      <c r="C37" s="65" t="s">
        <v>2656</v>
      </c>
      <c r="D37" s="66">
        <v>3</v>
      </c>
      <c r="E37" s="67" t="s">
        <v>132</v>
      </c>
      <c r="F37" s="68">
        <v>35</v>
      </c>
      <c r="G37" s="65"/>
      <c r="H37" s="69"/>
      <c r="I37" s="70"/>
      <c r="J37" s="70"/>
      <c r="K37" s="34" t="s">
        <v>65</v>
      </c>
      <c r="L37" s="77">
        <v>37</v>
      </c>
      <c r="M37" s="77"/>
      <c r="N37" s="72"/>
      <c r="O37" s="79" t="s">
        <v>336</v>
      </c>
      <c r="P37" s="81">
        <v>43688.23217592593</v>
      </c>
      <c r="Q37" s="79" t="s">
        <v>345</v>
      </c>
      <c r="R37" s="79"/>
      <c r="S37" s="79"/>
      <c r="T37" s="79"/>
      <c r="U37" s="79"/>
      <c r="V37" s="82" t="s">
        <v>576</v>
      </c>
      <c r="W37" s="81">
        <v>43688.23217592593</v>
      </c>
      <c r="X37" s="82" t="s">
        <v>626</v>
      </c>
      <c r="Y37" s="79"/>
      <c r="Z37" s="79"/>
      <c r="AA37" s="85" t="s">
        <v>798</v>
      </c>
      <c r="AB37" s="79"/>
      <c r="AC37" s="79" t="b">
        <v>0</v>
      </c>
      <c r="AD37" s="79">
        <v>0</v>
      </c>
      <c r="AE37" s="85" t="s">
        <v>1033</v>
      </c>
      <c r="AF37" s="79" t="b">
        <v>0</v>
      </c>
      <c r="AG37" s="79" t="s">
        <v>1102</v>
      </c>
      <c r="AH37" s="79"/>
      <c r="AI37" s="85" t="s">
        <v>1033</v>
      </c>
      <c r="AJ37" s="79" t="b">
        <v>0</v>
      </c>
      <c r="AK37" s="79">
        <v>0</v>
      </c>
      <c r="AL37" s="85" t="s">
        <v>835</v>
      </c>
      <c r="AM37" s="79" t="s">
        <v>1109</v>
      </c>
      <c r="AN37" s="79" t="b">
        <v>0</v>
      </c>
      <c r="AO37" s="85" t="s">
        <v>835</v>
      </c>
      <c r="AP37" s="79" t="s">
        <v>176</v>
      </c>
      <c r="AQ37" s="79">
        <v>0</v>
      </c>
      <c r="AR37" s="79">
        <v>0</v>
      </c>
      <c r="AS37" s="79"/>
      <c r="AT37" s="79"/>
      <c r="AU37" s="79"/>
      <c r="AV37" s="79"/>
      <c r="AW37" s="79"/>
      <c r="AX37" s="79"/>
      <c r="AY37" s="79"/>
      <c r="AZ37" s="79"/>
      <c r="BA37">
        <v>1</v>
      </c>
      <c r="BB37" s="78" t="str">
        <f>REPLACE(INDEX(GroupVertices[Group],MATCH(Edges[[#This Row],[Vertex 1]],GroupVertices[Vertex],0)),1,1,"")</f>
        <v>2</v>
      </c>
      <c r="BC37" s="78" t="str">
        <f>REPLACE(INDEX(GroupVertices[Group],MATCH(Edges[[#This Row],[Vertex 2]],GroupVertices[Vertex],0)),1,1,"")</f>
        <v>1</v>
      </c>
      <c r="BD37" s="48"/>
      <c r="BE37" s="49"/>
      <c r="BF37" s="48"/>
      <c r="BG37" s="49"/>
      <c r="BH37" s="48"/>
      <c r="BI37" s="49"/>
      <c r="BJ37" s="48"/>
      <c r="BK37" s="49"/>
      <c r="BL37" s="48"/>
    </row>
    <row r="38" spans="1:64" ht="15">
      <c r="A38" s="64" t="s">
        <v>221</v>
      </c>
      <c r="B38" s="64" t="s">
        <v>224</v>
      </c>
      <c r="C38" s="65" t="s">
        <v>2656</v>
      </c>
      <c r="D38" s="66">
        <v>3</v>
      </c>
      <c r="E38" s="67" t="s">
        <v>132</v>
      </c>
      <c r="F38" s="68">
        <v>35</v>
      </c>
      <c r="G38" s="65"/>
      <c r="H38" s="69"/>
      <c r="I38" s="70"/>
      <c r="J38" s="70"/>
      <c r="K38" s="34" t="s">
        <v>65</v>
      </c>
      <c r="L38" s="77">
        <v>38</v>
      </c>
      <c r="M38" s="77"/>
      <c r="N38" s="72"/>
      <c r="O38" s="79" t="s">
        <v>336</v>
      </c>
      <c r="P38" s="81">
        <v>43688.23217592593</v>
      </c>
      <c r="Q38" s="79" t="s">
        <v>345</v>
      </c>
      <c r="R38" s="79"/>
      <c r="S38" s="79"/>
      <c r="T38" s="79"/>
      <c r="U38" s="79"/>
      <c r="V38" s="82" t="s">
        <v>576</v>
      </c>
      <c r="W38" s="81">
        <v>43688.23217592593</v>
      </c>
      <c r="X38" s="82" t="s">
        <v>626</v>
      </c>
      <c r="Y38" s="79"/>
      <c r="Z38" s="79"/>
      <c r="AA38" s="85" t="s">
        <v>798</v>
      </c>
      <c r="AB38" s="79"/>
      <c r="AC38" s="79" t="b">
        <v>0</v>
      </c>
      <c r="AD38" s="79">
        <v>0</v>
      </c>
      <c r="AE38" s="85" t="s">
        <v>1033</v>
      </c>
      <c r="AF38" s="79" t="b">
        <v>0</v>
      </c>
      <c r="AG38" s="79" t="s">
        <v>1102</v>
      </c>
      <c r="AH38" s="79"/>
      <c r="AI38" s="85" t="s">
        <v>1033</v>
      </c>
      <c r="AJ38" s="79" t="b">
        <v>0</v>
      </c>
      <c r="AK38" s="79">
        <v>0</v>
      </c>
      <c r="AL38" s="85" t="s">
        <v>835</v>
      </c>
      <c r="AM38" s="79" t="s">
        <v>1109</v>
      </c>
      <c r="AN38" s="79" t="b">
        <v>0</v>
      </c>
      <c r="AO38" s="85" t="s">
        <v>835</v>
      </c>
      <c r="AP38" s="79" t="s">
        <v>176</v>
      </c>
      <c r="AQ38" s="79">
        <v>0</v>
      </c>
      <c r="AR38" s="79">
        <v>0</v>
      </c>
      <c r="AS38" s="79"/>
      <c r="AT38" s="79"/>
      <c r="AU38" s="79"/>
      <c r="AV38" s="79"/>
      <c r="AW38" s="79"/>
      <c r="AX38" s="79"/>
      <c r="AY38" s="79"/>
      <c r="AZ38" s="79"/>
      <c r="BA38">
        <v>1</v>
      </c>
      <c r="BB38" s="78" t="str">
        <f>REPLACE(INDEX(GroupVertices[Group],MATCH(Edges[[#This Row],[Vertex 1]],GroupVertices[Vertex],0)),1,1,"")</f>
        <v>2</v>
      </c>
      <c r="BC38" s="78" t="str">
        <f>REPLACE(INDEX(GroupVertices[Group],MATCH(Edges[[#This Row],[Vertex 2]],GroupVertices[Vertex],0)),1,1,"")</f>
        <v>2</v>
      </c>
      <c r="BD38" s="48">
        <v>0</v>
      </c>
      <c r="BE38" s="49">
        <v>0</v>
      </c>
      <c r="BF38" s="48">
        <v>2</v>
      </c>
      <c r="BG38" s="49">
        <v>9.523809523809524</v>
      </c>
      <c r="BH38" s="48">
        <v>0</v>
      </c>
      <c r="BI38" s="49">
        <v>0</v>
      </c>
      <c r="BJ38" s="48">
        <v>19</v>
      </c>
      <c r="BK38" s="49">
        <v>90.47619047619048</v>
      </c>
      <c r="BL38" s="48">
        <v>21</v>
      </c>
    </row>
    <row r="39" spans="1:64" ht="15">
      <c r="A39" s="64" t="s">
        <v>222</v>
      </c>
      <c r="B39" s="64" t="s">
        <v>267</v>
      </c>
      <c r="C39" s="65" t="s">
        <v>2656</v>
      </c>
      <c r="D39" s="66">
        <v>3</v>
      </c>
      <c r="E39" s="67" t="s">
        <v>132</v>
      </c>
      <c r="F39" s="68">
        <v>35</v>
      </c>
      <c r="G39" s="65"/>
      <c r="H39" s="69"/>
      <c r="I39" s="70"/>
      <c r="J39" s="70"/>
      <c r="K39" s="34" t="s">
        <v>65</v>
      </c>
      <c r="L39" s="77">
        <v>39</v>
      </c>
      <c r="M39" s="77"/>
      <c r="N39" s="72"/>
      <c r="O39" s="79" t="s">
        <v>336</v>
      </c>
      <c r="P39" s="81">
        <v>43688.24765046296</v>
      </c>
      <c r="Q39" s="79" t="s">
        <v>345</v>
      </c>
      <c r="R39" s="79"/>
      <c r="S39" s="79"/>
      <c r="T39" s="79"/>
      <c r="U39" s="79"/>
      <c r="V39" s="82" t="s">
        <v>577</v>
      </c>
      <c r="W39" s="81">
        <v>43688.24765046296</v>
      </c>
      <c r="X39" s="82" t="s">
        <v>627</v>
      </c>
      <c r="Y39" s="79"/>
      <c r="Z39" s="79"/>
      <c r="AA39" s="85" t="s">
        <v>799</v>
      </c>
      <c r="AB39" s="79"/>
      <c r="AC39" s="79" t="b">
        <v>0</v>
      </c>
      <c r="AD39" s="79">
        <v>0</v>
      </c>
      <c r="AE39" s="85" t="s">
        <v>1033</v>
      </c>
      <c r="AF39" s="79" t="b">
        <v>0</v>
      </c>
      <c r="AG39" s="79" t="s">
        <v>1102</v>
      </c>
      <c r="AH39" s="79"/>
      <c r="AI39" s="85" t="s">
        <v>1033</v>
      </c>
      <c r="AJ39" s="79" t="b">
        <v>0</v>
      </c>
      <c r="AK39" s="79">
        <v>0</v>
      </c>
      <c r="AL39" s="85" t="s">
        <v>835</v>
      </c>
      <c r="AM39" s="79" t="s">
        <v>1112</v>
      </c>
      <c r="AN39" s="79" t="b">
        <v>0</v>
      </c>
      <c r="AO39" s="85" t="s">
        <v>835</v>
      </c>
      <c r="AP39" s="79" t="s">
        <v>176</v>
      </c>
      <c r="AQ39" s="79">
        <v>0</v>
      </c>
      <c r="AR39" s="79">
        <v>0</v>
      </c>
      <c r="AS39" s="79"/>
      <c r="AT39" s="79"/>
      <c r="AU39" s="79"/>
      <c r="AV39" s="79"/>
      <c r="AW39" s="79"/>
      <c r="AX39" s="79"/>
      <c r="AY39" s="79"/>
      <c r="AZ39" s="79"/>
      <c r="BA39">
        <v>1</v>
      </c>
      <c r="BB39" s="78" t="str">
        <f>REPLACE(INDEX(GroupVertices[Group],MATCH(Edges[[#This Row],[Vertex 1]],GroupVertices[Vertex],0)),1,1,"")</f>
        <v>2</v>
      </c>
      <c r="BC39" s="78" t="str">
        <f>REPLACE(INDEX(GroupVertices[Group],MATCH(Edges[[#This Row],[Vertex 2]],GroupVertices[Vertex],0)),1,1,"")</f>
        <v>2</v>
      </c>
      <c r="BD39" s="48"/>
      <c r="BE39" s="49"/>
      <c r="BF39" s="48"/>
      <c r="BG39" s="49"/>
      <c r="BH39" s="48"/>
      <c r="BI39" s="49"/>
      <c r="BJ39" s="48"/>
      <c r="BK39" s="49"/>
      <c r="BL39" s="48"/>
    </row>
    <row r="40" spans="1:64" ht="15">
      <c r="A40" s="64" t="s">
        <v>222</v>
      </c>
      <c r="B40" s="64" t="s">
        <v>226</v>
      </c>
      <c r="C40" s="65" t="s">
        <v>2656</v>
      </c>
      <c r="D40" s="66">
        <v>3</v>
      </c>
      <c r="E40" s="67" t="s">
        <v>132</v>
      </c>
      <c r="F40" s="68">
        <v>35</v>
      </c>
      <c r="G40" s="65"/>
      <c r="H40" s="69"/>
      <c r="I40" s="70"/>
      <c r="J40" s="70"/>
      <c r="K40" s="34" t="s">
        <v>65</v>
      </c>
      <c r="L40" s="77">
        <v>40</v>
      </c>
      <c r="M40" s="77"/>
      <c r="N40" s="72"/>
      <c r="O40" s="79" t="s">
        <v>336</v>
      </c>
      <c r="P40" s="81">
        <v>43688.24765046296</v>
      </c>
      <c r="Q40" s="79" t="s">
        <v>345</v>
      </c>
      <c r="R40" s="79"/>
      <c r="S40" s="79"/>
      <c r="T40" s="79"/>
      <c r="U40" s="79"/>
      <c r="V40" s="82" t="s">
        <v>577</v>
      </c>
      <c r="W40" s="81">
        <v>43688.24765046296</v>
      </c>
      <c r="X40" s="82" t="s">
        <v>627</v>
      </c>
      <c r="Y40" s="79"/>
      <c r="Z40" s="79"/>
      <c r="AA40" s="85" t="s">
        <v>799</v>
      </c>
      <c r="AB40" s="79"/>
      <c r="AC40" s="79" t="b">
        <v>0</v>
      </c>
      <c r="AD40" s="79">
        <v>0</v>
      </c>
      <c r="AE40" s="85" t="s">
        <v>1033</v>
      </c>
      <c r="AF40" s="79" t="b">
        <v>0</v>
      </c>
      <c r="AG40" s="79" t="s">
        <v>1102</v>
      </c>
      <c r="AH40" s="79"/>
      <c r="AI40" s="85" t="s">
        <v>1033</v>
      </c>
      <c r="AJ40" s="79" t="b">
        <v>0</v>
      </c>
      <c r="AK40" s="79">
        <v>0</v>
      </c>
      <c r="AL40" s="85" t="s">
        <v>835</v>
      </c>
      <c r="AM40" s="79" t="s">
        <v>1112</v>
      </c>
      <c r="AN40" s="79" t="b">
        <v>0</v>
      </c>
      <c r="AO40" s="85" t="s">
        <v>835</v>
      </c>
      <c r="AP40" s="79" t="s">
        <v>176</v>
      </c>
      <c r="AQ40" s="79">
        <v>0</v>
      </c>
      <c r="AR40" s="79">
        <v>0</v>
      </c>
      <c r="AS40" s="79"/>
      <c r="AT40" s="79"/>
      <c r="AU40" s="79"/>
      <c r="AV40" s="79"/>
      <c r="AW40" s="79"/>
      <c r="AX40" s="79"/>
      <c r="AY40" s="79"/>
      <c r="AZ40" s="79"/>
      <c r="BA40">
        <v>1</v>
      </c>
      <c r="BB40" s="78" t="str">
        <f>REPLACE(INDEX(GroupVertices[Group],MATCH(Edges[[#This Row],[Vertex 1]],GroupVertices[Vertex],0)),1,1,"")</f>
        <v>2</v>
      </c>
      <c r="BC40" s="78" t="str">
        <f>REPLACE(INDEX(GroupVertices[Group],MATCH(Edges[[#This Row],[Vertex 2]],GroupVertices[Vertex],0)),1,1,"")</f>
        <v>2</v>
      </c>
      <c r="BD40" s="48"/>
      <c r="BE40" s="49"/>
      <c r="BF40" s="48"/>
      <c r="BG40" s="49"/>
      <c r="BH40" s="48"/>
      <c r="BI40" s="49"/>
      <c r="BJ40" s="48"/>
      <c r="BK40" s="49"/>
      <c r="BL40" s="48"/>
    </row>
    <row r="41" spans="1:64" ht="15">
      <c r="A41" s="64" t="s">
        <v>222</v>
      </c>
      <c r="B41" s="64" t="s">
        <v>249</v>
      </c>
      <c r="C41" s="65" t="s">
        <v>2656</v>
      </c>
      <c r="D41" s="66">
        <v>3</v>
      </c>
      <c r="E41" s="67" t="s">
        <v>132</v>
      </c>
      <c r="F41" s="68">
        <v>35</v>
      </c>
      <c r="G41" s="65"/>
      <c r="H41" s="69"/>
      <c r="I41" s="70"/>
      <c r="J41" s="70"/>
      <c r="K41" s="34" t="s">
        <v>65</v>
      </c>
      <c r="L41" s="77">
        <v>41</v>
      </c>
      <c r="M41" s="77"/>
      <c r="N41" s="72"/>
      <c r="O41" s="79" t="s">
        <v>336</v>
      </c>
      <c r="P41" s="81">
        <v>43688.24765046296</v>
      </c>
      <c r="Q41" s="79" t="s">
        <v>345</v>
      </c>
      <c r="R41" s="79"/>
      <c r="S41" s="79"/>
      <c r="T41" s="79"/>
      <c r="U41" s="79"/>
      <c r="V41" s="82" t="s">
        <v>577</v>
      </c>
      <c r="W41" s="81">
        <v>43688.24765046296</v>
      </c>
      <c r="X41" s="82" t="s">
        <v>627</v>
      </c>
      <c r="Y41" s="79"/>
      <c r="Z41" s="79"/>
      <c r="AA41" s="85" t="s">
        <v>799</v>
      </c>
      <c r="AB41" s="79"/>
      <c r="AC41" s="79" t="b">
        <v>0</v>
      </c>
      <c r="AD41" s="79">
        <v>0</v>
      </c>
      <c r="AE41" s="85" t="s">
        <v>1033</v>
      </c>
      <c r="AF41" s="79" t="b">
        <v>0</v>
      </c>
      <c r="AG41" s="79" t="s">
        <v>1102</v>
      </c>
      <c r="AH41" s="79"/>
      <c r="AI41" s="85" t="s">
        <v>1033</v>
      </c>
      <c r="AJ41" s="79" t="b">
        <v>0</v>
      </c>
      <c r="AK41" s="79">
        <v>0</v>
      </c>
      <c r="AL41" s="85" t="s">
        <v>835</v>
      </c>
      <c r="AM41" s="79" t="s">
        <v>1112</v>
      </c>
      <c r="AN41" s="79" t="b">
        <v>0</v>
      </c>
      <c r="AO41" s="85" t="s">
        <v>835</v>
      </c>
      <c r="AP41" s="79" t="s">
        <v>176</v>
      </c>
      <c r="AQ41" s="79">
        <v>0</v>
      </c>
      <c r="AR41" s="79">
        <v>0</v>
      </c>
      <c r="AS41" s="79"/>
      <c r="AT41" s="79"/>
      <c r="AU41" s="79"/>
      <c r="AV41" s="79"/>
      <c r="AW41" s="79"/>
      <c r="AX41" s="79"/>
      <c r="AY41" s="79"/>
      <c r="AZ41" s="79"/>
      <c r="BA41">
        <v>1</v>
      </c>
      <c r="BB41" s="78" t="str">
        <f>REPLACE(INDEX(GroupVertices[Group],MATCH(Edges[[#This Row],[Vertex 1]],GroupVertices[Vertex],0)),1,1,"")</f>
        <v>2</v>
      </c>
      <c r="BC41" s="78" t="str">
        <f>REPLACE(INDEX(GroupVertices[Group],MATCH(Edges[[#This Row],[Vertex 2]],GroupVertices[Vertex],0)),1,1,"")</f>
        <v>1</v>
      </c>
      <c r="BD41" s="48"/>
      <c r="BE41" s="49"/>
      <c r="BF41" s="48"/>
      <c r="BG41" s="49"/>
      <c r="BH41" s="48"/>
      <c r="BI41" s="49"/>
      <c r="BJ41" s="48"/>
      <c r="BK41" s="49"/>
      <c r="BL41" s="48"/>
    </row>
    <row r="42" spans="1:64" ht="15">
      <c r="A42" s="64" t="s">
        <v>222</v>
      </c>
      <c r="B42" s="64" t="s">
        <v>224</v>
      </c>
      <c r="C42" s="65" t="s">
        <v>2656</v>
      </c>
      <c r="D42" s="66">
        <v>3</v>
      </c>
      <c r="E42" s="67" t="s">
        <v>132</v>
      </c>
      <c r="F42" s="68">
        <v>35</v>
      </c>
      <c r="G42" s="65"/>
      <c r="H42" s="69"/>
      <c r="I42" s="70"/>
      <c r="J42" s="70"/>
      <c r="K42" s="34" t="s">
        <v>65</v>
      </c>
      <c r="L42" s="77">
        <v>42</v>
      </c>
      <c r="M42" s="77"/>
      <c r="N42" s="72"/>
      <c r="O42" s="79" t="s">
        <v>336</v>
      </c>
      <c r="P42" s="81">
        <v>43688.24765046296</v>
      </c>
      <c r="Q42" s="79" t="s">
        <v>345</v>
      </c>
      <c r="R42" s="79"/>
      <c r="S42" s="79"/>
      <c r="T42" s="79"/>
      <c r="U42" s="79"/>
      <c r="V42" s="82" t="s">
        <v>577</v>
      </c>
      <c r="W42" s="81">
        <v>43688.24765046296</v>
      </c>
      <c r="X42" s="82" t="s">
        <v>627</v>
      </c>
      <c r="Y42" s="79"/>
      <c r="Z42" s="79"/>
      <c r="AA42" s="85" t="s">
        <v>799</v>
      </c>
      <c r="AB42" s="79"/>
      <c r="AC42" s="79" t="b">
        <v>0</v>
      </c>
      <c r="AD42" s="79">
        <v>0</v>
      </c>
      <c r="AE42" s="85" t="s">
        <v>1033</v>
      </c>
      <c r="AF42" s="79" t="b">
        <v>0</v>
      </c>
      <c r="AG42" s="79" t="s">
        <v>1102</v>
      </c>
      <c r="AH42" s="79"/>
      <c r="AI42" s="85" t="s">
        <v>1033</v>
      </c>
      <c r="AJ42" s="79" t="b">
        <v>0</v>
      </c>
      <c r="AK42" s="79">
        <v>0</v>
      </c>
      <c r="AL42" s="85" t="s">
        <v>835</v>
      </c>
      <c r="AM42" s="79" t="s">
        <v>1112</v>
      </c>
      <c r="AN42" s="79" t="b">
        <v>0</v>
      </c>
      <c r="AO42" s="85" t="s">
        <v>835</v>
      </c>
      <c r="AP42" s="79" t="s">
        <v>176</v>
      </c>
      <c r="AQ42" s="79">
        <v>0</v>
      </c>
      <c r="AR42" s="79">
        <v>0</v>
      </c>
      <c r="AS42" s="79"/>
      <c r="AT42" s="79"/>
      <c r="AU42" s="79"/>
      <c r="AV42" s="79"/>
      <c r="AW42" s="79"/>
      <c r="AX42" s="79"/>
      <c r="AY42" s="79"/>
      <c r="AZ42" s="79"/>
      <c r="BA42">
        <v>1</v>
      </c>
      <c r="BB42" s="78" t="str">
        <f>REPLACE(INDEX(GroupVertices[Group],MATCH(Edges[[#This Row],[Vertex 1]],GroupVertices[Vertex],0)),1,1,"")</f>
        <v>2</v>
      </c>
      <c r="BC42" s="78" t="str">
        <f>REPLACE(INDEX(GroupVertices[Group],MATCH(Edges[[#This Row],[Vertex 2]],GroupVertices[Vertex],0)),1,1,"")</f>
        <v>2</v>
      </c>
      <c r="BD42" s="48">
        <v>0</v>
      </c>
      <c r="BE42" s="49">
        <v>0</v>
      </c>
      <c r="BF42" s="48">
        <v>2</v>
      </c>
      <c r="BG42" s="49">
        <v>9.523809523809524</v>
      </c>
      <c r="BH42" s="48">
        <v>0</v>
      </c>
      <c r="BI42" s="49">
        <v>0</v>
      </c>
      <c r="BJ42" s="48">
        <v>19</v>
      </c>
      <c r="BK42" s="49">
        <v>90.47619047619048</v>
      </c>
      <c r="BL42" s="48">
        <v>21</v>
      </c>
    </row>
    <row r="43" spans="1:64" ht="15">
      <c r="A43" s="64" t="s">
        <v>223</v>
      </c>
      <c r="B43" s="64" t="s">
        <v>267</v>
      </c>
      <c r="C43" s="65" t="s">
        <v>2656</v>
      </c>
      <c r="D43" s="66">
        <v>3</v>
      </c>
      <c r="E43" s="67" t="s">
        <v>132</v>
      </c>
      <c r="F43" s="68">
        <v>35</v>
      </c>
      <c r="G43" s="65"/>
      <c r="H43" s="69"/>
      <c r="I43" s="70"/>
      <c r="J43" s="70"/>
      <c r="K43" s="34" t="s">
        <v>65</v>
      </c>
      <c r="L43" s="77">
        <v>43</v>
      </c>
      <c r="M43" s="77"/>
      <c r="N43" s="72"/>
      <c r="O43" s="79" t="s">
        <v>336</v>
      </c>
      <c r="P43" s="81">
        <v>43688.45978009259</v>
      </c>
      <c r="Q43" s="79" t="s">
        <v>345</v>
      </c>
      <c r="R43" s="79"/>
      <c r="S43" s="79"/>
      <c r="T43" s="79"/>
      <c r="U43" s="79"/>
      <c r="V43" s="82" t="s">
        <v>578</v>
      </c>
      <c r="W43" s="81">
        <v>43688.45978009259</v>
      </c>
      <c r="X43" s="82" t="s">
        <v>628</v>
      </c>
      <c r="Y43" s="79"/>
      <c r="Z43" s="79"/>
      <c r="AA43" s="85" t="s">
        <v>800</v>
      </c>
      <c r="AB43" s="79"/>
      <c r="AC43" s="79" t="b">
        <v>0</v>
      </c>
      <c r="AD43" s="79">
        <v>0</v>
      </c>
      <c r="AE43" s="85" t="s">
        <v>1033</v>
      </c>
      <c r="AF43" s="79" t="b">
        <v>0</v>
      </c>
      <c r="AG43" s="79" t="s">
        <v>1102</v>
      </c>
      <c r="AH43" s="79"/>
      <c r="AI43" s="85" t="s">
        <v>1033</v>
      </c>
      <c r="AJ43" s="79" t="b">
        <v>0</v>
      </c>
      <c r="AK43" s="79">
        <v>0</v>
      </c>
      <c r="AL43" s="85" t="s">
        <v>835</v>
      </c>
      <c r="AM43" s="79" t="s">
        <v>1110</v>
      </c>
      <c r="AN43" s="79" t="b">
        <v>0</v>
      </c>
      <c r="AO43" s="85" t="s">
        <v>835</v>
      </c>
      <c r="AP43" s="79" t="s">
        <v>176</v>
      </c>
      <c r="AQ43" s="79">
        <v>0</v>
      </c>
      <c r="AR43" s="79">
        <v>0</v>
      </c>
      <c r="AS43" s="79"/>
      <c r="AT43" s="79"/>
      <c r="AU43" s="79"/>
      <c r="AV43" s="79"/>
      <c r="AW43" s="79"/>
      <c r="AX43" s="79"/>
      <c r="AY43" s="79"/>
      <c r="AZ43" s="79"/>
      <c r="BA43">
        <v>1</v>
      </c>
      <c r="BB43" s="78" t="str">
        <f>REPLACE(INDEX(GroupVertices[Group],MATCH(Edges[[#This Row],[Vertex 1]],GroupVertices[Vertex],0)),1,1,"")</f>
        <v>2</v>
      </c>
      <c r="BC43" s="78" t="str">
        <f>REPLACE(INDEX(GroupVertices[Group],MATCH(Edges[[#This Row],[Vertex 2]],GroupVertices[Vertex],0)),1,1,"")</f>
        <v>2</v>
      </c>
      <c r="BD43" s="48"/>
      <c r="BE43" s="49"/>
      <c r="BF43" s="48"/>
      <c r="BG43" s="49"/>
      <c r="BH43" s="48"/>
      <c r="BI43" s="49"/>
      <c r="BJ43" s="48"/>
      <c r="BK43" s="49"/>
      <c r="BL43" s="48"/>
    </row>
    <row r="44" spans="1:64" ht="15">
      <c r="A44" s="64" t="s">
        <v>223</v>
      </c>
      <c r="B44" s="64" t="s">
        <v>226</v>
      </c>
      <c r="C44" s="65" t="s">
        <v>2656</v>
      </c>
      <c r="D44" s="66">
        <v>3</v>
      </c>
      <c r="E44" s="67" t="s">
        <v>132</v>
      </c>
      <c r="F44" s="68">
        <v>35</v>
      </c>
      <c r="G44" s="65"/>
      <c r="H44" s="69"/>
      <c r="I44" s="70"/>
      <c r="J44" s="70"/>
      <c r="K44" s="34" t="s">
        <v>65</v>
      </c>
      <c r="L44" s="77">
        <v>44</v>
      </c>
      <c r="M44" s="77"/>
      <c r="N44" s="72"/>
      <c r="O44" s="79" t="s">
        <v>336</v>
      </c>
      <c r="P44" s="81">
        <v>43688.45978009259</v>
      </c>
      <c r="Q44" s="79" t="s">
        <v>345</v>
      </c>
      <c r="R44" s="79"/>
      <c r="S44" s="79"/>
      <c r="T44" s="79"/>
      <c r="U44" s="79"/>
      <c r="V44" s="82" t="s">
        <v>578</v>
      </c>
      <c r="W44" s="81">
        <v>43688.45978009259</v>
      </c>
      <c r="X44" s="82" t="s">
        <v>628</v>
      </c>
      <c r="Y44" s="79"/>
      <c r="Z44" s="79"/>
      <c r="AA44" s="85" t="s">
        <v>800</v>
      </c>
      <c r="AB44" s="79"/>
      <c r="AC44" s="79" t="b">
        <v>0</v>
      </c>
      <c r="AD44" s="79">
        <v>0</v>
      </c>
      <c r="AE44" s="85" t="s">
        <v>1033</v>
      </c>
      <c r="AF44" s="79" t="b">
        <v>0</v>
      </c>
      <c r="AG44" s="79" t="s">
        <v>1102</v>
      </c>
      <c r="AH44" s="79"/>
      <c r="AI44" s="85" t="s">
        <v>1033</v>
      </c>
      <c r="AJ44" s="79" t="b">
        <v>0</v>
      </c>
      <c r="AK44" s="79">
        <v>0</v>
      </c>
      <c r="AL44" s="85" t="s">
        <v>835</v>
      </c>
      <c r="AM44" s="79" t="s">
        <v>1110</v>
      </c>
      <c r="AN44" s="79" t="b">
        <v>0</v>
      </c>
      <c r="AO44" s="85" t="s">
        <v>835</v>
      </c>
      <c r="AP44" s="79" t="s">
        <v>176</v>
      </c>
      <c r="AQ44" s="79">
        <v>0</v>
      </c>
      <c r="AR44" s="79">
        <v>0</v>
      </c>
      <c r="AS44" s="79"/>
      <c r="AT44" s="79"/>
      <c r="AU44" s="79"/>
      <c r="AV44" s="79"/>
      <c r="AW44" s="79"/>
      <c r="AX44" s="79"/>
      <c r="AY44" s="79"/>
      <c r="AZ44" s="79"/>
      <c r="BA44">
        <v>1</v>
      </c>
      <c r="BB44" s="78" t="str">
        <f>REPLACE(INDEX(GroupVertices[Group],MATCH(Edges[[#This Row],[Vertex 1]],GroupVertices[Vertex],0)),1,1,"")</f>
        <v>2</v>
      </c>
      <c r="BC44" s="78" t="str">
        <f>REPLACE(INDEX(GroupVertices[Group],MATCH(Edges[[#This Row],[Vertex 2]],GroupVertices[Vertex],0)),1,1,"")</f>
        <v>2</v>
      </c>
      <c r="BD44" s="48"/>
      <c r="BE44" s="49"/>
      <c r="BF44" s="48"/>
      <c r="BG44" s="49"/>
      <c r="BH44" s="48"/>
      <c r="BI44" s="49"/>
      <c r="BJ44" s="48"/>
      <c r="BK44" s="49"/>
      <c r="BL44" s="48"/>
    </row>
    <row r="45" spans="1:64" ht="15">
      <c r="A45" s="64" t="s">
        <v>223</v>
      </c>
      <c r="B45" s="64" t="s">
        <v>249</v>
      </c>
      <c r="C45" s="65" t="s">
        <v>2656</v>
      </c>
      <c r="D45" s="66">
        <v>3</v>
      </c>
      <c r="E45" s="67" t="s">
        <v>132</v>
      </c>
      <c r="F45" s="68">
        <v>35</v>
      </c>
      <c r="G45" s="65"/>
      <c r="H45" s="69"/>
      <c r="I45" s="70"/>
      <c r="J45" s="70"/>
      <c r="K45" s="34" t="s">
        <v>65</v>
      </c>
      <c r="L45" s="77">
        <v>45</v>
      </c>
      <c r="M45" s="77"/>
      <c r="N45" s="72"/>
      <c r="O45" s="79" t="s">
        <v>336</v>
      </c>
      <c r="P45" s="81">
        <v>43688.45978009259</v>
      </c>
      <c r="Q45" s="79" t="s">
        <v>345</v>
      </c>
      <c r="R45" s="79"/>
      <c r="S45" s="79"/>
      <c r="T45" s="79"/>
      <c r="U45" s="79"/>
      <c r="V45" s="82" t="s">
        <v>578</v>
      </c>
      <c r="W45" s="81">
        <v>43688.45978009259</v>
      </c>
      <c r="X45" s="82" t="s">
        <v>628</v>
      </c>
      <c r="Y45" s="79"/>
      <c r="Z45" s="79"/>
      <c r="AA45" s="85" t="s">
        <v>800</v>
      </c>
      <c r="AB45" s="79"/>
      <c r="AC45" s="79" t="b">
        <v>0</v>
      </c>
      <c r="AD45" s="79">
        <v>0</v>
      </c>
      <c r="AE45" s="85" t="s">
        <v>1033</v>
      </c>
      <c r="AF45" s="79" t="b">
        <v>0</v>
      </c>
      <c r="AG45" s="79" t="s">
        <v>1102</v>
      </c>
      <c r="AH45" s="79"/>
      <c r="AI45" s="85" t="s">
        <v>1033</v>
      </c>
      <c r="AJ45" s="79" t="b">
        <v>0</v>
      </c>
      <c r="AK45" s="79">
        <v>0</v>
      </c>
      <c r="AL45" s="85" t="s">
        <v>835</v>
      </c>
      <c r="AM45" s="79" t="s">
        <v>1110</v>
      </c>
      <c r="AN45" s="79" t="b">
        <v>0</v>
      </c>
      <c r="AO45" s="85" t="s">
        <v>835</v>
      </c>
      <c r="AP45" s="79" t="s">
        <v>176</v>
      </c>
      <c r="AQ45" s="79">
        <v>0</v>
      </c>
      <c r="AR45" s="79">
        <v>0</v>
      </c>
      <c r="AS45" s="79"/>
      <c r="AT45" s="79"/>
      <c r="AU45" s="79"/>
      <c r="AV45" s="79"/>
      <c r="AW45" s="79"/>
      <c r="AX45" s="79"/>
      <c r="AY45" s="79"/>
      <c r="AZ45" s="79"/>
      <c r="BA45">
        <v>1</v>
      </c>
      <c r="BB45" s="78" t="str">
        <f>REPLACE(INDEX(GroupVertices[Group],MATCH(Edges[[#This Row],[Vertex 1]],GroupVertices[Vertex],0)),1,1,"")</f>
        <v>2</v>
      </c>
      <c r="BC45" s="78" t="str">
        <f>REPLACE(INDEX(GroupVertices[Group],MATCH(Edges[[#This Row],[Vertex 2]],GroupVertices[Vertex],0)),1,1,"")</f>
        <v>1</v>
      </c>
      <c r="BD45" s="48"/>
      <c r="BE45" s="49"/>
      <c r="BF45" s="48"/>
      <c r="BG45" s="49"/>
      <c r="BH45" s="48"/>
      <c r="BI45" s="49"/>
      <c r="BJ45" s="48"/>
      <c r="BK45" s="49"/>
      <c r="BL45" s="48"/>
    </row>
    <row r="46" spans="1:64" ht="15">
      <c r="A46" s="64" t="s">
        <v>223</v>
      </c>
      <c r="B46" s="64" t="s">
        <v>224</v>
      </c>
      <c r="C46" s="65" t="s">
        <v>2656</v>
      </c>
      <c r="D46" s="66">
        <v>3</v>
      </c>
      <c r="E46" s="67" t="s">
        <v>132</v>
      </c>
      <c r="F46" s="68">
        <v>35</v>
      </c>
      <c r="G46" s="65"/>
      <c r="H46" s="69"/>
      <c r="I46" s="70"/>
      <c r="J46" s="70"/>
      <c r="K46" s="34" t="s">
        <v>65</v>
      </c>
      <c r="L46" s="77">
        <v>46</v>
      </c>
      <c r="M46" s="77"/>
      <c r="N46" s="72"/>
      <c r="O46" s="79" t="s">
        <v>336</v>
      </c>
      <c r="P46" s="81">
        <v>43688.45978009259</v>
      </c>
      <c r="Q46" s="79" t="s">
        <v>345</v>
      </c>
      <c r="R46" s="79"/>
      <c r="S46" s="79"/>
      <c r="T46" s="79"/>
      <c r="U46" s="79"/>
      <c r="V46" s="82" t="s">
        <v>578</v>
      </c>
      <c r="W46" s="81">
        <v>43688.45978009259</v>
      </c>
      <c r="X46" s="82" t="s">
        <v>628</v>
      </c>
      <c r="Y46" s="79"/>
      <c r="Z46" s="79"/>
      <c r="AA46" s="85" t="s">
        <v>800</v>
      </c>
      <c r="AB46" s="79"/>
      <c r="AC46" s="79" t="b">
        <v>0</v>
      </c>
      <c r="AD46" s="79">
        <v>0</v>
      </c>
      <c r="AE46" s="85" t="s">
        <v>1033</v>
      </c>
      <c r="AF46" s="79" t="b">
        <v>0</v>
      </c>
      <c r="AG46" s="79" t="s">
        <v>1102</v>
      </c>
      <c r="AH46" s="79"/>
      <c r="AI46" s="85" t="s">
        <v>1033</v>
      </c>
      <c r="AJ46" s="79" t="b">
        <v>0</v>
      </c>
      <c r="AK46" s="79">
        <v>0</v>
      </c>
      <c r="AL46" s="85" t="s">
        <v>835</v>
      </c>
      <c r="AM46" s="79" t="s">
        <v>1110</v>
      </c>
      <c r="AN46" s="79" t="b">
        <v>0</v>
      </c>
      <c r="AO46" s="85" t="s">
        <v>835</v>
      </c>
      <c r="AP46" s="79" t="s">
        <v>176</v>
      </c>
      <c r="AQ46" s="79">
        <v>0</v>
      </c>
      <c r="AR46" s="79">
        <v>0</v>
      </c>
      <c r="AS46" s="79"/>
      <c r="AT46" s="79"/>
      <c r="AU46" s="79"/>
      <c r="AV46" s="79"/>
      <c r="AW46" s="79"/>
      <c r="AX46" s="79"/>
      <c r="AY46" s="79"/>
      <c r="AZ46" s="79"/>
      <c r="BA46">
        <v>1</v>
      </c>
      <c r="BB46" s="78" t="str">
        <f>REPLACE(INDEX(GroupVertices[Group],MATCH(Edges[[#This Row],[Vertex 1]],GroupVertices[Vertex],0)),1,1,"")</f>
        <v>2</v>
      </c>
      <c r="BC46" s="78" t="str">
        <f>REPLACE(INDEX(GroupVertices[Group],MATCH(Edges[[#This Row],[Vertex 2]],GroupVertices[Vertex],0)),1,1,"")</f>
        <v>2</v>
      </c>
      <c r="BD46" s="48">
        <v>0</v>
      </c>
      <c r="BE46" s="49">
        <v>0</v>
      </c>
      <c r="BF46" s="48">
        <v>2</v>
      </c>
      <c r="BG46" s="49">
        <v>9.523809523809524</v>
      </c>
      <c r="BH46" s="48">
        <v>0</v>
      </c>
      <c r="BI46" s="49">
        <v>0</v>
      </c>
      <c r="BJ46" s="48">
        <v>19</v>
      </c>
      <c r="BK46" s="49">
        <v>90.47619047619048</v>
      </c>
      <c r="BL46" s="48">
        <v>21</v>
      </c>
    </row>
    <row r="47" spans="1:64" ht="15">
      <c r="A47" s="64" t="s">
        <v>224</v>
      </c>
      <c r="B47" s="64" t="s">
        <v>268</v>
      </c>
      <c r="C47" s="65" t="s">
        <v>2656</v>
      </c>
      <c r="D47" s="66">
        <v>3</v>
      </c>
      <c r="E47" s="67" t="s">
        <v>132</v>
      </c>
      <c r="F47" s="68">
        <v>35</v>
      </c>
      <c r="G47" s="65"/>
      <c r="H47" s="69"/>
      <c r="I47" s="70"/>
      <c r="J47" s="70"/>
      <c r="K47" s="34" t="s">
        <v>65</v>
      </c>
      <c r="L47" s="77">
        <v>47</v>
      </c>
      <c r="M47" s="77"/>
      <c r="N47" s="72"/>
      <c r="O47" s="79" t="s">
        <v>336</v>
      </c>
      <c r="P47" s="81">
        <v>43688.53538194444</v>
      </c>
      <c r="Q47" s="79" t="s">
        <v>347</v>
      </c>
      <c r="R47" s="82" t="s">
        <v>506</v>
      </c>
      <c r="S47" s="79" t="s">
        <v>548</v>
      </c>
      <c r="T47" s="79"/>
      <c r="U47" s="79"/>
      <c r="V47" s="82" t="s">
        <v>579</v>
      </c>
      <c r="W47" s="81">
        <v>43688.53538194444</v>
      </c>
      <c r="X47" s="82" t="s">
        <v>629</v>
      </c>
      <c r="Y47" s="79"/>
      <c r="Z47" s="79"/>
      <c r="AA47" s="85" t="s">
        <v>801</v>
      </c>
      <c r="AB47" s="85" t="s">
        <v>818</v>
      </c>
      <c r="AC47" s="79" t="b">
        <v>0</v>
      </c>
      <c r="AD47" s="79">
        <v>0</v>
      </c>
      <c r="AE47" s="85" t="s">
        <v>1034</v>
      </c>
      <c r="AF47" s="79" t="b">
        <v>0</v>
      </c>
      <c r="AG47" s="79" t="s">
        <v>1102</v>
      </c>
      <c r="AH47" s="79"/>
      <c r="AI47" s="85" t="s">
        <v>1033</v>
      </c>
      <c r="AJ47" s="79" t="b">
        <v>0</v>
      </c>
      <c r="AK47" s="79">
        <v>0</v>
      </c>
      <c r="AL47" s="85" t="s">
        <v>1033</v>
      </c>
      <c r="AM47" s="79" t="s">
        <v>1109</v>
      </c>
      <c r="AN47" s="79" t="b">
        <v>1</v>
      </c>
      <c r="AO47" s="85" t="s">
        <v>818</v>
      </c>
      <c r="AP47" s="79" t="s">
        <v>176</v>
      </c>
      <c r="AQ47" s="79">
        <v>0</v>
      </c>
      <c r="AR47" s="79">
        <v>0</v>
      </c>
      <c r="AS47" s="79"/>
      <c r="AT47" s="79"/>
      <c r="AU47" s="79"/>
      <c r="AV47" s="79"/>
      <c r="AW47" s="79"/>
      <c r="AX47" s="79"/>
      <c r="AY47" s="79"/>
      <c r="AZ47" s="79"/>
      <c r="BA47">
        <v>1</v>
      </c>
      <c r="BB47" s="78" t="str">
        <f>REPLACE(INDEX(GroupVertices[Group],MATCH(Edges[[#This Row],[Vertex 1]],GroupVertices[Vertex],0)),1,1,"")</f>
        <v>2</v>
      </c>
      <c r="BC47" s="78" t="str">
        <f>REPLACE(INDEX(GroupVertices[Group],MATCH(Edges[[#This Row],[Vertex 2]],GroupVertices[Vertex],0)),1,1,"")</f>
        <v>2</v>
      </c>
      <c r="BD47" s="48"/>
      <c r="BE47" s="49"/>
      <c r="BF47" s="48"/>
      <c r="BG47" s="49"/>
      <c r="BH47" s="48"/>
      <c r="BI47" s="49"/>
      <c r="BJ47" s="48"/>
      <c r="BK47" s="49"/>
      <c r="BL47" s="48"/>
    </row>
    <row r="48" spans="1:64" ht="15">
      <c r="A48" s="64" t="s">
        <v>225</v>
      </c>
      <c r="B48" s="64" t="s">
        <v>267</v>
      </c>
      <c r="C48" s="65" t="s">
        <v>2657</v>
      </c>
      <c r="D48" s="66">
        <v>8.25</v>
      </c>
      <c r="E48" s="67" t="s">
        <v>136</v>
      </c>
      <c r="F48" s="68">
        <v>17.75</v>
      </c>
      <c r="G48" s="65"/>
      <c r="H48" s="69"/>
      <c r="I48" s="70"/>
      <c r="J48" s="70"/>
      <c r="K48" s="34" t="s">
        <v>65</v>
      </c>
      <c r="L48" s="77">
        <v>48</v>
      </c>
      <c r="M48" s="77"/>
      <c r="N48" s="72"/>
      <c r="O48" s="79" t="s">
        <v>336</v>
      </c>
      <c r="P48" s="81">
        <v>43687.7553587963</v>
      </c>
      <c r="Q48" s="79" t="s">
        <v>348</v>
      </c>
      <c r="R48" s="79"/>
      <c r="S48" s="79"/>
      <c r="T48" s="79"/>
      <c r="U48" s="82" t="s">
        <v>557</v>
      </c>
      <c r="V48" s="82" t="s">
        <v>557</v>
      </c>
      <c r="W48" s="81">
        <v>43687.7553587963</v>
      </c>
      <c r="X48" s="82" t="s">
        <v>630</v>
      </c>
      <c r="Y48" s="79"/>
      <c r="Z48" s="79"/>
      <c r="AA48" s="85" t="s">
        <v>802</v>
      </c>
      <c r="AB48" s="85" t="s">
        <v>878</v>
      </c>
      <c r="AC48" s="79" t="b">
        <v>0</v>
      </c>
      <c r="AD48" s="79">
        <v>0</v>
      </c>
      <c r="AE48" s="85" t="s">
        <v>1031</v>
      </c>
      <c r="AF48" s="79" t="b">
        <v>0</v>
      </c>
      <c r="AG48" s="79" t="s">
        <v>1102</v>
      </c>
      <c r="AH48" s="79"/>
      <c r="AI48" s="85" t="s">
        <v>1033</v>
      </c>
      <c r="AJ48" s="79" t="b">
        <v>0</v>
      </c>
      <c r="AK48" s="79">
        <v>0</v>
      </c>
      <c r="AL48" s="85" t="s">
        <v>1033</v>
      </c>
      <c r="AM48" s="79" t="s">
        <v>1111</v>
      </c>
      <c r="AN48" s="79" t="b">
        <v>0</v>
      </c>
      <c r="AO48" s="85" t="s">
        <v>878</v>
      </c>
      <c r="AP48" s="79" t="s">
        <v>176</v>
      </c>
      <c r="AQ48" s="79">
        <v>0</v>
      </c>
      <c r="AR48" s="79">
        <v>0</v>
      </c>
      <c r="AS48" s="79"/>
      <c r="AT48" s="79"/>
      <c r="AU48" s="79"/>
      <c r="AV48" s="79"/>
      <c r="AW48" s="79"/>
      <c r="AX48" s="79"/>
      <c r="AY48" s="79"/>
      <c r="AZ48" s="79"/>
      <c r="BA48">
        <v>4</v>
      </c>
      <c r="BB48" s="78" t="str">
        <f>REPLACE(INDEX(GroupVertices[Group],MATCH(Edges[[#This Row],[Vertex 1]],GroupVertices[Vertex],0)),1,1,"")</f>
        <v>2</v>
      </c>
      <c r="BC48" s="78" t="str">
        <f>REPLACE(INDEX(GroupVertices[Group],MATCH(Edges[[#This Row],[Vertex 2]],GroupVertices[Vertex],0)),1,1,"")</f>
        <v>2</v>
      </c>
      <c r="BD48" s="48"/>
      <c r="BE48" s="49"/>
      <c r="BF48" s="48"/>
      <c r="BG48" s="49"/>
      <c r="BH48" s="48"/>
      <c r="BI48" s="49"/>
      <c r="BJ48" s="48"/>
      <c r="BK48" s="49"/>
      <c r="BL48" s="48"/>
    </row>
    <row r="49" spans="1:64" ht="15">
      <c r="A49" s="64" t="s">
        <v>225</v>
      </c>
      <c r="B49" s="64" t="s">
        <v>226</v>
      </c>
      <c r="C49" s="65" t="s">
        <v>2656</v>
      </c>
      <c r="D49" s="66">
        <v>3</v>
      </c>
      <c r="E49" s="67" t="s">
        <v>132</v>
      </c>
      <c r="F49" s="68">
        <v>35</v>
      </c>
      <c r="G49" s="65"/>
      <c r="H49" s="69"/>
      <c r="I49" s="70"/>
      <c r="J49" s="70"/>
      <c r="K49" s="34" t="s">
        <v>66</v>
      </c>
      <c r="L49" s="77">
        <v>49</v>
      </c>
      <c r="M49" s="77"/>
      <c r="N49" s="72"/>
      <c r="O49" s="79" t="s">
        <v>336</v>
      </c>
      <c r="P49" s="81">
        <v>43687.7553587963</v>
      </c>
      <c r="Q49" s="79" t="s">
        <v>348</v>
      </c>
      <c r="R49" s="79"/>
      <c r="S49" s="79"/>
      <c r="T49" s="79"/>
      <c r="U49" s="82" t="s">
        <v>557</v>
      </c>
      <c r="V49" s="82" t="s">
        <v>557</v>
      </c>
      <c r="W49" s="81">
        <v>43687.7553587963</v>
      </c>
      <c r="X49" s="82" t="s">
        <v>630</v>
      </c>
      <c r="Y49" s="79"/>
      <c r="Z49" s="79"/>
      <c r="AA49" s="85" t="s">
        <v>802</v>
      </c>
      <c r="AB49" s="85" t="s">
        <v>878</v>
      </c>
      <c r="AC49" s="79" t="b">
        <v>0</v>
      </c>
      <c r="AD49" s="79">
        <v>0</v>
      </c>
      <c r="AE49" s="85" t="s">
        <v>1031</v>
      </c>
      <c r="AF49" s="79" t="b">
        <v>0</v>
      </c>
      <c r="AG49" s="79" t="s">
        <v>1102</v>
      </c>
      <c r="AH49" s="79"/>
      <c r="AI49" s="85" t="s">
        <v>1033</v>
      </c>
      <c r="AJ49" s="79" t="b">
        <v>0</v>
      </c>
      <c r="AK49" s="79">
        <v>0</v>
      </c>
      <c r="AL49" s="85" t="s">
        <v>1033</v>
      </c>
      <c r="AM49" s="79" t="s">
        <v>1111</v>
      </c>
      <c r="AN49" s="79" t="b">
        <v>0</v>
      </c>
      <c r="AO49" s="85" t="s">
        <v>878</v>
      </c>
      <c r="AP49" s="79" t="s">
        <v>176</v>
      </c>
      <c r="AQ49" s="79">
        <v>0</v>
      </c>
      <c r="AR49" s="79">
        <v>0</v>
      </c>
      <c r="AS49" s="79"/>
      <c r="AT49" s="79"/>
      <c r="AU49" s="79"/>
      <c r="AV49" s="79"/>
      <c r="AW49" s="79"/>
      <c r="AX49" s="79"/>
      <c r="AY49" s="79"/>
      <c r="AZ49" s="79"/>
      <c r="BA49">
        <v>1</v>
      </c>
      <c r="BB49" s="78" t="str">
        <f>REPLACE(INDEX(GroupVertices[Group],MATCH(Edges[[#This Row],[Vertex 1]],GroupVertices[Vertex],0)),1,1,"")</f>
        <v>2</v>
      </c>
      <c r="BC49" s="78" t="str">
        <f>REPLACE(INDEX(GroupVertices[Group],MATCH(Edges[[#This Row],[Vertex 2]],GroupVertices[Vertex],0)),1,1,"")</f>
        <v>2</v>
      </c>
      <c r="BD49" s="48"/>
      <c r="BE49" s="49"/>
      <c r="BF49" s="48"/>
      <c r="BG49" s="49"/>
      <c r="BH49" s="48"/>
      <c r="BI49" s="49"/>
      <c r="BJ49" s="48"/>
      <c r="BK49" s="49"/>
      <c r="BL49" s="48"/>
    </row>
    <row r="50" spans="1:64" ht="15">
      <c r="A50" s="64" t="s">
        <v>225</v>
      </c>
      <c r="B50" s="64" t="s">
        <v>249</v>
      </c>
      <c r="C50" s="65" t="s">
        <v>2656</v>
      </c>
      <c r="D50" s="66">
        <v>3</v>
      </c>
      <c r="E50" s="67" t="s">
        <v>132</v>
      </c>
      <c r="F50" s="68">
        <v>35</v>
      </c>
      <c r="G50" s="65"/>
      <c r="H50" s="69"/>
      <c r="I50" s="70"/>
      <c r="J50" s="70"/>
      <c r="K50" s="34" t="s">
        <v>65</v>
      </c>
      <c r="L50" s="77">
        <v>50</v>
      </c>
      <c r="M50" s="77"/>
      <c r="N50" s="72"/>
      <c r="O50" s="79" t="s">
        <v>337</v>
      </c>
      <c r="P50" s="81">
        <v>43687.7553587963</v>
      </c>
      <c r="Q50" s="79" t="s">
        <v>348</v>
      </c>
      <c r="R50" s="79"/>
      <c r="S50" s="79"/>
      <c r="T50" s="79"/>
      <c r="U50" s="82" t="s">
        <v>557</v>
      </c>
      <c r="V50" s="82" t="s">
        <v>557</v>
      </c>
      <c r="W50" s="81">
        <v>43687.7553587963</v>
      </c>
      <c r="X50" s="82" t="s">
        <v>630</v>
      </c>
      <c r="Y50" s="79"/>
      <c r="Z50" s="79"/>
      <c r="AA50" s="85" t="s">
        <v>802</v>
      </c>
      <c r="AB50" s="85" t="s">
        <v>878</v>
      </c>
      <c r="AC50" s="79" t="b">
        <v>0</v>
      </c>
      <c r="AD50" s="79">
        <v>0</v>
      </c>
      <c r="AE50" s="85" t="s">
        <v>1031</v>
      </c>
      <c r="AF50" s="79" t="b">
        <v>0</v>
      </c>
      <c r="AG50" s="79" t="s">
        <v>1102</v>
      </c>
      <c r="AH50" s="79"/>
      <c r="AI50" s="85" t="s">
        <v>1033</v>
      </c>
      <c r="AJ50" s="79" t="b">
        <v>0</v>
      </c>
      <c r="AK50" s="79">
        <v>0</v>
      </c>
      <c r="AL50" s="85" t="s">
        <v>1033</v>
      </c>
      <c r="AM50" s="79" t="s">
        <v>1111</v>
      </c>
      <c r="AN50" s="79" t="b">
        <v>0</v>
      </c>
      <c r="AO50" s="85" t="s">
        <v>878</v>
      </c>
      <c r="AP50" s="79" t="s">
        <v>176</v>
      </c>
      <c r="AQ50" s="79">
        <v>0</v>
      </c>
      <c r="AR50" s="79">
        <v>0</v>
      </c>
      <c r="AS50" s="79"/>
      <c r="AT50" s="79"/>
      <c r="AU50" s="79"/>
      <c r="AV50" s="79"/>
      <c r="AW50" s="79"/>
      <c r="AX50" s="79"/>
      <c r="AY50" s="79"/>
      <c r="AZ50" s="79"/>
      <c r="BA50">
        <v>1</v>
      </c>
      <c r="BB50" s="78" t="str">
        <f>REPLACE(INDEX(GroupVertices[Group],MATCH(Edges[[#This Row],[Vertex 1]],GroupVertices[Vertex],0)),1,1,"")</f>
        <v>2</v>
      </c>
      <c r="BC50" s="78" t="str">
        <f>REPLACE(INDEX(GroupVertices[Group],MATCH(Edges[[#This Row],[Vertex 2]],GroupVertices[Vertex],0)),1,1,"")</f>
        <v>1</v>
      </c>
      <c r="BD50" s="48">
        <v>0</v>
      </c>
      <c r="BE50" s="49">
        <v>0</v>
      </c>
      <c r="BF50" s="48">
        <v>1</v>
      </c>
      <c r="BG50" s="49">
        <v>11.11111111111111</v>
      </c>
      <c r="BH50" s="48">
        <v>0</v>
      </c>
      <c r="BI50" s="49">
        <v>0</v>
      </c>
      <c r="BJ50" s="48">
        <v>8</v>
      </c>
      <c r="BK50" s="49">
        <v>88.88888888888889</v>
      </c>
      <c r="BL50" s="48">
        <v>9</v>
      </c>
    </row>
    <row r="51" spans="1:64" ht="15">
      <c r="A51" s="64" t="s">
        <v>225</v>
      </c>
      <c r="B51" s="64" t="s">
        <v>267</v>
      </c>
      <c r="C51" s="65" t="s">
        <v>2657</v>
      </c>
      <c r="D51" s="66">
        <v>8.25</v>
      </c>
      <c r="E51" s="67" t="s">
        <v>136</v>
      </c>
      <c r="F51" s="68">
        <v>17.75</v>
      </c>
      <c r="G51" s="65"/>
      <c r="H51" s="69"/>
      <c r="I51" s="70"/>
      <c r="J51" s="70"/>
      <c r="K51" s="34" t="s">
        <v>65</v>
      </c>
      <c r="L51" s="77">
        <v>51</v>
      </c>
      <c r="M51" s="77"/>
      <c r="N51" s="72"/>
      <c r="O51" s="79" t="s">
        <v>336</v>
      </c>
      <c r="P51" s="81">
        <v>43687.78412037037</v>
      </c>
      <c r="Q51" s="79" t="s">
        <v>349</v>
      </c>
      <c r="R51" s="79"/>
      <c r="S51" s="79"/>
      <c r="T51" s="79"/>
      <c r="U51" s="79"/>
      <c r="V51" s="82" t="s">
        <v>580</v>
      </c>
      <c r="W51" s="81">
        <v>43687.78412037037</v>
      </c>
      <c r="X51" s="82" t="s">
        <v>631</v>
      </c>
      <c r="Y51" s="79"/>
      <c r="Z51" s="79"/>
      <c r="AA51" s="85" t="s">
        <v>803</v>
      </c>
      <c r="AB51" s="85" t="s">
        <v>806</v>
      </c>
      <c r="AC51" s="79" t="b">
        <v>0</v>
      </c>
      <c r="AD51" s="79">
        <v>0</v>
      </c>
      <c r="AE51" s="85" t="s">
        <v>1035</v>
      </c>
      <c r="AF51" s="79" t="b">
        <v>0</v>
      </c>
      <c r="AG51" s="79" t="s">
        <v>1102</v>
      </c>
      <c r="AH51" s="79"/>
      <c r="AI51" s="85" t="s">
        <v>1033</v>
      </c>
      <c r="AJ51" s="79" t="b">
        <v>0</v>
      </c>
      <c r="AK51" s="79">
        <v>0</v>
      </c>
      <c r="AL51" s="85" t="s">
        <v>1033</v>
      </c>
      <c r="AM51" s="79" t="s">
        <v>1111</v>
      </c>
      <c r="AN51" s="79" t="b">
        <v>0</v>
      </c>
      <c r="AO51" s="85" t="s">
        <v>806</v>
      </c>
      <c r="AP51" s="79" t="s">
        <v>176</v>
      </c>
      <c r="AQ51" s="79">
        <v>0</v>
      </c>
      <c r="AR51" s="79">
        <v>0</v>
      </c>
      <c r="AS51" s="79"/>
      <c r="AT51" s="79"/>
      <c r="AU51" s="79"/>
      <c r="AV51" s="79"/>
      <c r="AW51" s="79"/>
      <c r="AX51" s="79"/>
      <c r="AY51" s="79"/>
      <c r="AZ51" s="79"/>
      <c r="BA51">
        <v>4</v>
      </c>
      <c r="BB51" s="78" t="str">
        <f>REPLACE(INDEX(GroupVertices[Group],MATCH(Edges[[#This Row],[Vertex 1]],GroupVertices[Vertex],0)),1,1,"")</f>
        <v>2</v>
      </c>
      <c r="BC51" s="78" t="str">
        <f>REPLACE(INDEX(GroupVertices[Group],MATCH(Edges[[#This Row],[Vertex 2]],GroupVertices[Vertex],0)),1,1,"")</f>
        <v>2</v>
      </c>
      <c r="BD51" s="48"/>
      <c r="BE51" s="49"/>
      <c r="BF51" s="48"/>
      <c r="BG51" s="49"/>
      <c r="BH51" s="48"/>
      <c r="BI51" s="49"/>
      <c r="BJ51" s="48"/>
      <c r="BK51" s="49"/>
      <c r="BL51" s="48"/>
    </row>
    <row r="52" spans="1:64" ht="15">
      <c r="A52" s="64" t="s">
        <v>225</v>
      </c>
      <c r="B52" s="64" t="s">
        <v>249</v>
      </c>
      <c r="C52" s="65" t="s">
        <v>2658</v>
      </c>
      <c r="D52" s="66">
        <v>6.5</v>
      </c>
      <c r="E52" s="67" t="s">
        <v>136</v>
      </c>
      <c r="F52" s="68">
        <v>23.5</v>
      </c>
      <c r="G52" s="65"/>
      <c r="H52" s="69"/>
      <c r="I52" s="70"/>
      <c r="J52" s="70"/>
      <c r="K52" s="34" t="s">
        <v>65</v>
      </c>
      <c r="L52" s="77">
        <v>52</v>
      </c>
      <c r="M52" s="77"/>
      <c r="N52" s="72"/>
      <c r="O52" s="79" t="s">
        <v>336</v>
      </c>
      <c r="P52" s="81">
        <v>43687.78412037037</v>
      </c>
      <c r="Q52" s="79" t="s">
        <v>349</v>
      </c>
      <c r="R52" s="79"/>
      <c r="S52" s="79"/>
      <c r="T52" s="79"/>
      <c r="U52" s="79"/>
      <c r="V52" s="82" t="s">
        <v>580</v>
      </c>
      <c r="W52" s="81">
        <v>43687.78412037037</v>
      </c>
      <c r="X52" s="82" t="s">
        <v>631</v>
      </c>
      <c r="Y52" s="79"/>
      <c r="Z52" s="79"/>
      <c r="AA52" s="85" t="s">
        <v>803</v>
      </c>
      <c r="AB52" s="85" t="s">
        <v>806</v>
      </c>
      <c r="AC52" s="79" t="b">
        <v>0</v>
      </c>
      <c r="AD52" s="79">
        <v>0</v>
      </c>
      <c r="AE52" s="85" t="s">
        <v>1035</v>
      </c>
      <c r="AF52" s="79" t="b">
        <v>0</v>
      </c>
      <c r="AG52" s="79" t="s">
        <v>1102</v>
      </c>
      <c r="AH52" s="79"/>
      <c r="AI52" s="85" t="s">
        <v>1033</v>
      </c>
      <c r="AJ52" s="79" t="b">
        <v>0</v>
      </c>
      <c r="AK52" s="79">
        <v>0</v>
      </c>
      <c r="AL52" s="85" t="s">
        <v>1033</v>
      </c>
      <c r="AM52" s="79" t="s">
        <v>1111</v>
      </c>
      <c r="AN52" s="79" t="b">
        <v>0</v>
      </c>
      <c r="AO52" s="85" t="s">
        <v>806</v>
      </c>
      <c r="AP52" s="79" t="s">
        <v>176</v>
      </c>
      <c r="AQ52" s="79">
        <v>0</v>
      </c>
      <c r="AR52" s="79">
        <v>0</v>
      </c>
      <c r="AS52" s="79"/>
      <c r="AT52" s="79"/>
      <c r="AU52" s="79"/>
      <c r="AV52" s="79"/>
      <c r="AW52" s="79"/>
      <c r="AX52" s="79"/>
      <c r="AY52" s="79"/>
      <c r="AZ52" s="79"/>
      <c r="BA52">
        <v>3</v>
      </c>
      <c r="BB52" s="78" t="str">
        <f>REPLACE(INDEX(GroupVertices[Group],MATCH(Edges[[#This Row],[Vertex 1]],GroupVertices[Vertex],0)),1,1,"")</f>
        <v>2</v>
      </c>
      <c r="BC52" s="78" t="str">
        <f>REPLACE(INDEX(GroupVertices[Group],MATCH(Edges[[#This Row],[Vertex 2]],GroupVertices[Vertex],0)),1,1,"")</f>
        <v>1</v>
      </c>
      <c r="BD52" s="48"/>
      <c r="BE52" s="49"/>
      <c r="BF52" s="48"/>
      <c r="BG52" s="49"/>
      <c r="BH52" s="48"/>
      <c r="BI52" s="49"/>
      <c r="BJ52" s="48"/>
      <c r="BK52" s="49"/>
      <c r="BL52" s="48"/>
    </row>
    <row r="53" spans="1:64" ht="15">
      <c r="A53" s="64" t="s">
        <v>225</v>
      </c>
      <c r="B53" s="64" t="s">
        <v>226</v>
      </c>
      <c r="C53" s="65" t="s">
        <v>2658</v>
      </c>
      <c r="D53" s="66">
        <v>6.5</v>
      </c>
      <c r="E53" s="67" t="s">
        <v>136</v>
      </c>
      <c r="F53" s="68">
        <v>23.5</v>
      </c>
      <c r="G53" s="65"/>
      <c r="H53" s="69"/>
      <c r="I53" s="70"/>
      <c r="J53" s="70"/>
      <c r="K53" s="34" t="s">
        <v>66</v>
      </c>
      <c r="L53" s="77">
        <v>53</v>
      </c>
      <c r="M53" s="77"/>
      <c r="N53" s="72"/>
      <c r="O53" s="79" t="s">
        <v>337</v>
      </c>
      <c r="P53" s="81">
        <v>43687.78412037037</v>
      </c>
      <c r="Q53" s="79" t="s">
        <v>349</v>
      </c>
      <c r="R53" s="79"/>
      <c r="S53" s="79"/>
      <c r="T53" s="79"/>
      <c r="U53" s="79"/>
      <c r="V53" s="82" t="s">
        <v>580</v>
      </c>
      <c r="W53" s="81">
        <v>43687.78412037037</v>
      </c>
      <c r="X53" s="82" t="s">
        <v>631</v>
      </c>
      <c r="Y53" s="79"/>
      <c r="Z53" s="79"/>
      <c r="AA53" s="85" t="s">
        <v>803</v>
      </c>
      <c r="AB53" s="85" t="s">
        <v>806</v>
      </c>
      <c r="AC53" s="79" t="b">
        <v>0</v>
      </c>
      <c r="AD53" s="79">
        <v>0</v>
      </c>
      <c r="AE53" s="85" t="s">
        <v>1035</v>
      </c>
      <c r="AF53" s="79" t="b">
        <v>0</v>
      </c>
      <c r="AG53" s="79" t="s">
        <v>1102</v>
      </c>
      <c r="AH53" s="79"/>
      <c r="AI53" s="85" t="s">
        <v>1033</v>
      </c>
      <c r="AJ53" s="79" t="b">
        <v>0</v>
      </c>
      <c r="AK53" s="79">
        <v>0</v>
      </c>
      <c r="AL53" s="85" t="s">
        <v>1033</v>
      </c>
      <c r="AM53" s="79" t="s">
        <v>1111</v>
      </c>
      <c r="AN53" s="79" t="b">
        <v>0</v>
      </c>
      <c r="AO53" s="85" t="s">
        <v>806</v>
      </c>
      <c r="AP53" s="79" t="s">
        <v>176</v>
      </c>
      <c r="AQ53" s="79">
        <v>0</v>
      </c>
      <c r="AR53" s="79">
        <v>0</v>
      </c>
      <c r="AS53" s="79"/>
      <c r="AT53" s="79"/>
      <c r="AU53" s="79"/>
      <c r="AV53" s="79"/>
      <c r="AW53" s="79"/>
      <c r="AX53" s="79"/>
      <c r="AY53" s="79"/>
      <c r="AZ53" s="79"/>
      <c r="BA53">
        <v>3</v>
      </c>
      <c r="BB53" s="78" t="str">
        <f>REPLACE(INDEX(GroupVertices[Group],MATCH(Edges[[#This Row],[Vertex 1]],GroupVertices[Vertex],0)),1,1,"")</f>
        <v>2</v>
      </c>
      <c r="BC53" s="78" t="str">
        <f>REPLACE(INDEX(GroupVertices[Group],MATCH(Edges[[#This Row],[Vertex 2]],GroupVertices[Vertex],0)),1,1,"")</f>
        <v>2</v>
      </c>
      <c r="BD53" s="48">
        <v>1</v>
      </c>
      <c r="BE53" s="49">
        <v>4.3478260869565215</v>
      </c>
      <c r="BF53" s="48">
        <v>2</v>
      </c>
      <c r="BG53" s="49">
        <v>8.695652173913043</v>
      </c>
      <c r="BH53" s="48">
        <v>0</v>
      </c>
      <c r="BI53" s="49">
        <v>0</v>
      </c>
      <c r="BJ53" s="48">
        <v>20</v>
      </c>
      <c r="BK53" s="49">
        <v>86.95652173913044</v>
      </c>
      <c r="BL53" s="48">
        <v>23</v>
      </c>
    </row>
    <row r="54" spans="1:64" ht="15">
      <c r="A54" s="64" t="s">
        <v>225</v>
      </c>
      <c r="B54" s="64" t="s">
        <v>267</v>
      </c>
      <c r="C54" s="65" t="s">
        <v>2657</v>
      </c>
      <c r="D54" s="66">
        <v>8.25</v>
      </c>
      <c r="E54" s="67" t="s">
        <v>136</v>
      </c>
      <c r="F54" s="68">
        <v>17.75</v>
      </c>
      <c r="G54" s="65"/>
      <c r="H54" s="69"/>
      <c r="I54" s="70"/>
      <c r="J54" s="70"/>
      <c r="K54" s="34" t="s">
        <v>65</v>
      </c>
      <c r="L54" s="77">
        <v>54</v>
      </c>
      <c r="M54" s="77"/>
      <c r="N54" s="72"/>
      <c r="O54" s="79" t="s">
        <v>336</v>
      </c>
      <c r="P54" s="81">
        <v>43687.86121527778</v>
      </c>
      <c r="Q54" s="79" t="s">
        <v>350</v>
      </c>
      <c r="R54" s="79"/>
      <c r="S54" s="79"/>
      <c r="T54" s="79"/>
      <c r="U54" s="79"/>
      <c r="V54" s="82" t="s">
        <v>580</v>
      </c>
      <c r="W54" s="81">
        <v>43687.86121527778</v>
      </c>
      <c r="X54" s="82" t="s">
        <v>632</v>
      </c>
      <c r="Y54" s="79"/>
      <c r="Z54" s="79"/>
      <c r="AA54" s="85" t="s">
        <v>804</v>
      </c>
      <c r="AB54" s="85" t="s">
        <v>807</v>
      </c>
      <c r="AC54" s="79" t="b">
        <v>0</v>
      </c>
      <c r="AD54" s="79">
        <v>0</v>
      </c>
      <c r="AE54" s="85" t="s">
        <v>1035</v>
      </c>
      <c r="AF54" s="79" t="b">
        <v>0</v>
      </c>
      <c r="AG54" s="79" t="s">
        <v>1102</v>
      </c>
      <c r="AH54" s="79"/>
      <c r="AI54" s="85" t="s">
        <v>1033</v>
      </c>
      <c r="AJ54" s="79" t="b">
        <v>0</v>
      </c>
      <c r="AK54" s="79">
        <v>0</v>
      </c>
      <c r="AL54" s="85" t="s">
        <v>1033</v>
      </c>
      <c r="AM54" s="79" t="s">
        <v>1111</v>
      </c>
      <c r="AN54" s="79" t="b">
        <v>0</v>
      </c>
      <c r="AO54" s="85" t="s">
        <v>807</v>
      </c>
      <c r="AP54" s="79" t="s">
        <v>176</v>
      </c>
      <c r="AQ54" s="79">
        <v>0</v>
      </c>
      <c r="AR54" s="79">
        <v>0</v>
      </c>
      <c r="AS54" s="79"/>
      <c r="AT54" s="79"/>
      <c r="AU54" s="79"/>
      <c r="AV54" s="79"/>
      <c r="AW54" s="79"/>
      <c r="AX54" s="79"/>
      <c r="AY54" s="79"/>
      <c r="AZ54" s="79"/>
      <c r="BA54">
        <v>4</v>
      </c>
      <c r="BB54" s="78" t="str">
        <f>REPLACE(INDEX(GroupVertices[Group],MATCH(Edges[[#This Row],[Vertex 1]],GroupVertices[Vertex],0)),1,1,"")</f>
        <v>2</v>
      </c>
      <c r="BC54" s="78" t="str">
        <f>REPLACE(INDEX(GroupVertices[Group],MATCH(Edges[[#This Row],[Vertex 2]],GroupVertices[Vertex],0)),1,1,"")</f>
        <v>2</v>
      </c>
      <c r="BD54" s="48"/>
      <c r="BE54" s="49"/>
      <c r="BF54" s="48"/>
      <c r="BG54" s="49"/>
      <c r="BH54" s="48"/>
      <c r="BI54" s="49"/>
      <c r="BJ54" s="48"/>
      <c r="BK54" s="49"/>
      <c r="BL54" s="48"/>
    </row>
    <row r="55" spans="1:64" ht="15">
      <c r="A55" s="64" t="s">
        <v>225</v>
      </c>
      <c r="B55" s="64" t="s">
        <v>249</v>
      </c>
      <c r="C55" s="65" t="s">
        <v>2658</v>
      </c>
      <c r="D55" s="66">
        <v>6.5</v>
      </c>
      <c r="E55" s="67" t="s">
        <v>136</v>
      </c>
      <c r="F55" s="68">
        <v>23.5</v>
      </c>
      <c r="G55" s="65"/>
      <c r="H55" s="69"/>
      <c r="I55" s="70"/>
      <c r="J55" s="70"/>
      <c r="K55" s="34" t="s">
        <v>65</v>
      </c>
      <c r="L55" s="77">
        <v>55</v>
      </c>
      <c r="M55" s="77"/>
      <c r="N55" s="72"/>
      <c r="O55" s="79" t="s">
        <v>336</v>
      </c>
      <c r="P55" s="81">
        <v>43687.86121527778</v>
      </c>
      <c r="Q55" s="79" t="s">
        <v>350</v>
      </c>
      <c r="R55" s="79"/>
      <c r="S55" s="79"/>
      <c r="T55" s="79"/>
      <c r="U55" s="79"/>
      <c r="V55" s="82" t="s">
        <v>580</v>
      </c>
      <c r="W55" s="81">
        <v>43687.86121527778</v>
      </c>
      <c r="X55" s="82" t="s">
        <v>632</v>
      </c>
      <c r="Y55" s="79"/>
      <c r="Z55" s="79"/>
      <c r="AA55" s="85" t="s">
        <v>804</v>
      </c>
      <c r="AB55" s="85" t="s">
        <v>807</v>
      </c>
      <c r="AC55" s="79" t="b">
        <v>0</v>
      </c>
      <c r="AD55" s="79">
        <v>0</v>
      </c>
      <c r="AE55" s="85" t="s">
        <v>1035</v>
      </c>
      <c r="AF55" s="79" t="b">
        <v>0</v>
      </c>
      <c r="AG55" s="79" t="s">
        <v>1102</v>
      </c>
      <c r="AH55" s="79"/>
      <c r="AI55" s="85" t="s">
        <v>1033</v>
      </c>
      <c r="AJ55" s="79" t="b">
        <v>0</v>
      </c>
      <c r="AK55" s="79">
        <v>0</v>
      </c>
      <c r="AL55" s="85" t="s">
        <v>1033</v>
      </c>
      <c r="AM55" s="79" t="s">
        <v>1111</v>
      </c>
      <c r="AN55" s="79" t="b">
        <v>0</v>
      </c>
      <c r="AO55" s="85" t="s">
        <v>807</v>
      </c>
      <c r="AP55" s="79" t="s">
        <v>176</v>
      </c>
      <c r="AQ55" s="79">
        <v>0</v>
      </c>
      <c r="AR55" s="79">
        <v>0</v>
      </c>
      <c r="AS55" s="79"/>
      <c r="AT55" s="79"/>
      <c r="AU55" s="79"/>
      <c r="AV55" s="79"/>
      <c r="AW55" s="79"/>
      <c r="AX55" s="79"/>
      <c r="AY55" s="79"/>
      <c r="AZ55" s="79"/>
      <c r="BA55">
        <v>3</v>
      </c>
      <c r="BB55" s="78" t="str">
        <f>REPLACE(INDEX(GroupVertices[Group],MATCH(Edges[[#This Row],[Vertex 1]],GroupVertices[Vertex],0)),1,1,"")</f>
        <v>2</v>
      </c>
      <c r="BC55" s="78" t="str">
        <f>REPLACE(INDEX(GroupVertices[Group],MATCH(Edges[[#This Row],[Vertex 2]],GroupVertices[Vertex],0)),1,1,"")</f>
        <v>1</v>
      </c>
      <c r="BD55" s="48"/>
      <c r="BE55" s="49"/>
      <c r="BF55" s="48"/>
      <c r="BG55" s="49"/>
      <c r="BH55" s="48"/>
      <c r="BI55" s="49"/>
      <c r="BJ55" s="48"/>
      <c r="BK55" s="49"/>
      <c r="BL55" s="48"/>
    </row>
    <row r="56" spans="1:64" ht="15">
      <c r="A56" s="64" t="s">
        <v>225</v>
      </c>
      <c r="B56" s="64" t="s">
        <v>226</v>
      </c>
      <c r="C56" s="65" t="s">
        <v>2658</v>
      </c>
      <c r="D56" s="66">
        <v>6.5</v>
      </c>
      <c r="E56" s="67" t="s">
        <v>136</v>
      </c>
      <c r="F56" s="68">
        <v>23.5</v>
      </c>
      <c r="G56" s="65"/>
      <c r="H56" s="69"/>
      <c r="I56" s="70"/>
      <c r="J56" s="70"/>
      <c r="K56" s="34" t="s">
        <v>66</v>
      </c>
      <c r="L56" s="77">
        <v>56</v>
      </c>
      <c r="M56" s="77"/>
      <c r="N56" s="72"/>
      <c r="O56" s="79" t="s">
        <v>337</v>
      </c>
      <c r="P56" s="81">
        <v>43687.86121527778</v>
      </c>
      <c r="Q56" s="79" t="s">
        <v>350</v>
      </c>
      <c r="R56" s="79"/>
      <c r="S56" s="79"/>
      <c r="T56" s="79"/>
      <c r="U56" s="79"/>
      <c r="V56" s="82" t="s">
        <v>580</v>
      </c>
      <c r="W56" s="81">
        <v>43687.86121527778</v>
      </c>
      <c r="X56" s="82" t="s">
        <v>632</v>
      </c>
      <c r="Y56" s="79"/>
      <c r="Z56" s="79"/>
      <c r="AA56" s="85" t="s">
        <v>804</v>
      </c>
      <c r="AB56" s="85" t="s">
        <v>807</v>
      </c>
      <c r="AC56" s="79" t="b">
        <v>0</v>
      </c>
      <c r="AD56" s="79">
        <v>0</v>
      </c>
      <c r="AE56" s="85" t="s">
        <v>1035</v>
      </c>
      <c r="AF56" s="79" t="b">
        <v>0</v>
      </c>
      <c r="AG56" s="79" t="s">
        <v>1102</v>
      </c>
      <c r="AH56" s="79"/>
      <c r="AI56" s="85" t="s">
        <v>1033</v>
      </c>
      <c r="AJ56" s="79" t="b">
        <v>0</v>
      </c>
      <c r="AK56" s="79">
        <v>0</v>
      </c>
      <c r="AL56" s="85" t="s">
        <v>1033</v>
      </c>
      <c r="AM56" s="79" t="s">
        <v>1111</v>
      </c>
      <c r="AN56" s="79" t="b">
        <v>0</v>
      </c>
      <c r="AO56" s="85" t="s">
        <v>807</v>
      </c>
      <c r="AP56" s="79" t="s">
        <v>176</v>
      </c>
      <c r="AQ56" s="79">
        <v>0</v>
      </c>
      <c r="AR56" s="79">
        <v>0</v>
      </c>
      <c r="AS56" s="79"/>
      <c r="AT56" s="79"/>
      <c r="AU56" s="79"/>
      <c r="AV56" s="79"/>
      <c r="AW56" s="79"/>
      <c r="AX56" s="79"/>
      <c r="AY56" s="79"/>
      <c r="AZ56" s="79"/>
      <c r="BA56">
        <v>3</v>
      </c>
      <c r="BB56" s="78" t="str">
        <f>REPLACE(INDEX(GroupVertices[Group],MATCH(Edges[[#This Row],[Vertex 1]],GroupVertices[Vertex],0)),1,1,"")</f>
        <v>2</v>
      </c>
      <c r="BC56" s="78" t="str">
        <f>REPLACE(INDEX(GroupVertices[Group],MATCH(Edges[[#This Row],[Vertex 2]],GroupVertices[Vertex],0)),1,1,"")</f>
        <v>2</v>
      </c>
      <c r="BD56" s="48">
        <v>0</v>
      </c>
      <c r="BE56" s="49">
        <v>0</v>
      </c>
      <c r="BF56" s="48">
        <v>1</v>
      </c>
      <c r="BG56" s="49">
        <v>5.555555555555555</v>
      </c>
      <c r="BH56" s="48">
        <v>0</v>
      </c>
      <c r="BI56" s="49">
        <v>0</v>
      </c>
      <c r="BJ56" s="48">
        <v>17</v>
      </c>
      <c r="BK56" s="49">
        <v>94.44444444444444</v>
      </c>
      <c r="BL56" s="48">
        <v>18</v>
      </c>
    </row>
    <row r="57" spans="1:64" ht="15">
      <c r="A57" s="64" t="s">
        <v>225</v>
      </c>
      <c r="B57" s="64" t="s">
        <v>267</v>
      </c>
      <c r="C57" s="65" t="s">
        <v>2657</v>
      </c>
      <c r="D57" s="66">
        <v>8.25</v>
      </c>
      <c r="E57" s="67" t="s">
        <v>136</v>
      </c>
      <c r="F57" s="68">
        <v>17.75</v>
      </c>
      <c r="G57" s="65"/>
      <c r="H57" s="69"/>
      <c r="I57" s="70"/>
      <c r="J57" s="70"/>
      <c r="K57" s="34" t="s">
        <v>65</v>
      </c>
      <c r="L57" s="77">
        <v>57</v>
      </c>
      <c r="M57" s="77"/>
      <c r="N57" s="72"/>
      <c r="O57" s="79" t="s">
        <v>336</v>
      </c>
      <c r="P57" s="81">
        <v>43687.866793981484</v>
      </c>
      <c r="Q57" s="79" t="s">
        <v>351</v>
      </c>
      <c r="R57" s="82" t="s">
        <v>507</v>
      </c>
      <c r="S57" s="79" t="s">
        <v>548</v>
      </c>
      <c r="T57" s="79"/>
      <c r="U57" s="79"/>
      <c r="V57" s="82" t="s">
        <v>580</v>
      </c>
      <c r="W57" s="81">
        <v>43687.866793981484</v>
      </c>
      <c r="X57" s="82" t="s">
        <v>633</v>
      </c>
      <c r="Y57" s="79"/>
      <c r="Z57" s="79"/>
      <c r="AA57" s="85" t="s">
        <v>805</v>
      </c>
      <c r="AB57" s="85" t="s">
        <v>808</v>
      </c>
      <c r="AC57" s="79" t="b">
        <v>0</v>
      </c>
      <c r="AD57" s="79">
        <v>0</v>
      </c>
      <c r="AE57" s="85" t="s">
        <v>1035</v>
      </c>
      <c r="AF57" s="79" t="b">
        <v>0</v>
      </c>
      <c r="AG57" s="79" t="s">
        <v>1102</v>
      </c>
      <c r="AH57" s="79"/>
      <c r="AI57" s="85" t="s">
        <v>1033</v>
      </c>
      <c r="AJ57" s="79" t="b">
        <v>0</v>
      </c>
      <c r="AK57" s="79">
        <v>0</v>
      </c>
      <c r="AL57" s="85" t="s">
        <v>1033</v>
      </c>
      <c r="AM57" s="79" t="s">
        <v>1111</v>
      </c>
      <c r="AN57" s="79" t="b">
        <v>1</v>
      </c>
      <c r="AO57" s="85" t="s">
        <v>808</v>
      </c>
      <c r="AP57" s="79" t="s">
        <v>176</v>
      </c>
      <c r="AQ57" s="79">
        <v>0</v>
      </c>
      <c r="AR57" s="79">
        <v>0</v>
      </c>
      <c r="AS57" s="79"/>
      <c r="AT57" s="79"/>
      <c r="AU57" s="79"/>
      <c r="AV57" s="79"/>
      <c r="AW57" s="79"/>
      <c r="AX57" s="79"/>
      <c r="AY57" s="79"/>
      <c r="AZ57" s="79"/>
      <c r="BA57">
        <v>4</v>
      </c>
      <c r="BB57" s="78" t="str">
        <f>REPLACE(INDEX(GroupVertices[Group],MATCH(Edges[[#This Row],[Vertex 1]],GroupVertices[Vertex],0)),1,1,"")</f>
        <v>2</v>
      </c>
      <c r="BC57" s="78" t="str">
        <f>REPLACE(INDEX(GroupVertices[Group],MATCH(Edges[[#This Row],[Vertex 2]],GroupVertices[Vertex],0)),1,1,"")</f>
        <v>2</v>
      </c>
      <c r="BD57" s="48"/>
      <c r="BE57" s="49"/>
      <c r="BF57" s="48"/>
      <c r="BG57" s="49"/>
      <c r="BH57" s="48"/>
      <c r="BI57" s="49"/>
      <c r="BJ57" s="48"/>
      <c r="BK57" s="49"/>
      <c r="BL57" s="48"/>
    </row>
    <row r="58" spans="1:64" ht="15">
      <c r="A58" s="64" t="s">
        <v>225</v>
      </c>
      <c r="B58" s="64" t="s">
        <v>249</v>
      </c>
      <c r="C58" s="65" t="s">
        <v>2658</v>
      </c>
      <c r="D58" s="66">
        <v>6.5</v>
      </c>
      <c r="E58" s="67" t="s">
        <v>136</v>
      </c>
      <c r="F58" s="68">
        <v>23.5</v>
      </c>
      <c r="G58" s="65"/>
      <c r="H58" s="69"/>
      <c r="I58" s="70"/>
      <c r="J58" s="70"/>
      <c r="K58" s="34" t="s">
        <v>65</v>
      </c>
      <c r="L58" s="77">
        <v>58</v>
      </c>
      <c r="M58" s="77"/>
      <c r="N58" s="72"/>
      <c r="O58" s="79" t="s">
        <v>336</v>
      </c>
      <c r="P58" s="81">
        <v>43687.866793981484</v>
      </c>
      <c r="Q58" s="79" t="s">
        <v>351</v>
      </c>
      <c r="R58" s="82" t="s">
        <v>507</v>
      </c>
      <c r="S58" s="79" t="s">
        <v>548</v>
      </c>
      <c r="T58" s="79"/>
      <c r="U58" s="79"/>
      <c r="V58" s="82" t="s">
        <v>580</v>
      </c>
      <c r="W58" s="81">
        <v>43687.866793981484</v>
      </c>
      <c r="X58" s="82" t="s">
        <v>633</v>
      </c>
      <c r="Y58" s="79"/>
      <c r="Z58" s="79"/>
      <c r="AA58" s="85" t="s">
        <v>805</v>
      </c>
      <c r="AB58" s="85" t="s">
        <v>808</v>
      </c>
      <c r="AC58" s="79" t="b">
        <v>0</v>
      </c>
      <c r="AD58" s="79">
        <v>0</v>
      </c>
      <c r="AE58" s="85" t="s">
        <v>1035</v>
      </c>
      <c r="AF58" s="79" t="b">
        <v>0</v>
      </c>
      <c r="AG58" s="79" t="s">
        <v>1102</v>
      </c>
      <c r="AH58" s="79"/>
      <c r="AI58" s="85" t="s">
        <v>1033</v>
      </c>
      <c r="AJ58" s="79" t="b">
        <v>0</v>
      </c>
      <c r="AK58" s="79">
        <v>0</v>
      </c>
      <c r="AL58" s="85" t="s">
        <v>1033</v>
      </c>
      <c r="AM58" s="79" t="s">
        <v>1111</v>
      </c>
      <c r="AN58" s="79" t="b">
        <v>1</v>
      </c>
      <c r="AO58" s="85" t="s">
        <v>808</v>
      </c>
      <c r="AP58" s="79" t="s">
        <v>176</v>
      </c>
      <c r="AQ58" s="79">
        <v>0</v>
      </c>
      <c r="AR58" s="79">
        <v>0</v>
      </c>
      <c r="AS58" s="79"/>
      <c r="AT58" s="79"/>
      <c r="AU58" s="79"/>
      <c r="AV58" s="79"/>
      <c r="AW58" s="79"/>
      <c r="AX58" s="79"/>
      <c r="AY58" s="79"/>
      <c r="AZ58" s="79"/>
      <c r="BA58">
        <v>3</v>
      </c>
      <c r="BB58" s="78" t="str">
        <f>REPLACE(INDEX(GroupVertices[Group],MATCH(Edges[[#This Row],[Vertex 1]],GroupVertices[Vertex],0)),1,1,"")</f>
        <v>2</v>
      </c>
      <c r="BC58" s="78" t="str">
        <f>REPLACE(INDEX(GroupVertices[Group],MATCH(Edges[[#This Row],[Vertex 2]],GroupVertices[Vertex],0)),1,1,"")</f>
        <v>1</v>
      </c>
      <c r="BD58" s="48"/>
      <c r="BE58" s="49"/>
      <c r="BF58" s="48"/>
      <c r="BG58" s="49"/>
      <c r="BH58" s="48"/>
      <c r="BI58" s="49"/>
      <c r="BJ58" s="48"/>
      <c r="BK58" s="49"/>
      <c r="BL58" s="48"/>
    </row>
    <row r="59" spans="1:64" ht="15">
      <c r="A59" s="64" t="s">
        <v>225</v>
      </c>
      <c r="B59" s="64" t="s">
        <v>226</v>
      </c>
      <c r="C59" s="65" t="s">
        <v>2658</v>
      </c>
      <c r="D59" s="66">
        <v>6.5</v>
      </c>
      <c r="E59" s="67" t="s">
        <v>136</v>
      </c>
      <c r="F59" s="68">
        <v>23.5</v>
      </c>
      <c r="G59" s="65"/>
      <c r="H59" s="69"/>
      <c r="I59" s="70"/>
      <c r="J59" s="70"/>
      <c r="K59" s="34" t="s">
        <v>66</v>
      </c>
      <c r="L59" s="77">
        <v>59</v>
      </c>
      <c r="M59" s="77"/>
      <c r="N59" s="72"/>
      <c r="O59" s="79" t="s">
        <v>337</v>
      </c>
      <c r="P59" s="81">
        <v>43687.866793981484</v>
      </c>
      <c r="Q59" s="79" t="s">
        <v>351</v>
      </c>
      <c r="R59" s="82" t="s">
        <v>507</v>
      </c>
      <c r="S59" s="79" t="s">
        <v>548</v>
      </c>
      <c r="T59" s="79"/>
      <c r="U59" s="79"/>
      <c r="V59" s="82" t="s">
        <v>580</v>
      </c>
      <c r="W59" s="81">
        <v>43687.866793981484</v>
      </c>
      <c r="X59" s="82" t="s">
        <v>633</v>
      </c>
      <c r="Y59" s="79"/>
      <c r="Z59" s="79"/>
      <c r="AA59" s="85" t="s">
        <v>805</v>
      </c>
      <c r="AB59" s="85" t="s">
        <v>808</v>
      </c>
      <c r="AC59" s="79" t="b">
        <v>0</v>
      </c>
      <c r="AD59" s="79">
        <v>0</v>
      </c>
      <c r="AE59" s="85" t="s">
        <v>1035</v>
      </c>
      <c r="AF59" s="79" t="b">
        <v>0</v>
      </c>
      <c r="AG59" s="79" t="s">
        <v>1102</v>
      </c>
      <c r="AH59" s="79"/>
      <c r="AI59" s="85" t="s">
        <v>1033</v>
      </c>
      <c r="AJ59" s="79" t="b">
        <v>0</v>
      </c>
      <c r="AK59" s="79">
        <v>0</v>
      </c>
      <c r="AL59" s="85" t="s">
        <v>1033</v>
      </c>
      <c r="AM59" s="79" t="s">
        <v>1111</v>
      </c>
      <c r="AN59" s="79" t="b">
        <v>1</v>
      </c>
      <c r="AO59" s="85" t="s">
        <v>808</v>
      </c>
      <c r="AP59" s="79" t="s">
        <v>176</v>
      </c>
      <c r="AQ59" s="79">
        <v>0</v>
      </c>
      <c r="AR59" s="79">
        <v>0</v>
      </c>
      <c r="AS59" s="79"/>
      <c r="AT59" s="79"/>
      <c r="AU59" s="79"/>
      <c r="AV59" s="79"/>
      <c r="AW59" s="79"/>
      <c r="AX59" s="79"/>
      <c r="AY59" s="79"/>
      <c r="AZ59" s="79"/>
      <c r="BA59">
        <v>3</v>
      </c>
      <c r="BB59" s="78" t="str">
        <f>REPLACE(INDEX(GroupVertices[Group],MATCH(Edges[[#This Row],[Vertex 1]],GroupVertices[Vertex],0)),1,1,"")</f>
        <v>2</v>
      </c>
      <c r="BC59" s="78" t="str">
        <f>REPLACE(INDEX(GroupVertices[Group],MATCH(Edges[[#This Row],[Vertex 2]],GroupVertices[Vertex],0)),1,1,"")</f>
        <v>2</v>
      </c>
      <c r="BD59" s="48">
        <v>2</v>
      </c>
      <c r="BE59" s="49">
        <v>11.11111111111111</v>
      </c>
      <c r="BF59" s="48">
        <v>2</v>
      </c>
      <c r="BG59" s="49">
        <v>11.11111111111111</v>
      </c>
      <c r="BH59" s="48">
        <v>0</v>
      </c>
      <c r="BI59" s="49">
        <v>0</v>
      </c>
      <c r="BJ59" s="48">
        <v>14</v>
      </c>
      <c r="BK59" s="49">
        <v>77.77777777777777</v>
      </c>
      <c r="BL59" s="48">
        <v>18</v>
      </c>
    </row>
    <row r="60" spans="1:64" ht="15">
      <c r="A60" s="64" t="s">
        <v>226</v>
      </c>
      <c r="B60" s="64" t="s">
        <v>225</v>
      </c>
      <c r="C60" s="65" t="s">
        <v>2658</v>
      </c>
      <c r="D60" s="66">
        <v>6.5</v>
      </c>
      <c r="E60" s="67" t="s">
        <v>136</v>
      </c>
      <c r="F60" s="68">
        <v>23.5</v>
      </c>
      <c r="G60" s="65"/>
      <c r="H60" s="69"/>
      <c r="I60" s="70"/>
      <c r="J60" s="70"/>
      <c r="K60" s="34" t="s">
        <v>66</v>
      </c>
      <c r="L60" s="77">
        <v>60</v>
      </c>
      <c r="M60" s="77"/>
      <c r="N60" s="72"/>
      <c r="O60" s="79" t="s">
        <v>337</v>
      </c>
      <c r="P60" s="81">
        <v>43687.78344907407</v>
      </c>
      <c r="Q60" s="79" t="s">
        <v>352</v>
      </c>
      <c r="R60" s="82" t="s">
        <v>508</v>
      </c>
      <c r="S60" s="79" t="s">
        <v>548</v>
      </c>
      <c r="T60" s="79"/>
      <c r="U60" s="79"/>
      <c r="V60" s="82" t="s">
        <v>581</v>
      </c>
      <c r="W60" s="81">
        <v>43687.78344907407</v>
      </c>
      <c r="X60" s="82" t="s">
        <v>634</v>
      </c>
      <c r="Y60" s="79"/>
      <c r="Z60" s="79"/>
      <c r="AA60" s="85" t="s">
        <v>806</v>
      </c>
      <c r="AB60" s="85" t="s">
        <v>802</v>
      </c>
      <c r="AC60" s="79" t="b">
        <v>0</v>
      </c>
      <c r="AD60" s="79">
        <v>0</v>
      </c>
      <c r="AE60" s="85" t="s">
        <v>1036</v>
      </c>
      <c r="AF60" s="79" t="b">
        <v>0</v>
      </c>
      <c r="AG60" s="79" t="s">
        <v>1102</v>
      </c>
      <c r="AH60" s="79"/>
      <c r="AI60" s="85" t="s">
        <v>1033</v>
      </c>
      <c r="AJ60" s="79" t="b">
        <v>0</v>
      </c>
      <c r="AK60" s="79">
        <v>0</v>
      </c>
      <c r="AL60" s="85" t="s">
        <v>1033</v>
      </c>
      <c r="AM60" s="79" t="s">
        <v>1109</v>
      </c>
      <c r="AN60" s="79" t="b">
        <v>1</v>
      </c>
      <c r="AO60" s="85" t="s">
        <v>802</v>
      </c>
      <c r="AP60" s="79" t="s">
        <v>176</v>
      </c>
      <c r="AQ60" s="79">
        <v>0</v>
      </c>
      <c r="AR60" s="79">
        <v>0</v>
      </c>
      <c r="AS60" s="79"/>
      <c r="AT60" s="79"/>
      <c r="AU60" s="79"/>
      <c r="AV60" s="79"/>
      <c r="AW60" s="79"/>
      <c r="AX60" s="79"/>
      <c r="AY60" s="79"/>
      <c r="AZ60" s="79"/>
      <c r="BA60">
        <v>3</v>
      </c>
      <c r="BB60" s="78" t="str">
        <f>REPLACE(INDEX(GroupVertices[Group],MATCH(Edges[[#This Row],[Vertex 1]],GroupVertices[Vertex],0)),1,1,"")</f>
        <v>2</v>
      </c>
      <c r="BC60" s="78" t="str">
        <f>REPLACE(INDEX(GroupVertices[Group],MATCH(Edges[[#This Row],[Vertex 2]],GroupVertices[Vertex],0)),1,1,"")</f>
        <v>2</v>
      </c>
      <c r="BD60" s="48">
        <v>0</v>
      </c>
      <c r="BE60" s="49">
        <v>0</v>
      </c>
      <c r="BF60" s="48">
        <v>2</v>
      </c>
      <c r="BG60" s="49">
        <v>11.764705882352942</v>
      </c>
      <c r="BH60" s="48">
        <v>0</v>
      </c>
      <c r="BI60" s="49">
        <v>0</v>
      </c>
      <c r="BJ60" s="48">
        <v>15</v>
      </c>
      <c r="BK60" s="49">
        <v>88.23529411764706</v>
      </c>
      <c r="BL60" s="48">
        <v>17</v>
      </c>
    </row>
    <row r="61" spans="1:64" ht="15">
      <c r="A61" s="64" t="s">
        <v>226</v>
      </c>
      <c r="B61" s="64" t="s">
        <v>225</v>
      </c>
      <c r="C61" s="65" t="s">
        <v>2658</v>
      </c>
      <c r="D61" s="66">
        <v>6.5</v>
      </c>
      <c r="E61" s="67" t="s">
        <v>136</v>
      </c>
      <c r="F61" s="68">
        <v>23.5</v>
      </c>
      <c r="G61" s="65"/>
      <c r="H61" s="69"/>
      <c r="I61" s="70"/>
      <c r="J61" s="70"/>
      <c r="K61" s="34" t="s">
        <v>66</v>
      </c>
      <c r="L61" s="77">
        <v>61</v>
      </c>
      <c r="M61" s="77"/>
      <c r="N61" s="72"/>
      <c r="O61" s="79" t="s">
        <v>337</v>
      </c>
      <c r="P61" s="81">
        <v>43687.78733796296</v>
      </c>
      <c r="Q61" s="79" t="s">
        <v>353</v>
      </c>
      <c r="R61" s="82" t="s">
        <v>509</v>
      </c>
      <c r="S61" s="79" t="s">
        <v>548</v>
      </c>
      <c r="T61" s="79"/>
      <c r="U61" s="79"/>
      <c r="V61" s="82" t="s">
        <v>581</v>
      </c>
      <c r="W61" s="81">
        <v>43687.78733796296</v>
      </c>
      <c r="X61" s="82" t="s">
        <v>635</v>
      </c>
      <c r="Y61" s="79"/>
      <c r="Z61" s="79"/>
      <c r="AA61" s="85" t="s">
        <v>807</v>
      </c>
      <c r="AB61" s="85" t="s">
        <v>803</v>
      </c>
      <c r="AC61" s="79" t="b">
        <v>0</v>
      </c>
      <c r="AD61" s="79">
        <v>0</v>
      </c>
      <c r="AE61" s="85" t="s">
        <v>1036</v>
      </c>
      <c r="AF61" s="79" t="b">
        <v>0</v>
      </c>
      <c r="AG61" s="79" t="s">
        <v>1102</v>
      </c>
      <c r="AH61" s="79"/>
      <c r="AI61" s="85" t="s">
        <v>1033</v>
      </c>
      <c r="AJ61" s="79" t="b">
        <v>0</v>
      </c>
      <c r="AK61" s="79">
        <v>0</v>
      </c>
      <c r="AL61" s="85" t="s">
        <v>1033</v>
      </c>
      <c r="AM61" s="79" t="s">
        <v>1109</v>
      </c>
      <c r="AN61" s="79" t="b">
        <v>1</v>
      </c>
      <c r="AO61" s="85" t="s">
        <v>803</v>
      </c>
      <c r="AP61" s="79" t="s">
        <v>176</v>
      </c>
      <c r="AQ61" s="79">
        <v>0</v>
      </c>
      <c r="AR61" s="79">
        <v>0</v>
      </c>
      <c r="AS61" s="79"/>
      <c r="AT61" s="79"/>
      <c r="AU61" s="79"/>
      <c r="AV61" s="79"/>
      <c r="AW61" s="79"/>
      <c r="AX61" s="79"/>
      <c r="AY61" s="79"/>
      <c r="AZ61" s="79"/>
      <c r="BA61">
        <v>3</v>
      </c>
      <c r="BB61" s="78" t="str">
        <f>REPLACE(INDEX(GroupVertices[Group],MATCH(Edges[[#This Row],[Vertex 1]],GroupVertices[Vertex],0)),1,1,"")</f>
        <v>2</v>
      </c>
      <c r="BC61" s="78" t="str">
        <f>REPLACE(INDEX(GroupVertices[Group],MATCH(Edges[[#This Row],[Vertex 2]],GroupVertices[Vertex],0)),1,1,"")</f>
        <v>2</v>
      </c>
      <c r="BD61" s="48">
        <v>0</v>
      </c>
      <c r="BE61" s="49">
        <v>0</v>
      </c>
      <c r="BF61" s="48">
        <v>0</v>
      </c>
      <c r="BG61" s="49">
        <v>0</v>
      </c>
      <c r="BH61" s="48">
        <v>0</v>
      </c>
      <c r="BI61" s="49">
        <v>0</v>
      </c>
      <c r="BJ61" s="48">
        <v>14</v>
      </c>
      <c r="BK61" s="49">
        <v>100</v>
      </c>
      <c r="BL61" s="48">
        <v>14</v>
      </c>
    </row>
    <row r="62" spans="1:64" ht="15">
      <c r="A62" s="64" t="s">
        <v>226</v>
      </c>
      <c r="B62" s="64" t="s">
        <v>225</v>
      </c>
      <c r="C62" s="65" t="s">
        <v>2658</v>
      </c>
      <c r="D62" s="66">
        <v>6.5</v>
      </c>
      <c r="E62" s="67" t="s">
        <v>136</v>
      </c>
      <c r="F62" s="68">
        <v>23.5</v>
      </c>
      <c r="G62" s="65"/>
      <c r="H62" s="69"/>
      <c r="I62" s="70"/>
      <c r="J62" s="70"/>
      <c r="K62" s="34" t="s">
        <v>66</v>
      </c>
      <c r="L62" s="77">
        <v>62</v>
      </c>
      <c r="M62" s="77"/>
      <c r="N62" s="72"/>
      <c r="O62" s="79" t="s">
        <v>337</v>
      </c>
      <c r="P62" s="81">
        <v>43687.86314814815</v>
      </c>
      <c r="Q62" s="79" t="s">
        <v>354</v>
      </c>
      <c r="R62" s="82" t="s">
        <v>510</v>
      </c>
      <c r="S62" s="79" t="s">
        <v>548</v>
      </c>
      <c r="T62" s="79"/>
      <c r="U62" s="79"/>
      <c r="V62" s="82" t="s">
        <v>581</v>
      </c>
      <c r="W62" s="81">
        <v>43687.86314814815</v>
      </c>
      <c r="X62" s="82" t="s">
        <v>636</v>
      </c>
      <c r="Y62" s="79"/>
      <c r="Z62" s="79"/>
      <c r="AA62" s="85" t="s">
        <v>808</v>
      </c>
      <c r="AB62" s="85" t="s">
        <v>804</v>
      </c>
      <c r="AC62" s="79" t="b">
        <v>0</v>
      </c>
      <c r="AD62" s="79">
        <v>0</v>
      </c>
      <c r="AE62" s="85" t="s">
        <v>1036</v>
      </c>
      <c r="AF62" s="79" t="b">
        <v>0</v>
      </c>
      <c r="AG62" s="79" t="s">
        <v>1102</v>
      </c>
      <c r="AH62" s="79"/>
      <c r="AI62" s="85" t="s">
        <v>1033</v>
      </c>
      <c r="AJ62" s="79" t="b">
        <v>0</v>
      </c>
      <c r="AK62" s="79">
        <v>0</v>
      </c>
      <c r="AL62" s="85" t="s">
        <v>1033</v>
      </c>
      <c r="AM62" s="79" t="s">
        <v>1109</v>
      </c>
      <c r="AN62" s="79" t="b">
        <v>1</v>
      </c>
      <c r="AO62" s="85" t="s">
        <v>804</v>
      </c>
      <c r="AP62" s="79" t="s">
        <v>176</v>
      </c>
      <c r="AQ62" s="79">
        <v>0</v>
      </c>
      <c r="AR62" s="79">
        <v>0</v>
      </c>
      <c r="AS62" s="79"/>
      <c r="AT62" s="79"/>
      <c r="AU62" s="79"/>
      <c r="AV62" s="79"/>
      <c r="AW62" s="79"/>
      <c r="AX62" s="79"/>
      <c r="AY62" s="79"/>
      <c r="AZ62" s="79"/>
      <c r="BA62">
        <v>3</v>
      </c>
      <c r="BB62" s="78" t="str">
        <f>REPLACE(INDEX(GroupVertices[Group],MATCH(Edges[[#This Row],[Vertex 1]],GroupVertices[Vertex],0)),1,1,"")</f>
        <v>2</v>
      </c>
      <c r="BC62" s="78" t="str">
        <f>REPLACE(INDEX(GroupVertices[Group],MATCH(Edges[[#This Row],[Vertex 2]],GroupVertices[Vertex],0)),1,1,"")</f>
        <v>2</v>
      </c>
      <c r="BD62" s="48">
        <v>0</v>
      </c>
      <c r="BE62" s="49">
        <v>0</v>
      </c>
      <c r="BF62" s="48">
        <v>0</v>
      </c>
      <c r="BG62" s="49">
        <v>0</v>
      </c>
      <c r="BH62" s="48">
        <v>0</v>
      </c>
      <c r="BI62" s="49">
        <v>0</v>
      </c>
      <c r="BJ62" s="48">
        <v>17</v>
      </c>
      <c r="BK62" s="49">
        <v>100</v>
      </c>
      <c r="BL62" s="48">
        <v>17</v>
      </c>
    </row>
    <row r="63" spans="1:64" ht="15">
      <c r="A63" s="64" t="s">
        <v>224</v>
      </c>
      <c r="B63" s="64" t="s">
        <v>227</v>
      </c>
      <c r="C63" s="65" t="s">
        <v>2655</v>
      </c>
      <c r="D63" s="66">
        <v>4.75</v>
      </c>
      <c r="E63" s="67" t="s">
        <v>136</v>
      </c>
      <c r="F63" s="68">
        <v>29.25</v>
      </c>
      <c r="G63" s="65"/>
      <c r="H63" s="69"/>
      <c r="I63" s="70"/>
      <c r="J63" s="70"/>
      <c r="K63" s="34" t="s">
        <v>66</v>
      </c>
      <c r="L63" s="77">
        <v>63</v>
      </c>
      <c r="M63" s="77"/>
      <c r="N63" s="72"/>
      <c r="O63" s="79" t="s">
        <v>336</v>
      </c>
      <c r="P63" s="81">
        <v>43688.10188657408</v>
      </c>
      <c r="Q63" s="79" t="s">
        <v>355</v>
      </c>
      <c r="R63" s="82" t="s">
        <v>511</v>
      </c>
      <c r="S63" s="79" t="s">
        <v>548</v>
      </c>
      <c r="T63" s="79"/>
      <c r="U63" s="79"/>
      <c r="V63" s="82" t="s">
        <v>579</v>
      </c>
      <c r="W63" s="81">
        <v>43688.10188657408</v>
      </c>
      <c r="X63" s="82" t="s">
        <v>637</v>
      </c>
      <c r="Y63" s="79"/>
      <c r="Z63" s="79"/>
      <c r="AA63" s="85" t="s">
        <v>809</v>
      </c>
      <c r="AB63" s="85" t="s">
        <v>823</v>
      </c>
      <c r="AC63" s="79" t="b">
        <v>0</v>
      </c>
      <c r="AD63" s="79">
        <v>0</v>
      </c>
      <c r="AE63" s="85" t="s">
        <v>1035</v>
      </c>
      <c r="AF63" s="79" t="b">
        <v>0</v>
      </c>
      <c r="AG63" s="79" t="s">
        <v>1102</v>
      </c>
      <c r="AH63" s="79"/>
      <c r="AI63" s="85" t="s">
        <v>1033</v>
      </c>
      <c r="AJ63" s="79" t="b">
        <v>0</v>
      </c>
      <c r="AK63" s="79">
        <v>0</v>
      </c>
      <c r="AL63" s="85" t="s">
        <v>1033</v>
      </c>
      <c r="AM63" s="79" t="s">
        <v>1109</v>
      </c>
      <c r="AN63" s="79" t="b">
        <v>1</v>
      </c>
      <c r="AO63" s="85" t="s">
        <v>823</v>
      </c>
      <c r="AP63" s="79" t="s">
        <v>176</v>
      </c>
      <c r="AQ63" s="79">
        <v>0</v>
      </c>
      <c r="AR63" s="79">
        <v>0</v>
      </c>
      <c r="AS63" s="79"/>
      <c r="AT63" s="79"/>
      <c r="AU63" s="79"/>
      <c r="AV63" s="79"/>
      <c r="AW63" s="79"/>
      <c r="AX63" s="79"/>
      <c r="AY63" s="79"/>
      <c r="AZ63" s="79"/>
      <c r="BA63">
        <v>2</v>
      </c>
      <c r="BB63" s="78" t="str">
        <f>REPLACE(INDEX(GroupVertices[Group],MATCH(Edges[[#This Row],[Vertex 1]],GroupVertices[Vertex],0)),1,1,"")</f>
        <v>2</v>
      </c>
      <c r="BC63" s="78" t="str">
        <f>REPLACE(INDEX(GroupVertices[Group],MATCH(Edges[[#This Row],[Vertex 2]],GroupVertices[Vertex],0)),1,1,"")</f>
        <v>2</v>
      </c>
      <c r="BD63" s="48">
        <v>0</v>
      </c>
      <c r="BE63" s="49">
        <v>0</v>
      </c>
      <c r="BF63" s="48">
        <v>1</v>
      </c>
      <c r="BG63" s="49">
        <v>5</v>
      </c>
      <c r="BH63" s="48">
        <v>0</v>
      </c>
      <c r="BI63" s="49">
        <v>0</v>
      </c>
      <c r="BJ63" s="48">
        <v>19</v>
      </c>
      <c r="BK63" s="49">
        <v>95</v>
      </c>
      <c r="BL63" s="48">
        <v>20</v>
      </c>
    </row>
    <row r="64" spans="1:64" ht="15">
      <c r="A64" s="64" t="s">
        <v>224</v>
      </c>
      <c r="B64" s="64" t="s">
        <v>227</v>
      </c>
      <c r="C64" s="65" t="s">
        <v>2659</v>
      </c>
      <c r="D64" s="66">
        <v>10</v>
      </c>
      <c r="E64" s="67" t="s">
        <v>136</v>
      </c>
      <c r="F64" s="68">
        <v>12</v>
      </c>
      <c r="G64" s="65"/>
      <c r="H64" s="69"/>
      <c r="I64" s="70"/>
      <c r="J64" s="70"/>
      <c r="K64" s="34" t="s">
        <v>66</v>
      </c>
      <c r="L64" s="77">
        <v>64</v>
      </c>
      <c r="M64" s="77"/>
      <c r="N64" s="72"/>
      <c r="O64" s="79" t="s">
        <v>337</v>
      </c>
      <c r="P64" s="81">
        <v>43688.51662037037</v>
      </c>
      <c r="Q64" s="79" t="s">
        <v>356</v>
      </c>
      <c r="R64" s="82" t="s">
        <v>512</v>
      </c>
      <c r="S64" s="79" t="s">
        <v>548</v>
      </c>
      <c r="T64" s="79"/>
      <c r="U64" s="79"/>
      <c r="V64" s="82" t="s">
        <v>579</v>
      </c>
      <c r="W64" s="81">
        <v>43688.51662037037</v>
      </c>
      <c r="X64" s="82" t="s">
        <v>638</v>
      </c>
      <c r="Y64" s="79"/>
      <c r="Z64" s="79"/>
      <c r="AA64" s="85" t="s">
        <v>810</v>
      </c>
      <c r="AB64" s="85" t="s">
        <v>821</v>
      </c>
      <c r="AC64" s="79" t="b">
        <v>0</v>
      </c>
      <c r="AD64" s="79">
        <v>0</v>
      </c>
      <c r="AE64" s="85" t="s">
        <v>1037</v>
      </c>
      <c r="AF64" s="79" t="b">
        <v>0</v>
      </c>
      <c r="AG64" s="79" t="s">
        <v>1102</v>
      </c>
      <c r="AH64" s="79"/>
      <c r="AI64" s="85" t="s">
        <v>1033</v>
      </c>
      <c r="AJ64" s="79" t="b">
        <v>0</v>
      </c>
      <c r="AK64" s="79">
        <v>0</v>
      </c>
      <c r="AL64" s="85" t="s">
        <v>1033</v>
      </c>
      <c r="AM64" s="79" t="s">
        <v>1109</v>
      </c>
      <c r="AN64" s="79" t="b">
        <v>1</v>
      </c>
      <c r="AO64" s="85" t="s">
        <v>821</v>
      </c>
      <c r="AP64" s="79" t="s">
        <v>176</v>
      </c>
      <c r="AQ64" s="79">
        <v>0</v>
      </c>
      <c r="AR64" s="79">
        <v>0</v>
      </c>
      <c r="AS64" s="79"/>
      <c r="AT64" s="79"/>
      <c r="AU64" s="79"/>
      <c r="AV64" s="79"/>
      <c r="AW64" s="79"/>
      <c r="AX64" s="79"/>
      <c r="AY64" s="79"/>
      <c r="AZ64" s="79"/>
      <c r="BA64">
        <v>9</v>
      </c>
      <c r="BB64" s="78" t="str">
        <f>REPLACE(INDEX(GroupVertices[Group],MATCH(Edges[[#This Row],[Vertex 1]],GroupVertices[Vertex],0)),1,1,"")</f>
        <v>2</v>
      </c>
      <c r="BC64" s="78" t="str">
        <f>REPLACE(INDEX(GroupVertices[Group],MATCH(Edges[[#This Row],[Vertex 2]],GroupVertices[Vertex],0)),1,1,"")</f>
        <v>2</v>
      </c>
      <c r="BD64" s="48">
        <v>0</v>
      </c>
      <c r="BE64" s="49">
        <v>0</v>
      </c>
      <c r="BF64" s="48">
        <v>0</v>
      </c>
      <c r="BG64" s="49">
        <v>0</v>
      </c>
      <c r="BH64" s="48">
        <v>0</v>
      </c>
      <c r="BI64" s="49">
        <v>0</v>
      </c>
      <c r="BJ64" s="48">
        <v>17</v>
      </c>
      <c r="BK64" s="49">
        <v>100</v>
      </c>
      <c r="BL64" s="48">
        <v>17</v>
      </c>
    </row>
    <row r="65" spans="1:64" ht="15">
      <c r="A65" s="64" t="s">
        <v>224</v>
      </c>
      <c r="B65" s="64" t="s">
        <v>227</v>
      </c>
      <c r="C65" s="65" t="s">
        <v>2659</v>
      </c>
      <c r="D65" s="66">
        <v>10</v>
      </c>
      <c r="E65" s="67" t="s">
        <v>136</v>
      </c>
      <c r="F65" s="68">
        <v>12</v>
      </c>
      <c r="G65" s="65"/>
      <c r="H65" s="69"/>
      <c r="I65" s="70"/>
      <c r="J65" s="70"/>
      <c r="K65" s="34" t="s">
        <v>66</v>
      </c>
      <c r="L65" s="77">
        <v>65</v>
      </c>
      <c r="M65" s="77"/>
      <c r="N65" s="72"/>
      <c r="O65" s="79" t="s">
        <v>337</v>
      </c>
      <c r="P65" s="81">
        <v>43688.518692129626</v>
      </c>
      <c r="Q65" s="79" t="s">
        <v>357</v>
      </c>
      <c r="R65" s="82" t="s">
        <v>513</v>
      </c>
      <c r="S65" s="79" t="s">
        <v>548</v>
      </c>
      <c r="T65" s="79"/>
      <c r="U65" s="79"/>
      <c r="V65" s="82" t="s">
        <v>579</v>
      </c>
      <c r="W65" s="81">
        <v>43688.518692129626</v>
      </c>
      <c r="X65" s="82" t="s">
        <v>639</v>
      </c>
      <c r="Y65" s="79"/>
      <c r="Z65" s="79"/>
      <c r="AA65" s="85" t="s">
        <v>811</v>
      </c>
      <c r="AB65" s="85" t="s">
        <v>810</v>
      </c>
      <c r="AC65" s="79" t="b">
        <v>0</v>
      </c>
      <c r="AD65" s="79">
        <v>0</v>
      </c>
      <c r="AE65" s="85" t="s">
        <v>1034</v>
      </c>
      <c r="AF65" s="79" t="b">
        <v>0</v>
      </c>
      <c r="AG65" s="79" t="s">
        <v>1102</v>
      </c>
      <c r="AH65" s="79"/>
      <c r="AI65" s="85" t="s">
        <v>1033</v>
      </c>
      <c r="AJ65" s="79" t="b">
        <v>0</v>
      </c>
      <c r="AK65" s="79">
        <v>0</v>
      </c>
      <c r="AL65" s="85" t="s">
        <v>1033</v>
      </c>
      <c r="AM65" s="79" t="s">
        <v>1109</v>
      </c>
      <c r="AN65" s="79" t="b">
        <v>1</v>
      </c>
      <c r="AO65" s="85" t="s">
        <v>810</v>
      </c>
      <c r="AP65" s="79" t="s">
        <v>176</v>
      </c>
      <c r="AQ65" s="79">
        <v>0</v>
      </c>
      <c r="AR65" s="79">
        <v>0</v>
      </c>
      <c r="AS65" s="79"/>
      <c r="AT65" s="79"/>
      <c r="AU65" s="79"/>
      <c r="AV65" s="79"/>
      <c r="AW65" s="79"/>
      <c r="AX65" s="79"/>
      <c r="AY65" s="79"/>
      <c r="AZ65" s="79"/>
      <c r="BA65">
        <v>9</v>
      </c>
      <c r="BB65" s="78" t="str">
        <f>REPLACE(INDEX(GroupVertices[Group],MATCH(Edges[[#This Row],[Vertex 1]],GroupVertices[Vertex],0)),1,1,"")</f>
        <v>2</v>
      </c>
      <c r="BC65" s="78" t="str">
        <f>REPLACE(INDEX(GroupVertices[Group],MATCH(Edges[[#This Row],[Vertex 2]],GroupVertices[Vertex],0)),1,1,"")</f>
        <v>2</v>
      </c>
      <c r="BD65" s="48">
        <v>0</v>
      </c>
      <c r="BE65" s="49">
        <v>0</v>
      </c>
      <c r="BF65" s="48">
        <v>0</v>
      </c>
      <c r="BG65" s="49">
        <v>0</v>
      </c>
      <c r="BH65" s="48">
        <v>0</v>
      </c>
      <c r="BI65" s="49">
        <v>0</v>
      </c>
      <c r="BJ65" s="48">
        <v>15</v>
      </c>
      <c r="BK65" s="49">
        <v>100</v>
      </c>
      <c r="BL65" s="48">
        <v>15</v>
      </c>
    </row>
    <row r="66" spans="1:64" ht="15">
      <c r="A66" s="64" t="s">
        <v>224</v>
      </c>
      <c r="B66" s="64" t="s">
        <v>227</v>
      </c>
      <c r="C66" s="65" t="s">
        <v>2659</v>
      </c>
      <c r="D66" s="66">
        <v>10</v>
      </c>
      <c r="E66" s="67" t="s">
        <v>136</v>
      </c>
      <c r="F66" s="68">
        <v>12</v>
      </c>
      <c r="G66" s="65"/>
      <c r="H66" s="69"/>
      <c r="I66" s="70"/>
      <c r="J66" s="70"/>
      <c r="K66" s="34" t="s">
        <v>66</v>
      </c>
      <c r="L66" s="77">
        <v>66</v>
      </c>
      <c r="M66" s="77"/>
      <c r="N66" s="72"/>
      <c r="O66" s="79" t="s">
        <v>337</v>
      </c>
      <c r="P66" s="81">
        <v>43688.51993055556</v>
      </c>
      <c r="Q66" s="79" t="s">
        <v>358</v>
      </c>
      <c r="R66" s="82" t="s">
        <v>514</v>
      </c>
      <c r="S66" s="79" t="s">
        <v>548</v>
      </c>
      <c r="T66" s="79"/>
      <c r="U66" s="79"/>
      <c r="V66" s="82" t="s">
        <v>579</v>
      </c>
      <c r="W66" s="81">
        <v>43688.51993055556</v>
      </c>
      <c r="X66" s="82" t="s">
        <v>640</v>
      </c>
      <c r="Y66" s="79"/>
      <c r="Z66" s="79"/>
      <c r="AA66" s="85" t="s">
        <v>812</v>
      </c>
      <c r="AB66" s="85" t="s">
        <v>811</v>
      </c>
      <c r="AC66" s="79" t="b">
        <v>0</v>
      </c>
      <c r="AD66" s="79">
        <v>0</v>
      </c>
      <c r="AE66" s="85" t="s">
        <v>1034</v>
      </c>
      <c r="AF66" s="79" t="b">
        <v>0</v>
      </c>
      <c r="AG66" s="79" t="s">
        <v>1102</v>
      </c>
      <c r="AH66" s="79"/>
      <c r="AI66" s="85" t="s">
        <v>1033</v>
      </c>
      <c r="AJ66" s="79" t="b">
        <v>0</v>
      </c>
      <c r="AK66" s="79">
        <v>0</v>
      </c>
      <c r="AL66" s="85" t="s">
        <v>1033</v>
      </c>
      <c r="AM66" s="79" t="s">
        <v>1109</v>
      </c>
      <c r="AN66" s="79" t="b">
        <v>1</v>
      </c>
      <c r="AO66" s="85" t="s">
        <v>811</v>
      </c>
      <c r="AP66" s="79" t="s">
        <v>176</v>
      </c>
      <c r="AQ66" s="79">
        <v>0</v>
      </c>
      <c r="AR66" s="79">
        <v>0</v>
      </c>
      <c r="AS66" s="79"/>
      <c r="AT66" s="79"/>
      <c r="AU66" s="79"/>
      <c r="AV66" s="79"/>
      <c r="AW66" s="79"/>
      <c r="AX66" s="79"/>
      <c r="AY66" s="79"/>
      <c r="AZ66" s="79"/>
      <c r="BA66">
        <v>9</v>
      </c>
      <c r="BB66" s="78" t="str">
        <f>REPLACE(INDEX(GroupVertices[Group],MATCH(Edges[[#This Row],[Vertex 1]],GroupVertices[Vertex],0)),1,1,"")</f>
        <v>2</v>
      </c>
      <c r="BC66" s="78" t="str">
        <f>REPLACE(INDEX(GroupVertices[Group],MATCH(Edges[[#This Row],[Vertex 2]],GroupVertices[Vertex],0)),1,1,"")</f>
        <v>2</v>
      </c>
      <c r="BD66" s="48">
        <v>1</v>
      </c>
      <c r="BE66" s="49">
        <v>6.25</v>
      </c>
      <c r="BF66" s="48">
        <v>0</v>
      </c>
      <c r="BG66" s="49">
        <v>0</v>
      </c>
      <c r="BH66" s="48">
        <v>0</v>
      </c>
      <c r="BI66" s="49">
        <v>0</v>
      </c>
      <c r="BJ66" s="48">
        <v>15</v>
      </c>
      <c r="BK66" s="49">
        <v>93.75</v>
      </c>
      <c r="BL66" s="48">
        <v>16</v>
      </c>
    </row>
    <row r="67" spans="1:64" ht="15">
      <c r="A67" s="64" t="s">
        <v>224</v>
      </c>
      <c r="B67" s="64" t="s">
        <v>227</v>
      </c>
      <c r="C67" s="65" t="s">
        <v>2659</v>
      </c>
      <c r="D67" s="66">
        <v>10</v>
      </c>
      <c r="E67" s="67" t="s">
        <v>136</v>
      </c>
      <c r="F67" s="68">
        <v>12</v>
      </c>
      <c r="G67" s="65"/>
      <c r="H67" s="69"/>
      <c r="I67" s="70"/>
      <c r="J67" s="70"/>
      <c r="K67" s="34" t="s">
        <v>66</v>
      </c>
      <c r="L67" s="77">
        <v>67</v>
      </c>
      <c r="M67" s="77"/>
      <c r="N67" s="72"/>
      <c r="O67" s="79" t="s">
        <v>337</v>
      </c>
      <c r="P67" s="81">
        <v>43688.52164351852</v>
      </c>
      <c r="Q67" s="79" t="s">
        <v>359</v>
      </c>
      <c r="R67" s="82" t="s">
        <v>515</v>
      </c>
      <c r="S67" s="79" t="s">
        <v>548</v>
      </c>
      <c r="T67" s="79"/>
      <c r="U67" s="79"/>
      <c r="V67" s="82" t="s">
        <v>579</v>
      </c>
      <c r="W67" s="81">
        <v>43688.52164351852</v>
      </c>
      <c r="X67" s="82" t="s">
        <v>641</v>
      </c>
      <c r="Y67" s="79"/>
      <c r="Z67" s="79"/>
      <c r="AA67" s="85" t="s">
        <v>813</v>
      </c>
      <c r="AB67" s="85" t="s">
        <v>812</v>
      </c>
      <c r="AC67" s="79" t="b">
        <v>0</v>
      </c>
      <c r="AD67" s="79">
        <v>0</v>
      </c>
      <c r="AE67" s="85" t="s">
        <v>1034</v>
      </c>
      <c r="AF67" s="79" t="b">
        <v>0</v>
      </c>
      <c r="AG67" s="79" t="s">
        <v>1102</v>
      </c>
      <c r="AH67" s="79"/>
      <c r="AI67" s="85" t="s">
        <v>1033</v>
      </c>
      <c r="AJ67" s="79" t="b">
        <v>0</v>
      </c>
      <c r="AK67" s="79">
        <v>0</v>
      </c>
      <c r="AL67" s="85" t="s">
        <v>1033</v>
      </c>
      <c r="AM67" s="79" t="s">
        <v>1109</v>
      </c>
      <c r="AN67" s="79" t="b">
        <v>1</v>
      </c>
      <c r="AO67" s="85" t="s">
        <v>812</v>
      </c>
      <c r="AP67" s="79" t="s">
        <v>176</v>
      </c>
      <c r="AQ67" s="79">
        <v>0</v>
      </c>
      <c r="AR67" s="79">
        <v>0</v>
      </c>
      <c r="AS67" s="79"/>
      <c r="AT67" s="79"/>
      <c r="AU67" s="79"/>
      <c r="AV67" s="79"/>
      <c r="AW67" s="79"/>
      <c r="AX67" s="79"/>
      <c r="AY67" s="79"/>
      <c r="AZ67" s="79"/>
      <c r="BA67">
        <v>9</v>
      </c>
      <c r="BB67" s="78" t="str">
        <f>REPLACE(INDEX(GroupVertices[Group],MATCH(Edges[[#This Row],[Vertex 1]],GroupVertices[Vertex],0)),1,1,"")</f>
        <v>2</v>
      </c>
      <c r="BC67" s="78" t="str">
        <f>REPLACE(INDEX(GroupVertices[Group],MATCH(Edges[[#This Row],[Vertex 2]],GroupVertices[Vertex],0)),1,1,"")</f>
        <v>2</v>
      </c>
      <c r="BD67" s="48">
        <v>0</v>
      </c>
      <c r="BE67" s="49">
        <v>0</v>
      </c>
      <c r="BF67" s="48">
        <v>1</v>
      </c>
      <c r="BG67" s="49">
        <v>6.25</v>
      </c>
      <c r="BH67" s="48">
        <v>0</v>
      </c>
      <c r="BI67" s="49">
        <v>0</v>
      </c>
      <c r="BJ67" s="48">
        <v>15</v>
      </c>
      <c r="BK67" s="49">
        <v>93.75</v>
      </c>
      <c r="BL67" s="48">
        <v>16</v>
      </c>
    </row>
    <row r="68" spans="1:64" ht="15">
      <c r="A68" s="64" t="s">
        <v>224</v>
      </c>
      <c r="B68" s="64" t="s">
        <v>227</v>
      </c>
      <c r="C68" s="65" t="s">
        <v>2659</v>
      </c>
      <c r="D68" s="66">
        <v>10</v>
      </c>
      <c r="E68" s="67" t="s">
        <v>136</v>
      </c>
      <c r="F68" s="68">
        <v>12</v>
      </c>
      <c r="G68" s="65"/>
      <c r="H68" s="69"/>
      <c r="I68" s="70"/>
      <c r="J68" s="70"/>
      <c r="K68" s="34" t="s">
        <v>66</v>
      </c>
      <c r="L68" s="77">
        <v>68</v>
      </c>
      <c r="M68" s="77"/>
      <c r="N68" s="72"/>
      <c r="O68" s="79" t="s">
        <v>337</v>
      </c>
      <c r="P68" s="81">
        <v>43688.52664351852</v>
      </c>
      <c r="Q68" s="79" t="s">
        <v>360</v>
      </c>
      <c r="R68" s="82" t="s">
        <v>516</v>
      </c>
      <c r="S68" s="79" t="s">
        <v>548</v>
      </c>
      <c r="T68" s="79"/>
      <c r="U68" s="79"/>
      <c r="V68" s="82" t="s">
        <v>579</v>
      </c>
      <c r="W68" s="81">
        <v>43688.52664351852</v>
      </c>
      <c r="X68" s="82" t="s">
        <v>642</v>
      </c>
      <c r="Y68" s="79"/>
      <c r="Z68" s="79"/>
      <c r="AA68" s="85" t="s">
        <v>814</v>
      </c>
      <c r="AB68" s="85" t="s">
        <v>821</v>
      </c>
      <c r="AC68" s="79" t="b">
        <v>0</v>
      </c>
      <c r="AD68" s="79">
        <v>0</v>
      </c>
      <c r="AE68" s="85" t="s">
        <v>1037</v>
      </c>
      <c r="AF68" s="79" t="b">
        <v>0</v>
      </c>
      <c r="AG68" s="79" t="s">
        <v>1102</v>
      </c>
      <c r="AH68" s="79"/>
      <c r="AI68" s="85" t="s">
        <v>1033</v>
      </c>
      <c r="AJ68" s="79" t="b">
        <v>0</v>
      </c>
      <c r="AK68" s="79">
        <v>0</v>
      </c>
      <c r="AL68" s="85" t="s">
        <v>1033</v>
      </c>
      <c r="AM68" s="79" t="s">
        <v>1109</v>
      </c>
      <c r="AN68" s="79" t="b">
        <v>1</v>
      </c>
      <c r="AO68" s="85" t="s">
        <v>821</v>
      </c>
      <c r="AP68" s="79" t="s">
        <v>176</v>
      </c>
      <c r="AQ68" s="79">
        <v>0</v>
      </c>
      <c r="AR68" s="79">
        <v>0</v>
      </c>
      <c r="AS68" s="79"/>
      <c r="AT68" s="79"/>
      <c r="AU68" s="79"/>
      <c r="AV68" s="79"/>
      <c r="AW68" s="79"/>
      <c r="AX68" s="79"/>
      <c r="AY68" s="79"/>
      <c r="AZ68" s="79"/>
      <c r="BA68">
        <v>9</v>
      </c>
      <c r="BB68" s="78" t="str">
        <f>REPLACE(INDEX(GroupVertices[Group],MATCH(Edges[[#This Row],[Vertex 1]],GroupVertices[Vertex],0)),1,1,"")</f>
        <v>2</v>
      </c>
      <c r="BC68" s="78" t="str">
        <f>REPLACE(INDEX(GroupVertices[Group],MATCH(Edges[[#This Row],[Vertex 2]],GroupVertices[Vertex],0)),1,1,"")</f>
        <v>2</v>
      </c>
      <c r="BD68" s="48">
        <v>1</v>
      </c>
      <c r="BE68" s="49">
        <v>6.666666666666667</v>
      </c>
      <c r="BF68" s="48">
        <v>0</v>
      </c>
      <c r="BG68" s="49">
        <v>0</v>
      </c>
      <c r="BH68" s="48">
        <v>0</v>
      </c>
      <c r="BI68" s="49">
        <v>0</v>
      </c>
      <c r="BJ68" s="48">
        <v>14</v>
      </c>
      <c r="BK68" s="49">
        <v>93.33333333333333</v>
      </c>
      <c r="BL68" s="48">
        <v>15</v>
      </c>
    </row>
    <row r="69" spans="1:64" ht="15">
      <c r="A69" s="64" t="s">
        <v>224</v>
      </c>
      <c r="B69" s="64" t="s">
        <v>227</v>
      </c>
      <c r="C69" s="65" t="s">
        <v>2659</v>
      </c>
      <c r="D69" s="66">
        <v>10</v>
      </c>
      <c r="E69" s="67" t="s">
        <v>136</v>
      </c>
      <c r="F69" s="68">
        <v>12</v>
      </c>
      <c r="G69" s="65"/>
      <c r="H69" s="69"/>
      <c r="I69" s="70"/>
      <c r="J69" s="70"/>
      <c r="K69" s="34" t="s">
        <v>66</v>
      </c>
      <c r="L69" s="77">
        <v>69</v>
      </c>
      <c r="M69" s="77"/>
      <c r="N69" s="72"/>
      <c r="O69" s="79" t="s">
        <v>337</v>
      </c>
      <c r="P69" s="81">
        <v>43688.52858796297</v>
      </c>
      <c r="Q69" s="79" t="s">
        <v>361</v>
      </c>
      <c r="R69" s="82" t="s">
        <v>517</v>
      </c>
      <c r="S69" s="79" t="s">
        <v>548</v>
      </c>
      <c r="T69" s="79"/>
      <c r="U69" s="79"/>
      <c r="V69" s="82" t="s">
        <v>579</v>
      </c>
      <c r="W69" s="81">
        <v>43688.52858796297</v>
      </c>
      <c r="X69" s="82" t="s">
        <v>643</v>
      </c>
      <c r="Y69" s="79"/>
      <c r="Z69" s="79"/>
      <c r="AA69" s="85" t="s">
        <v>815</v>
      </c>
      <c r="AB69" s="85" t="s">
        <v>810</v>
      </c>
      <c r="AC69" s="79" t="b">
        <v>0</v>
      </c>
      <c r="AD69" s="79">
        <v>0</v>
      </c>
      <c r="AE69" s="85" t="s">
        <v>1034</v>
      </c>
      <c r="AF69" s="79" t="b">
        <v>0</v>
      </c>
      <c r="AG69" s="79" t="s">
        <v>1102</v>
      </c>
      <c r="AH69" s="79"/>
      <c r="AI69" s="85" t="s">
        <v>1033</v>
      </c>
      <c r="AJ69" s="79" t="b">
        <v>0</v>
      </c>
      <c r="AK69" s="79">
        <v>0</v>
      </c>
      <c r="AL69" s="85" t="s">
        <v>1033</v>
      </c>
      <c r="AM69" s="79" t="s">
        <v>1109</v>
      </c>
      <c r="AN69" s="79" t="b">
        <v>1</v>
      </c>
      <c r="AO69" s="85" t="s">
        <v>810</v>
      </c>
      <c r="AP69" s="79" t="s">
        <v>176</v>
      </c>
      <c r="AQ69" s="79">
        <v>0</v>
      </c>
      <c r="AR69" s="79">
        <v>0</v>
      </c>
      <c r="AS69" s="79"/>
      <c r="AT69" s="79"/>
      <c r="AU69" s="79"/>
      <c r="AV69" s="79"/>
      <c r="AW69" s="79"/>
      <c r="AX69" s="79"/>
      <c r="AY69" s="79"/>
      <c r="AZ69" s="79"/>
      <c r="BA69">
        <v>9</v>
      </c>
      <c r="BB69" s="78" t="str">
        <f>REPLACE(INDEX(GroupVertices[Group],MATCH(Edges[[#This Row],[Vertex 1]],GroupVertices[Vertex],0)),1,1,"")</f>
        <v>2</v>
      </c>
      <c r="BC69" s="78" t="str">
        <f>REPLACE(INDEX(GroupVertices[Group],MATCH(Edges[[#This Row],[Vertex 2]],GroupVertices[Vertex],0)),1,1,"")</f>
        <v>2</v>
      </c>
      <c r="BD69" s="48">
        <v>0</v>
      </c>
      <c r="BE69" s="49">
        <v>0</v>
      </c>
      <c r="BF69" s="48">
        <v>0</v>
      </c>
      <c r="BG69" s="49">
        <v>0</v>
      </c>
      <c r="BH69" s="48">
        <v>0</v>
      </c>
      <c r="BI69" s="49">
        <v>0</v>
      </c>
      <c r="BJ69" s="48">
        <v>16</v>
      </c>
      <c r="BK69" s="49">
        <v>100</v>
      </c>
      <c r="BL69" s="48">
        <v>16</v>
      </c>
    </row>
    <row r="70" spans="1:64" ht="15">
      <c r="A70" s="64" t="s">
        <v>224</v>
      </c>
      <c r="B70" s="64" t="s">
        <v>227</v>
      </c>
      <c r="C70" s="65" t="s">
        <v>2655</v>
      </c>
      <c r="D70" s="66">
        <v>4.75</v>
      </c>
      <c r="E70" s="67" t="s">
        <v>136</v>
      </c>
      <c r="F70" s="68">
        <v>29.25</v>
      </c>
      <c r="G70" s="65"/>
      <c r="H70" s="69"/>
      <c r="I70" s="70"/>
      <c r="J70" s="70"/>
      <c r="K70" s="34" t="s">
        <v>66</v>
      </c>
      <c r="L70" s="77">
        <v>70</v>
      </c>
      <c r="M70" s="77"/>
      <c r="N70" s="72"/>
      <c r="O70" s="79" t="s">
        <v>336</v>
      </c>
      <c r="P70" s="81">
        <v>43688.52940972222</v>
      </c>
      <c r="Q70" s="79" t="s">
        <v>362</v>
      </c>
      <c r="R70" s="82" t="s">
        <v>518</v>
      </c>
      <c r="S70" s="79" t="s">
        <v>548</v>
      </c>
      <c r="T70" s="79"/>
      <c r="U70" s="79"/>
      <c r="V70" s="82" t="s">
        <v>579</v>
      </c>
      <c r="W70" s="81">
        <v>43688.52940972222</v>
      </c>
      <c r="X70" s="82" t="s">
        <v>644</v>
      </c>
      <c r="Y70" s="79"/>
      <c r="Z70" s="79"/>
      <c r="AA70" s="85" t="s">
        <v>816</v>
      </c>
      <c r="AB70" s="85" t="s">
        <v>824</v>
      </c>
      <c r="AC70" s="79" t="b">
        <v>0</v>
      </c>
      <c r="AD70" s="79">
        <v>0</v>
      </c>
      <c r="AE70" s="85" t="s">
        <v>1035</v>
      </c>
      <c r="AF70" s="79" t="b">
        <v>0</v>
      </c>
      <c r="AG70" s="79" t="s">
        <v>1102</v>
      </c>
      <c r="AH70" s="79"/>
      <c r="AI70" s="85" t="s">
        <v>1033</v>
      </c>
      <c r="AJ70" s="79" t="b">
        <v>0</v>
      </c>
      <c r="AK70" s="79">
        <v>0</v>
      </c>
      <c r="AL70" s="85" t="s">
        <v>1033</v>
      </c>
      <c r="AM70" s="79" t="s">
        <v>1109</v>
      </c>
      <c r="AN70" s="79" t="b">
        <v>1</v>
      </c>
      <c r="AO70" s="85" t="s">
        <v>824</v>
      </c>
      <c r="AP70" s="79" t="s">
        <v>176</v>
      </c>
      <c r="AQ70" s="79">
        <v>0</v>
      </c>
      <c r="AR70" s="79">
        <v>0</v>
      </c>
      <c r="AS70" s="79"/>
      <c r="AT70" s="79"/>
      <c r="AU70" s="79"/>
      <c r="AV70" s="79"/>
      <c r="AW70" s="79"/>
      <c r="AX70" s="79"/>
      <c r="AY70" s="79"/>
      <c r="AZ70" s="79"/>
      <c r="BA70">
        <v>2</v>
      </c>
      <c r="BB70" s="78" t="str">
        <f>REPLACE(INDEX(GroupVertices[Group],MATCH(Edges[[#This Row],[Vertex 1]],GroupVertices[Vertex],0)),1,1,"")</f>
        <v>2</v>
      </c>
      <c r="BC70" s="78" t="str">
        <f>REPLACE(INDEX(GroupVertices[Group],MATCH(Edges[[#This Row],[Vertex 2]],GroupVertices[Vertex],0)),1,1,"")</f>
        <v>2</v>
      </c>
      <c r="BD70" s="48">
        <v>0</v>
      </c>
      <c r="BE70" s="49">
        <v>0</v>
      </c>
      <c r="BF70" s="48">
        <v>1</v>
      </c>
      <c r="BG70" s="49">
        <v>5.555555555555555</v>
      </c>
      <c r="BH70" s="48">
        <v>0</v>
      </c>
      <c r="BI70" s="49">
        <v>0</v>
      </c>
      <c r="BJ70" s="48">
        <v>17</v>
      </c>
      <c r="BK70" s="49">
        <v>94.44444444444444</v>
      </c>
      <c r="BL70" s="48">
        <v>18</v>
      </c>
    </row>
    <row r="71" spans="1:64" ht="15">
      <c r="A71" s="64" t="s">
        <v>224</v>
      </c>
      <c r="B71" s="64" t="s">
        <v>227</v>
      </c>
      <c r="C71" s="65" t="s">
        <v>2659</v>
      </c>
      <c r="D71" s="66">
        <v>10</v>
      </c>
      <c r="E71" s="67" t="s">
        <v>136</v>
      </c>
      <c r="F71" s="68">
        <v>12</v>
      </c>
      <c r="G71" s="65"/>
      <c r="H71" s="69"/>
      <c r="I71" s="70"/>
      <c r="J71" s="70"/>
      <c r="K71" s="34" t="s">
        <v>66</v>
      </c>
      <c r="L71" s="77">
        <v>71</v>
      </c>
      <c r="M71" s="77"/>
      <c r="N71" s="72"/>
      <c r="O71" s="79" t="s">
        <v>337</v>
      </c>
      <c r="P71" s="81">
        <v>43688.53303240741</v>
      </c>
      <c r="Q71" s="79" t="s">
        <v>363</v>
      </c>
      <c r="R71" s="82" t="s">
        <v>519</v>
      </c>
      <c r="S71" s="79" t="s">
        <v>548</v>
      </c>
      <c r="T71" s="79"/>
      <c r="U71" s="79"/>
      <c r="V71" s="82" t="s">
        <v>579</v>
      </c>
      <c r="W71" s="81">
        <v>43688.53303240741</v>
      </c>
      <c r="X71" s="82" t="s">
        <v>645</v>
      </c>
      <c r="Y71" s="79"/>
      <c r="Z71" s="79"/>
      <c r="AA71" s="85" t="s">
        <v>817</v>
      </c>
      <c r="AB71" s="85" t="s">
        <v>820</v>
      </c>
      <c r="AC71" s="79" t="b">
        <v>0</v>
      </c>
      <c r="AD71" s="79">
        <v>0</v>
      </c>
      <c r="AE71" s="85" t="s">
        <v>1037</v>
      </c>
      <c r="AF71" s="79" t="b">
        <v>0</v>
      </c>
      <c r="AG71" s="79" t="s">
        <v>1102</v>
      </c>
      <c r="AH71" s="79"/>
      <c r="AI71" s="85" t="s">
        <v>1033</v>
      </c>
      <c r="AJ71" s="79" t="b">
        <v>0</v>
      </c>
      <c r="AK71" s="79">
        <v>0</v>
      </c>
      <c r="AL71" s="85" t="s">
        <v>1033</v>
      </c>
      <c r="AM71" s="79" t="s">
        <v>1109</v>
      </c>
      <c r="AN71" s="79" t="b">
        <v>1</v>
      </c>
      <c r="AO71" s="85" t="s">
        <v>820</v>
      </c>
      <c r="AP71" s="79" t="s">
        <v>176</v>
      </c>
      <c r="AQ71" s="79">
        <v>0</v>
      </c>
      <c r="AR71" s="79">
        <v>0</v>
      </c>
      <c r="AS71" s="79"/>
      <c r="AT71" s="79"/>
      <c r="AU71" s="79"/>
      <c r="AV71" s="79"/>
      <c r="AW71" s="79"/>
      <c r="AX71" s="79"/>
      <c r="AY71" s="79"/>
      <c r="AZ71" s="79"/>
      <c r="BA71">
        <v>9</v>
      </c>
      <c r="BB71" s="78" t="str">
        <f>REPLACE(INDEX(GroupVertices[Group],MATCH(Edges[[#This Row],[Vertex 1]],GroupVertices[Vertex],0)),1,1,"")</f>
        <v>2</v>
      </c>
      <c r="BC71" s="78" t="str">
        <f>REPLACE(INDEX(GroupVertices[Group],MATCH(Edges[[#This Row],[Vertex 2]],GroupVertices[Vertex],0)),1,1,"")</f>
        <v>2</v>
      </c>
      <c r="BD71" s="48">
        <v>2</v>
      </c>
      <c r="BE71" s="49">
        <v>11.11111111111111</v>
      </c>
      <c r="BF71" s="48">
        <v>0</v>
      </c>
      <c r="BG71" s="49">
        <v>0</v>
      </c>
      <c r="BH71" s="48">
        <v>0</v>
      </c>
      <c r="BI71" s="49">
        <v>0</v>
      </c>
      <c r="BJ71" s="48">
        <v>16</v>
      </c>
      <c r="BK71" s="49">
        <v>88.88888888888889</v>
      </c>
      <c r="BL71" s="48">
        <v>18</v>
      </c>
    </row>
    <row r="72" spans="1:64" ht="15">
      <c r="A72" s="64" t="s">
        <v>224</v>
      </c>
      <c r="B72" s="64" t="s">
        <v>227</v>
      </c>
      <c r="C72" s="65" t="s">
        <v>2659</v>
      </c>
      <c r="D72" s="66">
        <v>10</v>
      </c>
      <c r="E72" s="67" t="s">
        <v>136</v>
      </c>
      <c r="F72" s="68">
        <v>12</v>
      </c>
      <c r="G72" s="65"/>
      <c r="H72" s="69"/>
      <c r="I72" s="70"/>
      <c r="J72" s="70"/>
      <c r="K72" s="34" t="s">
        <v>66</v>
      </c>
      <c r="L72" s="77">
        <v>72</v>
      </c>
      <c r="M72" s="77"/>
      <c r="N72" s="72"/>
      <c r="O72" s="79" t="s">
        <v>337</v>
      </c>
      <c r="P72" s="81">
        <v>43688.53456018519</v>
      </c>
      <c r="Q72" s="79" t="s">
        <v>364</v>
      </c>
      <c r="R72" s="82" t="s">
        <v>520</v>
      </c>
      <c r="S72" s="79" t="s">
        <v>548</v>
      </c>
      <c r="T72" s="79"/>
      <c r="U72" s="79"/>
      <c r="V72" s="82" t="s">
        <v>579</v>
      </c>
      <c r="W72" s="81">
        <v>43688.53456018519</v>
      </c>
      <c r="X72" s="82" t="s">
        <v>646</v>
      </c>
      <c r="Y72" s="79"/>
      <c r="Z72" s="79"/>
      <c r="AA72" s="85" t="s">
        <v>818</v>
      </c>
      <c r="AB72" s="85" t="s">
        <v>817</v>
      </c>
      <c r="AC72" s="79" t="b">
        <v>0</v>
      </c>
      <c r="AD72" s="79">
        <v>0</v>
      </c>
      <c r="AE72" s="85" t="s">
        <v>1034</v>
      </c>
      <c r="AF72" s="79" t="b">
        <v>0</v>
      </c>
      <c r="AG72" s="79" t="s">
        <v>1102</v>
      </c>
      <c r="AH72" s="79"/>
      <c r="AI72" s="85" t="s">
        <v>1033</v>
      </c>
      <c r="AJ72" s="79" t="b">
        <v>0</v>
      </c>
      <c r="AK72" s="79">
        <v>0</v>
      </c>
      <c r="AL72" s="85" t="s">
        <v>1033</v>
      </c>
      <c r="AM72" s="79" t="s">
        <v>1109</v>
      </c>
      <c r="AN72" s="79" t="b">
        <v>1</v>
      </c>
      <c r="AO72" s="85" t="s">
        <v>817</v>
      </c>
      <c r="AP72" s="79" t="s">
        <v>176</v>
      </c>
      <c r="AQ72" s="79">
        <v>0</v>
      </c>
      <c r="AR72" s="79">
        <v>0</v>
      </c>
      <c r="AS72" s="79"/>
      <c r="AT72" s="79"/>
      <c r="AU72" s="79"/>
      <c r="AV72" s="79"/>
      <c r="AW72" s="79"/>
      <c r="AX72" s="79"/>
      <c r="AY72" s="79"/>
      <c r="AZ72" s="79"/>
      <c r="BA72">
        <v>9</v>
      </c>
      <c r="BB72" s="78" t="str">
        <f>REPLACE(INDEX(GroupVertices[Group],MATCH(Edges[[#This Row],[Vertex 1]],GroupVertices[Vertex],0)),1,1,"")</f>
        <v>2</v>
      </c>
      <c r="BC72" s="78" t="str">
        <f>REPLACE(INDEX(GroupVertices[Group],MATCH(Edges[[#This Row],[Vertex 2]],GroupVertices[Vertex],0)),1,1,"")</f>
        <v>2</v>
      </c>
      <c r="BD72" s="48">
        <v>0</v>
      </c>
      <c r="BE72" s="49">
        <v>0</v>
      </c>
      <c r="BF72" s="48">
        <v>0</v>
      </c>
      <c r="BG72" s="49">
        <v>0</v>
      </c>
      <c r="BH72" s="48">
        <v>0</v>
      </c>
      <c r="BI72" s="49">
        <v>0</v>
      </c>
      <c r="BJ72" s="48">
        <v>15</v>
      </c>
      <c r="BK72" s="49">
        <v>100</v>
      </c>
      <c r="BL72" s="48">
        <v>15</v>
      </c>
    </row>
    <row r="73" spans="1:64" ht="15">
      <c r="A73" s="64" t="s">
        <v>224</v>
      </c>
      <c r="B73" s="64" t="s">
        <v>227</v>
      </c>
      <c r="C73" s="65" t="s">
        <v>2659</v>
      </c>
      <c r="D73" s="66">
        <v>10</v>
      </c>
      <c r="E73" s="67" t="s">
        <v>136</v>
      </c>
      <c r="F73" s="68">
        <v>12</v>
      </c>
      <c r="G73" s="65"/>
      <c r="H73" s="69"/>
      <c r="I73" s="70"/>
      <c r="J73" s="70"/>
      <c r="K73" s="34" t="s">
        <v>66</v>
      </c>
      <c r="L73" s="77">
        <v>73</v>
      </c>
      <c r="M73" s="77"/>
      <c r="N73" s="72"/>
      <c r="O73" s="79" t="s">
        <v>337</v>
      </c>
      <c r="P73" s="81">
        <v>43688.53538194444</v>
      </c>
      <c r="Q73" s="79" t="s">
        <v>347</v>
      </c>
      <c r="R73" s="82" t="s">
        <v>506</v>
      </c>
      <c r="S73" s="79" t="s">
        <v>548</v>
      </c>
      <c r="T73" s="79"/>
      <c r="U73" s="79"/>
      <c r="V73" s="82" t="s">
        <v>579</v>
      </c>
      <c r="W73" s="81">
        <v>43688.53538194444</v>
      </c>
      <c r="X73" s="82" t="s">
        <v>629</v>
      </c>
      <c r="Y73" s="79"/>
      <c r="Z73" s="79"/>
      <c r="AA73" s="85" t="s">
        <v>801</v>
      </c>
      <c r="AB73" s="85" t="s">
        <v>818</v>
      </c>
      <c r="AC73" s="79" t="b">
        <v>0</v>
      </c>
      <c r="AD73" s="79">
        <v>0</v>
      </c>
      <c r="AE73" s="85" t="s">
        <v>1034</v>
      </c>
      <c r="AF73" s="79" t="b">
        <v>0</v>
      </c>
      <c r="AG73" s="79" t="s">
        <v>1102</v>
      </c>
      <c r="AH73" s="79"/>
      <c r="AI73" s="85" t="s">
        <v>1033</v>
      </c>
      <c r="AJ73" s="79" t="b">
        <v>0</v>
      </c>
      <c r="AK73" s="79">
        <v>0</v>
      </c>
      <c r="AL73" s="85" t="s">
        <v>1033</v>
      </c>
      <c r="AM73" s="79" t="s">
        <v>1109</v>
      </c>
      <c r="AN73" s="79" t="b">
        <v>1</v>
      </c>
      <c r="AO73" s="85" t="s">
        <v>818</v>
      </c>
      <c r="AP73" s="79" t="s">
        <v>176</v>
      </c>
      <c r="AQ73" s="79">
        <v>0</v>
      </c>
      <c r="AR73" s="79">
        <v>0</v>
      </c>
      <c r="AS73" s="79"/>
      <c r="AT73" s="79"/>
      <c r="AU73" s="79"/>
      <c r="AV73" s="79"/>
      <c r="AW73" s="79"/>
      <c r="AX73" s="79"/>
      <c r="AY73" s="79"/>
      <c r="AZ73" s="79"/>
      <c r="BA73">
        <v>9</v>
      </c>
      <c r="BB73" s="78" t="str">
        <f>REPLACE(INDEX(GroupVertices[Group],MATCH(Edges[[#This Row],[Vertex 1]],GroupVertices[Vertex],0)),1,1,"")</f>
        <v>2</v>
      </c>
      <c r="BC73" s="78" t="str">
        <f>REPLACE(INDEX(GroupVertices[Group],MATCH(Edges[[#This Row],[Vertex 2]],GroupVertices[Vertex],0)),1,1,"")</f>
        <v>2</v>
      </c>
      <c r="BD73" s="48">
        <v>0</v>
      </c>
      <c r="BE73" s="49">
        <v>0</v>
      </c>
      <c r="BF73" s="48">
        <v>0</v>
      </c>
      <c r="BG73" s="49">
        <v>0</v>
      </c>
      <c r="BH73" s="48">
        <v>0</v>
      </c>
      <c r="BI73" s="49">
        <v>0</v>
      </c>
      <c r="BJ73" s="48">
        <v>14</v>
      </c>
      <c r="BK73" s="49">
        <v>100</v>
      </c>
      <c r="BL73" s="48">
        <v>14</v>
      </c>
    </row>
    <row r="74" spans="1:64" ht="15">
      <c r="A74" s="64" t="s">
        <v>227</v>
      </c>
      <c r="B74" s="64" t="s">
        <v>267</v>
      </c>
      <c r="C74" s="65" t="s">
        <v>2657</v>
      </c>
      <c r="D74" s="66">
        <v>8.25</v>
      </c>
      <c r="E74" s="67" t="s">
        <v>136</v>
      </c>
      <c r="F74" s="68">
        <v>17.75</v>
      </c>
      <c r="G74" s="65"/>
      <c r="H74" s="69"/>
      <c r="I74" s="70"/>
      <c r="J74" s="70"/>
      <c r="K74" s="34" t="s">
        <v>65</v>
      </c>
      <c r="L74" s="77">
        <v>74</v>
      </c>
      <c r="M74" s="77"/>
      <c r="N74" s="72"/>
      <c r="O74" s="79" t="s">
        <v>336</v>
      </c>
      <c r="P74" s="81">
        <v>43688.0415625</v>
      </c>
      <c r="Q74" s="79" t="s">
        <v>365</v>
      </c>
      <c r="R74" s="79"/>
      <c r="S74" s="79"/>
      <c r="T74" s="79"/>
      <c r="U74" s="79"/>
      <c r="V74" s="82" t="s">
        <v>582</v>
      </c>
      <c r="W74" s="81">
        <v>43688.0415625</v>
      </c>
      <c r="X74" s="82" t="s">
        <v>647</v>
      </c>
      <c r="Y74" s="79"/>
      <c r="Z74" s="79"/>
      <c r="AA74" s="85" t="s">
        <v>819</v>
      </c>
      <c r="AB74" s="85" t="s">
        <v>835</v>
      </c>
      <c r="AC74" s="79" t="b">
        <v>0</v>
      </c>
      <c r="AD74" s="79">
        <v>0</v>
      </c>
      <c r="AE74" s="85" t="s">
        <v>1034</v>
      </c>
      <c r="AF74" s="79" t="b">
        <v>0</v>
      </c>
      <c r="AG74" s="79" t="s">
        <v>1102</v>
      </c>
      <c r="AH74" s="79"/>
      <c r="AI74" s="85" t="s">
        <v>1033</v>
      </c>
      <c r="AJ74" s="79" t="b">
        <v>0</v>
      </c>
      <c r="AK74" s="79">
        <v>0</v>
      </c>
      <c r="AL74" s="85" t="s">
        <v>1033</v>
      </c>
      <c r="AM74" s="79" t="s">
        <v>1112</v>
      </c>
      <c r="AN74" s="79" t="b">
        <v>0</v>
      </c>
      <c r="AO74" s="85" t="s">
        <v>835</v>
      </c>
      <c r="AP74" s="79" t="s">
        <v>176</v>
      </c>
      <c r="AQ74" s="79">
        <v>0</v>
      </c>
      <c r="AR74" s="79">
        <v>0</v>
      </c>
      <c r="AS74" s="79"/>
      <c r="AT74" s="79"/>
      <c r="AU74" s="79"/>
      <c r="AV74" s="79"/>
      <c r="AW74" s="79"/>
      <c r="AX74" s="79"/>
      <c r="AY74" s="79"/>
      <c r="AZ74" s="79"/>
      <c r="BA74">
        <v>4</v>
      </c>
      <c r="BB74" s="78" t="str">
        <f>REPLACE(INDEX(GroupVertices[Group],MATCH(Edges[[#This Row],[Vertex 1]],GroupVertices[Vertex],0)),1,1,"")</f>
        <v>2</v>
      </c>
      <c r="BC74" s="78" t="str">
        <f>REPLACE(INDEX(GroupVertices[Group],MATCH(Edges[[#This Row],[Vertex 2]],GroupVertices[Vertex],0)),1,1,"")</f>
        <v>2</v>
      </c>
      <c r="BD74" s="48"/>
      <c r="BE74" s="49"/>
      <c r="BF74" s="48"/>
      <c r="BG74" s="49"/>
      <c r="BH74" s="48"/>
      <c r="BI74" s="49"/>
      <c r="BJ74" s="48"/>
      <c r="BK74" s="49"/>
      <c r="BL74" s="48"/>
    </row>
    <row r="75" spans="1:64" ht="15">
      <c r="A75" s="64" t="s">
        <v>227</v>
      </c>
      <c r="B75" s="64" t="s">
        <v>226</v>
      </c>
      <c r="C75" s="65" t="s">
        <v>2658</v>
      </c>
      <c r="D75" s="66">
        <v>6.5</v>
      </c>
      <c r="E75" s="67" t="s">
        <v>136</v>
      </c>
      <c r="F75" s="68">
        <v>23.5</v>
      </c>
      <c r="G75" s="65"/>
      <c r="H75" s="69"/>
      <c r="I75" s="70"/>
      <c r="J75" s="70"/>
      <c r="K75" s="34" t="s">
        <v>66</v>
      </c>
      <c r="L75" s="77">
        <v>75</v>
      </c>
      <c r="M75" s="77"/>
      <c r="N75" s="72"/>
      <c r="O75" s="79" t="s">
        <v>336</v>
      </c>
      <c r="P75" s="81">
        <v>43688.0415625</v>
      </c>
      <c r="Q75" s="79" t="s">
        <v>365</v>
      </c>
      <c r="R75" s="79"/>
      <c r="S75" s="79"/>
      <c r="T75" s="79"/>
      <c r="U75" s="79"/>
      <c r="V75" s="82" t="s">
        <v>582</v>
      </c>
      <c r="W75" s="81">
        <v>43688.0415625</v>
      </c>
      <c r="X75" s="82" t="s">
        <v>647</v>
      </c>
      <c r="Y75" s="79"/>
      <c r="Z75" s="79"/>
      <c r="AA75" s="85" t="s">
        <v>819</v>
      </c>
      <c r="AB75" s="85" t="s">
        <v>835</v>
      </c>
      <c r="AC75" s="79" t="b">
        <v>0</v>
      </c>
      <c r="AD75" s="79">
        <v>0</v>
      </c>
      <c r="AE75" s="85" t="s">
        <v>1034</v>
      </c>
      <c r="AF75" s="79" t="b">
        <v>0</v>
      </c>
      <c r="AG75" s="79" t="s">
        <v>1102</v>
      </c>
      <c r="AH75" s="79"/>
      <c r="AI75" s="85" t="s">
        <v>1033</v>
      </c>
      <c r="AJ75" s="79" t="b">
        <v>0</v>
      </c>
      <c r="AK75" s="79">
        <v>0</v>
      </c>
      <c r="AL75" s="85" t="s">
        <v>1033</v>
      </c>
      <c r="AM75" s="79" t="s">
        <v>1112</v>
      </c>
      <c r="AN75" s="79" t="b">
        <v>0</v>
      </c>
      <c r="AO75" s="85" t="s">
        <v>835</v>
      </c>
      <c r="AP75" s="79" t="s">
        <v>176</v>
      </c>
      <c r="AQ75" s="79">
        <v>0</v>
      </c>
      <c r="AR75" s="79">
        <v>0</v>
      </c>
      <c r="AS75" s="79"/>
      <c r="AT75" s="79"/>
      <c r="AU75" s="79"/>
      <c r="AV75" s="79"/>
      <c r="AW75" s="79"/>
      <c r="AX75" s="79"/>
      <c r="AY75" s="79"/>
      <c r="AZ75" s="79"/>
      <c r="BA75">
        <v>3</v>
      </c>
      <c r="BB75" s="78" t="str">
        <f>REPLACE(INDEX(GroupVertices[Group],MATCH(Edges[[#This Row],[Vertex 1]],GroupVertices[Vertex],0)),1,1,"")</f>
        <v>2</v>
      </c>
      <c r="BC75" s="78" t="str">
        <f>REPLACE(INDEX(GroupVertices[Group],MATCH(Edges[[#This Row],[Vertex 2]],GroupVertices[Vertex],0)),1,1,"")</f>
        <v>2</v>
      </c>
      <c r="BD75" s="48"/>
      <c r="BE75" s="49"/>
      <c r="BF75" s="48"/>
      <c r="BG75" s="49"/>
      <c r="BH75" s="48"/>
      <c r="BI75" s="49"/>
      <c r="BJ75" s="48"/>
      <c r="BK75" s="49"/>
      <c r="BL75" s="48"/>
    </row>
    <row r="76" spans="1:64" ht="15">
      <c r="A76" s="64" t="s">
        <v>227</v>
      </c>
      <c r="B76" s="64" t="s">
        <v>249</v>
      </c>
      <c r="C76" s="65" t="s">
        <v>2657</v>
      </c>
      <c r="D76" s="66">
        <v>8.25</v>
      </c>
      <c r="E76" s="67" t="s">
        <v>136</v>
      </c>
      <c r="F76" s="68">
        <v>17.75</v>
      </c>
      <c r="G76" s="65"/>
      <c r="H76" s="69"/>
      <c r="I76" s="70"/>
      <c r="J76" s="70"/>
      <c r="K76" s="34" t="s">
        <v>65</v>
      </c>
      <c r="L76" s="77">
        <v>76</v>
      </c>
      <c r="M76" s="77"/>
      <c r="N76" s="72"/>
      <c r="O76" s="79" t="s">
        <v>336</v>
      </c>
      <c r="P76" s="81">
        <v>43688.0415625</v>
      </c>
      <c r="Q76" s="79" t="s">
        <v>365</v>
      </c>
      <c r="R76" s="79"/>
      <c r="S76" s="79"/>
      <c r="T76" s="79"/>
      <c r="U76" s="79"/>
      <c r="V76" s="82" t="s">
        <v>582</v>
      </c>
      <c r="W76" s="81">
        <v>43688.0415625</v>
      </c>
      <c r="X76" s="82" t="s">
        <v>647</v>
      </c>
      <c r="Y76" s="79"/>
      <c r="Z76" s="79"/>
      <c r="AA76" s="85" t="s">
        <v>819</v>
      </c>
      <c r="AB76" s="85" t="s">
        <v>835</v>
      </c>
      <c r="AC76" s="79" t="b">
        <v>0</v>
      </c>
      <c r="AD76" s="79">
        <v>0</v>
      </c>
      <c r="AE76" s="85" t="s">
        <v>1034</v>
      </c>
      <c r="AF76" s="79" t="b">
        <v>0</v>
      </c>
      <c r="AG76" s="79" t="s">
        <v>1102</v>
      </c>
      <c r="AH76" s="79"/>
      <c r="AI76" s="85" t="s">
        <v>1033</v>
      </c>
      <c r="AJ76" s="79" t="b">
        <v>0</v>
      </c>
      <c r="AK76" s="79">
        <v>0</v>
      </c>
      <c r="AL76" s="85" t="s">
        <v>1033</v>
      </c>
      <c r="AM76" s="79" t="s">
        <v>1112</v>
      </c>
      <c r="AN76" s="79" t="b">
        <v>0</v>
      </c>
      <c r="AO76" s="85" t="s">
        <v>835</v>
      </c>
      <c r="AP76" s="79" t="s">
        <v>176</v>
      </c>
      <c r="AQ76" s="79">
        <v>0</v>
      </c>
      <c r="AR76" s="79">
        <v>0</v>
      </c>
      <c r="AS76" s="79"/>
      <c r="AT76" s="79"/>
      <c r="AU76" s="79"/>
      <c r="AV76" s="79"/>
      <c r="AW76" s="79"/>
      <c r="AX76" s="79"/>
      <c r="AY76" s="79"/>
      <c r="AZ76" s="79"/>
      <c r="BA76">
        <v>4</v>
      </c>
      <c r="BB76" s="78" t="str">
        <f>REPLACE(INDEX(GroupVertices[Group],MATCH(Edges[[#This Row],[Vertex 1]],GroupVertices[Vertex],0)),1,1,"")</f>
        <v>2</v>
      </c>
      <c r="BC76" s="78" t="str">
        <f>REPLACE(INDEX(GroupVertices[Group],MATCH(Edges[[#This Row],[Vertex 2]],GroupVertices[Vertex],0)),1,1,"")</f>
        <v>1</v>
      </c>
      <c r="BD76" s="48"/>
      <c r="BE76" s="49"/>
      <c r="BF76" s="48"/>
      <c r="BG76" s="49"/>
      <c r="BH76" s="48"/>
      <c r="BI76" s="49"/>
      <c r="BJ76" s="48"/>
      <c r="BK76" s="49"/>
      <c r="BL76" s="48"/>
    </row>
    <row r="77" spans="1:64" ht="15">
      <c r="A77" s="64" t="s">
        <v>227</v>
      </c>
      <c r="B77" s="64" t="s">
        <v>224</v>
      </c>
      <c r="C77" s="65" t="s">
        <v>2658</v>
      </c>
      <c r="D77" s="66">
        <v>6.5</v>
      </c>
      <c r="E77" s="67" t="s">
        <v>136</v>
      </c>
      <c r="F77" s="68">
        <v>23.5</v>
      </c>
      <c r="G77" s="65"/>
      <c r="H77" s="69"/>
      <c r="I77" s="70"/>
      <c r="J77" s="70"/>
      <c r="K77" s="34" t="s">
        <v>66</v>
      </c>
      <c r="L77" s="77">
        <v>77</v>
      </c>
      <c r="M77" s="77"/>
      <c r="N77" s="72"/>
      <c r="O77" s="79" t="s">
        <v>337</v>
      </c>
      <c r="P77" s="81">
        <v>43688.0415625</v>
      </c>
      <c r="Q77" s="79" t="s">
        <v>365</v>
      </c>
      <c r="R77" s="79"/>
      <c r="S77" s="79"/>
      <c r="T77" s="79"/>
      <c r="U77" s="79"/>
      <c r="V77" s="82" t="s">
        <v>582</v>
      </c>
      <c r="W77" s="81">
        <v>43688.0415625</v>
      </c>
      <c r="X77" s="82" t="s">
        <v>647</v>
      </c>
      <c r="Y77" s="79"/>
      <c r="Z77" s="79"/>
      <c r="AA77" s="85" t="s">
        <v>819</v>
      </c>
      <c r="AB77" s="85" t="s">
        <v>835</v>
      </c>
      <c r="AC77" s="79" t="b">
        <v>0</v>
      </c>
      <c r="AD77" s="79">
        <v>0</v>
      </c>
      <c r="AE77" s="85" t="s">
        <v>1034</v>
      </c>
      <c r="AF77" s="79" t="b">
        <v>0</v>
      </c>
      <c r="AG77" s="79" t="s">
        <v>1102</v>
      </c>
      <c r="AH77" s="79"/>
      <c r="AI77" s="85" t="s">
        <v>1033</v>
      </c>
      <c r="AJ77" s="79" t="b">
        <v>0</v>
      </c>
      <c r="AK77" s="79">
        <v>0</v>
      </c>
      <c r="AL77" s="85" t="s">
        <v>1033</v>
      </c>
      <c r="AM77" s="79" t="s">
        <v>1112</v>
      </c>
      <c r="AN77" s="79" t="b">
        <v>0</v>
      </c>
      <c r="AO77" s="85" t="s">
        <v>835</v>
      </c>
      <c r="AP77" s="79" t="s">
        <v>176</v>
      </c>
      <c r="AQ77" s="79">
        <v>0</v>
      </c>
      <c r="AR77" s="79">
        <v>0</v>
      </c>
      <c r="AS77" s="79"/>
      <c r="AT77" s="79"/>
      <c r="AU77" s="79"/>
      <c r="AV77" s="79"/>
      <c r="AW77" s="79"/>
      <c r="AX77" s="79"/>
      <c r="AY77" s="79"/>
      <c r="AZ77" s="79"/>
      <c r="BA77">
        <v>3</v>
      </c>
      <c r="BB77" s="78" t="str">
        <f>REPLACE(INDEX(GroupVertices[Group],MATCH(Edges[[#This Row],[Vertex 1]],GroupVertices[Vertex],0)),1,1,"")</f>
        <v>2</v>
      </c>
      <c r="BC77" s="78" t="str">
        <f>REPLACE(INDEX(GroupVertices[Group],MATCH(Edges[[#This Row],[Vertex 2]],GroupVertices[Vertex],0)),1,1,"")</f>
        <v>2</v>
      </c>
      <c r="BD77" s="48">
        <v>0</v>
      </c>
      <c r="BE77" s="49">
        <v>0</v>
      </c>
      <c r="BF77" s="48">
        <v>1</v>
      </c>
      <c r="BG77" s="49">
        <v>6.25</v>
      </c>
      <c r="BH77" s="48">
        <v>0</v>
      </c>
      <c r="BI77" s="49">
        <v>0</v>
      </c>
      <c r="BJ77" s="48">
        <v>15</v>
      </c>
      <c r="BK77" s="49">
        <v>93.75</v>
      </c>
      <c r="BL77" s="48">
        <v>16</v>
      </c>
    </row>
    <row r="78" spans="1:64" ht="15">
      <c r="A78" s="64" t="s">
        <v>227</v>
      </c>
      <c r="B78" s="64" t="s">
        <v>267</v>
      </c>
      <c r="C78" s="65" t="s">
        <v>2657</v>
      </c>
      <c r="D78" s="66">
        <v>8.25</v>
      </c>
      <c r="E78" s="67" t="s">
        <v>136</v>
      </c>
      <c r="F78" s="68">
        <v>17.75</v>
      </c>
      <c r="G78" s="65"/>
      <c r="H78" s="69"/>
      <c r="I78" s="70"/>
      <c r="J78" s="70"/>
      <c r="K78" s="34" t="s">
        <v>65</v>
      </c>
      <c r="L78" s="77">
        <v>78</v>
      </c>
      <c r="M78" s="77"/>
      <c r="N78" s="72"/>
      <c r="O78" s="79" t="s">
        <v>336</v>
      </c>
      <c r="P78" s="81">
        <v>43688.102951388886</v>
      </c>
      <c r="Q78" s="79" t="s">
        <v>366</v>
      </c>
      <c r="R78" s="79"/>
      <c r="S78" s="79"/>
      <c r="T78" s="79"/>
      <c r="U78" s="79"/>
      <c r="V78" s="82" t="s">
        <v>582</v>
      </c>
      <c r="W78" s="81">
        <v>43688.102951388886</v>
      </c>
      <c r="X78" s="82" t="s">
        <v>648</v>
      </c>
      <c r="Y78" s="79"/>
      <c r="Z78" s="79"/>
      <c r="AA78" s="85" t="s">
        <v>820</v>
      </c>
      <c r="AB78" s="85" t="s">
        <v>809</v>
      </c>
      <c r="AC78" s="79" t="b">
        <v>0</v>
      </c>
      <c r="AD78" s="79">
        <v>0</v>
      </c>
      <c r="AE78" s="85" t="s">
        <v>1034</v>
      </c>
      <c r="AF78" s="79" t="b">
        <v>0</v>
      </c>
      <c r="AG78" s="79" t="s">
        <v>1102</v>
      </c>
      <c r="AH78" s="79"/>
      <c r="AI78" s="85" t="s">
        <v>1033</v>
      </c>
      <c r="AJ78" s="79" t="b">
        <v>0</v>
      </c>
      <c r="AK78" s="79">
        <v>0</v>
      </c>
      <c r="AL78" s="85" t="s">
        <v>1033</v>
      </c>
      <c r="AM78" s="79" t="s">
        <v>1109</v>
      </c>
      <c r="AN78" s="79" t="b">
        <v>0</v>
      </c>
      <c r="AO78" s="85" t="s">
        <v>809</v>
      </c>
      <c r="AP78" s="79" t="s">
        <v>176</v>
      </c>
      <c r="AQ78" s="79">
        <v>0</v>
      </c>
      <c r="AR78" s="79">
        <v>0</v>
      </c>
      <c r="AS78" s="79"/>
      <c r="AT78" s="79"/>
      <c r="AU78" s="79"/>
      <c r="AV78" s="79"/>
      <c r="AW78" s="79"/>
      <c r="AX78" s="79"/>
      <c r="AY78" s="79"/>
      <c r="AZ78" s="79"/>
      <c r="BA78">
        <v>4</v>
      </c>
      <c r="BB78" s="78" t="str">
        <f>REPLACE(INDEX(GroupVertices[Group],MATCH(Edges[[#This Row],[Vertex 1]],GroupVertices[Vertex],0)),1,1,"")</f>
        <v>2</v>
      </c>
      <c r="BC78" s="78" t="str">
        <f>REPLACE(INDEX(GroupVertices[Group],MATCH(Edges[[#This Row],[Vertex 2]],GroupVertices[Vertex],0)),1,1,"")</f>
        <v>2</v>
      </c>
      <c r="BD78" s="48"/>
      <c r="BE78" s="49"/>
      <c r="BF78" s="48"/>
      <c r="BG78" s="49"/>
      <c r="BH78" s="48"/>
      <c r="BI78" s="49"/>
      <c r="BJ78" s="48"/>
      <c r="BK78" s="49"/>
      <c r="BL78" s="48"/>
    </row>
    <row r="79" spans="1:64" ht="15">
      <c r="A79" s="64" t="s">
        <v>227</v>
      </c>
      <c r="B79" s="64" t="s">
        <v>249</v>
      </c>
      <c r="C79" s="65" t="s">
        <v>2657</v>
      </c>
      <c r="D79" s="66">
        <v>8.25</v>
      </c>
      <c r="E79" s="67" t="s">
        <v>136</v>
      </c>
      <c r="F79" s="68">
        <v>17.75</v>
      </c>
      <c r="G79" s="65"/>
      <c r="H79" s="69"/>
      <c r="I79" s="70"/>
      <c r="J79" s="70"/>
      <c r="K79" s="34" t="s">
        <v>65</v>
      </c>
      <c r="L79" s="77">
        <v>79</v>
      </c>
      <c r="M79" s="77"/>
      <c r="N79" s="72"/>
      <c r="O79" s="79" t="s">
        <v>336</v>
      </c>
      <c r="P79" s="81">
        <v>43688.102951388886</v>
      </c>
      <c r="Q79" s="79" t="s">
        <v>366</v>
      </c>
      <c r="R79" s="79"/>
      <c r="S79" s="79"/>
      <c r="T79" s="79"/>
      <c r="U79" s="79"/>
      <c r="V79" s="82" t="s">
        <v>582</v>
      </c>
      <c r="W79" s="81">
        <v>43688.102951388886</v>
      </c>
      <c r="X79" s="82" t="s">
        <v>648</v>
      </c>
      <c r="Y79" s="79"/>
      <c r="Z79" s="79"/>
      <c r="AA79" s="85" t="s">
        <v>820</v>
      </c>
      <c r="AB79" s="85" t="s">
        <v>809</v>
      </c>
      <c r="AC79" s="79" t="b">
        <v>0</v>
      </c>
      <c r="AD79" s="79">
        <v>0</v>
      </c>
      <c r="AE79" s="85" t="s">
        <v>1034</v>
      </c>
      <c r="AF79" s="79" t="b">
        <v>0</v>
      </c>
      <c r="AG79" s="79" t="s">
        <v>1102</v>
      </c>
      <c r="AH79" s="79"/>
      <c r="AI79" s="85" t="s">
        <v>1033</v>
      </c>
      <c r="AJ79" s="79" t="b">
        <v>0</v>
      </c>
      <c r="AK79" s="79">
        <v>0</v>
      </c>
      <c r="AL79" s="85" t="s">
        <v>1033</v>
      </c>
      <c r="AM79" s="79" t="s">
        <v>1109</v>
      </c>
      <c r="AN79" s="79" t="b">
        <v>0</v>
      </c>
      <c r="AO79" s="85" t="s">
        <v>809</v>
      </c>
      <c r="AP79" s="79" t="s">
        <v>176</v>
      </c>
      <c r="AQ79" s="79">
        <v>0</v>
      </c>
      <c r="AR79" s="79">
        <v>0</v>
      </c>
      <c r="AS79" s="79"/>
      <c r="AT79" s="79"/>
      <c r="AU79" s="79"/>
      <c r="AV79" s="79"/>
      <c r="AW79" s="79"/>
      <c r="AX79" s="79"/>
      <c r="AY79" s="79"/>
      <c r="AZ79" s="79"/>
      <c r="BA79">
        <v>4</v>
      </c>
      <c r="BB79" s="78" t="str">
        <f>REPLACE(INDEX(GroupVertices[Group],MATCH(Edges[[#This Row],[Vertex 1]],GroupVertices[Vertex],0)),1,1,"")</f>
        <v>2</v>
      </c>
      <c r="BC79" s="78" t="str">
        <f>REPLACE(INDEX(GroupVertices[Group],MATCH(Edges[[#This Row],[Vertex 2]],GroupVertices[Vertex],0)),1,1,"")</f>
        <v>1</v>
      </c>
      <c r="BD79" s="48"/>
      <c r="BE79" s="49"/>
      <c r="BF79" s="48"/>
      <c r="BG79" s="49"/>
      <c r="BH79" s="48"/>
      <c r="BI79" s="49"/>
      <c r="BJ79" s="48"/>
      <c r="BK79" s="49"/>
      <c r="BL79" s="48"/>
    </row>
    <row r="80" spans="1:64" ht="15">
      <c r="A80" s="64" t="s">
        <v>227</v>
      </c>
      <c r="B80" s="64" t="s">
        <v>226</v>
      </c>
      <c r="C80" s="65" t="s">
        <v>2658</v>
      </c>
      <c r="D80" s="66">
        <v>6.5</v>
      </c>
      <c r="E80" s="67" t="s">
        <v>136</v>
      </c>
      <c r="F80" s="68">
        <v>23.5</v>
      </c>
      <c r="G80" s="65"/>
      <c r="H80" s="69"/>
      <c r="I80" s="70"/>
      <c r="J80" s="70"/>
      <c r="K80" s="34" t="s">
        <v>66</v>
      </c>
      <c r="L80" s="77">
        <v>80</v>
      </c>
      <c r="M80" s="77"/>
      <c r="N80" s="72"/>
      <c r="O80" s="79" t="s">
        <v>336</v>
      </c>
      <c r="P80" s="81">
        <v>43688.102951388886</v>
      </c>
      <c r="Q80" s="79" t="s">
        <v>366</v>
      </c>
      <c r="R80" s="79"/>
      <c r="S80" s="79"/>
      <c r="T80" s="79"/>
      <c r="U80" s="79"/>
      <c r="V80" s="82" t="s">
        <v>582</v>
      </c>
      <c r="W80" s="81">
        <v>43688.102951388886</v>
      </c>
      <c r="X80" s="82" t="s">
        <v>648</v>
      </c>
      <c r="Y80" s="79"/>
      <c r="Z80" s="79"/>
      <c r="AA80" s="85" t="s">
        <v>820</v>
      </c>
      <c r="AB80" s="85" t="s">
        <v>809</v>
      </c>
      <c r="AC80" s="79" t="b">
        <v>0</v>
      </c>
      <c r="AD80" s="79">
        <v>0</v>
      </c>
      <c r="AE80" s="85" t="s">
        <v>1034</v>
      </c>
      <c r="AF80" s="79" t="b">
        <v>0</v>
      </c>
      <c r="AG80" s="79" t="s">
        <v>1102</v>
      </c>
      <c r="AH80" s="79"/>
      <c r="AI80" s="85" t="s">
        <v>1033</v>
      </c>
      <c r="AJ80" s="79" t="b">
        <v>0</v>
      </c>
      <c r="AK80" s="79">
        <v>0</v>
      </c>
      <c r="AL80" s="85" t="s">
        <v>1033</v>
      </c>
      <c r="AM80" s="79" t="s">
        <v>1109</v>
      </c>
      <c r="AN80" s="79" t="b">
        <v>0</v>
      </c>
      <c r="AO80" s="85" t="s">
        <v>809</v>
      </c>
      <c r="AP80" s="79" t="s">
        <v>176</v>
      </c>
      <c r="AQ80" s="79">
        <v>0</v>
      </c>
      <c r="AR80" s="79">
        <v>0</v>
      </c>
      <c r="AS80" s="79"/>
      <c r="AT80" s="79"/>
      <c r="AU80" s="79"/>
      <c r="AV80" s="79"/>
      <c r="AW80" s="79"/>
      <c r="AX80" s="79"/>
      <c r="AY80" s="79"/>
      <c r="AZ80" s="79"/>
      <c r="BA80">
        <v>3</v>
      </c>
      <c r="BB80" s="78" t="str">
        <f>REPLACE(INDEX(GroupVertices[Group],MATCH(Edges[[#This Row],[Vertex 1]],GroupVertices[Vertex],0)),1,1,"")</f>
        <v>2</v>
      </c>
      <c r="BC80" s="78" t="str">
        <f>REPLACE(INDEX(GroupVertices[Group],MATCH(Edges[[#This Row],[Vertex 2]],GroupVertices[Vertex],0)),1,1,"")</f>
        <v>2</v>
      </c>
      <c r="BD80" s="48"/>
      <c r="BE80" s="49"/>
      <c r="BF80" s="48"/>
      <c r="BG80" s="49"/>
      <c r="BH80" s="48"/>
      <c r="BI80" s="49"/>
      <c r="BJ80" s="48"/>
      <c r="BK80" s="49"/>
      <c r="BL80" s="48"/>
    </row>
    <row r="81" spans="1:64" ht="15">
      <c r="A81" s="64" t="s">
        <v>227</v>
      </c>
      <c r="B81" s="64" t="s">
        <v>224</v>
      </c>
      <c r="C81" s="65" t="s">
        <v>2658</v>
      </c>
      <c r="D81" s="66">
        <v>6.5</v>
      </c>
      <c r="E81" s="67" t="s">
        <v>136</v>
      </c>
      <c r="F81" s="68">
        <v>23.5</v>
      </c>
      <c r="G81" s="65"/>
      <c r="H81" s="69"/>
      <c r="I81" s="70"/>
      <c r="J81" s="70"/>
      <c r="K81" s="34" t="s">
        <v>66</v>
      </c>
      <c r="L81" s="77">
        <v>81</v>
      </c>
      <c r="M81" s="77"/>
      <c r="N81" s="72"/>
      <c r="O81" s="79" t="s">
        <v>337</v>
      </c>
      <c r="P81" s="81">
        <v>43688.102951388886</v>
      </c>
      <c r="Q81" s="79" t="s">
        <v>366</v>
      </c>
      <c r="R81" s="79"/>
      <c r="S81" s="79"/>
      <c r="T81" s="79"/>
      <c r="U81" s="79"/>
      <c r="V81" s="82" t="s">
        <v>582</v>
      </c>
      <c r="W81" s="81">
        <v>43688.102951388886</v>
      </c>
      <c r="X81" s="82" t="s">
        <v>648</v>
      </c>
      <c r="Y81" s="79"/>
      <c r="Z81" s="79"/>
      <c r="AA81" s="85" t="s">
        <v>820</v>
      </c>
      <c r="AB81" s="85" t="s">
        <v>809</v>
      </c>
      <c r="AC81" s="79" t="b">
        <v>0</v>
      </c>
      <c r="AD81" s="79">
        <v>0</v>
      </c>
      <c r="AE81" s="85" t="s">
        <v>1034</v>
      </c>
      <c r="AF81" s="79" t="b">
        <v>0</v>
      </c>
      <c r="AG81" s="79" t="s">
        <v>1102</v>
      </c>
      <c r="AH81" s="79"/>
      <c r="AI81" s="85" t="s">
        <v>1033</v>
      </c>
      <c r="AJ81" s="79" t="b">
        <v>0</v>
      </c>
      <c r="AK81" s="79">
        <v>0</v>
      </c>
      <c r="AL81" s="85" t="s">
        <v>1033</v>
      </c>
      <c r="AM81" s="79" t="s">
        <v>1109</v>
      </c>
      <c r="AN81" s="79" t="b">
        <v>0</v>
      </c>
      <c r="AO81" s="85" t="s">
        <v>809</v>
      </c>
      <c r="AP81" s="79" t="s">
        <v>176</v>
      </c>
      <c r="AQ81" s="79">
        <v>0</v>
      </c>
      <c r="AR81" s="79">
        <v>0</v>
      </c>
      <c r="AS81" s="79"/>
      <c r="AT81" s="79"/>
      <c r="AU81" s="79"/>
      <c r="AV81" s="79"/>
      <c r="AW81" s="79"/>
      <c r="AX81" s="79"/>
      <c r="AY81" s="79"/>
      <c r="AZ81" s="79"/>
      <c r="BA81">
        <v>3</v>
      </c>
      <c r="BB81" s="78" t="str">
        <f>REPLACE(INDEX(GroupVertices[Group],MATCH(Edges[[#This Row],[Vertex 1]],GroupVertices[Vertex],0)),1,1,"")</f>
        <v>2</v>
      </c>
      <c r="BC81" s="78" t="str">
        <f>REPLACE(INDEX(GroupVertices[Group],MATCH(Edges[[#This Row],[Vertex 2]],GroupVertices[Vertex],0)),1,1,"")</f>
        <v>2</v>
      </c>
      <c r="BD81" s="48">
        <v>0</v>
      </c>
      <c r="BE81" s="49">
        <v>0</v>
      </c>
      <c r="BF81" s="48">
        <v>0</v>
      </c>
      <c r="BG81" s="49">
        <v>0</v>
      </c>
      <c r="BH81" s="48">
        <v>0</v>
      </c>
      <c r="BI81" s="49">
        <v>0</v>
      </c>
      <c r="BJ81" s="48">
        <v>9</v>
      </c>
      <c r="BK81" s="49">
        <v>100</v>
      </c>
      <c r="BL81" s="48">
        <v>9</v>
      </c>
    </row>
    <row r="82" spans="1:64" ht="15">
      <c r="A82" s="64" t="s">
        <v>227</v>
      </c>
      <c r="B82" s="64" t="s">
        <v>267</v>
      </c>
      <c r="C82" s="65" t="s">
        <v>2657</v>
      </c>
      <c r="D82" s="66">
        <v>8.25</v>
      </c>
      <c r="E82" s="67" t="s">
        <v>136</v>
      </c>
      <c r="F82" s="68">
        <v>17.75</v>
      </c>
      <c r="G82" s="65"/>
      <c r="H82" s="69"/>
      <c r="I82" s="70"/>
      <c r="J82" s="70"/>
      <c r="K82" s="34" t="s">
        <v>65</v>
      </c>
      <c r="L82" s="77">
        <v>82</v>
      </c>
      <c r="M82" s="77"/>
      <c r="N82" s="72"/>
      <c r="O82" s="79" t="s">
        <v>336</v>
      </c>
      <c r="P82" s="81">
        <v>43688.10532407407</v>
      </c>
      <c r="Q82" s="79" t="s">
        <v>367</v>
      </c>
      <c r="R82" s="82" t="s">
        <v>521</v>
      </c>
      <c r="S82" s="79" t="s">
        <v>548</v>
      </c>
      <c r="T82" s="79"/>
      <c r="U82" s="79"/>
      <c r="V82" s="82" t="s">
        <v>582</v>
      </c>
      <c r="W82" s="81">
        <v>43688.10532407407</v>
      </c>
      <c r="X82" s="82" t="s">
        <v>649</v>
      </c>
      <c r="Y82" s="79"/>
      <c r="Z82" s="79"/>
      <c r="AA82" s="85" t="s">
        <v>821</v>
      </c>
      <c r="AB82" s="85" t="s">
        <v>824</v>
      </c>
      <c r="AC82" s="79" t="b">
        <v>0</v>
      </c>
      <c r="AD82" s="79">
        <v>0</v>
      </c>
      <c r="AE82" s="85" t="s">
        <v>1035</v>
      </c>
      <c r="AF82" s="79" t="b">
        <v>0</v>
      </c>
      <c r="AG82" s="79" t="s">
        <v>1102</v>
      </c>
      <c r="AH82" s="79"/>
      <c r="AI82" s="85" t="s">
        <v>1033</v>
      </c>
      <c r="AJ82" s="79" t="b">
        <v>0</v>
      </c>
      <c r="AK82" s="79">
        <v>0</v>
      </c>
      <c r="AL82" s="85" t="s">
        <v>1033</v>
      </c>
      <c r="AM82" s="79" t="s">
        <v>1109</v>
      </c>
      <c r="AN82" s="79" t="b">
        <v>1</v>
      </c>
      <c r="AO82" s="85" t="s">
        <v>824</v>
      </c>
      <c r="AP82" s="79" t="s">
        <v>176</v>
      </c>
      <c r="AQ82" s="79">
        <v>0</v>
      </c>
      <c r="AR82" s="79">
        <v>0</v>
      </c>
      <c r="AS82" s="79"/>
      <c r="AT82" s="79"/>
      <c r="AU82" s="79"/>
      <c r="AV82" s="79"/>
      <c r="AW82" s="79"/>
      <c r="AX82" s="79"/>
      <c r="AY82" s="79"/>
      <c r="AZ82" s="79"/>
      <c r="BA82">
        <v>4</v>
      </c>
      <c r="BB82" s="78" t="str">
        <f>REPLACE(INDEX(GroupVertices[Group],MATCH(Edges[[#This Row],[Vertex 1]],GroupVertices[Vertex],0)),1,1,"")</f>
        <v>2</v>
      </c>
      <c r="BC82" s="78" t="str">
        <f>REPLACE(INDEX(GroupVertices[Group],MATCH(Edges[[#This Row],[Vertex 2]],GroupVertices[Vertex],0)),1,1,"")</f>
        <v>2</v>
      </c>
      <c r="BD82" s="48"/>
      <c r="BE82" s="49"/>
      <c r="BF82" s="48"/>
      <c r="BG82" s="49"/>
      <c r="BH82" s="48"/>
      <c r="BI82" s="49"/>
      <c r="BJ82" s="48"/>
      <c r="BK82" s="49"/>
      <c r="BL82" s="48"/>
    </row>
    <row r="83" spans="1:64" ht="15">
      <c r="A83" s="64" t="s">
        <v>227</v>
      </c>
      <c r="B83" s="64" t="s">
        <v>249</v>
      </c>
      <c r="C83" s="65" t="s">
        <v>2657</v>
      </c>
      <c r="D83" s="66">
        <v>8.25</v>
      </c>
      <c r="E83" s="67" t="s">
        <v>136</v>
      </c>
      <c r="F83" s="68">
        <v>17.75</v>
      </c>
      <c r="G83" s="65"/>
      <c r="H83" s="69"/>
      <c r="I83" s="70"/>
      <c r="J83" s="70"/>
      <c r="K83" s="34" t="s">
        <v>65</v>
      </c>
      <c r="L83" s="77">
        <v>83</v>
      </c>
      <c r="M83" s="77"/>
      <c r="N83" s="72"/>
      <c r="O83" s="79" t="s">
        <v>336</v>
      </c>
      <c r="P83" s="81">
        <v>43688.10532407407</v>
      </c>
      <c r="Q83" s="79" t="s">
        <v>367</v>
      </c>
      <c r="R83" s="82" t="s">
        <v>521</v>
      </c>
      <c r="S83" s="79" t="s">
        <v>548</v>
      </c>
      <c r="T83" s="79"/>
      <c r="U83" s="79"/>
      <c r="V83" s="82" t="s">
        <v>582</v>
      </c>
      <c r="W83" s="81">
        <v>43688.10532407407</v>
      </c>
      <c r="X83" s="82" t="s">
        <v>649</v>
      </c>
      <c r="Y83" s="79"/>
      <c r="Z83" s="79"/>
      <c r="AA83" s="85" t="s">
        <v>821</v>
      </c>
      <c r="AB83" s="85" t="s">
        <v>824</v>
      </c>
      <c r="AC83" s="79" t="b">
        <v>0</v>
      </c>
      <c r="AD83" s="79">
        <v>0</v>
      </c>
      <c r="AE83" s="85" t="s">
        <v>1035</v>
      </c>
      <c r="AF83" s="79" t="b">
        <v>0</v>
      </c>
      <c r="AG83" s="79" t="s">
        <v>1102</v>
      </c>
      <c r="AH83" s="79"/>
      <c r="AI83" s="85" t="s">
        <v>1033</v>
      </c>
      <c r="AJ83" s="79" t="b">
        <v>0</v>
      </c>
      <c r="AK83" s="79">
        <v>0</v>
      </c>
      <c r="AL83" s="85" t="s">
        <v>1033</v>
      </c>
      <c r="AM83" s="79" t="s">
        <v>1109</v>
      </c>
      <c r="AN83" s="79" t="b">
        <v>1</v>
      </c>
      <c r="AO83" s="85" t="s">
        <v>824</v>
      </c>
      <c r="AP83" s="79" t="s">
        <v>176</v>
      </c>
      <c r="AQ83" s="79">
        <v>0</v>
      </c>
      <c r="AR83" s="79">
        <v>0</v>
      </c>
      <c r="AS83" s="79"/>
      <c r="AT83" s="79"/>
      <c r="AU83" s="79"/>
      <c r="AV83" s="79"/>
      <c r="AW83" s="79"/>
      <c r="AX83" s="79"/>
      <c r="AY83" s="79"/>
      <c r="AZ83" s="79"/>
      <c r="BA83">
        <v>4</v>
      </c>
      <c r="BB83" s="78" t="str">
        <f>REPLACE(INDEX(GroupVertices[Group],MATCH(Edges[[#This Row],[Vertex 1]],GroupVertices[Vertex],0)),1,1,"")</f>
        <v>2</v>
      </c>
      <c r="BC83" s="78" t="str">
        <f>REPLACE(INDEX(GroupVertices[Group],MATCH(Edges[[#This Row],[Vertex 2]],GroupVertices[Vertex],0)),1,1,"")</f>
        <v>1</v>
      </c>
      <c r="BD83" s="48"/>
      <c r="BE83" s="49"/>
      <c r="BF83" s="48"/>
      <c r="BG83" s="49"/>
      <c r="BH83" s="48"/>
      <c r="BI83" s="49"/>
      <c r="BJ83" s="48"/>
      <c r="BK83" s="49"/>
      <c r="BL83" s="48"/>
    </row>
    <row r="84" spans="1:64" ht="15">
      <c r="A84" s="64" t="s">
        <v>227</v>
      </c>
      <c r="B84" s="64" t="s">
        <v>224</v>
      </c>
      <c r="C84" s="65" t="s">
        <v>2656</v>
      </c>
      <c r="D84" s="66">
        <v>3</v>
      </c>
      <c r="E84" s="67" t="s">
        <v>132</v>
      </c>
      <c r="F84" s="68">
        <v>35</v>
      </c>
      <c r="G84" s="65"/>
      <c r="H84" s="69"/>
      <c r="I84" s="70"/>
      <c r="J84" s="70"/>
      <c r="K84" s="34" t="s">
        <v>66</v>
      </c>
      <c r="L84" s="77">
        <v>84</v>
      </c>
      <c r="M84" s="77"/>
      <c r="N84" s="72"/>
      <c r="O84" s="79" t="s">
        <v>336</v>
      </c>
      <c r="P84" s="81">
        <v>43688.10532407407</v>
      </c>
      <c r="Q84" s="79" t="s">
        <v>367</v>
      </c>
      <c r="R84" s="82" t="s">
        <v>521</v>
      </c>
      <c r="S84" s="79" t="s">
        <v>548</v>
      </c>
      <c r="T84" s="79"/>
      <c r="U84" s="79"/>
      <c r="V84" s="82" t="s">
        <v>582</v>
      </c>
      <c r="W84" s="81">
        <v>43688.10532407407</v>
      </c>
      <c r="X84" s="82" t="s">
        <v>649</v>
      </c>
      <c r="Y84" s="79"/>
      <c r="Z84" s="79"/>
      <c r="AA84" s="85" t="s">
        <v>821</v>
      </c>
      <c r="AB84" s="85" t="s">
        <v>824</v>
      </c>
      <c r="AC84" s="79" t="b">
        <v>0</v>
      </c>
      <c r="AD84" s="79">
        <v>0</v>
      </c>
      <c r="AE84" s="85" t="s">
        <v>1035</v>
      </c>
      <c r="AF84" s="79" t="b">
        <v>0</v>
      </c>
      <c r="AG84" s="79" t="s">
        <v>1102</v>
      </c>
      <c r="AH84" s="79"/>
      <c r="AI84" s="85" t="s">
        <v>1033</v>
      </c>
      <c r="AJ84" s="79" t="b">
        <v>0</v>
      </c>
      <c r="AK84" s="79">
        <v>0</v>
      </c>
      <c r="AL84" s="85" t="s">
        <v>1033</v>
      </c>
      <c r="AM84" s="79" t="s">
        <v>1109</v>
      </c>
      <c r="AN84" s="79" t="b">
        <v>1</v>
      </c>
      <c r="AO84" s="85" t="s">
        <v>824</v>
      </c>
      <c r="AP84" s="79" t="s">
        <v>176</v>
      </c>
      <c r="AQ84" s="79">
        <v>0</v>
      </c>
      <c r="AR84" s="79">
        <v>0</v>
      </c>
      <c r="AS84" s="79"/>
      <c r="AT84" s="79"/>
      <c r="AU84" s="79"/>
      <c r="AV84" s="79"/>
      <c r="AW84" s="79"/>
      <c r="AX84" s="79"/>
      <c r="AY84" s="79"/>
      <c r="AZ84" s="79"/>
      <c r="BA84">
        <v>1</v>
      </c>
      <c r="BB84" s="78" t="str">
        <f>REPLACE(INDEX(GroupVertices[Group],MATCH(Edges[[#This Row],[Vertex 1]],GroupVertices[Vertex],0)),1,1,"")</f>
        <v>2</v>
      </c>
      <c r="BC84" s="78" t="str">
        <f>REPLACE(INDEX(GroupVertices[Group],MATCH(Edges[[#This Row],[Vertex 2]],GroupVertices[Vertex],0)),1,1,"")</f>
        <v>2</v>
      </c>
      <c r="BD84" s="48"/>
      <c r="BE84" s="49"/>
      <c r="BF84" s="48"/>
      <c r="BG84" s="49"/>
      <c r="BH84" s="48"/>
      <c r="BI84" s="49"/>
      <c r="BJ84" s="48"/>
      <c r="BK84" s="49"/>
      <c r="BL84" s="48"/>
    </row>
    <row r="85" spans="1:64" ht="15">
      <c r="A85" s="64" t="s">
        <v>227</v>
      </c>
      <c r="B85" s="64" t="s">
        <v>226</v>
      </c>
      <c r="C85" s="65" t="s">
        <v>2656</v>
      </c>
      <c r="D85" s="66">
        <v>3</v>
      </c>
      <c r="E85" s="67" t="s">
        <v>132</v>
      </c>
      <c r="F85" s="68">
        <v>35</v>
      </c>
      <c r="G85" s="65"/>
      <c r="H85" s="69"/>
      <c r="I85" s="70"/>
      <c r="J85" s="70"/>
      <c r="K85" s="34" t="s">
        <v>66</v>
      </c>
      <c r="L85" s="77">
        <v>85</v>
      </c>
      <c r="M85" s="77"/>
      <c r="N85" s="72"/>
      <c r="O85" s="79" t="s">
        <v>337</v>
      </c>
      <c r="P85" s="81">
        <v>43688.10532407407</v>
      </c>
      <c r="Q85" s="79" t="s">
        <v>367</v>
      </c>
      <c r="R85" s="82" t="s">
        <v>521</v>
      </c>
      <c r="S85" s="79" t="s">
        <v>548</v>
      </c>
      <c r="T85" s="79"/>
      <c r="U85" s="79"/>
      <c r="V85" s="82" t="s">
        <v>582</v>
      </c>
      <c r="W85" s="81">
        <v>43688.10532407407</v>
      </c>
      <c r="X85" s="82" t="s">
        <v>649</v>
      </c>
      <c r="Y85" s="79"/>
      <c r="Z85" s="79"/>
      <c r="AA85" s="85" t="s">
        <v>821</v>
      </c>
      <c r="AB85" s="85" t="s">
        <v>824</v>
      </c>
      <c r="AC85" s="79" t="b">
        <v>0</v>
      </c>
      <c r="AD85" s="79">
        <v>0</v>
      </c>
      <c r="AE85" s="85" t="s">
        <v>1035</v>
      </c>
      <c r="AF85" s="79" t="b">
        <v>0</v>
      </c>
      <c r="AG85" s="79" t="s">
        <v>1102</v>
      </c>
      <c r="AH85" s="79"/>
      <c r="AI85" s="85" t="s">
        <v>1033</v>
      </c>
      <c r="AJ85" s="79" t="b">
        <v>0</v>
      </c>
      <c r="AK85" s="79">
        <v>0</v>
      </c>
      <c r="AL85" s="85" t="s">
        <v>1033</v>
      </c>
      <c r="AM85" s="79" t="s">
        <v>1109</v>
      </c>
      <c r="AN85" s="79" t="b">
        <v>1</v>
      </c>
      <c r="AO85" s="85" t="s">
        <v>824</v>
      </c>
      <c r="AP85" s="79" t="s">
        <v>176</v>
      </c>
      <c r="AQ85" s="79">
        <v>0</v>
      </c>
      <c r="AR85" s="79">
        <v>0</v>
      </c>
      <c r="AS85" s="79"/>
      <c r="AT85" s="79"/>
      <c r="AU85" s="79"/>
      <c r="AV85" s="79"/>
      <c r="AW85" s="79"/>
      <c r="AX85" s="79"/>
      <c r="AY85" s="79"/>
      <c r="AZ85" s="79"/>
      <c r="BA85">
        <v>1</v>
      </c>
      <c r="BB85" s="78" t="str">
        <f>REPLACE(INDEX(GroupVertices[Group],MATCH(Edges[[#This Row],[Vertex 1]],GroupVertices[Vertex],0)),1,1,"")</f>
        <v>2</v>
      </c>
      <c r="BC85" s="78" t="str">
        <f>REPLACE(INDEX(GroupVertices[Group],MATCH(Edges[[#This Row],[Vertex 2]],GroupVertices[Vertex],0)),1,1,"")</f>
        <v>2</v>
      </c>
      <c r="BD85" s="48">
        <v>2</v>
      </c>
      <c r="BE85" s="49">
        <v>12.5</v>
      </c>
      <c r="BF85" s="48">
        <v>1</v>
      </c>
      <c r="BG85" s="49">
        <v>6.25</v>
      </c>
      <c r="BH85" s="48">
        <v>0</v>
      </c>
      <c r="BI85" s="49">
        <v>0</v>
      </c>
      <c r="BJ85" s="48">
        <v>13</v>
      </c>
      <c r="BK85" s="49">
        <v>81.25</v>
      </c>
      <c r="BL85" s="48">
        <v>16</v>
      </c>
    </row>
    <row r="86" spans="1:64" ht="15">
      <c r="A86" s="64" t="s">
        <v>227</v>
      </c>
      <c r="B86" s="64" t="s">
        <v>267</v>
      </c>
      <c r="C86" s="65" t="s">
        <v>2657</v>
      </c>
      <c r="D86" s="66">
        <v>8.25</v>
      </c>
      <c r="E86" s="67" t="s">
        <v>136</v>
      </c>
      <c r="F86" s="68">
        <v>17.75</v>
      </c>
      <c r="G86" s="65"/>
      <c r="H86" s="69"/>
      <c r="I86" s="70"/>
      <c r="J86" s="70"/>
      <c r="K86" s="34" t="s">
        <v>65</v>
      </c>
      <c r="L86" s="77">
        <v>86</v>
      </c>
      <c r="M86" s="77"/>
      <c r="N86" s="72"/>
      <c r="O86" s="79" t="s">
        <v>336</v>
      </c>
      <c r="P86" s="81">
        <v>43688.62793981482</v>
      </c>
      <c r="Q86" s="79" t="s">
        <v>368</v>
      </c>
      <c r="R86" s="82" t="s">
        <v>522</v>
      </c>
      <c r="S86" s="79" t="s">
        <v>548</v>
      </c>
      <c r="T86" s="79"/>
      <c r="U86" s="79"/>
      <c r="V86" s="82" t="s">
        <v>582</v>
      </c>
      <c r="W86" s="81">
        <v>43688.62793981482</v>
      </c>
      <c r="X86" s="82" t="s">
        <v>650</v>
      </c>
      <c r="Y86" s="79"/>
      <c r="Z86" s="79"/>
      <c r="AA86" s="85" t="s">
        <v>822</v>
      </c>
      <c r="AB86" s="85" t="s">
        <v>816</v>
      </c>
      <c r="AC86" s="79" t="b">
        <v>0</v>
      </c>
      <c r="AD86" s="79">
        <v>0</v>
      </c>
      <c r="AE86" s="85" t="s">
        <v>1034</v>
      </c>
      <c r="AF86" s="79" t="b">
        <v>0</v>
      </c>
      <c r="AG86" s="79" t="s">
        <v>1102</v>
      </c>
      <c r="AH86" s="79"/>
      <c r="AI86" s="85" t="s">
        <v>1033</v>
      </c>
      <c r="AJ86" s="79" t="b">
        <v>0</v>
      </c>
      <c r="AK86" s="79">
        <v>0</v>
      </c>
      <c r="AL86" s="85" t="s">
        <v>1033</v>
      </c>
      <c r="AM86" s="79" t="s">
        <v>1109</v>
      </c>
      <c r="AN86" s="79" t="b">
        <v>1</v>
      </c>
      <c r="AO86" s="85" t="s">
        <v>816</v>
      </c>
      <c r="AP86" s="79" t="s">
        <v>176</v>
      </c>
      <c r="AQ86" s="79">
        <v>0</v>
      </c>
      <c r="AR86" s="79">
        <v>0</v>
      </c>
      <c r="AS86" s="79"/>
      <c r="AT86" s="79"/>
      <c r="AU86" s="79"/>
      <c r="AV86" s="79"/>
      <c r="AW86" s="79"/>
      <c r="AX86" s="79"/>
      <c r="AY86" s="79"/>
      <c r="AZ86" s="79"/>
      <c r="BA86">
        <v>4</v>
      </c>
      <c r="BB86" s="78" t="str">
        <f>REPLACE(INDEX(GroupVertices[Group],MATCH(Edges[[#This Row],[Vertex 1]],GroupVertices[Vertex],0)),1,1,"")</f>
        <v>2</v>
      </c>
      <c r="BC86" s="78" t="str">
        <f>REPLACE(INDEX(GroupVertices[Group],MATCH(Edges[[#This Row],[Vertex 2]],GroupVertices[Vertex],0)),1,1,"")</f>
        <v>2</v>
      </c>
      <c r="BD86" s="48"/>
      <c r="BE86" s="49"/>
      <c r="BF86" s="48"/>
      <c r="BG86" s="49"/>
      <c r="BH86" s="48"/>
      <c r="BI86" s="49"/>
      <c r="BJ86" s="48"/>
      <c r="BK86" s="49"/>
      <c r="BL86" s="48"/>
    </row>
    <row r="87" spans="1:64" ht="15">
      <c r="A87" s="64" t="s">
        <v>227</v>
      </c>
      <c r="B87" s="64" t="s">
        <v>249</v>
      </c>
      <c r="C87" s="65" t="s">
        <v>2657</v>
      </c>
      <c r="D87" s="66">
        <v>8.25</v>
      </c>
      <c r="E87" s="67" t="s">
        <v>136</v>
      </c>
      <c r="F87" s="68">
        <v>17.75</v>
      </c>
      <c r="G87" s="65"/>
      <c r="H87" s="69"/>
      <c r="I87" s="70"/>
      <c r="J87" s="70"/>
      <c r="K87" s="34" t="s">
        <v>65</v>
      </c>
      <c r="L87" s="77">
        <v>87</v>
      </c>
      <c r="M87" s="77"/>
      <c r="N87" s="72"/>
      <c r="O87" s="79" t="s">
        <v>336</v>
      </c>
      <c r="P87" s="81">
        <v>43688.62793981482</v>
      </c>
      <c r="Q87" s="79" t="s">
        <v>368</v>
      </c>
      <c r="R87" s="82" t="s">
        <v>522</v>
      </c>
      <c r="S87" s="79" t="s">
        <v>548</v>
      </c>
      <c r="T87" s="79"/>
      <c r="U87" s="79"/>
      <c r="V87" s="82" t="s">
        <v>582</v>
      </c>
      <c r="W87" s="81">
        <v>43688.62793981482</v>
      </c>
      <c r="X87" s="82" t="s">
        <v>650</v>
      </c>
      <c r="Y87" s="79"/>
      <c r="Z87" s="79"/>
      <c r="AA87" s="85" t="s">
        <v>822</v>
      </c>
      <c r="AB87" s="85" t="s">
        <v>816</v>
      </c>
      <c r="AC87" s="79" t="b">
        <v>0</v>
      </c>
      <c r="AD87" s="79">
        <v>0</v>
      </c>
      <c r="AE87" s="85" t="s">
        <v>1034</v>
      </c>
      <c r="AF87" s="79" t="b">
        <v>0</v>
      </c>
      <c r="AG87" s="79" t="s">
        <v>1102</v>
      </c>
      <c r="AH87" s="79"/>
      <c r="AI87" s="85" t="s">
        <v>1033</v>
      </c>
      <c r="AJ87" s="79" t="b">
        <v>0</v>
      </c>
      <c r="AK87" s="79">
        <v>0</v>
      </c>
      <c r="AL87" s="85" t="s">
        <v>1033</v>
      </c>
      <c r="AM87" s="79" t="s">
        <v>1109</v>
      </c>
      <c r="AN87" s="79" t="b">
        <v>1</v>
      </c>
      <c r="AO87" s="85" t="s">
        <v>816</v>
      </c>
      <c r="AP87" s="79" t="s">
        <v>176</v>
      </c>
      <c r="AQ87" s="79">
        <v>0</v>
      </c>
      <c r="AR87" s="79">
        <v>0</v>
      </c>
      <c r="AS87" s="79"/>
      <c r="AT87" s="79"/>
      <c r="AU87" s="79"/>
      <c r="AV87" s="79"/>
      <c r="AW87" s="79"/>
      <c r="AX87" s="79"/>
      <c r="AY87" s="79"/>
      <c r="AZ87" s="79"/>
      <c r="BA87">
        <v>4</v>
      </c>
      <c r="BB87" s="78" t="str">
        <f>REPLACE(INDEX(GroupVertices[Group],MATCH(Edges[[#This Row],[Vertex 1]],GroupVertices[Vertex],0)),1,1,"")</f>
        <v>2</v>
      </c>
      <c r="BC87" s="78" t="str">
        <f>REPLACE(INDEX(GroupVertices[Group],MATCH(Edges[[#This Row],[Vertex 2]],GroupVertices[Vertex],0)),1,1,"")</f>
        <v>1</v>
      </c>
      <c r="BD87" s="48"/>
      <c r="BE87" s="49"/>
      <c r="BF87" s="48"/>
      <c r="BG87" s="49"/>
      <c r="BH87" s="48"/>
      <c r="BI87" s="49"/>
      <c r="BJ87" s="48"/>
      <c r="BK87" s="49"/>
      <c r="BL87" s="48"/>
    </row>
    <row r="88" spans="1:64" ht="15">
      <c r="A88" s="64" t="s">
        <v>227</v>
      </c>
      <c r="B88" s="64" t="s">
        <v>226</v>
      </c>
      <c r="C88" s="65" t="s">
        <v>2658</v>
      </c>
      <c r="D88" s="66">
        <v>6.5</v>
      </c>
      <c r="E88" s="67" t="s">
        <v>136</v>
      </c>
      <c r="F88" s="68">
        <v>23.5</v>
      </c>
      <c r="G88" s="65"/>
      <c r="H88" s="69"/>
      <c r="I88" s="70"/>
      <c r="J88" s="70"/>
      <c r="K88" s="34" t="s">
        <v>66</v>
      </c>
      <c r="L88" s="77">
        <v>88</v>
      </c>
      <c r="M88" s="77"/>
      <c r="N88" s="72"/>
      <c r="O88" s="79" t="s">
        <v>336</v>
      </c>
      <c r="P88" s="81">
        <v>43688.62793981482</v>
      </c>
      <c r="Q88" s="79" t="s">
        <v>368</v>
      </c>
      <c r="R88" s="82" t="s">
        <v>522</v>
      </c>
      <c r="S88" s="79" t="s">
        <v>548</v>
      </c>
      <c r="T88" s="79"/>
      <c r="U88" s="79"/>
      <c r="V88" s="82" t="s">
        <v>582</v>
      </c>
      <c r="W88" s="81">
        <v>43688.62793981482</v>
      </c>
      <c r="X88" s="82" t="s">
        <v>650</v>
      </c>
      <c r="Y88" s="79"/>
      <c r="Z88" s="79"/>
      <c r="AA88" s="85" t="s">
        <v>822</v>
      </c>
      <c r="AB88" s="85" t="s">
        <v>816</v>
      </c>
      <c r="AC88" s="79" t="b">
        <v>0</v>
      </c>
      <c r="AD88" s="79">
        <v>0</v>
      </c>
      <c r="AE88" s="85" t="s">
        <v>1034</v>
      </c>
      <c r="AF88" s="79" t="b">
        <v>0</v>
      </c>
      <c r="AG88" s="79" t="s">
        <v>1102</v>
      </c>
      <c r="AH88" s="79"/>
      <c r="AI88" s="85" t="s">
        <v>1033</v>
      </c>
      <c r="AJ88" s="79" t="b">
        <v>0</v>
      </c>
      <c r="AK88" s="79">
        <v>0</v>
      </c>
      <c r="AL88" s="85" t="s">
        <v>1033</v>
      </c>
      <c r="AM88" s="79" t="s">
        <v>1109</v>
      </c>
      <c r="AN88" s="79" t="b">
        <v>1</v>
      </c>
      <c r="AO88" s="85" t="s">
        <v>816</v>
      </c>
      <c r="AP88" s="79" t="s">
        <v>176</v>
      </c>
      <c r="AQ88" s="79">
        <v>0</v>
      </c>
      <c r="AR88" s="79">
        <v>0</v>
      </c>
      <c r="AS88" s="79"/>
      <c r="AT88" s="79"/>
      <c r="AU88" s="79"/>
      <c r="AV88" s="79"/>
      <c r="AW88" s="79"/>
      <c r="AX88" s="79"/>
      <c r="AY88" s="79"/>
      <c r="AZ88" s="79"/>
      <c r="BA88">
        <v>3</v>
      </c>
      <c r="BB88" s="78" t="str">
        <f>REPLACE(INDEX(GroupVertices[Group],MATCH(Edges[[#This Row],[Vertex 1]],GroupVertices[Vertex],0)),1,1,"")</f>
        <v>2</v>
      </c>
      <c r="BC88" s="78" t="str">
        <f>REPLACE(INDEX(GroupVertices[Group],MATCH(Edges[[#This Row],[Vertex 2]],GroupVertices[Vertex],0)),1,1,"")</f>
        <v>2</v>
      </c>
      <c r="BD88" s="48"/>
      <c r="BE88" s="49"/>
      <c r="BF88" s="48"/>
      <c r="BG88" s="49"/>
      <c r="BH88" s="48"/>
      <c r="BI88" s="49"/>
      <c r="BJ88" s="48"/>
      <c r="BK88" s="49"/>
      <c r="BL88" s="48"/>
    </row>
    <row r="89" spans="1:64" ht="15">
      <c r="A89" s="64" t="s">
        <v>227</v>
      </c>
      <c r="B89" s="64" t="s">
        <v>224</v>
      </c>
      <c r="C89" s="65" t="s">
        <v>2658</v>
      </c>
      <c r="D89" s="66">
        <v>6.5</v>
      </c>
      <c r="E89" s="67" t="s">
        <v>136</v>
      </c>
      <c r="F89" s="68">
        <v>23.5</v>
      </c>
      <c r="G89" s="65"/>
      <c r="H89" s="69"/>
      <c r="I89" s="70"/>
      <c r="J89" s="70"/>
      <c r="K89" s="34" t="s">
        <v>66</v>
      </c>
      <c r="L89" s="77">
        <v>89</v>
      </c>
      <c r="M89" s="77"/>
      <c r="N89" s="72"/>
      <c r="O89" s="79" t="s">
        <v>337</v>
      </c>
      <c r="P89" s="81">
        <v>43688.62793981482</v>
      </c>
      <c r="Q89" s="79" t="s">
        <v>368</v>
      </c>
      <c r="R89" s="82" t="s">
        <v>522</v>
      </c>
      <c r="S89" s="79" t="s">
        <v>548</v>
      </c>
      <c r="T89" s="79"/>
      <c r="U89" s="79"/>
      <c r="V89" s="82" t="s">
        <v>582</v>
      </c>
      <c r="W89" s="81">
        <v>43688.62793981482</v>
      </c>
      <c r="X89" s="82" t="s">
        <v>650</v>
      </c>
      <c r="Y89" s="79"/>
      <c r="Z89" s="79"/>
      <c r="AA89" s="85" t="s">
        <v>822</v>
      </c>
      <c r="AB89" s="85" t="s">
        <v>816</v>
      </c>
      <c r="AC89" s="79" t="b">
        <v>0</v>
      </c>
      <c r="AD89" s="79">
        <v>0</v>
      </c>
      <c r="AE89" s="85" t="s">
        <v>1034</v>
      </c>
      <c r="AF89" s="79" t="b">
        <v>0</v>
      </c>
      <c r="AG89" s="79" t="s">
        <v>1102</v>
      </c>
      <c r="AH89" s="79"/>
      <c r="AI89" s="85" t="s">
        <v>1033</v>
      </c>
      <c r="AJ89" s="79" t="b">
        <v>0</v>
      </c>
      <c r="AK89" s="79">
        <v>0</v>
      </c>
      <c r="AL89" s="85" t="s">
        <v>1033</v>
      </c>
      <c r="AM89" s="79" t="s">
        <v>1109</v>
      </c>
      <c r="AN89" s="79" t="b">
        <v>1</v>
      </c>
      <c r="AO89" s="85" t="s">
        <v>816</v>
      </c>
      <c r="AP89" s="79" t="s">
        <v>176</v>
      </c>
      <c r="AQ89" s="79">
        <v>0</v>
      </c>
      <c r="AR89" s="79">
        <v>0</v>
      </c>
      <c r="AS89" s="79"/>
      <c r="AT89" s="79"/>
      <c r="AU89" s="79"/>
      <c r="AV89" s="79"/>
      <c r="AW89" s="79"/>
      <c r="AX89" s="79"/>
      <c r="AY89" s="79"/>
      <c r="AZ89" s="79"/>
      <c r="BA89">
        <v>3</v>
      </c>
      <c r="BB89" s="78" t="str">
        <f>REPLACE(INDEX(GroupVertices[Group],MATCH(Edges[[#This Row],[Vertex 1]],GroupVertices[Vertex],0)),1,1,"")</f>
        <v>2</v>
      </c>
      <c r="BC89" s="78" t="str">
        <f>REPLACE(INDEX(GroupVertices[Group],MATCH(Edges[[#This Row],[Vertex 2]],GroupVertices[Vertex],0)),1,1,"")</f>
        <v>2</v>
      </c>
      <c r="BD89" s="48">
        <v>0</v>
      </c>
      <c r="BE89" s="49">
        <v>0</v>
      </c>
      <c r="BF89" s="48">
        <v>0</v>
      </c>
      <c r="BG89" s="49">
        <v>0</v>
      </c>
      <c r="BH89" s="48">
        <v>0</v>
      </c>
      <c r="BI89" s="49">
        <v>0</v>
      </c>
      <c r="BJ89" s="48">
        <v>16</v>
      </c>
      <c r="BK89" s="49">
        <v>100</v>
      </c>
      <c r="BL89" s="48">
        <v>16</v>
      </c>
    </row>
    <row r="90" spans="1:64" ht="15">
      <c r="A90" s="64" t="s">
        <v>226</v>
      </c>
      <c r="B90" s="64" t="s">
        <v>227</v>
      </c>
      <c r="C90" s="65" t="s">
        <v>2658</v>
      </c>
      <c r="D90" s="66">
        <v>6.5</v>
      </c>
      <c r="E90" s="67" t="s">
        <v>136</v>
      </c>
      <c r="F90" s="68">
        <v>23.5</v>
      </c>
      <c r="G90" s="65"/>
      <c r="H90" s="69"/>
      <c r="I90" s="70"/>
      <c r="J90" s="70"/>
      <c r="K90" s="34" t="s">
        <v>66</v>
      </c>
      <c r="L90" s="77">
        <v>90</v>
      </c>
      <c r="M90" s="77"/>
      <c r="N90" s="72"/>
      <c r="O90" s="79" t="s">
        <v>337</v>
      </c>
      <c r="P90" s="81">
        <v>43688.08936342593</v>
      </c>
      <c r="Q90" s="79" t="s">
        <v>369</v>
      </c>
      <c r="R90" s="79"/>
      <c r="S90" s="79"/>
      <c r="T90" s="79"/>
      <c r="U90" s="79"/>
      <c r="V90" s="82" t="s">
        <v>581</v>
      </c>
      <c r="W90" s="81">
        <v>43688.08936342593</v>
      </c>
      <c r="X90" s="82" t="s">
        <v>651</v>
      </c>
      <c r="Y90" s="79"/>
      <c r="Z90" s="79"/>
      <c r="AA90" s="85" t="s">
        <v>823</v>
      </c>
      <c r="AB90" s="85" t="s">
        <v>819</v>
      </c>
      <c r="AC90" s="79" t="b">
        <v>0</v>
      </c>
      <c r="AD90" s="79">
        <v>0</v>
      </c>
      <c r="AE90" s="85" t="s">
        <v>1037</v>
      </c>
      <c r="AF90" s="79" t="b">
        <v>0</v>
      </c>
      <c r="AG90" s="79" t="s">
        <v>1103</v>
      </c>
      <c r="AH90" s="79"/>
      <c r="AI90" s="85" t="s">
        <v>1033</v>
      </c>
      <c r="AJ90" s="79" t="b">
        <v>0</v>
      </c>
      <c r="AK90" s="79">
        <v>0</v>
      </c>
      <c r="AL90" s="85" t="s">
        <v>1033</v>
      </c>
      <c r="AM90" s="79" t="s">
        <v>1111</v>
      </c>
      <c r="AN90" s="79" t="b">
        <v>0</v>
      </c>
      <c r="AO90" s="85" t="s">
        <v>819</v>
      </c>
      <c r="AP90" s="79" t="s">
        <v>176</v>
      </c>
      <c r="AQ90" s="79">
        <v>0</v>
      </c>
      <c r="AR90" s="79">
        <v>0</v>
      </c>
      <c r="AS90" s="79"/>
      <c r="AT90" s="79"/>
      <c r="AU90" s="79"/>
      <c r="AV90" s="79"/>
      <c r="AW90" s="79"/>
      <c r="AX90" s="79"/>
      <c r="AY90" s="79"/>
      <c r="AZ90" s="79"/>
      <c r="BA90">
        <v>3</v>
      </c>
      <c r="BB90" s="78" t="str">
        <f>REPLACE(INDEX(GroupVertices[Group],MATCH(Edges[[#This Row],[Vertex 1]],GroupVertices[Vertex],0)),1,1,"")</f>
        <v>2</v>
      </c>
      <c r="BC90" s="78" t="str">
        <f>REPLACE(INDEX(GroupVertices[Group],MATCH(Edges[[#This Row],[Vertex 2]],GroupVertices[Vertex],0)),1,1,"")</f>
        <v>2</v>
      </c>
      <c r="BD90" s="48">
        <v>0</v>
      </c>
      <c r="BE90" s="49">
        <v>0</v>
      </c>
      <c r="BF90" s="48">
        <v>0</v>
      </c>
      <c r="BG90" s="49">
        <v>0</v>
      </c>
      <c r="BH90" s="48">
        <v>0</v>
      </c>
      <c r="BI90" s="49">
        <v>0</v>
      </c>
      <c r="BJ90" s="48">
        <v>6</v>
      </c>
      <c r="BK90" s="49">
        <v>100</v>
      </c>
      <c r="BL90" s="48">
        <v>6</v>
      </c>
    </row>
    <row r="91" spans="1:64" ht="15">
      <c r="A91" s="64" t="s">
        <v>226</v>
      </c>
      <c r="B91" s="64" t="s">
        <v>227</v>
      </c>
      <c r="C91" s="65" t="s">
        <v>2655</v>
      </c>
      <c r="D91" s="66">
        <v>4.75</v>
      </c>
      <c r="E91" s="67" t="s">
        <v>136</v>
      </c>
      <c r="F91" s="68">
        <v>29.25</v>
      </c>
      <c r="G91" s="65"/>
      <c r="H91" s="69"/>
      <c r="I91" s="70"/>
      <c r="J91" s="70"/>
      <c r="K91" s="34" t="s">
        <v>66</v>
      </c>
      <c r="L91" s="77">
        <v>91</v>
      </c>
      <c r="M91" s="77"/>
      <c r="N91" s="72"/>
      <c r="O91" s="79" t="s">
        <v>336</v>
      </c>
      <c r="P91" s="81">
        <v>43688.1043287037</v>
      </c>
      <c r="Q91" s="79" t="s">
        <v>370</v>
      </c>
      <c r="R91" s="82" t="s">
        <v>523</v>
      </c>
      <c r="S91" s="79" t="s">
        <v>548</v>
      </c>
      <c r="T91" s="79"/>
      <c r="U91" s="79"/>
      <c r="V91" s="82" t="s">
        <v>581</v>
      </c>
      <c r="W91" s="81">
        <v>43688.1043287037</v>
      </c>
      <c r="X91" s="82" t="s">
        <v>652</v>
      </c>
      <c r="Y91" s="79"/>
      <c r="Z91" s="79"/>
      <c r="AA91" s="85" t="s">
        <v>824</v>
      </c>
      <c r="AB91" s="85" t="s">
        <v>809</v>
      </c>
      <c r="AC91" s="79" t="b">
        <v>0</v>
      </c>
      <c r="AD91" s="79">
        <v>0</v>
      </c>
      <c r="AE91" s="85" t="s">
        <v>1034</v>
      </c>
      <c r="AF91" s="79" t="b">
        <v>0</v>
      </c>
      <c r="AG91" s="79" t="s">
        <v>1102</v>
      </c>
      <c r="AH91" s="79"/>
      <c r="AI91" s="85" t="s">
        <v>1033</v>
      </c>
      <c r="AJ91" s="79" t="b">
        <v>0</v>
      </c>
      <c r="AK91" s="79">
        <v>0</v>
      </c>
      <c r="AL91" s="85" t="s">
        <v>1033</v>
      </c>
      <c r="AM91" s="79" t="s">
        <v>1111</v>
      </c>
      <c r="AN91" s="79" t="b">
        <v>1</v>
      </c>
      <c r="AO91" s="85" t="s">
        <v>809</v>
      </c>
      <c r="AP91" s="79" t="s">
        <v>176</v>
      </c>
      <c r="AQ91" s="79">
        <v>0</v>
      </c>
      <c r="AR91" s="79">
        <v>0</v>
      </c>
      <c r="AS91" s="79"/>
      <c r="AT91" s="79"/>
      <c r="AU91" s="79"/>
      <c r="AV91" s="79"/>
      <c r="AW91" s="79"/>
      <c r="AX91" s="79"/>
      <c r="AY91" s="79"/>
      <c r="AZ91" s="79"/>
      <c r="BA91">
        <v>2</v>
      </c>
      <c r="BB91" s="78" t="str">
        <f>REPLACE(INDEX(GroupVertices[Group],MATCH(Edges[[#This Row],[Vertex 1]],GroupVertices[Vertex],0)),1,1,"")</f>
        <v>2</v>
      </c>
      <c r="BC91" s="78" t="str">
        <f>REPLACE(INDEX(GroupVertices[Group],MATCH(Edges[[#This Row],[Vertex 2]],GroupVertices[Vertex],0)),1,1,"")</f>
        <v>2</v>
      </c>
      <c r="BD91" s="48">
        <v>0</v>
      </c>
      <c r="BE91" s="49">
        <v>0</v>
      </c>
      <c r="BF91" s="48">
        <v>0</v>
      </c>
      <c r="BG91" s="49">
        <v>0</v>
      </c>
      <c r="BH91" s="48">
        <v>0</v>
      </c>
      <c r="BI91" s="49">
        <v>0</v>
      </c>
      <c r="BJ91" s="48">
        <v>19</v>
      </c>
      <c r="BK91" s="49">
        <v>100</v>
      </c>
      <c r="BL91" s="48">
        <v>19</v>
      </c>
    </row>
    <row r="92" spans="1:64" ht="15">
      <c r="A92" s="64" t="s">
        <v>226</v>
      </c>
      <c r="B92" s="64" t="s">
        <v>227</v>
      </c>
      <c r="C92" s="65" t="s">
        <v>2658</v>
      </c>
      <c r="D92" s="66">
        <v>6.5</v>
      </c>
      <c r="E92" s="67" t="s">
        <v>136</v>
      </c>
      <c r="F92" s="68">
        <v>23.5</v>
      </c>
      <c r="G92" s="65"/>
      <c r="H92" s="69"/>
      <c r="I92" s="70"/>
      <c r="J92" s="70"/>
      <c r="K92" s="34" t="s">
        <v>66</v>
      </c>
      <c r="L92" s="77">
        <v>92</v>
      </c>
      <c r="M92" s="77"/>
      <c r="N92" s="72"/>
      <c r="O92" s="79" t="s">
        <v>337</v>
      </c>
      <c r="P92" s="81">
        <v>43688.105625</v>
      </c>
      <c r="Q92" s="79" t="s">
        <v>371</v>
      </c>
      <c r="R92" s="79"/>
      <c r="S92" s="79"/>
      <c r="T92" s="79"/>
      <c r="U92" s="79"/>
      <c r="V92" s="82" t="s">
        <v>581</v>
      </c>
      <c r="W92" s="81">
        <v>43688.105625</v>
      </c>
      <c r="X92" s="82" t="s">
        <v>653</v>
      </c>
      <c r="Y92" s="79"/>
      <c r="Z92" s="79"/>
      <c r="AA92" s="85" t="s">
        <v>825</v>
      </c>
      <c r="AB92" s="85" t="s">
        <v>821</v>
      </c>
      <c r="AC92" s="79" t="b">
        <v>0</v>
      </c>
      <c r="AD92" s="79">
        <v>0</v>
      </c>
      <c r="AE92" s="85" t="s">
        <v>1037</v>
      </c>
      <c r="AF92" s="79" t="b">
        <v>0</v>
      </c>
      <c r="AG92" s="79" t="s">
        <v>1102</v>
      </c>
      <c r="AH92" s="79"/>
      <c r="AI92" s="85" t="s">
        <v>1033</v>
      </c>
      <c r="AJ92" s="79" t="b">
        <v>0</v>
      </c>
      <c r="AK92" s="79">
        <v>0</v>
      </c>
      <c r="AL92" s="85" t="s">
        <v>1033</v>
      </c>
      <c r="AM92" s="79" t="s">
        <v>1111</v>
      </c>
      <c r="AN92" s="79" t="b">
        <v>0</v>
      </c>
      <c r="AO92" s="85" t="s">
        <v>821</v>
      </c>
      <c r="AP92" s="79" t="s">
        <v>176</v>
      </c>
      <c r="AQ92" s="79">
        <v>0</v>
      </c>
      <c r="AR92" s="79">
        <v>0</v>
      </c>
      <c r="AS92" s="79"/>
      <c r="AT92" s="79"/>
      <c r="AU92" s="79"/>
      <c r="AV92" s="79"/>
      <c r="AW92" s="79"/>
      <c r="AX92" s="79"/>
      <c r="AY92" s="79"/>
      <c r="AZ92" s="79"/>
      <c r="BA92">
        <v>3</v>
      </c>
      <c r="BB92" s="78" t="str">
        <f>REPLACE(INDEX(GroupVertices[Group],MATCH(Edges[[#This Row],[Vertex 1]],GroupVertices[Vertex],0)),1,1,"")</f>
        <v>2</v>
      </c>
      <c r="BC92" s="78" t="str">
        <f>REPLACE(INDEX(GroupVertices[Group],MATCH(Edges[[#This Row],[Vertex 2]],GroupVertices[Vertex],0)),1,1,"")</f>
        <v>2</v>
      </c>
      <c r="BD92" s="48">
        <v>0</v>
      </c>
      <c r="BE92" s="49">
        <v>0</v>
      </c>
      <c r="BF92" s="48">
        <v>0</v>
      </c>
      <c r="BG92" s="49">
        <v>0</v>
      </c>
      <c r="BH92" s="48">
        <v>0</v>
      </c>
      <c r="BI92" s="49">
        <v>0</v>
      </c>
      <c r="BJ92" s="48">
        <v>10</v>
      </c>
      <c r="BK92" s="49">
        <v>100</v>
      </c>
      <c r="BL92" s="48">
        <v>10</v>
      </c>
    </row>
    <row r="93" spans="1:64" ht="15">
      <c r="A93" s="64" t="s">
        <v>226</v>
      </c>
      <c r="B93" s="64" t="s">
        <v>227</v>
      </c>
      <c r="C93" s="65" t="s">
        <v>2655</v>
      </c>
      <c r="D93" s="66">
        <v>4.75</v>
      </c>
      <c r="E93" s="67" t="s">
        <v>136</v>
      </c>
      <c r="F93" s="68">
        <v>29.25</v>
      </c>
      <c r="G93" s="65"/>
      <c r="H93" s="69"/>
      <c r="I93" s="70"/>
      <c r="J93" s="70"/>
      <c r="K93" s="34" t="s">
        <v>66</v>
      </c>
      <c r="L93" s="77">
        <v>93</v>
      </c>
      <c r="M93" s="77"/>
      <c r="N93" s="72"/>
      <c r="O93" s="79" t="s">
        <v>336</v>
      </c>
      <c r="P93" s="81">
        <v>43688.54332175926</v>
      </c>
      <c r="Q93" s="79" t="s">
        <v>372</v>
      </c>
      <c r="R93" s="82" t="s">
        <v>524</v>
      </c>
      <c r="S93" s="79" t="s">
        <v>548</v>
      </c>
      <c r="T93" s="79"/>
      <c r="U93" s="79"/>
      <c r="V93" s="82" t="s">
        <v>581</v>
      </c>
      <c r="W93" s="81">
        <v>43688.54332175926</v>
      </c>
      <c r="X93" s="82" t="s">
        <v>654</v>
      </c>
      <c r="Y93" s="79"/>
      <c r="Z93" s="79"/>
      <c r="AA93" s="85" t="s">
        <v>826</v>
      </c>
      <c r="AB93" s="85" t="s">
        <v>810</v>
      </c>
      <c r="AC93" s="79" t="b">
        <v>0</v>
      </c>
      <c r="AD93" s="79">
        <v>0</v>
      </c>
      <c r="AE93" s="85" t="s">
        <v>1034</v>
      </c>
      <c r="AF93" s="79" t="b">
        <v>0</v>
      </c>
      <c r="AG93" s="79" t="s">
        <v>1102</v>
      </c>
      <c r="AH93" s="79"/>
      <c r="AI93" s="85" t="s">
        <v>1033</v>
      </c>
      <c r="AJ93" s="79" t="b">
        <v>0</v>
      </c>
      <c r="AK93" s="79">
        <v>0</v>
      </c>
      <c r="AL93" s="85" t="s">
        <v>1033</v>
      </c>
      <c r="AM93" s="79" t="s">
        <v>1109</v>
      </c>
      <c r="AN93" s="79" t="b">
        <v>1</v>
      </c>
      <c r="AO93" s="85" t="s">
        <v>810</v>
      </c>
      <c r="AP93" s="79" t="s">
        <v>176</v>
      </c>
      <c r="AQ93" s="79">
        <v>0</v>
      </c>
      <c r="AR93" s="79">
        <v>0</v>
      </c>
      <c r="AS93" s="79"/>
      <c r="AT93" s="79"/>
      <c r="AU93" s="79"/>
      <c r="AV93" s="79"/>
      <c r="AW93" s="79"/>
      <c r="AX93" s="79"/>
      <c r="AY93" s="79"/>
      <c r="AZ93" s="79"/>
      <c r="BA93">
        <v>2</v>
      </c>
      <c r="BB93" s="78" t="str">
        <f>REPLACE(INDEX(GroupVertices[Group],MATCH(Edges[[#This Row],[Vertex 1]],GroupVertices[Vertex],0)),1,1,"")</f>
        <v>2</v>
      </c>
      <c r="BC93" s="78" t="str">
        <f>REPLACE(INDEX(GroupVertices[Group],MATCH(Edges[[#This Row],[Vertex 2]],GroupVertices[Vertex],0)),1,1,"")</f>
        <v>2</v>
      </c>
      <c r="BD93" s="48">
        <v>0</v>
      </c>
      <c r="BE93" s="49">
        <v>0</v>
      </c>
      <c r="BF93" s="48">
        <v>0</v>
      </c>
      <c r="BG93" s="49">
        <v>0</v>
      </c>
      <c r="BH93" s="48">
        <v>0</v>
      </c>
      <c r="BI93" s="49">
        <v>0</v>
      </c>
      <c r="BJ93" s="48">
        <v>16</v>
      </c>
      <c r="BK93" s="49">
        <v>100</v>
      </c>
      <c r="BL93" s="48">
        <v>16</v>
      </c>
    </row>
    <row r="94" spans="1:64" ht="15">
      <c r="A94" s="64" t="s">
        <v>226</v>
      </c>
      <c r="B94" s="64" t="s">
        <v>227</v>
      </c>
      <c r="C94" s="65" t="s">
        <v>2658</v>
      </c>
      <c r="D94" s="66">
        <v>6.5</v>
      </c>
      <c r="E94" s="67" t="s">
        <v>136</v>
      </c>
      <c r="F94" s="68">
        <v>23.5</v>
      </c>
      <c r="G94" s="65"/>
      <c r="H94" s="69"/>
      <c r="I94" s="70"/>
      <c r="J94" s="70"/>
      <c r="K94" s="34" t="s">
        <v>66</v>
      </c>
      <c r="L94" s="77">
        <v>94</v>
      </c>
      <c r="M94" s="77"/>
      <c r="N94" s="72"/>
      <c r="O94" s="79" t="s">
        <v>337</v>
      </c>
      <c r="P94" s="81">
        <v>43688.62924768519</v>
      </c>
      <c r="Q94" s="79" t="s">
        <v>373</v>
      </c>
      <c r="R94" s="79"/>
      <c r="S94" s="79"/>
      <c r="T94" s="79"/>
      <c r="U94" s="79"/>
      <c r="V94" s="82" t="s">
        <v>581</v>
      </c>
      <c r="W94" s="81">
        <v>43688.62924768519</v>
      </c>
      <c r="X94" s="82" t="s">
        <v>655</v>
      </c>
      <c r="Y94" s="79"/>
      <c r="Z94" s="79"/>
      <c r="AA94" s="85" t="s">
        <v>827</v>
      </c>
      <c r="AB94" s="85" t="s">
        <v>822</v>
      </c>
      <c r="AC94" s="79" t="b">
        <v>0</v>
      </c>
      <c r="AD94" s="79">
        <v>0</v>
      </c>
      <c r="AE94" s="85" t="s">
        <v>1037</v>
      </c>
      <c r="AF94" s="79" t="b">
        <v>0</v>
      </c>
      <c r="AG94" s="79" t="s">
        <v>1102</v>
      </c>
      <c r="AH94" s="79"/>
      <c r="AI94" s="85" t="s">
        <v>1033</v>
      </c>
      <c r="AJ94" s="79" t="b">
        <v>0</v>
      </c>
      <c r="AK94" s="79">
        <v>0</v>
      </c>
      <c r="AL94" s="85" t="s">
        <v>1033</v>
      </c>
      <c r="AM94" s="79" t="s">
        <v>1109</v>
      </c>
      <c r="AN94" s="79" t="b">
        <v>0</v>
      </c>
      <c r="AO94" s="85" t="s">
        <v>822</v>
      </c>
      <c r="AP94" s="79" t="s">
        <v>176</v>
      </c>
      <c r="AQ94" s="79">
        <v>0</v>
      </c>
      <c r="AR94" s="79">
        <v>0</v>
      </c>
      <c r="AS94" s="79"/>
      <c r="AT94" s="79"/>
      <c r="AU94" s="79"/>
      <c r="AV94" s="79"/>
      <c r="AW94" s="79"/>
      <c r="AX94" s="79"/>
      <c r="AY94" s="79"/>
      <c r="AZ94" s="79"/>
      <c r="BA94">
        <v>3</v>
      </c>
      <c r="BB94" s="78" t="str">
        <f>REPLACE(INDEX(GroupVertices[Group],MATCH(Edges[[#This Row],[Vertex 1]],GroupVertices[Vertex],0)),1,1,"")</f>
        <v>2</v>
      </c>
      <c r="BC94" s="78" t="str">
        <f>REPLACE(INDEX(GroupVertices[Group],MATCH(Edges[[#This Row],[Vertex 2]],GroupVertices[Vertex],0)),1,1,"")</f>
        <v>2</v>
      </c>
      <c r="BD94" s="48">
        <v>0</v>
      </c>
      <c r="BE94" s="49">
        <v>0</v>
      </c>
      <c r="BF94" s="48">
        <v>0</v>
      </c>
      <c r="BG94" s="49">
        <v>0</v>
      </c>
      <c r="BH94" s="48">
        <v>0</v>
      </c>
      <c r="BI94" s="49">
        <v>0</v>
      </c>
      <c r="BJ94" s="48">
        <v>12</v>
      </c>
      <c r="BK94" s="49">
        <v>100</v>
      </c>
      <c r="BL94" s="48">
        <v>12</v>
      </c>
    </row>
    <row r="95" spans="1:64" ht="15">
      <c r="A95" s="64" t="s">
        <v>228</v>
      </c>
      <c r="B95" s="64" t="s">
        <v>267</v>
      </c>
      <c r="C95" s="65" t="s">
        <v>2656</v>
      </c>
      <c r="D95" s="66">
        <v>3</v>
      </c>
      <c r="E95" s="67" t="s">
        <v>132</v>
      </c>
      <c r="F95" s="68">
        <v>35</v>
      </c>
      <c r="G95" s="65"/>
      <c r="H95" s="69"/>
      <c r="I95" s="70"/>
      <c r="J95" s="70"/>
      <c r="K95" s="34" t="s">
        <v>65</v>
      </c>
      <c r="L95" s="77">
        <v>95</v>
      </c>
      <c r="M95" s="77"/>
      <c r="N95" s="72"/>
      <c r="O95" s="79" t="s">
        <v>336</v>
      </c>
      <c r="P95" s="81">
        <v>43688.77162037037</v>
      </c>
      <c r="Q95" s="79" t="s">
        <v>374</v>
      </c>
      <c r="R95" s="79"/>
      <c r="S95" s="79"/>
      <c r="T95" s="79" t="s">
        <v>551</v>
      </c>
      <c r="U95" s="79"/>
      <c r="V95" s="82" t="s">
        <v>583</v>
      </c>
      <c r="W95" s="81">
        <v>43688.77162037037</v>
      </c>
      <c r="X95" s="82" t="s">
        <v>656</v>
      </c>
      <c r="Y95" s="79"/>
      <c r="Z95" s="79"/>
      <c r="AA95" s="85" t="s">
        <v>828</v>
      </c>
      <c r="AB95" s="85" t="s">
        <v>878</v>
      </c>
      <c r="AC95" s="79" t="b">
        <v>0</v>
      </c>
      <c r="AD95" s="79">
        <v>0</v>
      </c>
      <c r="AE95" s="85" t="s">
        <v>1031</v>
      </c>
      <c r="AF95" s="79" t="b">
        <v>0</v>
      </c>
      <c r="AG95" s="79" t="s">
        <v>1102</v>
      </c>
      <c r="AH95" s="79"/>
      <c r="AI95" s="85" t="s">
        <v>1033</v>
      </c>
      <c r="AJ95" s="79" t="b">
        <v>0</v>
      </c>
      <c r="AK95" s="79">
        <v>0</v>
      </c>
      <c r="AL95" s="85" t="s">
        <v>1033</v>
      </c>
      <c r="AM95" s="79" t="s">
        <v>1110</v>
      </c>
      <c r="AN95" s="79" t="b">
        <v>0</v>
      </c>
      <c r="AO95" s="85" t="s">
        <v>878</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2</v>
      </c>
      <c r="BD95" s="48"/>
      <c r="BE95" s="49"/>
      <c r="BF95" s="48"/>
      <c r="BG95" s="49"/>
      <c r="BH95" s="48"/>
      <c r="BI95" s="49"/>
      <c r="BJ95" s="48"/>
      <c r="BK95" s="49"/>
      <c r="BL95" s="48"/>
    </row>
    <row r="96" spans="1:64" ht="15">
      <c r="A96" s="64" t="s">
        <v>228</v>
      </c>
      <c r="B96" s="64" t="s">
        <v>226</v>
      </c>
      <c r="C96" s="65" t="s">
        <v>2656</v>
      </c>
      <c r="D96" s="66">
        <v>3</v>
      </c>
      <c r="E96" s="67" t="s">
        <v>132</v>
      </c>
      <c r="F96" s="68">
        <v>35</v>
      </c>
      <c r="G96" s="65"/>
      <c r="H96" s="69"/>
      <c r="I96" s="70"/>
      <c r="J96" s="70"/>
      <c r="K96" s="34" t="s">
        <v>65</v>
      </c>
      <c r="L96" s="77">
        <v>96</v>
      </c>
      <c r="M96" s="77"/>
      <c r="N96" s="72"/>
      <c r="O96" s="79" t="s">
        <v>336</v>
      </c>
      <c r="P96" s="81">
        <v>43688.77162037037</v>
      </c>
      <c r="Q96" s="79" t="s">
        <v>374</v>
      </c>
      <c r="R96" s="79"/>
      <c r="S96" s="79"/>
      <c r="T96" s="79" t="s">
        <v>551</v>
      </c>
      <c r="U96" s="79"/>
      <c r="V96" s="82" t="s">
        <v>583</v>
      </c>
      <c r="W96" s="81">
        <v>43688.77162037037</v>
      </c>
      <c r="X96" s="82" t="s">
        <v>656</v>
      </c>
      <c r="Y96" s="79"/>
      <c r="Z96" s="79"/>
      <c r="AA96" s="85" t="s">
        <v>828</v>
      </c>
      <c r="AB96" s="85" t="s">
        <v>878</v>
      </c>
      <c r="AC96" s="79" t="b">
        <v>0</v>
      </c>
      <c r="AD96" s="79">
        <v>0</v>
      </c>
      <c r="AE96" s="85" t="s">
        <v>1031</v>
      </c>
      <c r="AF96" s="79" t="b">
        <v>0</v>
      </c>
      <c r="AG96" s="79" t="s">
        <v>1102</v>
      </c>
      <c r="AH96" s="79"/>
      <c r="AI96" s="85" t="s">
        <v>1033</v>
      </c>
      <c r="AJ96" s="79" t="b">
        <v>0</v>
      </c>
      <c r="AK96" s="79">
        <v>0</v>
      </c>
      <c r="AL96" s="85" t="s">
        <v>1033</v>
      </c>
      <c r="AM96" s="79" t="s">
        <v>1110</v>
      </c>
      <c r="AN96" s="79" t="b">
        <v>0</v>
      </c>
      <c r="AO96" s="85" t="s">
        <v>878</v>
      </c>
      <c r="AP96" s="79" t="s">
        <v>176</v>
      </c>
      <c r="AQ96" s="79">
        <v>0</v>
      </c>
      <c r="AR96" s="79">
        <v>0</v>
      </c>
      <c r="AS96" s="79"/>
      <c r="AT96" s="79"/>
      <c r="AU96" s="79"/>
      <c r="AV96" s="79"/>
      <c r="AW96" s="79"/>
      <c r="AX96" s="79"/>
      <c r="AY96" s="79"/>
      <c r="AZ96" s="79"/>
      <c r="BA96">
        <v>1</v>
      </c>
      <c r="BB96" s="78" t="str">
        <f>REPLACE(INDEX(GroupVertices[Group],MATCH(Edges[[#This Row],[Vertex 1]],GroupVertices[Vertex],0)),1,1,"")</f>
        <v>2</v>
      </c>
      <c r="BC96" s="78" t="str">
        <f>REPLACE(INDEX(GroupVertices[Group],MATCH(Edges[[#This Row],[Vertex 2]],GroupVertices[Vertex],0)),1,1,"")</f>
        <v>2</v>
      </c>
      <c r="BD96" s="48"/>
      <c r="BE96" s="49"/>
      <c r="BF96" s="48"/>
      <c r="BG96" s="49"/>
      <c r="BH96" s="48"/>
      <c r="BI96" s="49"/>
      <c r="BJ96" s="48"/>
      <c r="BK96" s="49"/>
      <c r="BL96" s="48"/>
    </row>
    <row r="97" spans="1:64" ht="15">
      <c r="A97" s="64" t="s">
        <v>228</v>
      </c>
      <c r="B97" s="64" t="s">
        <v>249</v>
      </c>
      <c r="C97" s="65" t="s">
        <v>2656</v>
      </c>
      <c r="D97" s="66">
        <v>3</v>
      </c>
      <c r="E97" s="67" t="s">
        <v>132</v>
      </c>
      <c r="F97" s="68">
        <v>35</v>
      </c>
      <c r="G97" s="65"/>
      <c r="H97" s="69"/>
      <c r="I97" s="70"/>
      <c r="J97" s="70"/>
      <c r="K97" s="34" t="s">
        <v>65</v>
      </c>
      <c r="L97" s="77">
        <v>97</v>
      </c>
      <c r="M97" s="77"/>
      <c r="N97" s="72"/>
      <c r="O97" s="79" t="s">
        <v>337</v>
      </c>
      <c r="P97" s="81">
        <v>43688.77162037037</v>
      </c>
      <c r="Q97" s="79" t="s">
        <v>374</v>
      </c>
      <c r="R97" s="79"/>
      <c r="S97" s="79"/>
      <c r="T97" s="79" t="s">
        <v>551</v>
      </c>
      <c r="U97" s="79"/>
      <c r="V97" s="82" t="s">
        <v>583</v>
      </c>
      <c r="W97" s="81">
        <v>43688.77162037037</v>
      </c>
      <c r="X97" s="82" t="s">
        <v>656</v>
      </c>
      <c r="Y97" s="79"/>
      <c r="Z97" s="79"/>
      <c r="AA97" s="85" t="s">
        <v>828</v>
      </c>
      <c r="AB97" s="85" t="s">
        <v>878</v>
      </c>
      <c r="AC97" s="79" t="b">
        <v>0</v>
      </c>
      <c r="AD97" s="79">
        <v>0</v>
      </c>
      <c r="AE97" s="85" t="s">
        <v>1031</v>
      </c>
      <c r="AF97" s="79" t="b">
        <v>0</v>
      </c>
      <c r="AG97" s="79" t="s">
        <v>1102</v>
      </c>
      <c r="AH97" s="79"/>
      <c r="AI97" s="85" t="s">
        <v>1033</v>
      </c>
      <c r="AJ97" s="79" t="b">
        <v>0</v>
      </c>
      <c r="AK97" s="79">
        <v>0</v>
      </c>
      <c r="AL97" s="85" t="s">
        <v>1033</v>
      </c>
      <c r="AM97" s="79" t="s">
        <v>1110</v>
      </c>
      <c r="AN97" s="79" t="b">
        <v>0</v>
      </c>
      <c r="AO97" s="85" t="s">
        <v>878</v>
      </c>
      <c r="AP97" s="79" t="s">
        <v>176</v>
      </c>
      <c r="AQ97" s="79">
        <v>0</v>
      </c>
      <c r="AR97" s="79">
        <v>0</v>
      </c>
      <c r="AS97" s="79"/>
      <c r="AT97" s="79"/>
      <c r="AU97" s="79"/>
      <c r="AV97" s="79"/>
      <c r="AW97" s="79"/>
      <c r="AX97" s="79"/>
      <c r="AY97" s="79"/>
      <c r="AZ97" s="79"/>
      <c r="BA97">
        <v>1</v>
      </c>
      <c r="BB97" s="78" t="str">
        <f>REPLACE(INDEX(GroupVertices[Group],MATCH(Edges[[#This Row],[Vertex 1]],GroupVertices[Vertex],0)),1,1,"")</f>
        <v>2</v>
      </c>
      <c r="BC97" s="78" t="str">
        <f>REPLACE(INDEX(GroupVertices[Group],MATCH(Edges[[#This Row],[Vertex 2]],GroupVertices[Vertex],0)),1,1,"")</f>
        <v>1</v>
      </c>
      <c r="BD97" s="48">
        <v>0</v>
      </c>
      <c r="BE97" s="49">
        <v>0</v>
      </c>
      <c r="BF97" s="48">
        <v>1</v>
      </c>
      <c r="BG97" s="49">
        <v>6.666666666666667</v>
      </c>
      <c r="BH97" s="48">
        <v>0</v>
      </c>
      <c r="BI97" s="49">
        <v>0</v>
      </c>
      <c r="BJ97" s="48">
        <v>14</v>
      </c>
      <c r="BK97" s="49">
        <v>93.33333333333333</v>
      </c>
      <c r="BL97" s="48">
        <v>15</v>
      </c>
    </row>
    <row r="98" spans="1:64" ht="15">
      <c r="A98" s="64" t="s">
        <v>229</v>
      </c>
      <c r="B98" s="64" t="s">
        <v>267</v>
      </c>
      <c r="C98" s="65" t="s">
        <v>2656</v>
      </c>
      <c r="D98" s="66">
        <v>3</v>
      </c>
      <c r="E98" s="67" t="s">
        <v>132</v>
      </c>
      <c r="F98" s="68">
        <v>35</v>
      </c>
      <c r="G98" s="65"/>
      <c r="H98" s="69"/>
      <c r="I98" s="70"/>
      <c r="J98" s="70"/>
      <c r="K98" s="34" t="s">
        <v>65</v>
      </c>
      <c r="L98" s="77">
        <v>98</v>
      </c>
      <c r="M98" s="77"/>
      <c r="N98" s="72"/>
      <c r="O98" s="79" t="s">
        <v>336</v>
      </c>
      <c r="P98" s="81">
        <v>43689.436423611114</v>
      </c>
      <c r="Q98" s="79" t="s">
        <v>375</v>
      </c>
      <c r="R98" s="79"/>
      <c r="S98" s="79"/>
      <c r="T98" s="79"/>
      <c r="U98" s="79"/>
      <c r="V98" s="82" t="s">
        <v>584</v>
      </c>
      <c r="W98" s="81">
        <v>43689.436423611114</v>
      </c>
      <c r="X98" s="82" t="s">
        <v>657</v>
      </c>
      <c r="Y98" s="79"/>
      <c r="Z98" s="79"/>
      <c r="AA98" s="85" t="s">
        <v>829</v>
      </c>
      <c r="AB98" s="85" t="s">
        <v>833</v>
      </c>
      <c r="AC98" s="79" t="b">
        <v>0</v>
      </c>
      <c r="AD98" s="79">
        <v>0</v>
      </c>
      <c r="AE98" s="85" t="s">
        <v>1038</v>
      </c>
      <c r="AF98" s="79" t="b">
        <v>0</v>
      </c>
      <c r="AG98" s="79" t="s">
        <v>1102</v>
      </c>
      <c r="AH98" s="79"/>
      <c r="AI98" s="85" t="s">
        <v>1033</v>
      </c>
      <c r="AJ98" s="79" t="b">
        <v>0</v>
      </c>
      <c r="AK98" s="79">
        <v>0</v>
      </c>
      <c r="AL98" s="85" t="s">
        <v>1033</v>
      </c>
      <c r="AM98" s="79" t="s">
        <v>1112</v>
      </c>
      <c r="AN98" s="79" t="b">
        <v>0</v>
      </c>
      <c r="AO98" s="85" t="s">
        <v>833</v>
      </c>
      <c r="AP98" s="79" t="s">
        <v>176</v>
      </c>
      <c r="AQ98" s="79">
        <v>0</v>
      </c>
      <c r="AR98" s="79">
        <v>0</v>
      </c>
      <c r="AS98" s="79"/>
      <c r="AT98" s="79"/>
      <c r="AU98" s="79"/>
      <c r="AV98" s="79"/>
      <c r="AW98" s="79"/>
      <c r="AX98" s="79"/>
      <c r="AY98" s="79"/>
      <c r="AZ98" s="79"/>
      <c r="BA98">
        <v>1</v>
      </c>
      <c r="BB98" s="78" t="str">
        <f>REPLACE(INDEX(GroupVertices[Group],MATCH(Edges[[#This Row],[Vertex 1]],GroupVertices[Vertex],0)),1,1,"")</f>
        <v>2</v>
      </c>
      <c r="BC98" s="78" t="str">
        <f>REPLACE(INDEX(GroupVertices[Group],MATCH(Edges[[#This Row],[Vertex 2]],GroupVertices[Vertex],0)),1,1,"")</f>
        <v>2</v>
      </c>
      <c r="BD98" s="48"/>
      <c r="BE98" s="49"/>
      <c r="BF98" s="48"/>
      <c r="BG98" s="49"/>
      <c r="BH98" s="48"/>
      <c r="BI98" s="49"/>
      <c r="BJ98" s="48"/>
      <c r="BK98" s="49"/>
      <c r="BL98" s="48"/>
    </row>
    <row r="99" spans="1:64" ht="15">
      <c r="A99" s="64" t="s">
        <v>229</v>
      </c>
      <c r="B99" s="64" t="s">
        <v>226</v>
      </c>
      <c r="C99" s="65" t="s">
        <v>2656</v>
      </c>
      <c r="D99" s="66">
        <v>3</v>
      </c>
      <c r="E99" s="67" t="s">
        <v>132</v>
      </c>
      <c r="F99" s="68">
        <v>35</v>
      </c>
      <c r="G99" s="65"/>
      <c r="H99" s="69"/>
      <c r="I99" s="70"/>
      <c r="J99" s="70"/>
      <c r="K99" s="34" t="s">
        <v>65</v>
      </c>
      <c r="L99" s="77">
        <v>99</v>
      </c>
      <c r="M99" s="77"/>
      <c r="N99" s="72"/>
      <c r="O99" s="79" t="s">
        <v>336</v>
      </c>
      <c r="P99" s="81">
        <v>43689.436423611114</v>
      </c>
      <c r="Q99" s="79" t="s">
        <v>375</v>
      </c>
      <c r="R99" s="79"/>
      <c r="S99" s="79"/>
      <c r="T99" s="79"/>
      <c r="U99" s="79"/>
      <c r="V99" s="82" t="s">
        <v>584</v>
      </c>
      <c r="W99" s="81">
        <v>43689.436423611114</v>
      </c>
      <c r="X99" s="82" t="s">
        <v>657</v>
      </c>
      <c r="Y99" s="79"/>
      <c r="Z99" s="79"/>
      <c r="AA99" s="85" t="s">
        <v>829</v>
      </c>
      <c r="AB99" s="85" t="s">
        <v>833</v>
      </c>
      <c r="AC99" s="79" t="b">
        <v>0</v>
      </c>
      <c r="AD99" s="79">
        <v>0</v>
      </c>
      <c r="AE99" s="85" t="s">
        <v>1038</v>
      </c>
      <c r="AF99" s="79" t="b">
        <v>0</v>
      </c>
      <c r="AG99" s="79" t="s">
        <v>1102</v>
      </c>
      <c r="AH99" s="79"/>
      <c r="AI99" s="85" t="s">
        <v>1033</v>
      </c>
      <c r="AJ99" s="79" t="b">
        <v>0</v>
      </c>
      <c r="AK99" s="79">
        <v>0</v>
      </c>
      <c r="AL99" s="85" t="s">
        <v>1033</v>
      </c>
      <c r="AM99" s="79" t="s">
        <v>1112</v>
      </c>
      <c r="AN99" s="79" t="b">
        <v>0</v>
      </c>
      <c r="AO99" s="85" t="s">
        <v>833</v>
      </c>
      <c r="AP99" s="79" t="s">
        <v>176</v>
      </c>
      <c r="AQ99" s="79">
        <v>0</v>
      </c>
      <c r="AR99" s="79">
        <v>0</v>
      </c>
      <c r="AS99" s="79"/>
      <c r="AT99" s="79"/>
      <c r="AU99" s="79"/>
      <c r="AV99" s="79"/>
      <c r="AW99" s="79"/>
      <c r="AX99" s="79"/>
      <c r="AY99" s="79"/>
      <c r="AZ99" s="79"/>
      <c r="BA99">
        <v>1</v>
      </c>
      <c r="BB99" s="78" t="str">
        <f>REPLACE(INDEX(GroupVertices[Group],MATCH(Edges[[#This Row],[Vertex 1]],GroupVertices[Vertex],0)),1,1,"")</f>
        <v>2</v>
      </c>
      <c r="BC99" s="78" t="str">
        <f>REPLACE(INDEX(GroupVertices[Group],MATCH(Edges[[#This Row],[Vertex 2]],GroupVertices[Vertex],0)),1,1,"")</f>
        <v>2</v>
      </c>
      <c r="BD99" s="48"/>
      <c r="BE99" s="49"/>
      <c r="BF99" s="48"/>
      <c r="BG99" s="49"/>
      <c r="BH99" s="48"/>
      <c r="BI99" s="49"/>
      <c r="BJ99" s="48"/>
      <c r="BK99" s="49"/>
      <c r="BL99" s="48"/>
    </row>
    <row r="100" spans="1:64" ht="15">
      <c r="A100" s="64" t="s">
        <v>229</v>
      </c>
      <c r="B100" s="64" t="s">
        <v>249</v>
      </c>
      <c r="C100" s="65" t="s">
        <v>2656</v>
      </c>
      <c r="D100" s="66">
        <v>3</v>
      </c>
      <c r="E100" s="67" t="s">
        <v>132</v>
      </c>
      <c r="F100" s="68">
        <v>35</v>
      </c>
      <c r="G100" s="65"/>
      <c r="H100" s="69"/>
      <c r="I100" s="70"/>
      <c r="J100" s="70"/>
      <c r="K100" s="34" t="s">
        <v>65</v>
      </c>
      <c r="L100" s="77">
        <v>100</v>
      </c>
      <c r="M100" s="77"/>
      <c r="N100" s="72"/>
      <c r="O100" s="79" t="s">
        <v>336</v>
      </c>
      <c r="P100" s="81">
        <v>43689.436423611114</v>
      </c>
      <c r="Q100" s="79" t="s">
        <v>375</v>
      </c>
      <c r="R100" s="79"/>
      <c r="S100" s="79"/>
      <c r="T100" s="79"/>
      <c r="U100" s="79"/>
      <c r="V100" s="82" t="s">
        <v>584</v>
      </c>
      <c r="W100" s="81">
        <v>43689.436423611114</v>
      </c>
      <c r="X100" s="82" t="s">
        <v>657</v>
      </c>
      <c r="Y100" s="79"/>
      <c r="Z100" s="79"/>
      <c r="AA100" s="85" t="s">
        <v>829</v>
      </c>
      <c r="AB100" s="85" t="s">
        <v>833</v>
      </c>
      <c r="AC100" s="79" t="b">
        <v>0</v>
      </c>
      <c r="AD100" s="79">
        <v>0</v>
      </c>
      <c r="AE100" s="85" t="s">
        <v>1038</v>
      </c>
      <c r="AF100" s="79" t="b">
        <v>0</v>
      </c>
      <c r="AG100" s="79" t="s">
        <v>1102</v>
      </c>
      <c r="AH100" s="79"/>
      <c r="AI100" s="85" t="s">
        <v>1033</v>
      </c>
      <c r="AJ100" s="79" t="b">
        <v>0</v>
      </c>
      <c r="AK100" s="79">
        <v>0</v>
      </c>
      <c r="AL100" s="85" t="s">
        <v>1033</v>
      </c>
      <c r="AM100" s="79" t="s">
        <v>1112</v>
      </c>
      <c r="AN100" s="79" t="b">
        <v>0</v>
      </c>
      <c r="AO100" s="85" t="s">
        <v>833</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2</v>
      </c>
      <c r="BC100" s="78" t="str">
        <f>REPLACE(INDEX(GroupVertices[Group],MATCH(Edges[[#This Row],[Vertex 2]],GroupVertices[Vertex],0)),1,1,"")</f>
        <v>1</v>
      </c>
      <c r="BD100" s="48"/>
      <c r="BE100" s="49"/>
      <c r="BF100" s="48"/>
      <c r="BG100" s="49"/>
      <c r="BH100" s="48"/>
      <c r="BI100" s="49"/>
      <c r="BJ100" s="48"/>
      <c r="BK100" s="49"/>
      <c r="BL100" s="48"/>
    </row>
    <row r="101" spans="1:64" ht="15">
      <c r="A101" s="64" t="s">
        <v>229</v>
      </c>
      <c r="B101" s="64" t="s">
        <v>224</v>
      </c>
      <c r="C101" s="65" t="s">
        <v>2656</v>
      </c>
      <c r="D101" s="66">
        <v>3</v>
      </c>
      <c r="E101" s="67" t="s">
        <v>132</v>
      </c>
      <c r="F101" s="68">
        <v>35</v>
      </c>
      <c r="G101" s="65"/>
      <c r="H101" s="69"/>
      <c r="I101" s="70"/>
      <c r="J101" s="70"/>
      <c r="K101" s="34" t="s">
        <v>65</v>
      </c>
      <c r="L101" s="77">
        <v>101</v>
      </c>
      <c r="M101" s="77"/>
      <c r="N101" s="72"/>
      <c r="O101" s="79" t="s">
        <v>336</v>
      </c>
      <c r="P101" s="81">
        <v>43689.436423611114</v>
      </c>
      <c r="Q101" s="79" t="s">
        <v>375</v>
      </c>
      <c r="R101" s="79"/>
      <c r="S101" s="79"/>
      <c r="T101" s="79"/>
      <c r="U101" s="79"/>
      <c r="V101" s="82" t="s">
        <v>584</v>
      </c>
      <c r="W101" s="81">
        <v>43689.436423611114</v>
      </c>
      <c r="X101" s="82" t="s">
        <v>657</v>
      </c>
      <c r="Y101" s="79"/>
      <c r="Z101" s="79"/>
      <c r="AA101" s="85" t="s">
        <v>829</v>
      </c>
      <c r="AB101" s="85" t="s">
        <v>833</v>
      </c>
      <c r="AC101" s="79" t="b">
        <v>0</v>
      </c>
      <c r="AD101" s="79">
        <v>0</v>
      </c>
      <c r="AE101" s="85" t="s">
        <v>1038</v>
      </c>
      <c r="AF101" s="79" t="b">
        <v>0</v>
      </c>
      <c r="AG101" s="79" t="s">
        <v>1102</v>
      </c>
      <c r="AH101" s="79"/>
      <c r="AI101" s="85" t="s">
        <v>1033</v>
      </c>
      <c r="AJ101" s="79" t="b">
        <v>0</v>
      </c>
      <c r="AK101" s="79">
        <v>0</v>
      </c>
      <c r="AL101" s="85" t="s">
        <v>1033</v>
      </c>
      <c r="AM101" s="79" t="s">
        <v>1112</v>
      </c>
      <c r="AN101" s="79" t="b">
        <v>0</v>
      </c>
      <c r="AO101" s="85" t="s">
        <v>833</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2</v>
      </c>
      <c r="BC101" s="78" t="str">
        <f>REPLACE(INDEX(GroupVertices[Group],MATCH(Edges[[#This Row],[Vertex 2]],GroupVertices[Vertex],0)),1,1,"")</f>
        <v>2</v>
      </c>
      <c r="BD101" s="48"/>
      <c r="BE101" s="49"/>
      <c r="BF101" s="48"/>
      <c r="BG101" s="49"/>
      <c r="BH101" s="48"/>
      <c r="BI101" s="49"/>
      <c r="BJ101" s="48"/>
      <c r="BK101" s="49"/>
      <c r="BL101" s="48"/>
    </row>
    <row r="102" spans="1:64" ht="15">
      <c r="A102" s="64" t="s">
        <v>229</v>
      </c>
      <c r="B102" s="64" t="s">
        <v>231</v>
      </c>
      <c r="C102" s="65" t="s">
        <v>2656</v>
      </c>
      <c r="D102" s="66">
        <v>3</v>
      </c>
      <c r="E102" s="67" t="s">
        <v>132</v>
      </c>
      <c r="F102" s="68">
        <v>35</v>
      </c>
      <c r="G102" s="65"/>
      <c r="H102" s="69"/>
      <c r="I102" s="70"/>
      <c r="J102" s="70"/>
      <c r="K102" s="34" t="s">
        <v>65</v>
      </c>
      <c r="L102" s="77">
        <v>102</v>
      </c>
      <c r="M102" s="77"/>
      <c r="N102" s="72"/>
      <c r="O102" s="79" t="s">
        <v>337</v>
      </c>
      <c r="P102" s="81">
        <v>43689.436423611114</v>
      </c>
      <c r="Q102" s="79" t="s">
        <v>375</v>
      </c>
      <c r="R102" s="79"/>
      <c r="S102" s="79"/>
      <c r="T102" s="79"/>
      <c r="U102" s="79"/>
      <c r="V102" s="82" t="s">
        <v>584</v>
      </c>
      <c r="W102" s="81">
        <v>43689.436423611114</v>
      </c>
      <c r="X102" s="82" t="s">
        <v>657</v>
      </c>
      <c r="Y102" s="79"/>
      <c r="Z102" s="79"/>
      <c r="AA102" s="85" t="s">
        <v>829</v>
      </c>
      <c r="AB102" s="85" t="s">
        <v>833</v>
      </c>
      <c r="AC102" s="79" t="b">
        <v>0</v>
      </c>
      <c r="AD102" s="79">
        <v>0</v>
      </c>
      <c r="AE102" s="85" t="s">
        <v>1038</v>
      </c>
      <c r="AF102" s="79" t="b">
        <v>0</v>
      </c>
      <c r="AG102" s="79" t="s">
        <v>1102</v>
      </c>
      <c r="AH102" s="79"/>
      <c r="AI102" s="85" t="s">
        <v>1033</v>
      </c>
      <c r="AJ102" s="79" t="b">
        <v>0</v>
      </c>
      <c r="AK102" s="79">
        <v>0</v>
      </c>
      <c r="AL102" s="85" t="s">
        <v>1033</v>
      </c>
      <c r="AM102" s="79" t="s">
        <v>1112</v>
      </c>
      <c r="AN102" s="79" t="b">
        <v>0</v>
      </c>
      <c r="AO102" s="85" t="s">
        <v>833</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2</v>
      </c>
      <c r="BC102" s="78" t="str">
        <f>REPLACE(INDEX(GroupVertices[Group],MATCH(Edges[[#This Row],[Vertex 2]],GroupVertices[Vertex],0)),1,1,"")</f>
        <v>2</v>
      </c>
      <c r="BD102" s="48">
        <v>0</v>
      </c>
      <c r="BE102" s="49">
        <v>0</v>
      </c>
      <c r="BF102" s="48">
        <v>0</v>
      </c>
      <c r="BG102" s="49">
        <v>0</v>
      </c>
      <c r="BH102" s="48">
        <v>0</v>
      </c>
      <c r="BI102" s="49">
        <v>0</v>
      </c>
      <c r="BJ102" s="48">
        <v>12</v>
      </c>
      <c r="BK102" s="49">
        <v>100</v>
      </c>
      <c r="BL102" s="48">
        <v>12</v>
      </c>
    </row>
    <row r="103" spans="1:64" ht="15">
      <c r="A103" s="64" t="s">
        <v>230</v>
      </c>
      <c r="B103" s="64" t="s">
        <v>249</v>
      </c>
      <c r="C103" s="65" t="s">
        <v>2658</v>
      </c>
      <c r="D103" s="66">
        <v>6.5</v>
      </c>
      <c r="E103" s="67" t="s">
        <v>136</v>
      </c>
      <c r="F103" s="68">
        <v>23.5</v>
      </c>
      <c r="G103" s="65"/>
      <c r="H103" s="69"/>
      <c r="I103" s="70"/>
      <c r="J103" s="70"/>
      <c r="K103" s="34" t="s">
        <v>65</v>
      </c>
      <c r="L103" s="77">
        <v>103</v>
      </c>
      <c r="M103" s="77"/>
      <c r="N103" s="72"/>
      <c r="O103" s="79" t="s">
        <v>337</v>
      </c>
      <c r="P103" s="81">
        <v>43687.78333333333</v>
      </c>
      <c r="Q103" s="79" t="s">
        <v>376</v>
      </c>
      <c r="R103" s="79"/>
      <c r="S103" s="79"/>
      <c r="T103" s="79"/>
      <c r="U103" s="82" t="s">
        <v>558</v>
      </c>
      <c r="V103" s="82" t="s">
        <v>558</v>
      </c>
      <c r="W103" s="81">
        <v>43687.78333333333</v>
      </c>
      <c r="X103" s="82" t="s">
        <v>658</v>
      </c>
      <c r="Y103" s="79"/>
      <c r="Z103" s="79"/>
      <c r="AA103" s="85" t="s">
        <v>830</v>
      </c>
      <c r="AB103" s="85" t="s">
        <v>953</v>
      </c>
      <c r="AC103" s="79" t="b">
        <v>0</v>
      </c>
      <c r="AD103" s="79">
        <v>0</v>
      </c>
      <c r="AE103" s="85" t="s">
        <v>1031</v>
      </c>
      <c r="AF103" s="79" t="b">
        <v>0</v>
      </c>
      <c r="AG103" s="79" t="s">
        <v>1104</v>
      </c>
      <c r="AH103" s="79"/>
      <c r="AI103" s="85" t="s">
        <v>1033</v>
      </c>
      <c r="AJ103" s="79" t="b">
        <v>0</v>
      </c>
      <c r="AK103" s="79">
        <v>0</v>
      </c>
      <c r="AL103" s="85" t="s">
        <v>1033</v>
      </c>
      <c r="AM103" s="79" t="s">
        <v>1110</v>
      </c>
      <c r="AN103" s="79" t="b">
        <v>0</v>
      </c>
      <c r="AO103" s="85" t="s">
        <v>953</v>
      </c>
      <c r="AP103" s="79" t="s">
        <v>176</v>
      </c>
      <c r="AQ103" s="79">
        <v>0</v>
      </c>
      <c r="AR103" s="79">
        <v>0</v>
      </c>
      <c r="AS103" s="79" t="s">
        <v>1114</v>
      </c>
      <c r="AT103" s="79" t="s">
        <v>1124</v>
      </c>
      <c r="AU103" s="79" t="s">
        <v>1125</v>
      </c>
      <c r="AV103" s="79" t="s">
        <v>1126</v>
      </c>
      <c r="AW103" s="79" t="s">
        <v>1135</v>
      </c>
      <c r="AX103" s="79" t="s">
        <v>1144</v>
      </c>
      <c r="AY103" s="79" t="s">
        <v>1152</v>
      </c>
      <c r="AZ103" s="82" t="s">
        <v>1155</v>
      </c>
      <c r="BA103">
        <v>3</v>
      </c>
      <c r="BB103" s="78" t="str">
        <f>REPLACE(INDEX(GroupVertices[Group],MATCH(Edges[[#This Row],[Vertex 1]],GroupVertices[Vertex],0)),1,1,"")</f>
        <v>1</v>
      </c>
      <c r="BC103" s="78" t="str">
        <f>REPLACE(INDEX(GroupVertices[Group],MATCH(Edges[[#This Row],[Vertex 2]],GroupVertices[Vertex],0)),1,1,"")</f>
        <v>1</v>
      </c>
      <c r="BD103" s="48">
        <v>0</v>
      </c>
      <c r="BE103" s="49">
        <v>0</v>
      </c>
      <c r="BF103" s="48">
        <v>0</v>
      </c>
      <c r="BG103" s="49">
        <v>0</v>
      </c>
      <c r="BH103" s="48">
        <v>0</v>
      </c>
      <c r="BI103" s="49">
        <v>0</v>
      </c>
      <c r="BJ103" s="48">
        <v>1</v>
      </c>
      <c r="BK103" s="49">
        <v>100</v>
      </c>
      <c r="BL103" s="48">
        <v>1</v>
      </c>
    </row>
    <row r="104" spans="1:64" ht="15">
      <c r="A104" s="64" t="s">
        <v>230</v>
      </c>
      <c r="B104" s="64" t="s">
        <v>249</v>
      </c>
      <c r="C104" s="65" t="s">
        <v>2658</v>
      </c>
      <c r="D104" s="66">
        <v>6.5</v>
      </c>
      <c r="E104" s="67" t="s">
        <v>136</v>
      </c>
      <c r="F104" s="68">
        <v>23.5</v>
      </c>
      <c r="G104" s="65"/>
      <c r="H104" s="69"/>
      <c r="I104" s="70"/>
      <c r="J104" s="70"/>
      <c r="K104" s="34" t="s">
        <v>65</v>
      </c>
      <c r="L104" s="77">
        <v>104</v>
      </c>
      <c r="M104" s="77"/>
      <c r="N104" s="72"/>
      <c r="O104" s="79" t="s">
        <v>337</v>
      </c>
      <c r="P104" s="81">
        <v>43688.93038194445</v>
      </c>
      <c r="Q104" s="79" t="s">
        <v>377</v>
      </c>
      <c r="R104" s="79"/>
      <c r="S104" s="79"/>
      <c r="T104" s="79" t="s">
        <v>552</v>
      </c>
      <c r="U104" s="79"/>
      <c r="V104" s="82" t="s">
        <v>585</v>
      </c>
      <c r="W104" s="81">
        <v>43688.93038194445</v>
      </c>
      <c r="X104" s="82" t="s">
        <v>659</v>
      </c>
      <c r="Y104" s="79"/>
      <c r="Z104" s="79"/>
      <c r="AA104" s="85" t="s">
        <v>831</v>
      </c>
      <c r="AB104" s="79"/>
      <c r="AC104" s="79" t="b">
        <v>0</v>
      </c>
      <c r="AD104" s="79">
        <v>0</v>
      </c>
      <c r="AE104" s="85" t="s">
        <v>1031</v>
      </c>
      <c r="AF104" s="79" t="b">
        <v>1</v>
      </c>
      <c r="AG104" s="79" t="s">
        <v>1102</v>
      </c>
      <c r="AH104" s="79"/>
      <c r="AI104" s="85" t="s">
        <v>1108</v>
      </c>
      <c r="AJ104" s="79" t="b">
        <v>0</v>
      </c>
      <c r="AK104" s="79">
        <v>0</v>
      </c>
      <c r="AL104" s="85" t="s">
        <v>1033</v>
      </c>
      <c r="AM104" s="79" t="s">
        <v>1110</v>
      </c>
      <c r="AN104" s="79" t="b">
        <v>0</v>
      </c>
      <c r="AO104" s="85" t="s">
        <v>831</v>
      </c>
      <c r="AP104" s="79" t="s">
        <v>176</v>
      </c>
      <c r="AQ104" s="79">
        <v>0</v>
      </c>
      <c r="AR104" s="79">
        <v>0</v>
      </c>
      <c r="AS104" s="79" t="s">
        <v>1114</v>
      </c>
      <c r="AT104" s="79" t="s">
        <v>1124</v>
      </c>
      <c r="AU104" s="79" t="s">
        <v>1125</v>
      </c>
      <c r="AV104" s="79" t="s">
        <v>1126</v>
      </c>
      <c r="AW104" s="79" t="s">
        <v>1135</v>
      </c>
      <c r="AX104" s="79" t="s">
        <v>1144</v>
      </c>
      <c r="AY104" s="79" t="s">
        <v>1152</v>
      </c>
      <c r="AZ104" s="82" t="s">
        <v>1155</v>
      </c>
      <c r="BA104">
        <v>3</v>
      </c>
      <c r="BB104" s="78" t="str">
        <f>REPLACE(INDEX(GroupVertices[Group],MATCH(Edges[[#This Row],[Vertex 1]],GroupVertices[Vertex],0)),1,1,"")</f>
        <v>1</v>
      </c>
      <c r="BC104" s="78" t="str">
        <f>REPLACE(INDEX(GroupVertices[Group],MATCH(Edges[[#This Row],[Vertex 2]],GroupVertices[Vertex],0)),1,1,"")</f>
        <v>1</v>
      </c>
      <c r="BD104" s="48">
        <v>0</v>
      </c>
      <c r="BE104" s="49">
        <v>0</v>
      </c>
      <c r="BF104" s="48">
        <v>0</v>
      </c>
      <c r="BG104" s="49">
        <v>0</v>
      </c>
      <c r="BH104" s="48">
        <v>0</v>
      </c>
      <c r="BI104" s="49">
        <v>0</v>
      </c>
      <c r="BJ104" s="48">
        <v>6</v>
      </c>
      <c r="BK104" s="49">
        <v>100</v>
      </c>
      <c r="BL104" s="48">
        <v>6</v>
      </c>
    </row>
    <row r="105" spans="1:64" ht="15">
      <c r="A105" s="64" t="s">
        <v>230</v>
      </c>
      <c r="B105" s="64" t="s">
        <v>249</v>
      </c>
      <c r="C105" s="65" t="s">
        <v>2658</v>
      </c>
      <c r="D105" s="66">
        <v>6.5</v>
      </c>
      <c r="E105" s="67" t="s">
        <v>136</v>
      </c>
      <c r="F105" s="68">
        <v>23.5</v>
      </c>
      <c r="G105" s="65"/>
      <c r="H105" s="69"/>
      <c r="I105" s="70"/>
      <c r="J105" s="70"/>
      <c r="K105" s="34" t="s">
        <v>65</v>
      </c>
      <c r="L105" s="77">
        <v>105</v>
      </c>
      <c r="M105" s="77"/>
      <c r="N105" s="72"/>
      <c r="O105" s="79" t="s">
        <v>337</v>
      </c>
      <c r="P105" s="81">
        <v>43690.86306712963</v>
      </c>
      <c r="Q105" s="79" t="s">
        <v>378</v>
      </c>
      <c r="R105" s="79"/>
      <c r="S105" s="79"/>
      <c r="T105" s="79"/>
      <c r="U105" s="82" t="s">
        <v>559</v>
      </c>
      <c r="V105" s="82" t="s">
        <v>559</v>
      </c>
      <c r="W105" s="81">
        <v>43690.86306712963</v>
      </c>
      <c r="X105" s="82" t="s">
        <v>660</v>
      </c>
      <c r="Y105" s="79"/>
      <c r="Z105" s="79"/>
      <c r="AA105" s="85" t="s">
        <v>832</v>
      </c>
      <c r="AB105" s="85" t="s">
        <v>954</v>
      </c>
      <c r="AC105" s="79" t="b">
        <v>0</v>
      </c>
      <c r="AD105" s="79">
        <v>0</v>
      </c>
      <c r="AE105" s="85" t="s">
        <v>1031</v>
      </c>
      <c r="AF105" s="79" t="b">
        <v>0</v>
      </c>
      <c r="AG105" s="79" t="s">
        <v>1102</v>
      </c>
      <c r="AH105" s="79"/>
      <c r="AI105" s="85" t="s">
        <v>1033</v>
      </c>
      <c r="AJ105" s="79" t="b">
        <v>0</v>
      </c>
      <c r="AK105" s="79">
        <v>0</v>
      </c>
      <c r="AL105" s="85" t="s">
        <v>1033</v>
      </c>
      <c r="AM105" s="79" t="s">
        <v>1110</v>
      </c>
      <c r="AN105" s="79" t="b">
        <v>0</v>
      </c>
      <c r="AO105" s="85" t="s">
        <v>954</v>
      </c>
      <c r="AP105" s="79" t="s">
        <v>176</v>
      </c>
      <c r="AQ105" s="79">
        <v>0</v>
      </c>
      <c r="AR105" s="79">
        <v>0</v>
      </c>
      <c r="AS105" s="79" t="s">
        <v>1115</v>
      </c>
      <c r="AT105" s="79" t="s">
        <v>1124</v>
      </c>
      <c r="AU105" s="79" t="s">
        <v>1125</v>
      </c>
      <c r="AV105" s="79" t="s">
        <v>1127</v>
      </c>
      <c r="AW105" s="79" t="s">
        <v>1136</v>
      </c>
      <c r="AX105" s="79" t="s">
        <v>1145</v>
      </c>
      <c r="AY105" s="79" t="s">
        <v>1153</v>
      </c>
      <c r="AZ105" s="82" t="s">
        <v>1156</v>
      </c>
      <c r="BA105">
        <v>3</v>
      </c>
      <c r="BB105" s="78" t="str">
        <f>REPLACE(INDEX(GroupVertices[Group],MATCH(Edges[[#This Row],[Vertex 1]],GroupVertices[Vertex],0)),1,1,"")</f>
        <v>1</v>
      </c>
      <c r="BC105" s="78" t="str">
        <f>REPLACE(INDEX(GroupVertices[Group],MATCH(Edges[[#This Row],[Vertex 2]],GroupVertices[Vertex],0)),1,1,"")</f>
        <v>1</v>
      </c>
      <c r="BD105" s="48">
        <v>0</v>
      </c>
      <c r="BE105" s="49">
        <v>0</v>
      </c>
      <c r="BF105" s="48">
        <v>0</v>
      </c>
      <c r="BG105" s="49">
        <v>0</v>
      </c>
      <c r="BH105" s="48">
        <v>0</v>
      </c>
      <c r="BI105" s="49">
        <v>0</v>
      </c>
      <c r="BJ105" s="48">
        <v>11</v>
      </c>
      <c r="BK105" s="49">
        <v>100</v>
      </c>
      <c r="BL105" s="48">
        <v>11</v>
      </c>
    </row>
    <row r="106" spans="1:64" ht="15">
      <c r="A106" s="64" t="s">
        <v>231</v>
      </c>
      <c r="B106" s="64" t="s">
        <v>224</v>
      </c>
      <c r="C106" s="65" t="s">
        <v>2656</v>
      </c>
      <c r="D106" s="66">
        <v>3</v>
      </c>
      <c r="E106" s="67" t="s">
        <v>132</v>
      </c>
      <c r="F106" s="68">
        <v>35</v>
      </c>
      <c r="G106" s="65"/>
      <c r="H106" s="69"/>
      <c r="I106" s="70"/>
      <c r="J106" s="70"/>
      <c r="K106" s="34" t="s">
        <v>65</v>
      </c>
      <c r="L106" s="77">
        <v>106</v>
      </c>
      <c r="M106" s="77"/>
      <c r="N106" s="72"/>
      <c r="O106" s="79" t="s">
        <v>337</v>
      </c>
      <c r="P106" s="81">
        <v>43687.87688657407</v>
      </c>
      <c r="Q106" s="79" t="s">
        <v>379</v>
      </c>
      <c r="R106" s="82" t="s">
        <v>525</v>
      </c>
      <c r="S106" s="79" t="s">
        <v>548</v>
      </c>
      <c r="T106" s="79"/>
      <c r="U106" s="79"/>
      <c r="V106" s="82" t="s">
        <v>586</v>
      </c>
      <c r="W106" s="81">
        <v>43687.87688657407</v>
      </c>
      <c r="X106" s="82" t="s">
        <v>661</v>
      </c>
      <c r="Y106" s="79"/>
      <c r="Z106" s="79"/>
      <c r="AA106" s="85" t="s">
        <v>833</v>
      </c>
      <c r="AB106" s="85" t="s">
        <v>835</v>
      </c>
      <c r="AC106" s="79" t="b">
        <v>0</v>
      </c>
      <c r="AD106" s="79">
        <v>0</v>
      </c>
      <c r="AE106" s="85" t="s">
        <v>1034</v>
      </c>
      <c r="AF106" s="79" t="b">
        <v>0</v>
      </c>
      <c r="AG106" s="79" t="s">
        <v>1102</v>
      </c>
      <c r="AH106" s="79"/>
      <c r="AI106" s="85" t="s">
        <v>1033</v>
      </c>
      <c r="AJ106" s="79" t="b">
        <v>0</v>
      </c>
      <c r="AK106" s="79">
        <v>0</v>
      </c>
      <c r="AL106" s="85" t="s">
        <v>1033</v>
      </c>
      <c r="AM106" s="79" t="s">
        <v>1110</v>
      </c>
      <c r="AN106" s="79" t="b">
        <v>1</v>
      </c>
      <c r="AO106" s="85" t="s">
        <v>835</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2</v>
      </c>
      <c r="BC106" s="78" t="str">
        <f>REPLACE(INDEX(GroupVertices[Group],MATCH(Edges[[#This Row],[Vertex 2]],GroupVertices[Vertex],0)),1,1,"")</f>
        <v>2</v>
      </c>
      <c r="BD106" s="48"/>
      <c r="BE106" s="49"/>
      <c r="BF106" s="48"/>
      <c r="BG106" s="49"/>
      <c r="BH106" s="48"/>
      <c r="BI106" s="49"/>
      <c r="BJ106" s="48"/>
      <c r="BK106" s="49"/>
      <c r="BL106" s="48"/>
    </row>
    <row r="107" spans="1:64" ht="15">
      <c r="A107" s="64" t="s">
        <v>231</v>
      </c>
      <c r="B107" s="64" t="s">
        <v>224</v>
      </c>
      <c r="C107" s="65" t="s">
        <v>2656</v>
      </c>
      <c r="D107" s="66">
        <v>3</v>
      </c>
      <c r="E107" s="67" t="s">
        <v>132</v>
      </c>
      <c r="F107" s="68">
        <v>35</v>
      </c>
      <c r="G107" s="65"/>
      <c r="H107" s="69"/>
      <c r="I107" s="70"/>
      <c r="J107" s="70"/>
      <c r="K107" s="34" t="s">
        <v>65</v>
      </c>
      <c r="L107" s="77">
        <v>107</v>
      </c>
      <c r="M107" s="77"/>
      <c r="N107" s="72"/>
      <c r="O107" s="79" t="s">
        <v>336</v>
      </c>
      <c r="P107" s="81">
        <v>43687.90607638889</v>
      </c>
      <c r="Q107" s="79" t="s">
        <v>380</v>
      </c>
      <c r="R107" s="79"/>
      <c r="S107" s="79"/>
      <c r="T107" s="79"/>
      <c r="U107" s="79"/>
      <c r="V107" s="82" t="s">
        <v>586</v>
      </c>
      <c r="W107" s="81">
        <v>43687.90607638889</v>
      </c>
      <c r="X107" s="82" t="s">
        <v>662</v>
      </c>
      <c r="Y107" s="79"/>
      <c r="Z107" s="79"/>
      <c r="AA107" s="85" t="s">
        <v>834</v>
      </c>
      <c r="AB107" s="85" t="s">
        <v>836</v>
      </c>
      <c r="AC107" s="79" t="b">
        <v>0</v>
      </c>
      <c r="AD107" s="79">
        <v>1</v>
      </c>
      <c r="AE107" s="85" t="s">
        <v>1035</v>
      </c>
      <c r="AF107" s="79" t="b">
        <v>0</v>
      </c>
      <c r="AG107" s="79" t="s">
        <v>1102</v>
      </c>
      <c r="AH107" s="79"/>
      <c r="AI107" s="85" t="s">
        <v>1033</v>
      </c>
      <c r="AJ107" s="79" t="b">
        <v>0</v>
      </c>
      <c r="AK107" s="79">
        <v>0</v>
      </c>
      <c r="AL107" s="85" t="s">
        <v>1033</v>
      </c>
      <c r="AM107" s="79" t="s">
        <v>1110</v>
      </c>
      <c r="AN107" s="79" t="b">
        <v>0</v>
      </c>
      <c r="AO107" s="85" t="s">
        <v>836</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2</v>
      </c>
      <c r="BC107" s="78" t="str">
        <f>REPLACE(INDEX(GroupVertices[Group],MATCH(Edges[[#This Row],[Vertex 2]],GroupVertices[Vertex],0)),1,1,"")</f>
        <v>2</v>
      </c>
      <c r="BD107" s="48"/>
      <c r="BE107" s="49"/>
      <c r="BF107" s="48"/>
      <c r="BG107" s="49"/>
      <c r="BH107" s="48"/>
      <c r="BI107" s="49"/>
      <c r="BJ107" s="48"/>
      <c r="BK107" s="49"/>
      <c r="BL107" s="48"/>
    </row>
    <row r="108" spans="1:64" ht="15">
      <c r="A108" s="64" t="s">
        <v>224</v>
      </c>
      <c r="B108" s="64" t="s">
        <v>267</v>
      </c>
      <c r="C108" s="65" t="s">
        <v>2659</v>
      </c>
      <c r="D108" s="66">
        <v>10</v>
      </c>
      <c r="E108" s="67" t="s">
        <v>136</v>
      </c>
      <c r="F108" s="68">
        <v>12</v>
      </c>
      <c r="G108" s="65"/>
      <c r="H108" s="69"/>
      <c r="I108" s="70"/>
      <c r="J108" s="70"/>
      <c r="K108" s="34" t="s">
        <v>65</v>
      </c>
      <c r="L108" s="77">
        <v>108</v>
      </c>
      <c r="M108" s="77"/>
      <c r="N108" s="72"/>
      <c r="O108" s="79" t="s">
        <v>336</v>
      </c>
      <c r="P108" s="81">
        <v>43687.7680787037</v>
      </c>
      <c r="Q108" s="79" t="s">
        <v>381</v>
      </c>
      <c r="R108" s="82" t="s">
        <v>526</v>
      </c>
      <c r="S108" s="79" t="s">
        <v>548</v>
      </c>
      <c r="T108" s="79"/>
      <c r="U108" s="79"/>
      <c r="V108" s="82" t="s">
        <v>579</v>
      </c>
      <c r="W108" s="81">
        <v>43687.7680787037</v>
      </c>
      <c r="X108" s="82" t="s">
        <v>663</v>
      </c>
      <c r="Y108" s="79"/>
      <c r="Z108" s="79"/>
      <c r="AA108" s="85" t="s">
        <v>835</v>
      </c>
      <c r="AB108" s="85" t="s">
        <v>878</v>
      </c>
      <c r="AC108" s="79" t="b">
        <v>0</v>
      </c>
      <c r="AD108" s="79">
        <v>0</v>
      </c>
      <c r="AE108" s="85" t="s">
        <v>1031</v>
      </c>
      <c r="AF108" s="79" t="b">
        <v>0</v>
      </c>
      <c r="AG108" s="79" t="s">
        <v>1102</v>
      </c>
      <c r="AH108" s="79"/>
      <c r="AI108" s="85" t="s">
        <v>1033</v>
      </c>
      <c r="AJ108" s="79" t="b">
        <v>0</v>
      </c>
      <c r="AK108" s="79">
        <v>0</v>
      </c>
      <c r="AL108" s="85" t="s">
        <v>1033</v>
      </c>
      <c r="AM108" s="79" t="s">
        <v>1109</v>
      </c>
      <c r="AN108" s="79" t="b">
        <v>1</v>
      </c>
      <c r="AO108" s="85" t="s">
        <v>878</v>
      </c>
      <c r="AP108" s="79" t="s">
        <v>176</v>
      </c>
      <c r="AQ108" s="79">
        <v>0</v>
      </c>
      <c r="AR108" s="79">
        <v>0</v>
      </c>
      <c r="AS108" s="79"/>
      <c r="AT108" s="79"/>
      <c r="AU108" s="79"/>
      <c r="AV108" s="79"/>
      <c r="AW108" s="79"/>
      <c r="AX108" s="79"/>
      <c r="AY108" s="79"/>
      <c r="AZ108" s="79"/>
      <c r="BA108">
        <v>12</v>
      </c>
      <c r="BB108" s="78" t="str">
        <f>REPLACE(INDEX(GroupVertices[Group],MATCH(Edges[[#This Row],[Vertex 1]],GroupVertices[Vertex],0)),1,1,"")</f>
        <v>2</v>
      </c>
      <c r="BC108" s="78" t="str">
        <f>REPLACE(INDEX(GroupVertices[Group],MATCH(Edges[[#This Row],[Vertex 2]],GroupVertices[Vertex],0)),1,1,"")</f>
        <v>2</v>
      </c>
      <c r="BD108" s="48"/>
      <c r="BE108" s="49"/>
      <c r="BF108" s="48"/>
      <c r="BG108" s="49"/>
      <c r="BH108" s="48"/>
      <c r="BI108" s="49"/>
      <c r="BJ108" s="48"/>
      <c r="BK108" s="49"/>
      <c r="BL108" s="48"/>
    </row>
    <row r="109" spans="1:64" ht="15">
      <c r="A109" s="64" t="s">
        <v>224</v>
      </c>
      <c r="B109" s="64" t="s">
        <v>226</v>
      </c>
      <c r="C109" s="65" t="s">
        <v>2659</v>
      </c>
      <c r="D109" s="66">
        <v>10</v>
      </c>
      <c r="E109" s="67" t="s">
        <v>136</v>
      </c>
      <c r="F109" s="68">
        <v>12</v>
      </c>
      <c r="G109" s="65"/>
      <c r="H109" s="69"/>
      <c r="I109" s="70"/>
      <c r="J109" s="70"/>
      <c r="K109" s="34" t="s">
        <v>66</v>
      </c>
      <c r="L109" s="77">
        <v>109</v>
      </c>
      <c r="M109" s="77"/>
      <c r="N109" s="72"/>
      <c r="O109" s="79" t="s">
        <v>336</v>
      </c>
      <c r="P109" s="81">
        <v>43687.7680787037</v>
      </c>
      <c r="Q109" s="79" t="s">
        <v>381</v>
      </c>
      <c r="R109" s="82" t="s">
        <v>526</v>
      </c>
      <c r="S109" s="79" t="s">
        <v>548</v>
      </c>
      <c r="T109" s="79"/>
      <c r="U109" s="79"/>
      <c r="V109" s="82" t="s">
        <v>579</v>
      </c>
      <c r="W109" s="81">
        <v>43687.7680787037</v>
      </c>
      <c r="X109" s="82" t="s">
        <v>663</v>
      </c>
      <c r="Y109" s="79"/>
      <c r="Z109" s="79"/>
      <c r="AA109" s="85" t="s">
        <v>835</v>
      </c>
      <c r="AB109" s="85" t="s">
        <v>878</v>
      </c>
      <c r="AC109" s="79" t="b">
        <v>0</v>
      </c>
      <c r="AD109" s="79">
        <v>0</v>
      </c>
      <c r="AE109" s="85" t="s">
        <v>1031</v>
      </c>
      <c r="AF109" s="79" t="b">
        <v>0</v>
      </c>
      <c r="AG109" s="79" t="s">
        <v>1102</v>
      </c>
      <c r="AH109" s="79"/>
      <c r="AI109" s="85" t="s">
        <v>1033</v>
      </c>
      <c r="AJ109" s="79" t="b">
        <v>0</v>
      </c>
      <c r="AK109" s="79">
        <v>0</v>
      </c>
      <c r="AL109" s="85" t="s">
        <v>1033</v>
      </c>
      <c r="AM109" s="79" t="s">
        <v>1109</v>
      </c>
      <c r="AN109" s="79" t="b">
        <v>1</v>
      </c>
      <c r="AO109" s="85" t="s">
        <v>878</v>
      </c>
      <c r="AP109" s="79" t="s">
        <v>176</v>
      </c>
      <c r="AQ109" s="79">
        <v>0</v>
      </c>
      <c r="AR109" s="79">
        <v>0</v>
      </c>
      <c r="AS109" s="79"/>
      <c r="AT109" s="79"/>
      <c r="AU109" s="79"/>
      <c r="AV109" s="79"/>
      <c r="AW109" s="79"/>
      <c r="AX109" s="79"/>
      <c r="AY109" s="79"/>
      <c r="AZ109" s="79"/>
      <c r="BA109">
        <v>10</v>
      </c>
      <c r="BB109" s="78" t="str">
        <f>REPLACE(INDEX(GroupVertices[Group],MATCH(Edges[[#This Row],[Vertex 1]],GroupVertices[Vertex],0)),1,1,"")</f>
        <v>2</v>
      </c>
      <c r="BC109" s="78" t="str">
        <f>REPLACE(INDEX(GroupVertices[Group],MATCH(Edges[[#This Row],[Vertex 2]],GroupVertices[Vertex],0)),1,1,"")</f>
        <v>2</v>
      </c>
      <c r="BD109" s="48"/>
      <c r="BE109" s="49"/>
      <c r="BF109" s="48"/>
      <c r="BG109" s="49"/>
      <c r="BH109" s="48"/>
      <c r="BI109" s="49"/>
      <c r="BJ109" s="48"/>
      <c r="BK109" s="49"/>
      <c r="BL109" s="48"/>
    </row>
    <row r="110" spans="1:64" ht="15">
      <c r="A110" s="64" t="s">
        <v>224</v>
      </c>
      <c r="B110" s="64" t="s">
        <v>249</v>
      </c>
      <c r="C110" s="65" t="s">
        <v>2656</v>
      </c>
      <c r="D110" s="66">
        <v>3</v>
      </c>
      <c r="E110" s="67" t="s">
        <v>132</v>
      </c>
      <c r="F110" s="68">
        <v>35</v>
      </c>
      <c r="G110" s="65"/>
      <c r="H110" s="69"/>
      <c r="I110" s="70"/>
      <c r="J110" s="70"/>
      <c r="K110" s="34" t="s">
        <v>65</v>
      </c>
      <c r="L110" s="77">
        <v>110</v>
      </c>
      <c r="M110" s="77"/>
      <c r="N110" s="72"/>
      <c r="O110" s="79" t="s">
        <v>337</v>
      </c>
      <c r="P110" s="81">
        <v>43687.7680787037</v>
      </c>
      <c r="Q110" s="79" t="s">
        <v>381</v>
      </c>
      <c r="R110" s="82" t="s">
        <v>526</v>
      </c>
      <c r="S110" s="79" t="s">
        <v>548</v>
      </c>
      <c r="T110" s="79"/>
      <c r="U110" s="79"/>
      <c r="V110" s="82" t="s">
        <v>579</v>
      </c>
      <c r="W110" s="81">
        <v>43687.7680787037</v>
      </c>
      <c r="X110" s="82" t="s">
        <v>663</v>
      </c>
      <c r="Y110" s="79"/>
      <c r="Z110" s="79"/>
      <c r="AA110" s="85" t="s">
        <v>835</v>
      </c>
      <c r="AB110" s="85" t="s">
        <v>878</v>
      </c>
      <c r="AC110" s="79" t="b">
        <v>0</v>
      </c>
      <c r="AD110" s="79">
        <v>0</v>
      </c>
      <c r="AE110" s="85" t="s">
        <v>1031</v>
      </c>
      <c r="AF110" s="79" t="b">
        <v>0</v>
      </c>
      <c r="AG110" s="79" t="s">
        <v>1102</v>
      </c>
      <c r="AH110" s="79"/>
      <c r="AI110" s="85" t="s">
        <v>1033</v>
      </c>
      <c r="AJ110" s="79" t="b">
        <v>0</v>
      </c>
      <c r="AK110" s="79">
        <v>0</v>
      </c>
      <c r="AL110" s="85" t="s">
        <v>1033</v>
      </c>
      <c r="AM110" s="79" t="s">
        <v>1109</v>
      </c>
      <c r="AN110" s="79" t="b">
        <v>1</v>
      </c>
      <c r="AO110" s="85" t="s">
        <v>878</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1</v>
      </c>
      <c r="BD110" s="48">
        <v>0</v>
      </c>
      <c r="BE110" s="49">
        <v>0</v>
      </c>
      <c r="BF110" s="48">
        <v>1</v>
      </c>
      <c r="BG110" s="49">
        <v>5.555555555555555</v>
      </c>
      <c r="BH110" s="48">
        <v>0</v>
      </c>
      <c r="BI110" s="49">
        <v>0</v>
      </c>
      <c r="BJ110" s="48">
        <v>17</v>
      </c>
      <c r="BK110" s="49">
        <v>94.44444444444444</v>
      </c>
      <c r="BL110" s="48">
        <v>18</v>
      </c>
    </row>
    <row r="111" spans="1:64" ht="15">
      <c r="A111" s="64" t="s">
        <v>224</v>
      </c>
      <c r="B111" s="64" t="s">
        <v>267</v>
      </c>
      <c r="C111" s="65" t="s">
        <v>2659</v>
      </c>
      <c r="D111" s="66">
        <v>10</v>
      </c>
      <c r="E111" s="67" t="s">
        <v>136</v>
      </c>
      <c r="F111" s="68">
        <v>12</v>
      </c>
      <c r="G111" s="65"/>
      <c r="H111" s="69"/>
      <c r="I111" s="70"/>
      <c r="J111" s="70"/>
      <c r="K111" s="34" t="s">
        <v>65</v>
      </c>
      <c r="L111" s="77">
        <v>111</v>
      </c>
      <c r="M111" s="77"/>
      <c r="N111" s="72"/>
      <c r="O111" s="79" t="s">
        <v>336</v>
      </c>
      <c r="P111" s="81">
        <v>43688.10188657408</v>
      </c>
      <c r="Q111" s="79" t="s">
        <v>355</v>
      </c>
      <c r="R111" s="82" t="s">
        <v>511</v>
      </c>
      <c r="S111" s="79" t="s">
        <v>548</v>
      </c>
      <c r="T111" s="79"/>
      <c r="U111" s="79"/>
      <c r="V111" s="82" t="s">
        <v>579</v>
      </c>
      <c r="W111" s="81">
        <v>43688.10188657408</v>
      </c>
      <c r="X111" s="82" t="s">
        <v>637</v>
      </c>
      <c r="Y111" s="79"/>
      <c r="Z111" s="79"/>
      <c r="AA111" s="85" t="s">
        <v>809</v>
      </c>
      <c r="AB111" s="85" t="s">
        <v>823</v>
      </c>
      <c r="AC111" s="79" t="b">
        <v>0</v>
      </c>
      <c r="AD111" s="79">
        <v>0</v>
      </c>
      <c r="AE111" s="85" t="s">
        <v>1035</v>
      </c>
      <c r="AF111" s="79" t="b">
        <v>0</v>
      </c>
      <c r="AG111" s="79" t="s">
        <v>1102</v>
      </c>
      <c r="AH111" s="79"/>
      <c r="AI111" s="85" t="s">
        <v>1033</v>
      </c>
      <c r="AJ111" s="79" t="b">
        <v>0</v>
      </c>
      <c r="AK111" s="79">
        <v>0</v>
      </c>
      <c r="AL111" s="85" t="s">
        <v>1033</v>
      </c>
      <c r="AM111" s="79" t="s">
        <v>1109</v>
      </c>
      <c r="AN111" s="79" t="b">
        <v>1</v>
      </c>
      <c r="AO111" s="85" t="s">
        <v>823</v>
      </c>
      <c r="AP111" s="79" t="s">
        <v>176</v>
      </c>
      <c r="AQ111" s="79">
        <v>0</v>
      </c>
      <c r="AR111" s="79">
        <v>0</v>
      </c>
      <c r="AS111" s="79"/>
      <c r="AT111" s="79"/>
      <c r="AU111" s="79"/>
      <c r="AV111" s="79"/>
      <c r="AW111" s="79"/>
      <c r="AX111" s="79"/>
      <c r="AY111" s="79"/>
      <c r="AZ111" s="79"/>
      <c r="BA111">
        <v>12</v>
      </c>
      <c r="BB111" s="78" t="str">
        <f>REPLACE(INDEX(GroupVertices[Group],MATCH(Edges[[#This Row],[Vertex 1]],GroupVertices[Vertex],0)),1,1,"")</f>
        <v>2</v>
      </c>
      <c r="BC111" s="78" t="str">
        <f>REPLACE(INDEX(GroupVertices[Group],MATCH(Edges[[#This Row],[Vertex 2]],GroupVertices[Vertex],0)),1,1,"")</f>
        <v>2</v>
      </c>
      <c r="BD111" s="48"/>
      <c r="BE111" s="49"/>
      <c r="BF111" s="48"/>
      <c r="BG111" s="49"/>
      <c r="BH111" s="48"/>
      <c r="BI111" s="49"/>
      <c r="BJ111" s="48"/>
      <c r="BK111" s="49"/>
      <c r="BL111" s="48"/>
    </row>
    <row r="112" spans="1:64" ht="15">
      <c r="A112" s="64" t="s">
        <v>224</v>
      </c>
      <c r="B112" s="64" t="s">
        <v>249</v>
      </c>
      <c r="C112" s="65" t="s">
        <v>2659</v>
      </c>
      <c r="D112" s="66">
        <v>10</v>
      </c>
      <c r="E112" s="67" t="s">
        <v>136</v>
      </c>
      <c r="F112" s="68">
        <v>12</v>
      </c>
      <c r="G112" s="65"/>
      <c r="H112" s="69"/>
      <c r="I112" s="70"/>
      <c r="J112" s="70"/>
      <c r="K112" s="34" t="s">
        <v>65</v>
      </c>
      <c r="L112" s="77">
        <v>112</v>
      </c>
      <c r="M112" s="77"/>
      <c r="N112" s="72"/>
      <c r="O112" s="79" t="s">
        <v>336</v>
      </c>
      <c r="P112" s="81">
        <v>43688.10188657408</v>
      </c>
      <c r="Q112" s="79" t="s">
        <v>355</v>
      </c>
      <c r="R112" s="82" t="s">
        <v>511</v>
      </c>
      <c r="S112" s="79" t="s">
        <v>548</v>
      </c>
      <c r="T112" s="79"/>
      <c r="U112" s="79"/>
      <c r="V112" s="82" t="s">
        <v>579</v>
      </c>
      <c r="W112" s="81">
        <v>43688.10188657408</v>
      </c>
      <c r="X112" s="82" t="s">
        <v>637</v>
      </c>
      <c r="Y112" s="79"/>
      <c r="Z112" s="79"/>
      <c r="AA112" s="85" t="s">
        <v>809</v>
      </c>
      <c r="AB112" s="85" t="s">
        <v>823</v>
      </c>
      <c r="AC112" s="79" t="b">
        <v>0</v>
      </c>
      <c r="AD112" s="79">
        <v>0</v>
      </c>
      <c r="AE112" s="85" t="s">
        <v>1035</v>
      </c>
      <c r="AF112" s="79" t="b">
        <v>0</v>
      </c>
      <c r="AG112" s="79" t="s">
        <v>1102</v>
      </c>
      <c r="AH112" s="79"/>
      <c r="AI112" s="85" t="s">
        <v>1033</v>
      </c>
      <c r="AJ112" s="79" t="b">
        <v>0</v>
      </c>
      <c r="AK112" s="79">
        <v>0</v>
      </c>
      <c r="AL112" s="85" t="s">
        <v>1033</v>
      </c>
      <c r="AM112" s="79" t="s">
        <v>1109</v>
      </c>
      <c r="AN112" s="79" t="b">
        <v>1</v>
      </c>
      <c r="AO112" s="85" t="s">
        <v>823</v>
      </c>
      <c r="AP112" s="79" t="s">
        <v>176</v>
      </c>
      <c r="AQ112" s="79">
        <v>0</v>
      </c>
      <c r="AR112" s="79">
        <v>0</v>
      </c>
      <c r="AS112" s="79"/>
      <c r="AT112" s="79"/>
      <c r="AU112" s="79"/>
      <c r="AV112" s="79"/>
      <c r="AW112" s="79"/>
      <c r="AX112" s="79"/>
      <c r="AY112" s="79"/>
      <c r="AZ112" s="79"/>
      <c r="BA112">
        <v>11</v>
      </c>
      <c r="BB112" s="78" t="str">
        <f>REPLACE(INDEX(GroupVertices[Group],MATCH(Edges[[#This Row],[Vertex 1]],GroupVertices[Vertex],0)),1,1,"")</f>
        <v>2</v>
      </c>
      <c r="BC112" s="78" t="str">
        <f>REPLACE(INDEX(GroupVertices[Group],MATCH(Edges[[#This Row],[Vertex 2]],GroupVertices[Vertex],0)),1,1,"")</f>
        <v>1</v>
      </c>
      <c r="BD112" s="48"/>
      <c r="BE112" s="49"/>
      <c r="BF112" s="48"/>
      <c r="BG112" s="49"/>
      <c r="BH112" s="48"/>
      <c r="BI112" s="49"/>
      <c r="BJ112" s="48"/>
      <c r="BK112" s="49"/>
      <c r="BL112" s="48"/>
    </row>
    <row r="113" spans="1:64" ht="15">
      <c r="A113" s="64" t="s">
        <v>224</v>
      </c>
      <c r="B113" s="64" t="s">
        <v>226</v>
      </c>
      <c r="C113" s="65" t="s">
        <v>2655</v>
      </c>
      <c r="D113" s="66">
        <v>4.75</v>
      </c>
      <c r="E113" s="67" t="s">
        <v>136</v>
      </c>
      <c r="F113" s="68">
        <v>29.25</v>
      </c>
      <c r="G113" s="65"/>
      <c r="H113" s="69"/>
      <c r="I113" s="70"/>
      <c r="J113" s="70"/>
      <c r="K113" s="34" t="s">
        <v>66</v>
      </c>
      <c r="L113" s="77">
        <v>113</v>
      </c>
      <c r="M113" s="77"/>
      <c r="N113" s="72"/>
      <c r="O113" s="79" t="s">
        <v>337</v>
      </c>
      <c r="P113" s="81">
        <v>43688.10188657408</v>
      </c>
      <c r="Q113" s="79" t="s">
        <v>355</v>
      </c>
      <c r="R113" s="82" t="s">
        <v>511</v>
      </c>
      <c r="S113" s="79" t="s">
        <v>548</v>
      </c>
      <c r="T113" s="79"/>
      <c r="U113" s="79"/>
      <c r="V113" s="82" t="s">
        <v>579</v>
      </c>
      <c r="W113" s="81">
        <v>43688.10188657408</v>
      </c>
      <c r="X113" s="82" t="s">
        <v>637</v>
      </c>
      <c r="Y113" s="79"/>
      <c r="Z113" s="79"/>
      <c r="AA113" s="85" t="s">
        <v>809</v>
      </c>
      <c r="AB113" s="85" t="s">
        <v>823</v>
      </c>
      <c r="AC113" s="79" t="b">
        <v>0</v>
      </c>
      <c r="AD113" s="79">
        <v>0</v>
      </c>
      <c r="AE113" s="85" t="s">
        <v>1035</v>
      </c>
      <c r="AF113" s="79" t="b">
        <v>0</v>
      </c>
      <c r="AG113" s="79" t="s">
        <v>1102</v>
      </c>
      <c r="AH113" s="79"/>
      <c r="AI113" s="85" t="s">
        <v>1033</v>
      </c>
      <c r="AJ113" s="79" t="b">
        <v>0</v>
      </c>
      <c r="AK113" s="79">
        <v>0</v>
      </c>
      <c r="AL113" s="85" t="s">
        <v>1033</v>
      </c>
      <c r="AM113" s="79" t="s">
        <v>1109</v>
      </c>
      <c r="AN113" s="79" t="b">
        <v>1</v>
      </c>
      <c r="AO113" s="85" t="s">
        <v>823</v>
      </c>
      <c r="AP113" s="79" t="s">
        <v>176</v>
      </c>
      <c r="AQ113" s="79">
        <v>0</v>
      </c>
      <c r="AR113" s="79">
        <v>0</v>
      </c>
      <c r="AS113" s="79"/>
      <c r="AT113" s="79"/>
      <c r="AU113" s="79"/>
      <c r="AV113" s="79"/>
      <c r="AW113" s="79"/>
      <c r="AX113" s="79"/>
      <c r="AY113" s="79"/>
      <c r="AZ113" s="79"/>
      <c r="BA113">
        <v>2</v>
      </c>
      <c r="BB113" s="78" t="str">
        <f>REPLACE(INDEX(GroupVertices[Group],MATCH(Edges[[#This Row],[Vertex 1]],GroupVertices[Vertex],0)),1,1,"")</f>
        <v>2</v>
      </c>
      <c r="BC113" s="78" t="str">
        <f>REPLACE(INDEX(GroupVertices[Group],MATCH(Edges[[#This Row],[Vertex 2]],GroupVertices[Vertex],0)),1,1,"")</f>
        <v>2</v>
      </c>
      <c r="BD113" s="48"/>
      <c r="BE113" s="49"/>
      <c r="BF113" s="48"/>
      <c r="BG113" s="49"/>
      <c r="BH113" s="48"/>
      <c r="BI113" s="49"/>
      <c r="BJ113" s="48"/>
      <c r="BK113" s="49"/>
      <c r="BL113" s="48"/>
    </row>
    <row r="114" spans="1:64" ht="15">
      <c r="A114" s="64" t="s">
        <v>224</v>
      </c>
      <c r="B114" s="64" t="s">
        <v>267</v>
      </c>
      <c r="C114" s="65" t="s">
        <v>2659</v>
      </c>
      <c r="D114" s="66">
        <v>10</v>
      </c>
      <c r="E114" s="67" t="s">
        <v>136</v>
      </c>
      <c r="F114" s="68">
        <v>12</v>
      </c>
      <c r="G114" s="65"/>
      <c r="H114" s="69"/>
      <c r="I114" s="70"/>
      <c r="J114" s="70"/>
      <c r="K114" s="34" t="s">
        <v>65</v>
      </c>
      <c r="L114" s="77">
        <v>114</v>
      </c>
      <c r="M114" s="77"/>
      <c r="N114" s="72"/>
      <c r="O114" s="79" t="s">
        <v>336</v>
      </c>
      <c r="P114" s="81">
        <v>43688.51662037037</v>
      </c>
      <c r="Q114" s="79" t="s">
        <v>356</v>
      </c>
      <c r="R114" s="82" t="s">
        <v>512</v>
      </c>
      <c r="S114" s="79" t="s">
        <v>548</v>
      </c>
      <c r="T114" s="79"/>
      <c r="U114" s="79"/>
      <c r="V114" s="82" t="s">
        <v>579</v>
      </c>
      <c r="W114" s="81">
        <v>43688.51662037037</v>
      </c>
      <c r="X114" s="82" t="s">
        <v>638</v>
      </c>
      <c r="Y114" s="79"/>
      <c r="Z114" s="79"/>
      <c r="AA114" s="85" t="s">
        <v>810</v>
      </c>
      <c r="AB114" s="85" t="s">
        <v>821</v>
      </c>
      <c r="AC114" s="79" t="b">
        <v>0</v>
      </c>
      <c r="AD114" s="79">
        <v>0</v>
      </c>
      <c r="AE114" s="85" t="s">
        <v>1037</v>
      </c>
      <c r="AF114" s="79" t="b">
        <v>0</v>
      </c>
      <c r="AG114" s="79" t="s">
        <v>1102</v>
      </c>
      <c r="AH114" s="79"/>
      <c r="AI114" s="85" t="s">
        <v>1033</v>
      </c>
      <c r="AJ114" s="79" t="b">
        <v>0</v>
      </c>
      <c r="AK114" s="79">
        <v>0</v>
      </c>
      <c r="AL114" s="85" t="s">
        <v>1033</v>
      </c>
      <c r="AM114" s="79" t="s">
        <v>1109</v>
      </c>
      <c r="AN114" s="79" t="b">
        <v>1</v>
      </c>
      <c r="AO114" s="85" t="s">
        <v>821</v>
      </c>
      <c r="AP114" s="79" t="s">
        <v>176</v>
      </c>
      <c r="AQ114" s="79">
        <v>0</v>
      </c>
      <c r="AR114" s="79">
        <v>0</v>
      </c>
      <c r="AS114" s="79"/>
      <c r="AT114" s="79"/>
      <c r="AU114" s="79"/>
      <c r="AV114" s="79"/>
      <c r="AW114" s="79"/>
      <c r="AX114" s="79"/>
      <c r="AY114" s="79"/>
      <c r="AZ114" s="79"/>
      <c r="BA114">
        <v>12</v>
      </c>
      <c r="BB114" s="78" t="str">
        <f>REPLACE(INDEX(GroupVertices[Group],MATCH(Edges[[#This Row],[Vertex 1]],GroupVertices[Vertex],0)),1,1,"")</f>
        <v>2</v>
      </c>
      <c r="BC114" s="78" t="str">
        <f>REPLACE(INDEX(GroupVertices[Group],MATCH(Edges[[#This Row],[Vertex 2]],GroupVertices[Vertex],0)),1,1,"")</f>
        <v>2</v>
      </c>
      <c r="BD114" s="48"/>
      <c r="BE114" s="49"/>
      <c r="BF114" s="48"/>
      <c r="BG114" s="49"/>
      <c r="BH114" s="48"/>
      <c r="BI114" s="49"/>
      <c r="BJ114" s="48"/>
      <c r="BK114" s="49"/>
      <c r="BL114" s="48"/>
    </row>
    <row r="115" spans="1:64" ht="15">
      <c r="A115" s="64" t="s">
        <v>224</v>
      </c>
      <c r="B115" s="64" t="s">
        <v>249</v>
      </c>
      <c r="C115" s="65" t="s">
        <v>2659</v>
      </c>
      <c r="D115" s="66">
        <v>10</v>
      </c>
      <c r="E115" s="67" t="s">
        <v>136</v>
      </c>
      <c r="F115" s="68">
        <v>12</v>
      </c>
      <c r="G115" s="65"/>
      <c r="H115" s="69"/>
      <c r="I115" s="70"/>
      <c r="J115" s="70"/>
      <c r="K115" s="34" t="s">
        <v>65</v>
      </c>
      <c r="L115" s="77">
        <v>115</v>
      </c>
      <c r="M115" s="77"/>
      <c r="N115" s="72"/>
      <c r="O115" s="79" t="s">
        <v>336</v>
      </c>
      <c r="P115" s="81">
        <v>43688.51662037037</v>
      </c>
      <c r="Q115" s="79" t="s">
        <v>356</v>
      </c>
      <c r="R115" s="82" t="s">
        <v>512</v>
      </c>
      <c r="S115" s="79" t="s">
        <v>548</v>
      </c>
      <c r="T115" s="79"/>
      <c r="U115" s="79"/>
      <c r="V115" s="82" t="s">
        <v>579</v>
      </c>
      <c r="W115" s="81">
        <v>43688.51662037037</v>
      </c>
      <c r="X115" s="82" t="s">
        <v>638</v>
      </c>
      <c r="Y115" s="79"/>
      <c r="Z115" s="79"/>
      <c r="AA115" s="85" t="s">
        <v>810</v>
      </c>
      <c r="AB115" s="85" t="s">
        <v>821</v>
      </c>
      <c r="AC115" s="79" t="b">
        <v>0</v>
      </c>
      <c r="AD115" s="79">
        <v>0</v>
      </c>
      <c r="AE115" s="85" t="s">
        <v>1037</v>
      </c>
      <c r="AF115" s="79" t="b">
        <v>0</v>
      </c>
      <c r="AG115" s="79" t="s">
        <v>1102</v>
      </c>
      <c r="AH115" s="79"/>
      <c r="AI115" s="85" t="s">
        <v>1033</v>
      </c>
      <c r="AJ115" s="79" t="b">
        <v>0</v>
      </c>
      <c r="AK115" s="79">
        <v>0</v>
      </c>
      <c r="AL115" s="85" t="s">
        <v>1033</v>
      </c>
      <c r="AM115" s="79" t="s">
        <v>1109</v>
      </c>
      <c r="AN115" s="79" t="b">
        <v>1</v>
      </c>
      <c r="AO115" s="85" t="s">
        <v>821</v>
      </c>
      <c r="AP115" s="79" t="s">
        <v>176</v>
      </c>
      <c r="AQ115" s="79">
        <v>0</v>
      </c>
      <c r="AR115" s="79">
        <v>0</v>
      </c>
      <c r="AS115" s="79"/>
      <c r="AT115" s="79"/>
      <c r="AU115" s="79"/>
      <c r="AV115" s="79"/>
      <c r="AW115" s="79"/>
      <c r="AX115" s="79"/>
      <c r="AY115" s="79"/>
      <c r="AZ115" s="79"/>
      <c r="BA115">
        <v>11</v>
      </c>
      <c r="BB115" s="78" t="str">
        <f>REPLACE(INDEX(GroupVertices[Group],MATCH(Edges[[#This Row],[Vertex 1]],GroupVertices[Vertex],0)),1,1,"")</f>
        <v>2</v>
      </c>
      <c r="BC115" s="78" t="str">
        <f>REPLACE(INDEX(GroupVertices[Group],MATCH(Edges[[#This Row],[Vertex 2]],GroupVertices[Vertex],0)),1,1,"")</f>
        <v>1</v>
      </c>
      <c r="BD115" s="48"/>
      <c r="BE115" s="49"/>
      <c r="BF115" s="48"/>
      <c r="BG115" s="49"/>
      <c r="BH115" s="48"/>
      <c r="BI115" s="49"/>
      <c r="BJ115" s="48"/>
      <c r="BK115" s="49"/>
      <c r="BL115" s="48"/>
    </row>
    <row r="116" spans="1:64" ht="15">
      <c r="A116" s="64" t="s">
        <v>224</v>
      </c>
      <c r="B116" s="64" t="s">
        <v>226</v>
      </c>
      <c r="C116" s="65" t="s">
        <v>2659</v>
      </c>
      <c r="D116" s="66">
        <v>10</v>
      </c>
      <c r="E116" s="67" t="s">
        <v>136</v>
      </c>
      <c r="F116" s="68">
        <v>12</v>
      </c>
      <c r="G116" s="65"/>
      <c r="H116" s="69"/>
      <c r="I116" s="70"/>
      <c r="J116" s="70"/>
      <c r="K116" s="34" t="s">
        <v>66</v>
      </c>
      <c r="L116" s="77">
        <v>116</v>
      </c>
      <c r="M116" s="77"/>
      <c r="N116" s="72"/>
      <c r="O116" s="79" t="s">
        <v>336</v>
      </c>
      <c r="P116" s="81">
        <v>43688.51662037037</v>
      </c>
      <c r="Q116" s="79" t="s">
        <v>356</v>
      </c>
      <c r="R116" s="82" t="s">
        <v>512</v>
      </c>
      <c r="S116" s="79" t="s">
        <v>548</v>
      </c>
      <c r="T116" s="79"/>
      <c r="U116" s="79"/>
      <c r="V116" s="82" t="s">
        <v>579</v>
      </c>
      <c r="W116" s="81">
        <v>43688.51662037037</v>
      </c>
      <c r="X116" s="82" t="s">
        <v>638</v>
      </c>
      <c r="Y116" s="79"/>
      <c r="Z116" s="79"/>
      <c r="AA116" s="85" t="s">
        <v>810</v>
      </c>
      <c r="AB116" s="85" t="s">
        <v>821</v>
      </c>
      <c r="AC116" s="79" t="b">
        <v>0</v>
      </c>
      <c r="AD116" s="79">
        <v>0</v>
      </c>
      <c r="AE116" s="85" t="s">
        <v>1037</v>
      </c>
      <c r="AF116" s="79" t="b">
        <v>0</v>
      </c>
      <c r="AG116" s="79" t="s">
        <v>1102</v>
      </c>
      <c r="AH116" s="79"/>
      <c r="AI116" s="85" t="s">
        <v>1033</v>
      </c>
      <c r="AJ116" s="79" t="b">
        <v>0</v>
      </c>
      <c r="AK116" s="79">
        <v>0</v>
      </c>
      <c r="AL116" s="85" t="s">
        <v>1033</v>
      </c>
      <c r="AM116" s="79" t="s">
        <v>1109</v>
      </c>
      <c r="AN116" s="79" t="b">
        <v>1</v>
      </c>
      <c r="AO116" s="85" t="s">
        <v>821</v>
      </c>
      <c r="AP116" s="79" t="s">
        <v>176</v>
      </c>
      <c r="AQ116" s="79">
        <v>0</v>
      </c>
      <c r="AR116" s="79">
        <v>0</v>
      </c>
      <c r="AS116" s="79"/>
      <c r="AT116" s="79"/>
      <c r="AU116" s="79"/>
      <c r="AV116" s="79"/>
      <c r="AW116" s="79"/>
      <c r="AX116" s="79"/>
      <c r="AY116" s="79"/>
      <c r="AZ116" s="79"/>
      <c r="BA116">
        <v>10</v>
      </c>
      <c r="BB116" s="78" t="str">
        <f>REPLACE(INDEX(GroupVertices[Group],MATCH(Edges[[#This Row],[Vertex 1]],GroupVertices[Vertex],0)),1,1,"")</f>
        <v>2</v>
      </c>
      <c r="BC116" s="78" t="str">
        <f>REPLACE(INDEX(GroupVertices[Group],MATCH(Edges[[#This Row],[Vertex 2]],GroupVertices[Vertex],0)),1,1,"")</f>
        <v>2</v>
      </c>
      <c r="BD116" s="48"/>
      <c r="BE116" s="49"/>
      <c r="BF116" s="48"/>
      <c r="BG116" s="49"/>
      <c r="BH116" s="48"/>
      <c r="BI116" s="49"/>
      <c r="BJ116" s="48"/>
      <c r="BK116" s="49"/>
      <c r="BL116" s="48"/>
    </row>
    <row r="117" spans="1:64" ht="15">
      <c r="A117" s="64" t="s">
        <v>224</v>
      </c>
      <c r="B117" s="64" t="s">
        <v>267</v>
      </c>
      <c r="C117" s="65" t="s">
        <v>2659</v>
      </c>
      <c r="D117" s="66">
        <v>10</v>
      </c>
      <c r="E117" s="67" t="s">
        <v>136</v>
      </c>
      <c r="F117" s="68">
        <v>12</v>
      </c>
      <c r="G117" s="65"/>
      <c r="H117" s="69"/>
      <c r="I117" s="70"/>
      <c r="J117" s="70"/>
      <c r="K117" s="34" t="s">
        <v>65</v>
      </c>
      <c r="L117" s="77">
        <v>117</v>
      </c>
      <c r="M117" s="77"/>
      <c r="N117" s="72"/>
      <c r="O117" s="79" t="s">
        <v>336</v>
      </c>
      <c r="P117" s="81">
        <v>43688.518692129626</v>
      </c>
      <c r="Q117" s="79" t="s">
        <v>357</v>
      </c>
      <c r="R117" s="82" t="s">
        <v>513</v>
      </c>
      <c r="S117" s="79" t="s">
        <v>548</v>
      </c>
      <c r="T117" s="79"/>
      <c r="U117" s="79"/>
      <c r="V117" s="82" t="s">
        <v>579</v>
      </c>
      <c r="W117" s="81">
        <v>43688.518692129626</v>
      </c>
      <c r="X117" s="82" t="s">
        <v>639</v>
      </c>
      <c r="Y117" s="79"/>
      <c r="Z117" s="79"/>
      <c r="AA117" s="85" t="s">
        <v>811</v>
      </c>
      <c r="AB117" s="85" t="s">
        <v>810</v>
      </c>
      <c r="AC117" s="79" t="b">
        <v>0</v>
      </c>
      <c r="AD117" s="79">
        <v>0</v>
      </c>
      <c r="AE117" s="85" t="s">
        <v>1034</v>
      </c>
      <c r="AF117" s="79" t="b">
        <v>0</v>
      </c>
      <c r="AG117" s="79" t="s">
        <v>1102</v>
      </c>
      <c r="AH117" s="79"/>
      <c r="AI117" s="85" t="s">
        <v>1033</v>
      </c>
      <c r="AJ117" s="79" t="b">
        <v>0</v>
      </c>
      <c r="AK117" s="79">
        <v>0</v>
      </c>
      <c r="AL117" s="85" t="s">
        <v>1033</v>
      </c>
      <c r="AM117" s="79" t="s">
        <v>1109</v>
      </c>
      <c r="AN117" s="79" t="b">
        <v>1</v>
      </c>
      <c r="AO117" s="85" t="s">
        <v>810</v>
      </c>
      <c r="AP117" s="79" t="s">
        <v>176</v>
      </c>
      <c r="AQ117" s="79">
        <v>0</v>
      </c>
      <c r="AR117" s="79">
        <v>0</v>
      </c>
      <c r="AS117" s="79"/>
      <c r="AT117" s="79"/>
      <c r="AU117" s="79"/>
      <c r="AV117" s="79"/>
      <c r="AW117" s="79"/>
      <c r="AX117" s="79"/>
      <c r="AY117" s="79"/>
      <c r="AZ117" s="79"/>
      <c r="BA117">
        <v>12</v>
      </c>
      <c r="BB117" s="78" t="str">
        <f>REPLACE(INDEX(GroupVertices[Group],MATCH(Edges[[#This Row],[Vertex 1]],GroupVertices[Vertex],0)),1,1,"")</f>
        <v>2</v>
      </c>
      <c r="BC117" s="78" t="str">
        <f>REPLACE(INDEX(GroupVertices[Group],MATCH(Edges[[#This Row],[Vertex 2]],GroupVertices[Vertex],0)),1,1,"")</f>
        <v>2</v>
      </c>
      <c r="BD117" s="48"/>
      <c r="BE117" s="49"/>
      <c r="BF117" s="48"/>
      <c r="BG117" s="49"/>
      <c r="BH117" s="48"/>
      <c r="BI117" s="49"/>
      <c r="BJ117" s="48"/>
      <c r="BK117" s="49"/>
      <c r="BL117" s="48"/>
    </row>
    <row r="118" spans="1:64" ht="15">
      <c r="A118" s="64" t="s">
        <v>224</v>
      </c>
      <c r="B118" s="64" t="s">
        <v>249</v>
      </c>
      <c r="C118" s="65" t="s">
        <v>2659</v>
      </c>
      <c r="D118" s="66">
        <v>10</v>
      </c>
      <c r="E118" s="67" t="s">
        <v>136</v>
      </c>
      <c r="F118" s="68">
        <v>12</v>
      </c>
      <c r="G118" s="65"/>
      <c r="H118" s="69"/>
      <c r="I118" s="70"/>
      <c r="J118" s="70"/>
      <c r="K118" s="34" t="s">
        <v>65</v>
      </c>
      <c r="L118" s="77">
        <v>118</v>
      </c>
      <c r="M118" s="77"/>
      <c r="N118" s="72"/>
      <c r="O118" s="79" t="s">
        <v>336</v>
      </c>
      <c r="P118" s="81">
        <v>43688.518692129626</v>
      </c>
      <c r="Q118" s="79" t="s">
        <v>357</v>
      </c>
      <c r="R118" s="82" t="s">
        <v>513</v>
      </c>
      <c r="S118" s="79" t="s">
        <v>548</v>
      </c>
      <c r="T118" s="79"/>
      <c r="U118" s="79"/>
      <c r="V118" s="82" t="s">
        <v>579</v>
      </c>
      <c r="W118" s="81">
        <v>43688.518692129626</v>
      </c>
      <c r="X118" s="82" t="s">
        <v>639</v>
      </c>
      <c r="Y118" s="79"/>
      <c r="Z118" s="79"/>
      <c r="AA118" s="85" t="s">
        <v>811</v>
      </c>
      <c r="AB118" s="85" t="s">
        <v>810</v>
      </c>
      <c r="AC118" s="79" t="b">
        <v>0</v>
      </c>
      <c r="AD118" s="79">
        <v>0</v>
      </c>
      <c r="AE118" s="85" t="s">
        <v>1034</v>
      </c>
      <c r="AF118" s="79" t="b">
        <v>0</v>
      </c>
      <c r="AG118" s="79" t="s">
        <v>1102</v>
      </c>
      <c r="AH118" s="79"/>
      <c r="AI118" s="85" t="s">
        <v>1033</v>
      </c>
      <c r="AJ118" s="79" t="b">
        <v>0</v>
      </c>
      <c r="AK118" s="79">
        <v>0</v>
      </c>
      <c r="AL118" s="85" t="s">
        <v>1033</v>
      </c>
      <c r="AM118" s="79" t="s">
        <v>1109</v>
      </c>
      <c r="AN118" s="79" t="b">
        <v>1</v>
      </c>
      <c r="AO118" s="85" t="s">
        <v>810</v>
      </c>
      <c r="AP118" s="79" t="s">
        <v>176</v>
      </c>
      <c r="AQ118" s="79">
        <v>0</v>
      </c>
      <c r="AR118" s="79">
        <v>0</v>
      </c>
      <c r="AS118" s="79"/>
      <c r="AT118" s="79"/>
      <c r="AU118" s="79"/>
      <c r="AV118" s="79"/>
      <c r="AW118" s="79"/>
      <c r="AX118" s="79"/>
      <c r="AY118" s="79"/>
      <c r="AZ118" s="79"/>
      <c r="BA118">
        <v>11</v>
      </c>
      <c r="BB118" s="78" t="str">
        <f>REPLACE(INDEX(GroupVertices[Group],MATCH(Edges[[#This Row],[Vertex 1]],GroupVertices[Vertex],0)),1,1,"")</f>
        <v>2</v>
      </c>
      <c r="BC118" s="78" t="str">
        <f>REPLACE(INDEX(GroupVertices[Group],MATCH(Edges[[#This Row],[Vertex 2]],GroupVertices[Vertex],0)),1,1,"")</f>
        <v>1</v>
      </c>
      <c r="BD118" s="48"/>
      <c r="BE118" s="49"/>
      <c r="BF118" s="48"/>
      <c r="BG118" s="49"/>
      <c r="BH118" s="48"/>
      <c r="BI118" s="49"/>
      <c r="BJ118" s="48"/>
      <c r="BK118" s="49"/>
      <c r="BL118" s="48"/>
    </row>
    <row r="119" spans="1:64" ht="15">
      <c r="A119" s="64" t="s">
        <v>224</v>
      </c>
      <c r="B119" s="64" t="s">
        <v>226</v>
      </c>
      <c r="C119" s="65" t="s">
        <v>2659</v>
      </c>
      <c r="D119" s="66">
        <v>10</v>
      </c>
      <c r="E119" s="67" t="s">
        <v>136</v>
      </c>
      <c r="F119" s="68">
        <v>12</v>
      </c>
      <c r="G119" s="65"/>
      <c r="H119" s="69"/>
      <c r="I119" s="70"/>
      <c r="J119" s="70"/>
      <c r="K119" s="34" t="s">
        <v>66</v>
      </c>
      <c r="L119" s="77">
        <v>119</v>
      </c>
      <c r="M119" s="77"/>
      <c r="N119" s="72"/>
      <c r="O119" s="79" t="s">
        <v>336</v>
      </c>
      <c r="P119" s="81">
        <v>43688.518692129626</v>
      </c>
      <c r="Q119" s="79" t="s">
        <v>357</v>
      </c>
      <c r="R119" s="82" t="s">
        <v>513</v>
      </c>
      <c r="S119" s="79" t="s">
        <v>548</v>
      </c>
      <c r="T119" s="79"/>
      <c r="U119" s="79"/>
      <c r="V119" s="82" t="s">
        <v>579</v>
      </c>
      <c r="W119" s="81">
        <v>43688.518692129626</v>
      </c>
      <c r="X119" s="82" t="s">
        <v>639</v>
      </c>
      <c r="Y119" s="79"/>
      <c r="Z119" s="79"/>
      <c r="AA119" s="85" t="s">
        <v>811</v>
      </c>
      <c r="AB119" s="85" t="s">
        <v>810</v>
      </c>
      <c r="AC119" s="79" t="b">
        <v>0</v>
      </c>
      <c r="AD119" s="79">
        <v>0</v>
      </c>
      <c r="AE119" s="85" t="s">
        <v>1034</v>
      </c>
      <c r="AF119" s="79" t="b">
        <v>0</v>
      </c>
      <c r="AG119" s="79" t="s">
        <v>1102</v>
      </c>
      <c r="AH119" s="79"/>
      <c r="AI119" s="85" t="s">
        <v>1033</v>
      </c>
      <c r="AJ119" s="79" t="b">
        <v>0</v>
      </c>
      <c r="AK119" s="79">
        <v>0</v>
      </c>
      <c r="AL119" s="85" t="s">
        <v>1033</v>
      </c>
      <c r="AM119" s="79" t="s">
        <v>1109</v>
      </c>
      <c r="AN119" s="79" t="b">
        <v>1</v>
      </c>
      <c r="AO119" s="85" t="s">
        <v>810</v>
      </c>
      <c r="AP119" s="79" t="s">
        <v>176</v>
      </c>
      <c r="AQ119" s="79">
        <v>0</v>
      </c>
      <c r="AR119" s="79">
        <v>0</v>
      </c>
      <c r="AS119" s="79"/>
      <c r="AT119" s="79"/>
      <c r="AU119" s="79"/>
      <c r="AV119" s="79"/>
      <c r="AW119" s="79"/>
      <c r="AX119" s="79"/>
      <c r="AY119" s="79"/>
      <c r="AZ119" s="79"/>
      <c r="BA119">
        <v>10</v>
      </c>
      <c r="BB119" s="78" t="str">
        <f>REPLACE(INDEX(GroupVertices[Group],MATCH(Edges[[#This Row],[Vertex 1]],GroupVertices[Vertex],0)),1,1,"")</f>
        <v>2</v>
      </c>
      <c r="BC119" s="78" t="str">
        <f>REPLACE(INDEX(GroupVertices[Group],MATCH(Edges[[#This Row],[Vertex 2]],GroupVertices[Vertex],0)),1,1,"")</f>
        <v>2</v>
      </c>
      <c r="BD119" s="48"/>
      <c r="BE119" s="49"/>
      <c r="BF119" s="48"/>
      <c r="BG119" s="49"/>
      <c r="BH119" s="48"/>
      <c r="BI119" s="49"/>
      <c r="BJ119" s="48"/>
      <c r="BK119" s="49"/>
      <c r="BL119" s="48"/>
    </row>
    <row r="120" spans="1:64" ht="15">
      <c r="A120" s="64" t="s">
        <v>224</v>
      </c>
      <c r="B120" s="64" t="s">
        <v>267</v>
      </c>
      <c r="C120" s="65" t="s">
        <v>2659</v>
      </c>
      <c r="D120" s="66">
        <v>10</v>
      </c>
      <c r="E120" s="67" t="s">
        <v>136</v>
      </c>
      <c r="F120" s="68">
        <v>12</v>
      </c>
      <c r="G120" s="65"/>
      <c r="H120" s="69"/>
      <c r="I120" s="70"/>
      <c r="J120" s="70"/>
      <c r="K120" s="34" t="s">
        <v>65</v>
      </c>
      <c r="L120" s="77">
        <v>120</v>
      </c>
      <c r="M120" s="77"/>
      <c r="N120" s="72"/>
      <c r="O120" s="79" t="s">
        <v>336</v>
      </c>
      <c r="P120" s="81">
        <v>43688.51993055556</v>
      </c>
      <c r="Q120" s="79" t="s">
        <v>358</v>
      </c>
      <c r="R120" s="82" t="s">
        <v>514</v>
      </c>
      <c r="S120" s="79" t="s">
        <v>548</v>
      </c>
      <c r="T120" s="79"/>
      <c r="U120" s="79"/>
      <c r="V120" s="82" t="s">
        <v>579</v>
      </c>
      <c r="W120" s="81">
        <v>43688.51993055556</v>
      </c>
      <c r="X120" s="82" t="s">
        <v>640</v>
      </c>
      <c r="Y120" s="79"/>
      <c r="Z120" s="79"/>
      <c r="AA120" s="85" t="s">
        <v>812</v>
      </c>
      <c r="AB120" s="85" t="s">
        <v>811</v>
      </c>
      <c r="AC120" s="79" t="b">
        <v>0</v>
      </c>
      <c r="AD120" s="79">
        <v>0</v>
      </c>
      <c r="AE120" s="85" t="s">
        <v>1034</v>
      </c>
      <c r="AF120" s="79" t="b">
        <v>0</v>
      </c>
      <c r="AG120" s="79" t="s">
        <v>1102</v>
      </c>
      <c r="AH120" s="79"/>
      <c r="AI120" s="85" t="s">
        <v>1033</v>
      </c>
      <c r="AJ120" s="79" t="b">
        <v>0</v>
      </c>
      <c r="AK120" s="79">
        <v>0</v>
      </c>
      <c r="AL120" s="85" t="s">
        <v>1033</v>
      </c>
      <c r="AM120" s="79" t="s">
        <v>1109</v>
      </c>
      <c r="AN120" s="79" t="b">
        <v>1</v>
      </c>
      <c r="AO120" s="85" t="s">
        <v>811</v>
      </c>
      <c r="AP120" s="79" t="s">
        <v>176</v>
      </c>
      <c r="AQ120" s="79">
        <v>0</v>
      </c>
      <c r="AR120" s="79">
        <v>0</v>
      </c>
      <c r="AS120" s="79"/>
      <c r="AT120" s="79"/>
      <c r="AU120" s="79"/>
      <c r="AV120" s="79"/>
      <c r="AW120" s="79"/>
      <c r="AX120" s="79"/>
      <c r="AY120" s="79"/>
      <c r="AZ120" s="79"/>
      <c r="BA120">
        <v>12</v>
      </c>
      <c r="BB120" s="78" t="str">
        <f>REPLACE(INDEX(GroupVertices[Group],MATCH(Edges[[#This Row],[Vertex 1]],GroupVertices[Vertex],0)),1,1,"")</f>
        <v>2</v>
      </c>
      <c r="BC120" s="78" t="str">
        <f>REPLACE(INDEX(GroupVertices[Group],MATCH(Edges[[#This Row],[Vertex 2]],GroupVertices[Vertex],0)),1,1,"")</f>
        <v>2</v>
      </c>
      <c r="BD120" s="48"/>
      <c r="BE120" s="49"/>
      <c r="BF120" s="48"/>
      <c r="BG120" s="49"/>
      <c r="BH120" s="48"/>
      <c r="BI120" s="49"/>
      <c r="BJ120" s="48"/>
      <c r="BK120" s="49"/>
      <c r="BL120" s="48"/>
    </row>
    <row r="121" spans="1:64" ht="15">
      <c r="A121" s="64" t="s">
        <v>224</v>
      </c>
      <c r="B121" s="64" t="s">
        <v>249</v>
      </c>
      <c r="C121" s="65" t="s">
        <v>2659</v>
      </c>
      <c r="D121" s="66">
        <v>10</v>
      </c>
      <c r="E121" s="67" t="s">
        <v>136</v>
      </c>
      <c r="F121" s="68">
        <v>12</v>
      </c>
      <c r="G121" s="65"/>
      <c r="H121" s="69"/>
      <c r="I121" s="70"/>
      <c r="J121" s="70"/>
      <c r="K121" s="34" t="s">
        <v>65</v>
      </c>
      <c r="L121" s="77">
        <v>121</v>
      </c>
      <c r="M121" s="77"/>
      <c r="N121" s="72"/>
      <c r="O121" s="79" t="s">
        <v>336</v>
      </c>
      <c r="P121" s="81">
        <v>43688.51993055556</v>
      </c>
      <c r="Q121" s="79" t="s">
        <v>358</v>
      </c>
      <c r="R121" s="82" t="s">
        <v>514</v>
      </c>
      <c r="S121" s="79" t="s">
        <v>548</v>
      </c>
      <c r="T121" s="79"/>
      <c r="U121" s="79"/>
      <c r="V121" s="82" t="s">
        <v>579</v>
      </c>
      <c r="W121" s="81">
        <v>43688.51993055556</v>
      </c>
      <c r="X121" s="82" t="s">
        <v>640</v>
      </c>
      <c r="Y121" s="79"/>
      <c r="Z121" s="79"/>
      <c r="AA121" s="85" t="s">
        <v>812</v>
      </c>
      <c r="AB121" s="85" t="s">
        <v>811</v>
      </c>
      <c r="AC121" s="79" t="b">
        <v>0</v>
      </c>
      <c r="AD121" s="79">
        <v>0</v>
      </c>
      <c r="AE121" s="85" t="s">
        <v>1034</v>
      </c>
      <c r="AF121" s="79" t="b">
        <v>0</v>
      </c>
      <c r="AG121" s="79" t="s">
        <v>1102</v>
      </c>
      <c r="AH121" s="79"/>
      <c r="AI121" s="85" t="s">
        <v>1033</v>
      </c>
      <c r="AJ121" s="79" t="b">
        <v>0</v>
      </c>
      <c r="AK121" s="79">
        <v>0</v>
      </c>
      <c r="AL121" s="85" t="s">
        <v>1033</v>
      </c>
      <c r="AM121" s="79" t="s">
        <v>1109</v>
      </c>
      <c r="AN121" s="79" t="b">
        <v>1</v>
      </c>
      <c r="AO121" s="85" t="s">
        <v>811</v>
      </c>
      <c r="AP121" s="79" t="s">
        <v>176</v>
      </c>
      <c r="AQ121" s="79">
        <v>0</v>
      </c>
      <c r="AR121" s="79">
        <v>0</v>
      </c>
      <c r="AS121" s="79"/>
      <c r="AT121" s="79"/>
      <c r="AU121" s="79"/>
      <c r="AV121" s="79"/>
      <c r="AW121" s="79"/>
      <c r="AX121" s="79"/>
      <c r="AY121" s="79"/>
      <c r="AZ121" s="79"/>
      <c r="BA121">
        <v>11</v>
      </c>
      <c r="BB121" s="78" t="str">
        <f>REPLACE(INDEX(GroupVertices[Group],MATCH(Edges[[#This Row],[Vertex 1]],GroupVertices[Vertex],0)),1,1,"")</f>
        <v>2</v>
      </c>
      <c r="BC121" s="78" t="str">
        <f>REPLACE(INDEX(GroupVertices[Group],MATCH(Edges[[#This Row],[Vertex 2]],GroupVertices[Vertex],0)),1,1,"")</f>
        <v>1</v>
      </c>
      <c r="BD121" s="48"/>
      <c r="BE121" s="49"/>
      <c r="BF121" s="48"/>
      <c r="BG121" s="49"/>
      <c r="BH121" s="48"/>
      <c r="BI121" s="49"/>
      <c r="BJ121" s="48"/>
      <c r="BK121" s="49"/>
      <c r="BL121" s="48"/>
    </row>
    <row r="122" spans="1:64" ht="15">
      <c r="A122" s="64" t="s">
        <v>224</v>
      </c>
      <c r="B122" s="64" t="s">
        <v>226</v>
      </c>
      <c r="C122" s="65" t="s">
        <v>2659</v>
      </c>
      <c r="D122" s="66">
        <v>10</v>
      </c>
      <c r="E122" s="67" t="s">
        <v>136</v>
      </c>
      <c r="F122" s="68">
        <v>12</v>
      </c>
      <c r="G122" s="65"/>
      <c r="H122" s="69"/>
      <c r="I122" s="70"/>
      <c r="J122" s="70"/>
      <c r="K122" s="34" t="s">
        <v>66</v>
      </c>
      <c r="L122" s="77">
        <v>122</v>
      </c>
      <c r="M122" s="77"/>
      <c r="N122" s="72"/>
      <c r="O122" s="79" t="s">
        <v>336</v>
      </c>
      <c r="P122" s="81">
        <v>43688.51993055556</v>
      </c>
      <c r="Q122" s="79" t="s">
        <v>358</v>
      </c>
      <c r="R122" s="82" t="s">
        <v>514</v>
      </c>
      <c r="S122" s="79" t="s">
        <v>548</v>
      </c>
      <c r="T122" s="79"/>
      <c r="U122" s="79"/>
      <c r="V122" s="82" t="s">
        <v>579</v>
      </c>
      <c r="W122" s="81">
        <v>43688.51993055556</v>
      </c>
      <c r="X122" s="82" t="s">
        <v>640</v>
      </c>
      <c r="Y122" s="79"/>
      <c r="Z122" s="79"/>
      <c r="AA122" s="85" t="s">
        <v>812</v>
      </c>
      <c r="AB122" s="85" t="s">
        <v>811</v>
      </c>
      <c r="AC122" s="79" t="b">
        <v>0</v>
      </c>
      <c r="AD122" s="79">
        <v>0</v>
      </c>
      <c r="AE122" s="85" t="s">
        <v>1034</v>
      </c>
      <c r="AF122" s="79" t="b">
        <v>0</v>
      </c>
      <c r="AG122" s="79" t="s">
        <v>1102</v>
      </c>
      <c r="AH122" s="79"/>
      <c r="AI122" s="85" t="s">
        <v>1033</v>
      </c>
      <c r="AJ122" s="79" t="b">
        <v>0</v>
      </c>
      <c r="AK122" s="79">
        <v>0</v>
      </c>
      <c r="AL122" s="85" t="s">
        <v>1033</v>
      </c>
      <c r="AM122" s="79" t="s">
        <v>1109</v>
      </c>
      <c r="AN122" s="79" t="b">
        <v>1</v>
      </c>
      <c r="AO122" s="85" t="s">
        <v>811</v>
      </c>
      <c r="AP122" s="79" t="s">
        <v>176</v>
      </c>
      <c r="AQ122" s="79">
        <v>0</v>
      </c>
      <c r="AR122" s="79">
        <v>0</v>
      </c>
      <c r="AS122" s="79"/>
      <c r="AT122" s="79"/>
      <c r="AU122" s="79"/>
      <c r="AV122" s="79"/>
      <c r="AW122" s="79"/>
      <c r="AX122" s="79"/>
      <c r="AY122" s="79"/>
      <c r="AZ122" s="79"/>
      <c r="BA122">
        <v>10</v>
      </c>
      <c r="BB122" s="78" t="str">
        <f>REPLACE(INDEX(GroupVertices[Group],MATCH(Edges[[#This Row],[Vertex 1]],GroupVertices[Vertex],0)),1,1,"")</f>
        <v>2</v>
      </c>
      <c r="BC122" s="78" t="str">
        <f>REPLACE(INDEX(GroupVertices[Group],MATCH(Edges[[#This Row],[Vertex 2]],GroupVertices[Vertex],0)),1,1,"")</f>
        <v>2</v>
      </c>
      <c r="BD122" s="48"/>
      <c r="BE122" s="49"/>
      <c r="BF122" s="48"/>
      <c r="BG122" s="49"/>
      <c r="BH122" s="48"/>
      <c r="BI122" s="49"/>
      <c r="BJ122" s="48"/>
      <c r="BK122" s="49"/>
      <c r="BL122" s="48"/>
    </row>
    <row r="123" spans="1:64" ht="15">
      <c r="A123" s="64" t="s">
        <v>224</v>
      </c>
      <c r="B123" s="64" t="s">
        <v>267</v>
      </c>
      <c r="C123" s="65" t="s">
        <v>2659</v>
      </c>
      <c r="D123" s="66">
        <v>10</v>
      </c>
      <c r="E123" s="67" t="s">
        <v>136</v>
      </c>
      <c r="F123" s="68">
        <v>12</v>
      </c>
      <c r="G123" s="65"/>
      <c r="H123" s="69"/>
      <c r="I123" s="70"/>
      <c r="J123" s="70"/>
      <c r="K123" s="34" t="s">
        <v>65</v>
      </c>
      <c r="L123" s="77">
        <v>123</v>
      </c>
      <c r="M123" s="77"/>
      <c r="N123" s="72"/>
      <c r="O123" s="79" t="s">
        <v>336</v>
      </c>
      <c r="P123" s="81">
        <v>43688.52164351852</v>
      </c>
      <c r="Q123" s="79" t="s">
        <v>359</v>
      </c>
      <c r="R123" s="82" t="s">
        <v>515</v>
      </c>
      <c r="S123" s="79" t="s">
        <v>548</v>
      </c>
      <c r="T123" s="79"/>
      <c r="U123" s="79"/>
      <c r="V123" s="82" t="s">
        <v>579</v>
      </c>
      <c r="W123" s="81">
        <v>43688.52164351852</v>
      </c>
      <c r="X123" s="82" t="s">
        <v>641</v>
      </c>
      <c r="Y123" s="79"/>
      <c r="Z123" s="79"/>
      <c r="AA123" s="85" t="s">
        <v>813</v>
      </c>
      <c r="AB123" s="85" t="s">
        <v>812</v>
      </c>
      <c r="AC123" s="79" t="b">
        <v>0</v>
      </c>
      <c r="AD123" s="79">
        <v>0</v>
      </c>
      <c r="AE123" s="85" t="s">
        <v>1034</v>
      </c>
      <c r="AF123" s="79" t="b">
        <v>0</v>
      </c>
      <c r="AG123" s="79" t="s">
        <v>1102</v>
      </c>
      <c r="AH123" s="79"/>
      <c r="AI123" s="85" t="s">
        <v>1033</v>
      </c>
      <c r="AJ123" s="79" t="b">
        <v>0</v>
      </c>
      <c r="AK123" s="79">
        <v>0</v>
      </c>
      <c r="AL123" s="85" t="s">
        <v>1033</v>
      </c>
      <c r="AM123" s="79" t="s">
        <v>1109</v>
      </c>
      <c r="AN123" s="79" t="b">
        <v>1</v>
      </c>
      <c r="AO123" s="85" t="s">
        <v>812</v>
      </c>
      <c r="AP123" s="79" t="s">
        <v>176</v>
      </c>
      <c r="AQ123" s="79">
        <v>0</v>
      </c>
      <c r="AR123" s="79">
        <v>0</v>
      </c>
      <c r="AS123" s="79"/>
      <c r="AT123" s="79"/>
      <c r="AU123" s="79"/>
      <c r="AV123" s="79"/>
      <c r="AW123" s="79"/>
      <c r="AX123" s="79"/>
      <c r="AY123" s="79"/>
      <c r="AZ123" s="79"/>
      <c r="BA123">
        <v>12</v>
      </c>
      <c r="BB123" s="78" t="str">
        <f>REPLACE(INDEX(GroupVertices[Group],MATCH(Edges[[#This Row],[Vertex 1]],GroupVertices[Vertex],0)),1,1,"")</f>
        <v>2</v>
      </c>
      <c r="BC123" s="78" t="str">
        <f>REPLACE(INDEX(GroupVertices[Group],MATCH(Edges[[#This Row],[Vertex 2]],GroupVertices[Vertex],0)),1,1,"")</f>
        <v>2</v>
      </c>
      <c r="BD123" s="48"/>
      <c r="BE123" s="49"/>
      <c r="BF123" s="48"/>
      <c r="BG123" s="49"/>
      <c r="BH123" s="48"/>
      <c r="BI123" s="49"/>
      <c r="BJ123" s="48"/>
      <c r="BK123" s="49"/>
      <c r="BL123" s="48"/>
    </row>
    <row r="124" spans="1:64" ht="15">
      <c r="A124" s="64" t="s">
        <v>224</v>
      </c>
      <c r="B124" s="64" t="s">
        <v>249</v>
      </c>
      <c r="C124" s="65" t="s">
        <v>2659</v>
      </c>
      <c r="D124" s="66">
        <v>10</v>
      </c>
      <c r="E124" s="67" t="s">
        <v>136</v>
      </c>
      <c r="F124" s="68">
        <v>12</v>
      </c>
      <c r="G124" s="65"/>
      <c r="H124" s="69"/>
      <c r="I124" s="70"/>
      <c r="J124" s="70"/>
      <c r="K124" s="34" t="s">
        <v>65</v>
      </c>
      <c r="L124" s="77">
        <v>124</v>
      </c>
      <c r="M124" s="77"/>
      <c r="N124" s="72"/>
      <c r="O124" s="79" t="s">
        <v>336</v>
      </c>
      <c r="P124" s="81">
        <v>43688.52164351852</v>
      </c>
      <c r="Q124" s="79" t="s">
        <v>359</v>
      </c>
      <c r="R124" s="82" t="s">
        <v>515</v>
      </c>
      <c r="S124" s="79" t="s">
        <v>548</v>
      </c>
      <c r="T124" s="79"/>
      <c r="U124" s="79"/>
      <c r="V124" s="82" t="s">
        <v>579</v>
      </c>
      <c r="W124" s="81">
        <v>43688.52164351852</v>
      </c>
      <c r="X124" s="82" t="s">
        <v>641</v>
      </c>
      <c r="Y124" s="79"/>
      <c r="Z124" s="79"/>
      <c r="AA124" s="85" t="s">
        <v>813</v>
      </c>
      <c r="AB124" s="85" t="s">
        <v>812</v>
      </c>
      <c r="AC124" s="79" t="b">
        <v>0</v>
      </c>
      <c r="AD124" s="79">
        <v>0</v>
      </c>
      <c r="AE124" s="85" t="s">
        <v>1034</v>
      </c>
      <c r="AF124" s="79" t="b">
        <v>0</v>
      </c>
      <c r="AG124" s="79" t="s">
        <v>1102</v>
      </c>
      <c r="AH124" s="79"/>
      <c r="AI124" s="85" t="s">
        <v>1033</v>
      </c>
      <c r="AJ124" s="79" t="b">
        <v>0</v>
      </c>
      <c r="AK124" s="79">
        <v>0</v>
      </c>
      <c r="AL124" s="85" t="s">
        <v>1033</v>
      </c>
      <c r="AM124" s="79" t="s">
        <v>1109</v>
      </c>
      <c r="AN124" s="79" t="b">
        <v>1</v>
      </c>
      <c r="AO124" s="85" t="s">
        <v>812</v>
      </c>
      <c r="AP124" s="79" t="s">
        <v>176</v>
      </c>
      <c r="AQ124" s="79">
        <v>0</v>
      </c>
      <c r="AR124" s="79">
        <v>0</v>
      </c>
      <c r="AS124" s="79"/>
      <c r="AT124" s="79"/>
      <c r="AU124" s="79"/>
      <c r="AV124" s="79"/>
      <c r="AW124" s="79"/>
      <c r="AX124" s="79"/>
      <c r="AY124" s="79"/>
      <c r="AZ124" s="79"/>
      <c r="BA124">
        <v>11</v>
      </c>
      <c r="BB124" s="78" t="str">
        <f>REPLACE(INDEX(GroupVertices[Group],MATCH(Edges[[#This Row],[Vertex 1]],GroupVertices[Vertex],0)),1,1,"")</f>
        <v>2</v>
      </c>
      <c r="BC124" s="78" t="str">
        <f>REPLACE(INDEX(GroupVertices[Group],MATCH(Edges[[#This Row],[Vertex 2]],GroupVertices[Vertex],0)),1,1,"")</f>
        <v>1</v>
      </c>
      <c r="BD124" s="48"/>
      <c r="BE124" s="49"/>
      <c r="BF124" s="48"/>
      <c r="BG124" s="49"/>
      <c r="BH124" s="48"/>
      <c r="BI124" s="49"/>
      <c r="BJ124" s="48"/>
      <c r="BK124" s="49"/>
      <c r="BL124" s="48"/>
    </row>
    <row r="125" spans="1:64" ht="15">
      <c r="A125" s="64" t="s">
        <v>224</v>
      </c>
      <c r="B125" s="64" t="s">
        <v>226</v>
      </c>
      <c r="C125" s="65" t="s">
        <v>2659</v>
      </c>
      <c r="D125" s="66">
        <v>10</v>
      </c>
      <c r="E125" s="67" t="s">
        <v>136</v>
      </c>
      <c r="F125" s="68">
        <v>12</v>
      </c>
      <c r="G125" s="65"/>
      <c r="H125" s="69"/>
      <c r="I125" s="70"/>
      <c r="J125" s="70"/>
      <c r="K125" s="34" t="s">
        <v>66</v>
      </c>
      <c r="L125" s="77">
        <v>125</v>
      </c>
      <c r="M125" s="77"/>
      <c r="N125" s="72"/>
      <c r="O125" s="79" t="s">
        <v>336</v>
      </c>
      <c r="P125" s="81">
        <v>43688.52164351852</v>
      </c>
      <c r="Q125" s="79" t="s">
        <v>359</v>
      </c>
      <c r="R125" s="82" t="s">
        <v>515</v>
      </c>
      <c r="S125" s="79" t="s">
        <v>548</v>
      </c>
      <c r="T125" s="79"/>
      <c r="U125" s="79"/>
      <c r="V125" s="82" t="s">
        <v>579</v>
      </c>
      <c r="W125" s="81">
        <v>43688.52164351852</v>
      </c>
      <c r="X125" s="82" t="s">
        <v>641</v>
      </c>
      <c r="Y125" s="79"/>
      <c r="Z125" s="79"/>
      <c r="AA125" s="85" t="s">
        <v>813</v>
      </c>
      <c r="AB125" s="85" t="s">
        <v>812</v>
      </c>
      <c r="AC125" s="79" t="b">
        <v>0</v>
      </c>
      <c r="AD125" s="79">
        <v>0</v>
      </c>
      <c r="AE125" s="85" t="s">
        <v>1034</v>
      </c>
      <c r="AF125" s="79" t="b">
        <v>0</v>
      </c>
      <c r="AG125" s="79" t="s">
        <v>1102</v>
      </c>
      <c r="AH125" s="79"/>
      <c r="AI125" s="85" t="s">
        <v>1033</v>
      </c>
      <c r="AJ125" s="79" t="b">
        <v>0</v>
      </c>
      <c r="AK125" s="79">
        <v>0</v>
      </c>
      <c r="AL125" s="85" t="s">
        <v>1033</v>
      </c>
      <c r="AM125" s="79" t="s">
        <v>1109</v>
      </c>
      <c r="AN125" s="79" t="b">
        <v>1</v>
      </c>
      <c r="AO125" s="85" t="s">
        <v>812</v>
      </c>
      <c r="AP125" s="79" t="s">
        <v>176</v>
      </c>
      <c r="AQ125" s="79">
        <v>0</v>
      </c>
      <c r="AR125" s="79">
        <v>0</v>
      </c>
      <c r="AS125" s="79"/>
      <c r="AT125" s="79"/>
      <c r="AU125" s="79"/>
      <c r="AV125" s="79"/>
      <c r="AW125" s="79"/>
      <c r="AX125" s="79"/>
      <c r="AY125" s="79"/>
      <c r="AZ125" s="79"/>
      <c r="BA125">
        <v>10</v>
      </c>
      <c r="BB125" s="78" t="str">
        <f>REPLACE(INDEX(GroupVertices[Group],MATCH(Edges[[#This Row],[Vertex 1]],GroupVertices[Vertex],0)),1,1,"")</f>
        <v>2</v>
      </c>
      <c r="BC125" s="78" t="str">
        <f>REPLACE(INDEX(GroupVertices[Group],MATCH(Edges[[#This Row],[Vertex 2]],GroupVertices[Vertex],0)),1,1,"")</f>
        <v>2</v>
      </c>
      <c r="BD125" s="48"/>
      <c r="BE125" s="49"/>
      <c r="BF125" s="48"/>
      <c r="BG125" s="49"/>
      <c r="BH125" s="48"/>
      <c r="BI125" s="49"/>
      <c r="BJ125" s="48"/>
      <c r="BK125" s="49"/>
      <c r="BL125" s="48"/>
    </row>
    <row r="126" spans="1:64" ht="15">
      <c r="A126" s="64" t="s">
        <v>224</v>
      </c>
      <c r="B126" s="64" t="s">
        <v>267</v>
      </c>
      <c r="C126" s="65" t="s">
        <v>2659</v>
      </c>
      <c r="D126" s="66">
        <v>10</v>
      </c>
      <c r="E126" s="67" t="s">
        <v>136</v>
      </c>
      <c r="F126" s="68">
        <v>12</v>
      </c>
      <c r="G126" s="65"/>
      <c r="H126" s="69"/>
      <c r="I126" s="70"/>
      <c r="J126" s="70"/>
      <c r="K126" s="34" t="s">
        <v>65</v>
      </c>
      <c r="L126" s="77">
        <v>126</v>
      </c>
      <c r="M126" s="77"/>
      <c r="N126" s="72"/>
      <c r="O126" s="79" t="s">
        <v>336</v>
      </c>
      <c r="P126" s="81">
        <v>43688.52664351852</v>
      </c>
      <c r="Q126" s="79" t="s">
        <v>360</v>
      </c>
      <c r="R126" s="82" t="s">
        <v>516</v>
      </c>
      <c r="S126" s="79" t="s">
        <v>548</v>
      </c>
      <c r="T126" s="79"/>
      <c r="U126" s="79"/>
      <c r="V126" s="82" t="s">
        <v>579</v>
      </c>
      <c r="W126" s="81">
        <v>43688.52664351852</v>
      </c>
      <c r="X126" s="82" t="s">
        <v>642</v>
      </c>
      <c r="Y126" s="79"/>
      <c r="Z126" s="79"/>
      <c r="AA126" s="85" t="s">
        <v>814</v>
      </c>
      <c r="AB126" s="85" t="s">
        <v>821</v>
      </c>
      <c r="AC126" s="79" t="b">
        <v>0</v>
      </c>
      <c r="AD126" s="79">
        <v>0</v>
      </c>
      <c r="AE126" s="85" t="s">
        <v>1037</v>
      </c>
      <c r="AF126" s="79" t="b">
        <v>0</v>
      </c>
      <c r="AG126" s="79" t="s">
        <v>1102</v>
      </c>
      <c r="AH126" s="79"/>
      <c r="AI126" s="85" t="s">
        <v>1033</v>
      </c>
      <c r="AJ126" s="79" t="b">
        <v>0</v>
      </c>
      <c r="AK126" s="79">
        <v>0</v>
      </c>
      <c r="AL126" s="85" t="s">
        <v>1033</v>
      </c>
      <c r="AM126" s="79" t="s">
        <v>1109</v>
      </c>
      <c r="AN126" s="79" t="b">
        <v>1</v>
      </c>
      <c r="AO126" s="85" t="s">
        <v>821</v>
      </c>
      <c r="AP126" s="79" t="s">
        <v>176</v>
      </c>
      <c r="AQ126" s="79">
        <v>0</v>
      </c>
      <c r="AR126" s="79">
        <v>0</v>
      </c>
      <c r="AS126" s="79"/>
      <c r="AT126" s="79"/>
      <c r="AU126" s="79"/>
      <c r="AV126" s="79"/>
      <c r="AW126" s="79"/>
      <c r="AX126" s="79"/>
      <c r="AY126" s="79"/>
      <c r="AZ126" s="79"/>
      <c r="BA126">
        <v>12</v>
      </c>
      <c r="BB126" s="78" t="str">
        <f>REPLACE(INDEX(GroupVertices[Group],MATCH(Edges[[#This Row],[Vertex 1]],GroupVertices[Vertex],0)),1,1,"")</f>
        <v>2</v>
      </c>
      <c r="BC126" s="78" t="str">
        <f>REPLACE(INDEX(GroupVertices[Group],MATCH(Edges[[#This Row],[Vertex 2]],GroupVertices[Vertex],0)),1,1,"")</f>
        <v>2</v>
      </c>
      <c r="BD126" s="48"/>
      <c r="BE126" s="49"/>
      <c r="BF126" s="48"/>
      <c r="BG126" s="49"/>
      <c r="BH126" s="48"/>
      <c r="BI126" s="49"/>
      <c r="BJ126" s="48"/>
      <c r="BK126" s="49"/>
      <c r="BL126" s="48"/>
    </row>
    <row r="127" spans="1:64" ht="15">
      <c r="A127" s="64" t="s">
        <v>224</v>
      </c>
      <c r="B127" s="64" t="s">
        <v>249</v>
      </c>
      <c r="C127" s="65" t="s">
        <v>2659</v>
      </c>
      <c r="D127" s="66">
        <v>10</v>
      </c>
      <c r="E127" s="67" t="s">
        <v>136</v>
      </c>
      <c r="F127" s="68">
        <v>12</v>
      </c>
      <c r="G127" s="65"/>
      <c r="H127" s="69"/>
      <c r="I127" s="70"/>
      <c r="J127" s="70"/>
      <c r="K127" s="34" t="s">
        <v>65</v>
      </c>
      <c r="L127" s="77">
        <v>127</v>
      </c>
      <c r="M127" s="77"/>
      <c r="N127" s="72"/>
      <c r="O127" s="79" t="s">
        <v>336</v>
      </c>
      <c r="P127" s="81">
        <v>43688.52664351852</v>
      </c>
      <c r="Q127" s="79" t="s">
        <v>360</v>
      </c>
      <c r="R127" s="82" t="s">
        <v>516</v>
      </c>
      <c r="S127" s="79" t="s">
        <v>548</v>
      </c>
      <c r="T127" s="79"/>
      <c r="U127" s="79"/>
      <c r="V127" s="82" t="s">
        <v>579</v>
      </c>
      <c r="W127" s="81">
        <v>43688.52664351852</v>
      </c>
      <c r="X127" s="82" t="s">
        <v>642</v>
      </c>
      <c r="Y127" s="79"/>
      <c r="Z127" s="79"/>
      <c r="AA127" s="85" t="s">
        <v>814</v>
      </c>
      <c r="AB127" s="85" t="s">
        <v>821</v>
      </c>
      <c r="AC127" s="79" t="b">
        <v>0</v>
      </c>
      <c r="AD127" s="79">
        <v>0</v>
      </c>
      <c r="AE127" s="85" t="s">
        <v>1037</v>
      </c>
      <c r="AF127" s="79" t="b">
        <v>0</v>
      </c>
      <c r="AG127" s="79" t="s">
        <v>1102</v>
      </c>
      <c r="AH127" s="79"/>
      <c r="AI127" s="85" t="s">
        <v>1033</v>
      </c>
      <c r="AJ127" s="79" t="b">
        <v>0</v>
      </c>
      <c r="AK127" s="79">
        <v>0</v>
      </c>
      <c r="AL127" s="85" t="s">
        <v>1033</v>
      </c>
      <c r="AM127" s="79" t="s">
        <v>1109</v>
      </c>
      <c r="AN127" s="79" t="b">
        <v>1</v>
      </c>
      <c r="AO127" s="85" t="s">
        <v>821</v>
      </c>
      <c r="AP127" s="79" t="s">
        <v>176</v>
      </c>
      <c r="AQ127" s="79">
        <v>0</v>
      </c>
      <c r="AR127" s="79">
        <v>0</v>
      </c>
      <c r="AS127" s="79"/>
      <c r="AT127" s="79"/>
      <c r="AU127" s="79"/>
      <c r="AV127" s="79"/>
      <c r="AW127" s="79"/>
      <c r="AX127" s="79"/>
      <c r="AY127" s="79"/>
      <c r="AZ127" s="79"/>
      <c r="BA127">
        <v>11</v>
      </c>
      <c r="BB127" s="78" t="str">
        <f>REPLACE(INDEX(GroupVertices[Group],MATCH(Edges[[#This Row],[Vertex 1]],GroupVertices[Vertex],0)),1,1,"")</f>
        <v>2</v>
      </c>
      <c r="BC127" s="78" t="str">
        <f>REPLACE(INDEX(GroupVertices[Group],MATCH(Edges[[#This Row],[Vertex 2]],GroupVertices[Vertex],0)),1,1,"")</f>
        <v>1</v>
      </c>
      <c r="BD127" s="48"/>
      <c r="BE127" s="49"/>
      <c r="BF127" s="48"/>
      <c r="BG127" s="49"/>
      <c r="BH127" s="48"/>
      <c r="BI127" s="49"/>
      <c r="BJ127" s="48"/>
      <c r="BK127" s="49"/>
      <c r="BL127" s="48"/>
    </row>
    <row r="128" spans="1:64" ht="15">
      <c r="A128" s="64" t="s">
        <v>224</v>
      </c>
      <c r="B128" s="64" t="s">
        <v>226</v>
      </c>
      <c r="C128" s="65" t="s">
        <v>2659</v>
      </c>
      <c r="D128" s="66">
        <v>10</v>
      </c>
      <c r="E128" s="67" t="s">
        <v>136</v>
      </c>
      <c r="F128" s="68">
        <v>12</v>
      </c>
      <c r="G128" s="65"/>
      <c r="H128" s="69"/>
      <c r="I128" s="70"/>
      <c r="J128" s="70"/>
      <c r="K128" s="34" t="s">
        <v>66</v>
      </c>
      <c r="L128" s="77">
        <v>128</v>
      </c>
      <c r="M128" s="77"/>
      <c r="N128" s="72"/>
      <c r="O128" s="79" t="s">
        <v>336</v>
      </c>
      <c r="P128" s="81">
        <v>43688.52664351852</v>
      </c>
      <c r="Q128" s="79" t="s">
        <v>360</v>
      </c>
      <c r="R128" s="82" t="s">
        <v>516</v>
      </c>
      <c r="S128" s="79" t="s">
        <v>548</v>
      </c>
      <c r="T128" s="79"/>
      <c r="U128" s="79"/>
      <c r="V128" s="82" t="s">
        <v>579</v>
      </c>
      <c r="W128" s="81">
        <v>43688.52664351852</v>
      </c>
      <c r="X128" s="82" t="s">
        <v>642</v>
      </c>
      <c r="Y128" s="79"/>
      <c r="Z128" s="79"/>
      <c r="AA128" s="85" t="s">
        <v>814</v>
      </c>
      <c r="AB128" s="85" t="s">
        <v>821</v>
      </c>
      <c r="AC128" s="79" t="b">
        <v>0</v>
      </c>
      <c r="AD128" s="79">
        <v>0</v>
      </c>
      <c r="AE128" s="85" t="s">
        <v>1037</v>
      </c>
      <c r="AF128" s="79" t="b">
        <v>0</v>
      </c>
      <c r="AG128" s="79" t="s">
        <v>1102</v>
      </c>
      <c r="AH128" s="79"/>
      <c r="AI128" s="85" t="s">
        <v>1033</v>
      </c>
      <c r="AJ128" s="79" t="b">
        <v>0</v>
      </c>
      <c r="AK128" s="79">
        <v>0</v>
      </c>
      <c r="AL128" s="85" t="s">
        <v>1033</v>
      </c>
      <c r="AM128" s="79" t="s">
        <v>1109</v>
      </c>
      <c r="AN128" s="79" t="b">
        <v>1</v>
      </c>
      <c r="AO128" s="85" t="s">
        <v>821</v>
      </c>
      <c r="AP128" s="79" t="s">
        <v>176</v>
      </c>
      <c r="AQ128" s="79">
        <v>0</v>
      </c>
      <c r="AR128" s="79">
        <v>0</v>
      </c>
      <c r="AS128" s="79"/>
      <c r="AT128" s="79"/>
      <c r="AU128" s="79"/>
      <c r="AV128" s="79"/>
      <c r="AW128" s="79"/>
      <c r="AX128" s="79"/>
      <c r="AY128" s="79"/>
      <c r="AZ128" s="79"/>
      <c r="BA128">
        <v>10</v>
      </c>
      <c r="BB128" s="78" t="str">
        <f>REPLACE(INDEX(GroupVertices[Group],MATCH(Edges[[#This Row],[Vertex 1]],GroupVertices[Vertex],0)),1,1,"")</f>
        <v>2</v>
      </c>
      <c r="BC128" s="78" t="str">
        <f>REPLACE(INDEX(GroupVertices[Group],MATCH(Edges[[#This Row],[Vertex 2]],GroupVertices[Vertex],0)),1,1,"")</f>
        <v>2</v>
      </c>
      <c r="BD128" s="48"/>
      <c r="BE128" s="49"/>
      <c r="BF128" s="48"/>
      <c r="BG128" s="49"/>
      <c r="BH128" s="48"/>
      <c r="BI128" s="49"/>
      <c r="BJ128" s="48"/>
      <c r="BK128" s="49"/>
      <c r="BL128" s="48"/>
    </row>
    <row r="129" spans="1:64" ht="15">
      <c r="A129" s="64" t="s">
        <v>224</v>
      </c>
      <c r="B129" s="64" t="s">
        <v>267</v>
      </c>
      <c r="C129" s="65" t="s">
        <v>2659</v>
      </c>
      <c r="D129" s="66">
        <v>10</v>
      </c>
      <c r="E129" s="67" t="s">
        <v>136</v>
      </c>
      <c r="F129" s="68">
        <v>12</v>
      </c>
      <c r="G129" s="65"/>
      <c r="H129" s="69"/>
      <c r="I129" s="70"/>
      <c r="J129" s="70"/>
      <c r="K129" s="34" t="s">
        <v>65</v>
      </c>
      <c r="L129" s="77">
        <v>129</v>
      </c>
      <c r="M129" s="77"/>
      <c r="N129" s="72"/>
      <c r="O129" s="79" t="s">
        <v>336</v>
      </c>
      <c r="P129" s="81">
        <v>43688.52858796297</v>
      </c>
      <c r="Q129" s="79" t="s">
        <v>361</v>
      </c>
      <c r="R129" s="82" t="s">
        <v>517</v>
      </c>
      <c r="S129" s="79" t="s">
        <v>548</v>
      </c>
      <c r="T129" s="79"/>
      <c r="U129" s="79"/>
      <c r="V129" s="82" t="s">
        <v>579</v>
      </c>
      <c r="W129" s="81">
        <v>43688.52858796297</v>
      </c>
      <c r="X129" s="82" t="s">
        <v>643</v>
      </c>
      <c r="Y129" s="79"/>
      <c r="Z129" s="79"/>
      <c r="AA129" s="85" t="s">
        <v>815</v>
      </c>
      <c r="AB129" s="85" t="s">
        <v>810</v>
      </c>
      <c r="AC129" s="79" t="b">
        <v>0</v>
      </c>
      <c r="AD129" s="79">
        <v>0</v>
      </c>
      <c r="AE129" s="85" t="s">
        <v>1034</v>
      </c>
      <c r="AF129" s="79" t="b">
        <v>0</v>
      </c>
      <c r="AG129" s="79" t="s">
        <v>1102</v>
      </c>
      <c r="AH129" s="79"/>
      <c r="AI129" s="85" t="s">
        <v>1033</v>
      </c>
      <c r="AJ129" s="79" t="b">
        <v>0</v>
      </c>
      <c r="AK129" s="79">
        <v>0</v>
      </c>
      <c r="AL129" s="85" t="s">
        <v>1033</v>
      </c>
      <c r="AM129" s="79" t="s">
        <v>1109</v>
      </c>
      <c r="AN129" s="79" t="b">
        <v>1</v>
      </c>
      <c r="AO129" s="85" t="s">
        <v>810</v>
      </c>
      <c r="AP129" s="79" t="s">
        <v>176</v>
      </c>
      <c r="AQ129" s="79">
        <v>0</v>
      </c>
      <c r="AR129" s="79">
        <v>0</v>
      </c>
      <c r="AS129" s="79"/>
      <c r="AT129" s="79"/>
      <c r="AU129" s="79"/>
      <c r="AV129" s="79"/>
      <c r="AW129" s="79"/>
      <c r="AX129" s="79"/>
      <c r="AY129" s="79"/>
      <c r="AZ129" s="79"/>
      <c r="BA129">
        <v>12</v>
      </c>
      <c r="BB129" s="78" t="str">
        <f>REPLACE(INDEX(GroupVertices[Group],MATCH(Edges[[#This Row],[Vertex 1]],GroupVertices[Vertex],0)),1,1,"")</f>
        <v>2</v>
      </c>
      <c r="BC129" s="78" t="str">
        <f>REPLACE(INDEX(GroupVertices[Group],MATCH(Edges[[#This Row],[Vertex 2]],GroupVertices[Vertex],0)),1,1,"")</f>
        <v>2</v>
      </c>
      <c r="BD129" s="48"/>
      <c r="BE129" s="49"/>
      <c r="BF129" s="48"/>
      <c r="BG129" s="49"/>
      <c r="BH129" s="48"/>
      <c r="BI129" s="49"/>
      <c r="BJ129" s="48"/>
      <c r="BK129" s="49"/>
      <c r="BL129" s="48"/>
    </row>
    <row r="130" spans="1:64" ht="15">
      <c r="A130" s="64" t="s">
        <v>224</v>
      </c>
      <c r="B130" s="64" t="s">
        <v>249</v>
      </c>
      <c r="C130" s="65" t="s">
        <v>2659</v>
      </c>
      <c r="D130" s="66">
        <v>10</v>
      </c>
      <c r="E130" s="67" t="s">
        <v>136</v>
      </c>
      <c r="F130" s="68">
        <v>12</v>
      </c>
      <c r="G130" s="65"/>
      <c r="H130" s="69"/>
      <c r="I130" s="70"/>
      <c r="J130" s="70"/>
      <c r="K130" s="34" t="s">
        <v>65</v>
      </c>
      <c r="L130" s="77">
        <v>130</v>
      </c>
      <c r="M130" s="77"/>
      <c r="N130" s="72"/>
      <c r="O130" s="79" t="s">
        <v>336</v>
      </c>
      <c r="P130" s="81">
        <v>43688.52858796297</v>
      </c>
      <c r="Q130" s="79" t="s">
        <v>361</v>
      </c>
      <c r="R130" s="82" t="s">
        <v>517</v>
      </c>
      <c r="S130" s="79" t="s">
        <v>548</v>
      </c>
      <c r="T130" s="79"/>
      <c r="U130" s="79"/>
      <c r="V130" s="82" t="s">
        <v>579</v>
      </c>
      <c r="W130" s="81">
        <v>43688.52858796297</v>
      </c>
      <c r="X130" s="82" t="s">
        <v>643</v>
      </c>
      <c r="Y130" s="79"/>
      <c r="Z130" s="79"/>
      <c r="AA130" s="85" t="s">
        <v>815</v>
      </c>
      <c r="AB130" s="85" t="s">
        <v>810</v>
      </c>
      <c r="AC130" s="79" t="b">
        <v>0</v>
      </c>
      <c r="AD130" s="79">
        <v>0</v>
      </c>
      <c r="AE130" s="85" t="s">
        <v>1034</v>
      </c>
      <c r="AF130" s="79" t="b">
        <v>0</v>
      </c>
      <c r="AG130" s="79" t="s">
        <v>1102</v>
      </c>
      <c r="AH130" s="79"/>
      <c r="AI130" s="85" t="s">
        <v>1033</v>
      </c>
      <c r="AJ130" s="79" t="b">
        <v>0</v>
      </c>
      <c r="AK130" s="79">
        <v>0</v>
      </c>
      <c r="AL130" s="85" t="s">
        <v>1033</v>
      </c>
      <c r="AM130" s="79" t="s">
        <v>1109</v>
      </c>
      <c r="AN130" s="79" t="b">
        <v>1</v>
      </c>
      <c r="AO130" s="85" t="s">
        <v>810</v>
      </c>
      <c r="AP130" s="79" t="s">
        <v>176</v>
      </c>
      <c r="AQ130" s="79">
        <v>0</v>
      </c>
      <c r="AR130" s="79">
        <v>0</v>
      </c>
      <c r="AS130" s="79"/>
      <c r="AT130" s="79"/>
      <c r="AU130" s="79"/>
      <c r="AV130" s="79"/>
      <c r="AW130" s="79"/>
      <c r="AX130" s="79"/>
      <c r="AY130" s="79"/>
      <c r="AZ130" s="79"/>
      <c r="BA130">
        <v>11</v>
      </c>
      <c r="BB130" s="78" t="str">
        <f>REPLACE(INDEX(GroupVertices[Group],MATCH(Edges[[#This Row],[Vertex 1]],GroupVertices[Vertex],0)),1,1,"")</f>
        <v>2</v>
      </c>
      <c r="BC130" s="78" t="str">
        <f>REPLACE(INDEX(GroupVertices[Group],MATCH(Edges[[#This Row],[Vertex 2]],GroupVertices[Vertex],0)),1,1,"")</f>
        <v>1</v>
      </c>
      <c r="BD130" s="48"/>
      <c r="BE130" s="49"/>
      <c r="BF130" s="48"/>
      <c r="BG130" s="49"/>
      <c r="BH130" s="48"/>
      <c r="BI130" s="49"/>
      <c r="BJ130" s="48"/>
      <c r="BK130" s="49"/>
      <c r="BL130" s="48"/>
    </row>
    <row r="131" spans="1:64" ht="15">
      <c r="A131" s="64" t="s">
        <v>224</v>
      </c>
      <c r="B131" s="64" t="s">
        <v>226</v>
      </c>
      <c r="C131" s="65" t="s">
        <v>2659</v>
      </c>
      <c r="D131" s="66">
        <v>10</v>
      </c>
      <c r="E131" s="67" t="s">
        <v>136</v>
      </c>
      <c r="F131" s="68">
        <v>12</v>
      </c>
      <c r="G131" s="65"/>
      <c r="H131" s="69"/>
      <c r="I131" s="70"/>
      <c r="J131" s="70"/>
      <c r="K131" s="34" t="s">
        <v>66</v>
      </c>
      <c r="L131" s="77">
        <v>131</v>
      </c>
      <c r="M131" s="77"/>
      <c r="N131" s="72"/>
      <c r="O131" s="79" t="s">
        <v>336</v>
      </c>
      <c r="P131" s="81">
        <v>43688.52858796297</v>
      </c>
      <c r="Q131" s="79" t="s">
        <v>361</v>
      </c>
      <c r="R131" s="82" t="s">
        <v>517</v>
      </c>
      <c r="S131" s="79" t="s">
        <v>548</v>
      </c>
      <c r="T131" s="79"/>
      <c r="U131" s="79"/>
      <c r="V131" s="82" t="s">
        <v>579</v>
      </c>
      <c r="W131" s="81">
        <v>43688.52858796297</v>
      </c>
      <c r="X131" s="82" t="s">
        <v>643</v>
      </c>
      <c r="Y131" s="79"/>
      <c r="Z131" s="79"/>
      <c r="AA131" s="85" t="s">
        <v>815</v>
      </c>
      <c r="AB131" s="85" t="s">
        <v>810</v>
      </c>
      <c r="AC131" s="79" t="b">
        <v>0</v>
      </c>
      <c r="AD131" s="79">
        <v>0</v>
      </c>
      <c r="AE131" s="85" t="s">
        <v>1034</v>
      </c>
      <c r="AF131" s="79" t="b">
        <v>0</v>
      </c>
      <c r="AG131" s="79" t="s">
        <v>1102</v>
      </c>
      <c r="AH131" s="79"/>
      <c r="AI131" s="85" t="s">
        <v>1033</v>
      </c>
      <c r="AJ131" s="79" t="b">
        <v>0</v>
      </c>
      <c r="AK131" s="79">
        <v>0</v>
      </c>
      <c r="AL131" s="85" t="s">
        <v>1033</v>
      </c>
      <c r="AM131" s="79" t="s">
        <v>1109</v>
      </c>
      <c r="AN131" s="79" t="b">
        <v>1</v>
      </c>
      <c r="AO131" s="85" t="s">
        <v>810</v>
      </c>
      <c r="AP131" s="79" t="s">
        <v>176</v>
      </c>
      <c r="AQ131" s="79">
        <v>0</v>
      </c>
      <c r="AR131" s="79">
        <v>0</v>
      </c>
      <c r="AS131" s="79"/>
      <c r="AT131" s="79"/>
      <c r="AU131" s="79"/>
      <c r="AV131" s="79"/>
      <c r="AW131" s="79"/>
      <c r="AX131" s="79"/>
      <c r="AY131" s="79"/>
      <c r="AZ131" s="79"/>
      <c r="BA131">
        <v>10</v>
      </c>
      <c r="BB131" s="78" t="str">
        <f>REPLACE(INDEX(GroupVertices[Group],MATCH(Edges[[#This Row],[Vertex 1]],GroupVertices[Vertex],0)),1,1,"")</f>
        <v>2</v>
      </c>
      <c r="BC131" s="78" t="str">
        <f>REPLACE(INDEX(GroupVertices[Group],MATCH(Edges[[#This Row],[Vertex 2]],GroupVertices[Vertex],0)),1,1,"")</f>
        <v>2</v>
      </c>
      <c r="BD131" s="48"/>
      <c r="BE131" s="49"/>
      <c r="BF131" s="48"/>
      <c r="BG131" s="49"/>
      <c r="BH131" s="48"/>
      <c r="BI131" s="49"/>
      <c r="BJ131" s="48"/>
      <c r="BK131" s="49"/>
      <c r="BL131" s="48"/>
    </row>
    <row r="132" spans="1:64" ht="15">
      <c r="A132" s="64" t="s">
        <v>224</v>
      </c>
      <c r="B132" s="64" t="s">
        <v>267</v>
      </c>
      <c r="C132" s="65" t="s">
        <v>2659</v>
      </c>
      <c r="D132" s="66">
        <v>10</v>
      </c>
      <c r="E132" s="67" t="s">
        <v>136</v>
      </c>
      <c r="F132" s="68">
        <v>12</v>
      </c>
      <c r="G132" s="65"/>
      <c r="H132" s="69"/>
      <c r="I132" s="70"/>
      <c r="J132" s="70"/>
      <c r="K132" s="34" t="s">
        <v>65</v>
      </c>
      <c r="L132" s="77">
        <v>132</v>
      </c>
      <c r="M132" s="77"/>
      <c r="N132" s="72"/>
      <c r="O132" s="79" t="s">
        <v>336</v>
      </c>
      <c r="P132" s="81">
        <v>43688.52940972222</v>
      </c>
      <c r="Q132" s="79" t="s">
        <v>362</v>
      </c>
      <c r="R132" s="82" t="s">
        <v>518</v>
      </c>
      <c r="S132" s="79" t="s">
        <v>548</v>
      </c>
      <c r="T132" s="79"/>
      <c r="U132" s="79"/>
      <c r="V132" s="82" t="s">
        <v>579</v>
      </c>
      <c r="W132" s="81">
        <v>43688.52940972222</v>
      </c>
      <c r="X132" s="82" t="s">
        <v>644</v>
      </c>
      <c r="Y132" s="79"/>
      <c r="Z132" s="79"/>
      <c r="AA132" s="85" t="s">
        <v>816</v>
      </c>
      <c r="AB132" s="85" t="s">
        <v>824</v>
      </c>
      <c r="AC132" s="79" t="b">
        <v>0</v>
      </c>
      <c r="AD132" s="79">
        <v>0</v>
      </c>
      <c r="AE132" s="85" t="s">
        <v>1035</v>
      </c>
      <c r="AF132" s="79" t="b">
        <v>0</v>
      </c>
      <c r="AG132" s="79" t="s">
        <v>1102</v>
      </c>
      <c r="AH132" s="79"/>
      <c r="AI132" s="85" t="s">
        <v>1033</v>
      </c>
      <c r="AJ132" s="79" t="b">
        <v>0</v>
      </c>
      <c r="AK132" s="79">
        <v>0</v>
      </c>
      <c r="AL132" s="85" t="s">
        <v>1033</v>
      </c>
      <c r="AM132" s="79" t="s">
        <v>1109</v>
      </c>
      <c r="AN132" s="79" t="b">
        <v>1</v>
      </c>
      <c r="AO132" s="85" t="s">
        <v>824</v>
      </c>
      <c r="AP132" s="79" t="s">
        <v>176</v>
      </c>
      <c r="AQ132" s="79">
        <v>0</v>
      </c>
      <c r="AR132" s="79">
        <v>0</v>
      </c>
      <c r="AS132" s="79"/>
      <c r="AT132" s="79"/>
      <c r="AU132" s="79"/>
      <c r="AV132" s="79"/>
      <c r="AW132" s="79"/>
      <c r="AX132" s="79"/>
      <c r="AY132" s="79"/>
      <c r="AZ132" s="79"/>
      <c r="BA132">
        <v>12</v>
      </c>
      <c r="BB132" s="78" t="str">
        <f>REPLACE(INDEX(GroupVertices[Group],MATCH(Edges[[#This Row],[Vertex 1]],GroupVertices[Vertex],0)),1,1,"")</f>
        <v>2</v>
      </c>
      <c r="BC132" s="78" t="str">
        <f>REPLACE(INDEX(GroupVertices[Group],MATCH(Edges[[#This Row],[Vertex 2]],GroupVertices[Vertex],0)),1,1,"")</f>
        <v>2</v>
      </c>
      <c r="BD132" s="48"/>
      <c r="BE132" s="49"/>
      <c r="BF132" s="48"/>
      <c r="BG132" s="49"/>
      <c r="BH132" s="48"/>
      <c r="BI132" s="49"/>
      <c r="BJ132" s="48"/>
      <c r="BK132" s="49"/>
      <c r="BL132" s="48"/>
    </row>
    <row r="133" spans="1:64" ht="15">
      <c r="A133" s="64" t="s">
        <v>224</v>
      </c>
      <c r="B133" s="64" t="s">
        <v>249</v>
      </c>
      <c r="C133" s="65" t="s">
        <v>2659</v>
      </c>
      <c r="D133" s="66">
        <v>10</v>
      </c>
      <c r="E133" s="67" t="s">
        <v>136</v>
      </c>
      <c r="F133" s="68">
        <v>12</v>
      </c>
      <c r="G133" s="65"/>
      <c r="H133" s="69"/>
      <c r="I133" s="70"/>
      <c r="J133" s="70"/>
      <c r="K133" s="34" t="s">
        <v>65</v>
      </c>
      <c r="L133" s="77">
        <v>133</v>
      </c>
      <c r="M133" s="77"/>
      <c r="N133" s="72"/>
      <c r="O133" s="79" t="s">
        <v>336</v>
      </c>
      <c r="P133" s="81">
        <v>43688.52940972222</v>
      </c>
      <c r="Q133" s="79" t="s">
        <v>362</v>
      </c>
      <c r="R133" s="82" t="s">
        <v>518</v>
      </c>
      <c r="S133" s="79" t="s">
        <v>548</v>
      </c>
      <c r="T133" s="79"/>
      <c r="U133" s="79"/>
      <c r="V133" s="82" t="s">
        <v>579</v>
      </c>
      <c r="W133" s="81">
        <v>43688.52940972222</v>
      </c>
      <c r="X133" s="82" t="s">
        <v>644</v>
      </c>
      <c r="Y133" s="79"/>
      <c r="Z133" s="79"/>
      <c r="AA133" s="85" t="s">
        <v>816</v>
      </c>
      <c r="AB133" s="85" t="s">
        <v>824</v>
      </c>
      <c r="AC133" s="79" t="b">
        <v>0</v>
      </c>
      <c r="AD133" s="79">
        <v>0</v>
      </c>
      <c r="AE133" s="85" t="s">
        <v>1035</v>
      </c>
      <c r="AF133" s="79" t="b">
        <v>0</v>
      </c>
      <c r="AG133" s="79" t="s">
        <v>1102</v>
      </c>
      <c r="AH133" s="79"/>
      <c r="AI133" s="85" t="s">
        <v>1033</v>
      </c>
      <c r="AJ133" s="79" t="b">
        <v>0</v>
      </c>
      <c r="AK133" s="79">
        <v>0</v>
      </c>
      <c r="AL133" s="85" t="s">
        <v>1033</v>
      </c>
      <c r="AM133" s="79" t="s">
        <v>1109</v>
      </c>
      <c r="AN133" s="79" t="b">
        <v>1</v>
      </c>
      <c r="AO133" s="85" t="s">
        <v>824</v>
      </c>
      <c r="AP133" s="79" t="s">
        <v>176</v>
      </c>
      <c r="AQ133" s="79">
        <v>0</v>
      </c>
      <c r="AR133" s="79">
        <v>0</v>
      </c>
      <c r="AS133" s="79"/>
      <c r="AT133" s="79"/>
      <c r="AU133" s="79"/>
      <c r="AV133" s="79"/>
      <c r="AW133" s="79"/>
      <c r="AX133" s="79"/>
      <c r="AY133" s="79"/>
      <c r="AZ133" s="79"/>
      <c r="BA133">
        <v>11</v>
      </c>
      <c r="BB133" s="78" t="str">
        <f>REPLACE(INDEX(GroupVertices[Group],MATCH(Edges[[#This Row],[Vertex 1]],GroupVertices[Vertex],0)),1,1,"")</f>
        <v>2</v>
      </c>
      <c r="BC133" s="78" t="str">
        <f>REPLACE(INDEX(GroupVertices[Group],MATCH(Edges[[#This Row],[Vertex 2]],GroupVertices[Vertex],0)),1,1,"")</f>
        <v>1</v>
      </c>
      <c r="BD133" s="48"/>
      <c r="BE133" s="49"/>
      <c r="BF133" s="48"/>
      <c r="BG133" s="49"/>
      <c r="BH133" s="48"/>
      <c r="BI133" s="49"/>
      <c r="BJ133" s="48"/>
      <c r="BK133" s="49"/>
      <c r="BL133" s="48"/>
    </row>
    <row r="134" spans="1:64" ht="15">
      <c r="A134" s="64" t="s">
        <v>224</v>
      </c>
      <c r="B134" s="64" t="s">
        <v>226</v>
      </c>
      <c r="C134" s="65" t="s">
        <v>2655</v>
      </c>
      <c r="D134" s="66">
        <v>4.75</v>
      </c>
      <c r="E134" s="67" t="s">
        <v>136</v>
      </c>
      <c r="F134" s="68">
        <v>29.25</v>
      </c>
      <c r="G134" s="65"/>
      <c r="H134" s="69"/>
      <c r="I134" s="70"/>
      <c r="J134" s="70"/>
      <c r="K134" s="34" t="s">
        <v>66</v>
      </c>
      <c r="L134" s="77">
        <v>134</v>
      </c>
      <c r="M134" s="77"/>
      <c r="N134" s="72"/>
      <c r="O134" s="79" t="s">
        <v>337</v>
      </c>
      <c r="P134" s="81">
        <v>43688.52940972222</v>
      </c>
      <c r="Q134" s="79" t="s">
        <v>362</v>
      </c>
      <c r="R134" s="82" t="s">
        <v>518</v>
      </c>
      <c r="S134" s="79" t="s">
        <v>548</v>
      </c>
      <c r="T134" s="79"/>
      <c r="U134" s="79"/>
      <c r="V134" s="82" t="s">
        <v>579</v>
      </c>
      <c r="W134" s="81">
        <v>43688.52940972222</v>
      </c>
      <c r="X134" s="82" t="s">
        <v>644</v>
      </c>
      <c r="Y134" s="79"/>
      <c r="Z134" s="79"/>
      <c r="AA134" s="85" t="s">
        <v>816</v>
      </c>
      <c r="AB134" s="85" t="s">
        <v>824</v>
      </c>
      <c r="AC134" s="79" t="b">
        <v>0</v>
      </c>
      <c r="AD134" s="79">
        <v>0</v>
      </c>
      <c r="AE134" s="85" t="s">
        <v>1035</v>
      </c>
      <c r="AF134" s="79" t="b">
        <v>0</v>
      </c>
      <c r="AG134" s="79" t="s">
        <v>1102</v>
      </c>
      <c r="AH134" s="79"/>
      <c r="AI134" s="85" t="s">
        <v>1033</v>
      </c>
      <c r="AJ134" s="79" t="b">
        <v>0</v>
      </c>
      <c r="AK134" s="79">
        <v>0</v>
      </c>
      <c r="AL134" s="85" t="s">
        <v>1033</v>
      </c>
      <c r="AM134" s="79" t="s">
        <v>1109</v>
      </c>
      <c r="AN134" s="79" t="b">
        <v>1</v>
      </c>
      <c r="AO134" s="85" t="s">
        <v>824</v>
      </c>
      <c r="AP134" s="79" t="s">
        <v>176</v>
      </c>
      <c r="AQ134" s="79">
        <v>0</v>
      </c>
      <c r="AR134" s="79">
        <v>0</v>
      </c>
      <c r="AS134" s="79"/>
      <c r="AT134" s="79"/>
      <c r="AU134" s="79"/>
      <c r="AV134" s="79"/>
      <c r="AW134" s="79"/>
      <c r="AX134" s="79"/>
      <c r="AY134" s="79"/>
      <c r="AZ134" s="79"/>
      <c r="BA134">
        <v>2</v>
      </c>
      <c r="BB134" s="78" t="str">
        <f>REPLACE(INDEX(GroupVertices[Group],MATCH(Edges[[#This Row],[Vertex 1]],GroupVertices[Vertex],0)),1,1,"")</f>
        <v>2</v>
      </c>
      <c r="BC134" s="78" t="str">
        <f>REPLACE(INDEX(GroupVertices[Group],MATCH(Edges[[#This Row],[Vertex 2]],GroupVertices[Vertex],0)),1,1,"")</f>
        <v>2</v>
      </c>
      <c r="BD134" s="48"/>
      <c r="BE134" s="49"/>
      <c r="BF134" s="48"/>
      <c r="BG134" s="49"/>
      <c r="BH134" s="48"/>
      <c r="BI134" s="49"/>
      <c r="BJ134" s="48"/>
      <c r="BK134" s="49"/>
      <c r="BL134" s="48"/>
    </row>
    <row r="135" spans="1:64" ht="15">
      <c r="A135" s="64" t="s">
        <v>224</v>
      </c>
      <c r="B135" s="64" t="s">
        <v>267</v>
      </c>
      <c r="C135" s="65" t="s">
        <v>2659</v>
      </c>
      <c r="D135" s="66">
        <v>10</v>
      </c>
      <c r="E135" s="67" t="s">
        <v>136</v>
      </c>
      <c r="F135" s="68">
        <v>12</v>
      </c>
      <c r="G135" s="65"/>
      <c r="H135" s="69"/>
      <c r="I135" s="70"/>
      <c r="J135" s="70"/>
      <c r="K135" s="34" t="s">
        <v>65</v>
      </c>
      <c r="L135" s="77">
        <v>135</v>
      </c>
      <c r="M135" s="77"/>
      <c r="N135" s="72"/>
      <c r="O135" s="79" t="s">
        <v>336</v>
      </c>
      <c r="P135" s="81">
        <v>43688.53303240741</v>
      </c>
      <c r="Q135" s="79" t="s">
        <v>363</v>
      </c>
      <c r="R135" s="82" t="s">
        <v>519</v>
      </c>
      <c r="S135" s="79" t="s">
        <v>548</v>
      </c>
      <c r="T135" s="79"/>
      <c r="U135" s="79"/>
      <c r="V135" s="82" t="s">
        <v>579</v>
      </c>
      <c r="W135" s="81">
        <v>43688.53303240741</v>
      </c>
      <c r="X135" s="82" t="s">
        <v>645</v>
      </c>
      <c r="Y135" s="79"/>
      <c r="Z135" s="79"/>
      <c r="AA135" s="85" t="s">
        <v>817</v>
      </c>
      <c r="AB135" s="85" t="s">
        <v>820</v>
      </c>
      <c r="AC135" s="79" t="b">
        <v>0</v>
      </c>
      <c r="AD135" s="79">
        <v>0</v>
      </c>
      <c r="AE135" s="85" t="s">
        <v>1037</v>
      </c>
      <c r="AF135" s="79" t="b">
        <v>0</v>
      </c>
      <c r="AG135" s="79" t="s">
        <v>1102</v>
      </c>
      <c r="AH135" s="79"/>
      <c r="AI135" s="85" t="s">
        <v>1033</v>
      </c>
      <c r="AJ135" s="79" t="b">
        <v>0</v>
      </c>
      <c r="AK135" s="79">
        <v>0</v>
      </c>
      <c r="AL135" s="85" t="s">
        <v>1033</v>
      </c>
      <c r="AM135" s="79" t="s">
        <v>1109</v>
      </c>
      <c r="AN135" s="79" t="b">
        <v>1</v>
      </c>
      <c r="AO135" s="85" t="s">
        <v>820</v>
      </c>
      <c r="AP135" s="79" t="s">
        <v>176</v>
      </c>
      <c r="AQ135" s="79">
        <v>0</v>
      </c>
      <c r="AR135" s="79">
        <v>0</v>
      </c>
      <c r="AS135" s="79"/>
      <c r="AT135" s="79"/>
      <c r="AU135" s="79"/>
      <c r="AV135" s="79"/>
      <c r="AW135" s="79"/>
      <c r="AX135" s="79"/>
      <c r="AY135" s="79"/>
      <c r="AZ135" s="79"/>
      <c r="BA135">
        <v>12</v>
      </c>
      <c r="BB135" s="78" t="str">
        <f>REPLACE(INDEX(GroupVertices[Group],MATCH(Edges[[#This Row],[Vertex 1]],GroupVertices[Vertex],0)),1,1,"")</f>
        <v>2</v>
      </c>
      <c r="BC135" s="78" t="str">
        <f>REPLACE(INDEX(GroupVertices[Group],MATCH(Edges[[#This Row],[Vertex 2]],GroupVertices[Vertex],0)),1,1,"")</f>
        <v>2</v>
      </c>
      <c r="BD135" s="48"/>
      <c r="BE135" s="49"/>
      <c r="BF135" s="48"/>
      <c r="BG135" s="49"/>
      <c r="BH135" s="48"/>
      <c r="BI135" s="49"/>
      <c r="BJ135" s="48"/>
      <c r="BK135" s="49"/>
      <c r="BL135" s="48"/>
    </row>
    <row r="136" spans="1:64" ht="15">
      <c r="A136" s="64" t="s">
        <v>224</v>
      </c>
      <c r="B136" s="64" t="s">
        <v>249</v>
      </c>
      <c r="C136" s="65" t="s">
        <v>2659</v>
      </c>
      <c r="D136" s="66">
        <v>10</v>
      </c>
      <c r="E136" s="67" t="s">
        <v>136</v>
      </c>
      <c r="F136" s="68">
        <v>12</v>
      </c>
      <c r="G136" s="65"/>
      <c r="H136" s="69"/>
      <c r="I136" s="70"/>
      <c r="J136" s="70"/>
      <c r="K136" s="34" t="s">
        <v>65</v>
      </c>
      <c r="L136" s="77">
        <v>136</v>
      </c>
      <c r="M136" s="77"/>
      <c r="N136" s="72"/>
      <c r="O136" s="79" t="s">
        <v>336</v>
      </c>
      <c r="P136" s="81">
        <v>43688.53303240741</v>
      </c>
      <c r="Q136" s="79" t="s">
        <v>363</v>
      </c>
      <c r="R136" s="82" t="s">
        <v>519</v>
      </c>
      <c r="S136" s="79" t="s">
        <v>548</v>
      </c>
      <c r="T136" s="79"/>
      <c r="U136" s="79"/>
      <c r="V136" s="82" t="s">
        <v>579</v>
      </c>
      <c r="W136" s="81">
        <v>43688.53303240741</v>
      </c>
      <c r="X136" s="82" t="s">
        <v>645</v>
      </c>
      <c r="Y136" s="79"/>
      <c r="Z136" s="79"/>
      <c r="AA136" s="85" t="s">
        <v>817</v>
      </c>
      <c r="AB136" s="85" t="s">
        <v>820</v>
      </c>
      <c r="AC136" s="79" t="b">
        <v>0</v>
      </c>
      <c r="AD136" s="79">
        <v>0</v>
      </c>
      <c r="AE136" s="85" t="s">
        <v>1037</v>
      </c>
      <c r="AF136" s="79" t="b">
        <v>0</v>
      </c>
      <c r="AG136" s="79" t="s">
        <v>1102</v>
      </c>
      <c r="AH136" s="79"/>
      <c r="AI136" s="85" t="s">
        <v>1033</v>
      </c>
      <c r="AJ136" s="79" t="b">
        <v>0</v>
      </c>
      <c r="AK136" s="79">
        <v>0</v>
      </c>
      <c r="AL136" s="85" t="s">
        <v>1033</v>
      </c>
      <c r="AM136" s="79" t="s">
        <v>1109</v>
      </c>
      <c r="AN136" s="79" t="b">
        <v>1</v>
      </c>
      <c r="AO136" s="85" t="s">
        <v>820</v>
      </c>
      <c r="AP136" s="79" t="s">
        <v>176</v>
      </c>
      <c r="AQ136" s="79">
        <v>0</v>
      </c>
      <c r="AR136" s="79">
        <v>0</v>
      </c>
      <c r="AS136" s="79"/>
      <c r="AT136" s="79"/>
      <c r="AU136" s="79"/>
      <c r="AV136" s="79"/>
      <c r="AW136" s="79"/>
      <c r="AX136" s="79"/>
      <c r="AY136" s="79"/>
      <c r="AZ136" s="79"/>
      <c r="BA136">
        <v>11</v>
      </c>
      <c r="BB136" s="78" t="str">
        <f>REPLACE(INDEX(GroupVertices[Group],MATCH(Edges[[#This Row],[Vertex 1]],GroupVertices[Vertex],0)),1,1,"")</f>
        <v>2</v>
      </c>
      <c r="BC136" s="78" t="str">
        <f>REPLACE(INDEX(GroupVertices[Group],MATCH(Edges[[#This Row],[Vertex 2]],GroupVertices[Vertex],0)),1,1,"")</f>
        <v>1</v>
      </c>
      <c r="BD136" s="48"/>
      <c r="BE136" s="49"/>
      <c r="BF136" s="48"/>
      <c r="BG136" s="49"/>
      <c r="BH136" s="48"/>
      <c r="BI136" s="49"/>
      <c r="BJ136" s="48"/>
      <c r="BK136" s="49"/>
      <c r="BL136" s="48"/>
    </row>
    <row r="137" spans="1:64" ht="15">
      <c r="A137" s="64" t="s">
        <v>224</v>
      </c>
      <c r="B137" s="64" t="s">
        <v>226</v>
      </c>
      <c r="C137" s="65" t="s">
        <v>2659</v>
      </c>
      <c r="D137" s="66">
        <v>10</v>
      </c>
      <c r="E137" s="67" t="s">
        <v>136</v>
      </c>
      <c r="F137" s="68">
        <v>12</v>
      </c>
      <c r="G137" s="65"/>
      <c r="H137" s="69"/>
      <c r="I137" s="70"/>
      <c r="J137" s="70"/>
      <c r="K137" s="34" t="s">
        <v>66</v>
      </c>
      <c r="L137" s="77">
        <v>137</v>
      </c>
      <c r="M137" s="77"/>
      <c r="N137" s="72"/>
      <c r="O137" s="79" t="s">
        <v>336</v>
      </c>
      <c r="P137" s="81">
        <v>43688.53303240741</v>
      </c>
      <c r="Q137" s="79" t="s">
        <v>363</v>
      </c>
      <c r="R137" s="82" t="s">
        <v>519</v>
      </c>
      <c r="S137" s="79" t="s">
        <v>548</v>
      </c>
      <c r="T137" s="79"/>
      <c r="U137" s="79"/>
      <c r="V137" s="82" t="s">
        <v>579</v>
      </c>
      <c r="W137" s="81">
        <v>43688.53303240741</v>
      </c>
      <c r="X137" s="82" t="s">
        <v>645</v>
      </c>
      <c r="Y137" s="79"/>
      <c r="Z137" s="79"/>
      <c r="AA137" s="85" t="s">
        <v>817</v>
      </c>
      <c r="AB137" s="85" t="s">
        <v>820</v>
      </c>
      <c r="AC137" s="79" t="b">
        <v>0</v>
      </c>
      <c r="AD137" s="79">
        <v>0</v>
      </c>
      <c r="AE137" s="85" t="s">
        <v>1037</v>
      </c>
      <c r="AF137" s="79" t="b">
        <v>0</v>
      </c>
      <c r="AG137" s="79" t="s">
        <v>1102</v>
      </c>
      <c r="AH137" s="79"/>
      <c r="AI137" s="85" t="s">
        <v>1033</v>
      </c>
      <c r="AJ137" s="79" t="b">
        <v>0</v>
      </c>
      <c r="AK137" s="79">
        <v>0</v>
      </c>
      <c r="AL137" s="85" t="s">
        <v>1033</v>
      </c>
      <c r="AM137" s="79" t="s">
        <v>1109</v>
      </c>
      <c r="AN137" s="79" t="b">
        <v>1</v>
      </c>
      <c r="AO137" s="85" t="s">
        <v>820</v>
      </c>
      <c r="AP137" s="79" t="s">
        <v>176</v>
      </c>
      <c r="AQ137" s="79">
        <v>0</v>
      </c>
      <c r="AR137" s="79">
        <v>0</v>
      </c>
      <c r="AS137" s="79"/>
      <c r="AT137" s="79"/>
      <c r="AU137" s="79"/>
      <c r="AV137" s="79"/>
      <c r="AW137" s="79"/>
      <c r="AX137" s="79"/>
      <c r="AY137" s="79"/>
      <c r="AZ137" s="79"/>
      <c r="BA137">
        <v>10</v>
      </c>
      <c r="BB137" s="78" t="str">
        <f>REPLACE(INDEX(GroupVertices[Group],MATCH(Edges[[#This Row],[Vertex 1]],GroupVertices[Vertex],0)),1,1,"")</f>
        <v>2</v>
      </c>
      <c r="BC137" s="78" t="str">
        <f>REPLACE(INDEX(GroupVertices[Group],MATCH(Edges[[#This Row],[Vertex 2]],GroupVertices[Vertex],0)),1,1,"")</f>
        <v>2</v>
      </c>
      <c r="BD137" s="48"/>
      <c r="BE137" s="49"/>
      <c r="BF137" s="48"/>
      <c r="BG137" s="49"/>
      <c r="BH137" s="48"/>
      <c r="BI137" s="49"/>
      <c r="BJ137" s="48"/>
      <c r="BK137" s="49"/>
      <c r="BL137" s="48"/>
    </row>
    <row r="138" spans="1:64" ht="15">
      <c r="A138" s="64" t="s">
        <v>224</v>
      </c>
      <c r="B138" s="64" t="s">
        <v>267</v>
      </c>
      <c r="C138" s="65" t="s">
        <v>2659</v>
      </c>
      <c r="D138" s="66">
        <v>10</v>
      </c>
      <c r="E138" s="67" t="s">
        <v>136</v>
      </c>
      <c r="F138" s="68">
        <v>12</v>
      </c>
      <c r="G138" s="65"/>
      <c r="H138" s="69"/>
      <c r="I138" s="70"/>
      <c r="J138" s="70"/>
      <c r="K138" s="34" t="s">
        <v>65</v>
      </c>
      <c r="L138" s="77">
        <v>138</v>
      </c>
      <c r="M138" s="77"/>
      <c r="N138" s="72"/>
      <c r="O138" s="79" t="s">
        <v>336</v>
      </c>
      <c r="P138" s="81">
        <v>43688.53456018519</v>
      </c>
      <c r="Q138" s="79" t="s">
        <v>364</v>
      </c>
      <c r="R138" s="82" t="s">
        <v>520</v>
      </c>
      <c r="S138" s="79" t="s">
        <v>548</v>
      </c>
      <c r="T138" s="79"/>
      <c r="U138" s="79"/>
      <c r="V138" s="82" t="s">
        <v>579</v>
      </c>
      <c r="W138" s="81">
        <v>43688.53456018519</v>
      </c>
      <c r="X138" s="82" t="s">
        <v>646</v>
      </c>
      <c r="Y138" s="79"/>
      <c r="Z138" s="79"/>
      <c r="AA138" s="85" t="s">
        <v>818</v>
      </c>
      <c r="AB138" s="85" t="s">
        <v>817</v>
      </c>
      <c r="AC138" s="79" t="b">
        <v>0</v>
      </c>
      <c r="AD138" s="79">
        <v>0</v>
      </c>
      <c r="AE138" s="85" t="s">
        <v>1034</v>
      </c>
      <c r="AF138" s="79" t="b">
        <v>0</v>
      </c>
      <c r="AG138" s="79" t="s">
        <v>1102</v>
      </c>
      <c r="AH138" s="79"/>
      <c r="AI138" s="85" t="s">
        <v>1033</v>
      </c>
      <c r="AJ138" s="79" t="b">
        <v>0</v>
      </c>
      <c r="AK138" s="79">
        <v>0</v>
      </c>
      <c r="AL138" s="85" t="s">
        <v>1033</v>
      </c>
      <c r="AM138" s="79" t="s">
        <v>1109</v>
      </c>
      <c r="AN138" s="79" t="b">
        <v>1</v>
      </c>
      <c r="AO138" s="85" t="s">
        <v>817</v>
      </c>
      <c r="AP138" s="79" t="s">
        <v>176</v>
      </c>
      <c r="AQ138" s="79">
        <v>0</v>
      </c>
      <c r="AR138" s="79">
        <v>0</v>
      </c>
      <c r="AS138" s="79"/>
      <c r="AT138" s="79"/>
      <c r="AU138" s="79"/>
      <c r="AV138" s="79"/>
      <c r="AW138" s="79"/>
      <c r="AX138" s="79"/>
      <c r="AY138" s="79"/>
      <c r="AZ138" s="79"/>
      <c r="BA138">
        <v>12</v>
      </c>
      <c r="BB138" s="78" t="str">
        <f>REPLACE(INDEX(GroupVertices[Group],MATCH(Edges[[#This Row],[Vertex 1]],GroupVertices[Vertex],0)),1,1,"")</f>
        <v>2</v>
      </c>
      <c r="BC138" s="78" t="str">
        <f>REPLACE(INDEX(GroupVertices[Group],MATCH(Edges[[#This Row],[Vertex 2]],GroupVertices[Vertex],0)),1,1,"")</f>
        <v>2</v>
      </c>
      <c r="BD138" s="48"/>
      <c r="BE138" s="49"/>
      <c r="BF138" s="48"/>
      <c r="BG138" s="49"/>
      <c r="BH138" s="48"/>
      <c r="BI138" s="49"/>
      <c r="BJ138" s="48"/>
      <c r="BK138" s="49"/>
      <c r="BL138" s="48"/>
    </row>
    <row r="139" spans="1:64" ht="15">
      <c r="A139" s="64" t="s">
        <v>224</v>
      </c>
      <c r="B139" s="64" t="s">
        <v>249</v>
      </c>
      <c r="C139" s="65" t="s">
        <v>2659</v>
      </c>
      <c r="D139" s="66">
        <v>10</v>
      </c>
      <c r="E139" s="67" t="s">
        <v>136</v>
      </c>
      <c r="F139" s="68">
        <v>12</v>
      </c>
      <c r="G139" s="65"/>
      <c r="H139" s="69"/>
      <c r="I139" s="70"/>
      <c r="J139" s="70"/>
      <c r="K139" s="34" t="s">
        <v>65</v>
      </c>
      <c r="L139" s="77">
        <v>139</v>
      </c>
      <c r="M139" s="77"/>
      <c r="N139" s="72"/>
      <c r="O139" s="79" t="s">
        <v>336</v>
      </c>
      <c r="P139" s="81">
        <v>43688.53456018519</v>
      </c>
      <c r="Q139" s="79" t="s">
        <v>364</v>
      </c>
      <c r="R139" s="82" t="s">
        <v>520</v>
      </c>
      <c r="S139" s="79" t="s">
        <v>548</v>
      </c>
      <c r="T139" s="79"/>
      <c r="U139" s="79"/>
      <c r="V139" s="82" t="s">
        <v>579</v>
      </c>
      <c r="W139" s="81">
        <v>43688.53456018519</v>
      </c>
      <c r="X139" s="82" t="s">
        <v>646</v>
      </c>
      <c r="Y139" s="79"/>
      <c r="Z139" s="79"/>
      <c r="AA139" s="85" t="s">
        <v>818</v>
      </c>
      <c r="AB139" s="85" t="s">
        <v>817</v>
      </c>
      <c r="AC139" s="79" t="b">
        <v>0</v>
      </c>
      <c r="AD139" s="79">
        <v>0</v>
      </c>
      <c r="AE139" s="85" t="s">
        <v>1034</v>
      </c>
      <c r="AF139" s="79" t="b">
        <v>0</v>
      </c>
      <c r="AG139" s="79" t="s">
        <v>1102</v>
      </c>
      <c r="AH139" s="79"/>
      <c r="AI139" s="85" t="s">
        <v>1033</v>
      </c>
      <c r="AJ139" s="79" t="b">
        <v>0</v>
      </c>
      <c r="AK139" s="79">
        <v>0</v>
      </c>
      <c r="AL139" s="85" t="s">
        <v>1033</v>
      </c>
      <c r="AM139" s="79" t="s">
        <v>1109</v>
      </c>
      <c r="AN139" s="79" t="b">
        <v>1</v>
      </c>
      <c r="AO139" s="85" t="s">
        <v>817</v>
      </c>
      <c r="AP139" s="79" t="s">
        <v>176</v>
      </c>
      <c r="AQ139" s="79">
        <v>0</v>
      </c>
      <c r="AR139" s="79">
        <v>0</v>
      </c>
      <c r="AS139" s="79"/>
      <c r="AT139" s="79"/>
      <c r="AU139" s="79"/>
      <c r="AV139" s="79"/>
      <c r="AW139" s="79"/>
      <c r="AX139" s="79"/>
      <c r="AY139" s="79"/>
      <c r="AZ139" s="79"/>
      <c r="BA139">
        <v>11</v>
      </c>
      <c r="BB139" s="78" t="str">
        <f>REPLACE(INDEX(GroupVertices[Group],MATCH(Edges[[#This Row],[Vertex 1]],GroupVertices[Vertex],0)),1,1,"")</f>
        <v>2</v>
      </c>
      <c r="BC139" s="78" t="str">
        <f>REPLACE(INDEX(GroupVertices[Group],MATCH(Edges[[#This Row],[Vertex 2]],GroupVertices[Vertex],0)),1,1,"")</f>
        <v>1</v>
      </c>
      <c r="BD139" s="48"/>
      <c r="BE139" s="49"/>
      <c r="BF139" s="48"/>
      <c r="BG139" s="49"/>
      <c r="BH139" s="48"/>
      <c r="BI139" s="49"/>
      <c r="BJ139" s="48"/>
      <c r="BK139" s="49"/>
      <c r="BL139" s="48"/>
    </row>
    <row r="140" spans="1:64" ht="15">
      <c r="A140" s="64" t="s">
        <v>224</v>
      </c>
      <c r="B140" s="64" t="s">
        <v>226</v>
      </c>
      <c r="C140" s="65" t="s">
        <v>2659</v>
      </c>
      <c r="D140" s="66">
        <v>10</v>
      </c>
      <c r="E140" s="67" t="s">
        <v>136</v>
      </c>
      <c r="F140" s="68">
        <v>12</v>
      </c>
      <c r="G140" s="65"/>
      <c r="H140" s="69"/>
      <c r="I140" s="70"/>
      <c r="J140" s="70"/>
      <c r="K140" s="34" t="s">
        <v>66</v>
      </c>
      <c r="L140" s="77">
        <v>140</v>
      </c>
      <c r="M140" s="77"/>
      <c r="N140" s="72"/>
      <c r="O140" s="79" t="s">
        <v>336</v>
      </c>
      <c r="P140" s="81">
        <v>43688.53456018519</v>
      </c>
      <c r="Q140" s="79" t="s">
        <v>364</v>
      </c>
      <c r="R140" s="82" t="s">
        <v>520</v>
      </c>
      <c r="S140" s="79" t="s">
        <v>548</v>
      </c>
      <c r="T140" s="79"/>
      <c r="U140" s="79"/>
      <c r="V140" s="82" t="s">
        <v>579</v>
      </c>
      <c r="W140" s="81">
        <v>43688.53456018519</v>
      </c>
      <c r="X140" s="82" t="s">
        <v>646</v>
      </c>
      <c r="Y140" s="79"/>
      <c r="Z140" s="79"/>
      <c r="AA140" s="85" t="s">
        <v>818</v>
      </c>
      <c r="AB140" s="85" t="s">
        <v>817</v>
      </c>
      <c r="AC140" s="79" t="b">
        <v>0</v>
      </c>
      <c r="AD140" s="79">
        <v>0</v>
      </c>
      <c r="AE140" s="85" t="s">
        <v>1034</v>
      </c>
      <c r="AF140" s="79" t="b">
        <v>0</v>
      </c>
      <c r="AG140" s="79" t="s">
        <v>1102</v>
      </c>
      <c r="AH140" s="79"/>
      <c r="AI140" s="85" t="s">
        <v>1033</v>
      </c>
      <c r="AJ140" s="79" t="b">
        <v>0</v>
      </c>
      <c r="AK140" s="79">
        <v>0</v>
      </c>
      <c r="AL140" s="85" t="s">
        <v>1033</v>
      </c>
      <c r="AM140" s="79" t="s">
        <v>1109</v>
      </c>
      <c r="AN140" s="79" t="b">
        <v>1</v>
      </c>
      <c r="AO140" s="85" t="s">
        <v>817</v>
      </c>
      <c r="AP140" s="79" t="s">
        <v>176</v>
      </c>
      <c r="AQ140" s="79">
        <v>0</v>
      </c>
      <c r="AR140" s="79">
        <v>0</v>
      </c>
      <c r="AS140" s="79"/>
      <c r="AT140" s="79"/>
      <c r="AU140" s="79"/>
      <c r="AV140" s="79"/>
      <c r="AW140" s="79"/>
      <c r="AX140" s="79"/>
      <c r="AY140" s="79"/>
      <c r="AZ140" s="79"/>
      <c r="BA140">
        <v>10</v>
      </c>
      <c r="BB140" s="78" t="str">
        <f>REPLACE(INDEX(GroupVertices[Group],MATCH(Edges[[#This Row],[Vertex 1]],GroupVertices[Vertex],0)),1,1,"")</f>
        <v>2</v>
      </c>
      <c r="BC140" s="78" t="str">
        <f>REPLACE(INDEX(GroupVertices[Group],MATCH(Edges[[#This Row],[Vertex 2]],GroupVertices[Vertex],0)),1,1,"")</f>
        <v>2</v>
      </c>
      <c r="BD140" s="48"/>
      <c r="BE140" s="49"/>
      <c r="BF140" s="48"/>
      <c r="BG140" s="49"/>
      <c r="BH140" s="48"/>
      <c r="BI140" s="49"/>
      <c r="BJ140" s="48"/>
      <c r="BK140" s="49"/>
      <c r="BL140" s="48"/>
    </row>
    <row r="141" spans="1:64" ht="15">
      <c r="A141" s="64" t="s">
        <v>224</v>
      </c>
      <c r="B141" s="64" t="s">
        <v>267</v>
      </c>
      <c r="C141" s="65" t="s">
        <v>2659</v>
      </c>
      <c r="D141" s="66">
        <v>10</v>
      </c>
      <c r="E141" s="67" t="s">
        <v>136</v>
      </c>
      <c r="F141" s="68">
        <v>12</v>
      </c>
      <c r="G141" s="65"/>
      <c r="H141" s="69"/>
      <c r="I141" s="70"/>
      <c r="J141" s="70"/>
      <c r="K141" s="34" t="s">
        <v>65</v>
      </c>
      <c r="L141" s="77">
        <v>141</v>
      </c>
      <c r="M141" s="77"/>
      <c r="N141" s="72"/>
      <c r="O141" s="79" t="s">
        <v>336</v>
      </c>
      <c r="P141" s="81">
        <v>43688.53538194444</v>
      </c>
      <c r="Q141" s="79" t="s">
        <v>347</v>
      </c>
      <c r="R141" s="82" t="s">
        <v>506</v>
      </c>
      <c r="S141" s="79" t="s">
        <v>548</v>
      </c>
      <c r="T141" s="79"/>
      <c r="U141" s="79"/>
      <c r="V141" s="82" t="s">
        <v>579</v>
      </c>
      <c r="W141" s="81">
        <v>43688.53538194444</v>
      </c>
      <c r="X141" s="82" t="s">
        <v>629</v>
      </c>
      <c r="Y141" s="79"/>
      <c r="Z141" s="79"/>
      <c r="AA141" s="85" t="s">
        <v>801</v>
      </c>
      <c r="AB141" s="85" t="s">
        <v>818</v>
      </c>
      <c r="AC141" s="79" t="b">
        <v>0</v>
      </c>
      <c r="AD141" s="79">
        <v>0</v>
      </c>
      <c r="AE141" s="85" t="s">
        <v>1034</v>
      </c>
      <c r="AF141" s="79" t="b">
        <v>0</v>
      </c>
      <c r="AG141" s="79" t="s">
        <v>1102</v>
      </c>
      <c r="AH141" s="79"/>
      <c r="AI141" s="85" t="s">
        <v>1033</v>
      </c>
      <c r="AJ141" s="79" t="b">
        <v>0</v>
      </c>
      <c r="AK141" s="79">
        <v>0</v>
      </c>
      <c r="AL141" s="85" t="s">
        <v>1033</v>
      </c>
      <c r="AM141" s="79" t="s">
        <v>1109</v>
      </c>
      <c r="AN141" s="79" t="b">
        <v>1</v>
      </c>
      <c r="AO141" s="85" t="s">
        <v>818</v>
      </c>
      <c r="AP141" s="79" t="s">
        <v>176</v>
      </c>
      <c r="AQ141" s="79">
        <v>0</v>
      </c>
      <c r="AR141" s="79">
        <v>0</v>
      </c>
      <c r="AS141" s="79"/>
      <c r="AT141" s="79"/>
      <c r="AU141" s="79"/>
      <c r="AV141" s="79"/>
      <c r="AW141" s="79"/>
      <c r="AX141" s="79"/>
      <c r="AY141" s="79"/>
      <c r="AZ141" s="79"/>
      <c r="BA141">
        <v>12</v>
      </c>
      <c r="BB141" s="78" t="str">
        <f>REPLACE(INDEX(GroupVertices[Group],MATCH(Edges[[#This Row],[Vertex 1]],GroupVertices[Vertex],0)),1,1,"")</f>
        <v>2</v>
      </c>
      <c r="BC141" s="78" t="str">
        <f>REPLACE(INDEX(GroupVertices[Group],MATCH(Edges[[#This Row],[Vertex 2]],GroupVertices[Vertex],0)),1,1,"")</f>
        <v>2</v>
      </c>
      <c r="BD141" s="48"/>
      <c r="BE141" s="49"/>
      <c r="BF141" s="48"/>
      <c r="BG141" s="49"/>
      <c r="BH141" s="48"/>
      <c r="BI141" s="49"/>
      <c r="BJ141" s="48"/>
      <c r="BK141" s="49"/>
      <c r="BL141" s="48"/>
    </row>
    <row r="142" spans="1:64" ht="15">
      <c r="A142" s="64" t="s">
        <v>224</v>
      </c>
      <c r="B142" s="64" t="s">
        <v>249</v>
      </c>
      <c r="C142" s="65" t="s">
        <v>2659</v>
      </c>
      <c r="D142" s="66">
        <v>10</v>
      </c>
      <c r="E142" s="67" t="s">
        <v>136</v>
      </c>
      <c r="F142" s="68">
        <v>12</v>
      </c>
      <c r="G142" s="65"/>
      <c r="H142" s="69"/>
      <c r="I142" s="70"/>
      <c r="J142" s="70"/>
      <c r="K142" s="34" t="s">
        <v>65</v>
      </c>
      <c r="L142" s="77">
        <v>142</v>
      </c>
      <c r="M142" s="77"/>
      <c r="N142" s="72"/>
      <c r="O142" s="79" t="s">
        <v>336</v>
      </c>
      <c r="P142" s="81">
        <v>43688.53538194444</v>
      </c>
      <c r="Q142" s="79" t="s">
        <v>347</v>
      </c>
      <c r="R142" s="82" t="s">
        <v>506</v>
      </c>
      <c r="S142" s="79" t="s">
        <v>548</v>
      </c>
      <c r="T142" s="79"/>
      <c r="U142" s="79"/>
      <c r="V142" s="82" t="s">
        <v>579</v>
      </c>
      <c r="W142" s="81">
        <v>43688.53538194444</v>
      </c>
      <c r="X142" s="82" t="s">
        <v>629</v>
      </c>
      <c r="Y142" s="79"/>
      <c r="Z142" s="79"/>
      <c r="AA142" s="85" t="s">
        <v>801</v>
      </c>
      <c r="AB142" s="85" t="s">
        <v>818</v>
      </c>
      <c r="AC142" s="79" t="b">
        <v>0</v>
      </c>
      <c r="AD142" s="79">
        <v>0</v>
      </c>
      <c r="AE142" s="85" t="s">
        <v>1034</v>
      </c>
      <c r="AF142" s="79" t="b">
        <v>0</v>
      </c>
      <c r="AG142" s="79" t="s">
        <v>1102</v>
      </c>
      <c r="AH142" s="79"/>
      <c r="AI142" s="85" t="s">
        <v>1033</v>
      </c>
      <c r="AJ142" s="79" t="b">
        <v>0</v>
      </c>
      <c r="AK142" s="79">
        <v>0</v>
      </c>
      <c r="AL142" s="85" t="s">
        <v>1033</v>
      </c>
      <c r="AM142" s="79" t="s">
        <v>1109</v>
      </c>
      <c r="AN142" s="79" t="b">
        <v>1</v>
      </c>
      <c r="AO142" s="85" t="s">
        <v>818</v>
      </c>
      <c r="AP142" s="79" t="s">
        <v>176</v>
      </c>
      <c r="AQ142" s="79">
        <v>0</v>
      </c>
      <c r="AR142" s="79">
        <v>0</v>
      </c>
      <c r="AS142" s="79"/>
      <c r="AT142" s="79"/>
      <c r="AU142" s="79"/>
      <c r="AV142" s="79"/>
      <c r="AW142" s="79"/>
      <c r="AX142" s="79"/>
      <c r="AY142" s="79"/>
      <c r="AZ142" s="79"/>
      <c r="BA142">
        <v>11</v>
      </c>
      <c r="BB142" s="78" t="str">
        <f>REPLACE(INDEX(GroupVertices[Group],MATCH(Edges[[#This Row],[Vertex 1]],GroupVertices[Vertex],0)),1,1,"")</f>
        <v>2</v>
      </c>
      <c r="BC142" s="78" t="str">
        <f>REPLACE(INDEX(GroupVertices[Group],MATCH(Edges[[#This Row],[Vertex 2]],GroupVertices[Vertex],0)),1,1,"")</f>
        <v>1</v>
      </c>
      <c r="BD142" s="48"/>
      <c r="BE142" s="49"/>
      <c r="BF142" s="48"/>
      <c r="BG142" s="49"/>
      <c r="BH142" s="48"/>
      <c r="BI142" s="49"/>
      <c r="BJ142" s="48"/>
      <c r="BK142" s="49"/>
      <c r="BL142" s="48"/>
    </row>
    <row r="143" spans="1:64" ht="15">
      <c r="A143" s="64" t="s">
        <v>224</v>
      </c>
      <c r="B143" s="64" t="s">
        <v>226</v>
      </c>
      <c r="C143" s="65" t="s">
        <v>2659</v>
      </c>
      <c r="D143" s="66">
        <v>10</v>
      </c>
      <c r="E143" s="67" t="s">
        <v>136</v>
      </c>
      <c r="F143" s="68">
        <v>12</v>
      </c>
      <c r="G143" s="65"/>
      <c r="H143" s="69"/>
      <c r="I143" s="70"/>
      <c r="J143" s="70"/>
      <c r="K143" s="34" t="s">
        <v>66</v>
      </c>
      <c r="L143" s="77">
        <v>143</v>
      </c>
      <c r="M143" s="77"/>
      <c r="N143" s="72"/>
      <c r="O143" s="79" t="s">
        <v>336</v>
      </c>
      <c r="P143" s="81">
        <v>43688.53538194444</v>
      </c>
      <c r="Q143" s="79" t="s">
        <v>347</v>
      </c>
      <c r="R143" s="82" t="s">
        <v>506</v>
      </c>
      <c r="S143" s="79" t="s">
        <v>548</v>
      </c>
      <c r="T143" s="79"/>
      <c r="U143" s="79"/>
      <c r="V143" s="82" t="s">
        <v>579</v>
      </c>
      <c r="W143" s="81">
        <v>43688.53538194444</v>
      </c>
      <c r="X143" s="82" t="s">
        <v>629</v>
      </c>
      <c r="Y143" s="79"/>
      <c r="Z143" s="79"/>
      <c r="AA143" s="85" t="s">
        <v>801</v>
      </c>
      <c r="AB143" s="85" t="s">
        <v>818</v>
      </c>
      <c r="AC143" s="79" t="b">
        <v>0</v>
      </c>
      <c r="AD143" s="79">
        <v>0</v>
      </c>
      <c r="AE143" s="85" t="s">
        <v>1034</v>
      </c>
      <c r="AF143" s="79" t="b">
        <v>0</v>
      </c>
      <c r="AG143" s="79" t="s">
        <v>1102</v>
      </c>
      <c r="AH143" s="79"/>
      <c r="AI143" s="85" t="s">
        <v>1033</v>
      </c>
      <c r="AJ143" s="79" t="b">
        <v>0</v>
      </c>
      <c r="AK143" s="79">
        <v>0</v>
      </c>
      <c r="AL143" s="85" t="s">
        <v>1033</v>
      </c>
      <c r="AM143" s="79" t="s">
        <v>1109</v>
      </c>
      <c r="AN143" s="79" t="b">
        <v>1</v>
      </c>
      <c r="AO143" s="85" t="s">
        <v>818</v>
      </c>
      <c r="AP143" s="79" t="s">
        <v>176</v>
      </c>
      <c r="AQ143" s="79">
        <v>0</v>
      </c>
      <c r="AR143" s="79">
        <v>0</v>
      </c>
      <c r="AS143" s="79"/>
      <c r="AT143" s="79"/>
      <c r="AU143" s="79"/>
      <c r="AV143" s="79"/>
      <c r="AW143" s="79"/>
      <c r="AX143" s="79"/>
      <c r="AY143" s="79"/>
      <c r="AZ143" s="79"/>
      <c r="BA143">
        <v>10</v>
      </c>
      <c r="BB143" s="78" t="str">
        <f>REPLACE(INDEX(GroupVertices[Group],MATCH(Edges[[#This Row],[Vertex 1]],GroupVertices[Vertex],0)),1,1,"")</f>
        <v>2</v>
      </c>
      <c r="BC143" s="78" t="str">
        <f>REPLACE(INDEX(GroupVertices[Group],MATCH(Edges[[#This Row],[Vertex 2]],GroupVertices[Vertex],0)),1,1,"")</f>
        <v>2</v>
      </c>
      <c r="BD143" s="48"/>
      <c r="BE143" s="49"/>
      <c r="BF143" s="48"/>
      <c r="BG143" s="49"/>
      <c r="BH143" s="48"/>
      <c r="BI143" s="49"/>
      <c r="BJ143" s="48"/>
      <c r="BK143" s="49"/>
      <c r="BL143" s="48"/>
    </row>
    <row r="144" spans="1:64" ht="15">
      <c r="A144" s="64" t="s">
        <v>226</v>
      </c>
      <c r="B144" s="64" t="s">
        <v>224</v>
      </c>
      <c r="C144" s="65" t="s">
        <v>2657</v>
      </c>
      <c r="D144" s="66">
        <v>8.25</v>
      </c>
      <c r="E144" s="67" t="s">
        <v>136</v>
      </c>
      <c r="F144" s="68">
        <v>17.75</v>
      </c>
      <c r="G144" s="65"/>
      <c r="H144" s="69"/>
      <c r="I144" s="70"/>
      <c r="J144" s="70"/>
      <c r="K144" s="34" t="s">
        <v>66</v>
      </c>
      <c r="L144" s="77">
        <v>144</v>
      </c>
      <c r="M144" s="77"/>
      <c r="N144" s="72"/>
      <c r="O144" s="79" t="s">
        <v>336</v>
      </c>
      <c r="P144" s="81">
        <v>43687.89246527778</v>
      </c>
      <c r="Q144" s="79" t="s">
        <v>382</v>
      </c>
      <c r="R144" s="79"/>
      <c r="S144" s="79"/>
      <c r="T144" s="79"/>
      <c r="U144" s="79"/>
      <c r="V144" s="82" t="s">
        <v>581</v>
      </c>
      <c r="W144" s="81">
        <v>43687.89246527778</v>
      </c>
      <c r="X144" s="82" t="s">
        <v>664</v>
      </c>
      <c r="Y144" s="79"/>
      <c r="Z144" s="79"/>
      <c r="AA144" s="85" t="s">
        <v>836</v>
      </c>
      <c r="AB144" s="85" t="s">
        <v>833</v>
      </c>
      <c r="AC144" s="79" t="b">
        <v>0</v>
      </c>
      <c r="AD144" s="79">
        <v>0</v>
      </c>
      <c r="AE144" s="85" t="s">
        <v>1038</v>
      </c>
      <c r="AF144" s="79" t="b">
        <v>0</v>
      </c>
      <c r="AG144" s="79" t="s">
        <v>1102</v>
      </c>
      <c r="AH144" s="79"/>
      <c r="AI144" s="85" t="s">
        <v>1033</v>
      </c>
      <c r="AJ144" s="79" t="b">
        <v>0</v>
      </c>
      <c r="AK144" s="79">
        <v>0</v>
      </c>
      <c r="AL144" s="85" t="s">
        <v>1033</v>
      </c>
      <c r="AM144" s="79" t="s">
        <v>1109</v>
      </c>
      <c r="AN144" s="79" t="b">
        <v>0</v>
      </c>
      <c r="AO144" s="85" t="s">
        <v>833</v>
      </c>
      <c r="AP144" s="79" t="s">
        <v>176</v>
      </c>
      <c r="AQ144" s="79">
        <v>0</v>
      </c>
      <c r="AR144" s="79">
        <v>0</v>
      </c>
      <c r="AS144" s="79"/>
      <c r="AT144" s="79"/>
      <c r="AU144" s="79"/>
      <c r="AV144" s="79"/>
      <c r="AW144" s="79"/>
      <c r="AX144" s="79"/>
      <c r="AY144" s="79"/>
      <c r="AZ144" s="79"/>
      <c r="BA144">
        <v>4</v>
      </c>
      <c r="BB144" s="78" t="str">
        <f>REPLACE(INDEX(GroupVertices[Group],MATCH(Edges[[#This Row],[Vertex 1]],GroupVertices[Vertex],0)),1,1,"")</f>
        <v>2</v>
      </c>
      <c r="BC144" s="78" t="str">
        <f>REPLACE(INDEX(GroupVertices[Group],MATCH(Edges[[#This Row],[Vertex 2]],GroupVertices[Vertex],0)),1,1,"")</f>
        <v>2</v>
      </c>
      <c r="BD144" s="48"/>
      <c r="BE144" s="49"/>
      <c r="BF144" s="48"/>
      <c r="BG144" s="49"/>
      <c r="BH144" s="48"/>
      <c r="BI144" s="49"/>
      <c r="BJ144" s="48"/>
      <c r="BK144" s="49"/>
      <c r="BL144" s="48"/>
    </row>
    <row r="145" spans="1:64" ht="15">
      <c r="A145" s="64" t="s">
        <v>226</v>
      </c>
      <c r="B145" s="64" t="s">
        <v>224</v>
      </c>
      <c r="C145" s="65" t="s">
        <v>2657</v>
      </c>
      <c r="D145" s="66">
        <v>8.25</v>
      </c>
      <c r="E145" s="67" t="s">
        <v>136</v>
      </c>
      <c r="F145" s="68">
        <v>17.75</v>
      </c>
      <c r="G145" s="65"/>
      <c r="H145" s="69"/>
      <c r="I145" s="70"/>
      <c r="J145" s="70"/>
      <c r="K145" s="34" t="s">
        <v>66</v>
      </c>
      <c r="L145" s="77">
        <v>145</v>
      </c>
      <c r="M145" s="77"/>
      <c r="N145" s="72"/>
      <c r="O145" s="79" t="s">
        <v>336</v>
      </c>
      <c r="P145" s="81">
        <v>43688.08936342593</v>
      </c>
      <c r="Q145" s="79" t="s">
        <v>369</v>
      </c>
      <c r="R145" s="79"/>
      <c r="S145" s="79"/>
      <c r="T145" s="79"/>
      <c r="U145" s="79"/>
      <c r="V145" s="82" t="s">
        <v>581</v>
      </c>
      <c r="W145" s="81">
        <v>43688.08936342593</v>
      </c>
      <c r="X145" s="82" t="s">
        <v>651</v>
      </c>
      <c r="Y145" s="79"/>
      <c r="Z145" s="79"/>
      <c r="AA145" s="85" t="s">
        <v>823</v>
      </c>
      <c r="AB145" s="85" t="s">
        <v>819</v>
      </c>
      <c r="AC145" s="79" t="b">
        <v>0</v>
      </c>
      <c r="AD145" s="79">
        <v>0</v>
      </c>
      <c r="AE145" s="85" t="s">
        <v>1037</v>
      </c>
      <c r="AF145" s="79" t="b">
        <v>0</v>
      </c>
      <c r="AG145" s="79" t="s">
        <v>1103</v>
      </c>
      <c r="AH145" s="79"/>
      <c r="AI145" s="85" t="s">
        <v>1033</v>
      </c>
      <c r="AJ145" s="79" t="b">
        <v>0</v>
      </c>
      <c r="AK145" s="79">
        <v>0</v>
      </c>
      <c r="AL145" s="85" t="s">
        <v>1033</v>
      </c>
      <c r="AM145" s="79" t="s">
        <v>1111</v>
      </c>
      <c r="AN145" s="79" t="b">
        <v>0</v>
      </c>
      <c r="AO145" s="85" t="s">
        <v>819</v>
      </c>
      <c r="AP145" s="79" t="s">
        <v>176</v>
      </c>
      <c r="AQ145" s="79">
        <v>0</v>
      </c>
      <c r="AR145" s="79">
        <v>0</v>
      </c>
      <c r="AS145" s="79"/>
      <c r="AT145" s="79"/>
      <c r="AU145" s="79"/>
      <c r="AV145" s="79"/>
      <c r="AW145" s="79"/>
      <c r="AX145" s="79"/>
      <c r="AY145" s="79"/>
      <c r="AZ145" s="79"/>
      <c r="BA145">
        <v>4</v>
      </c>
      <c r="BB145" s="78" t="str">
        <f>REPLACE(INDEX(GroupVertices[Group],MATCH(Edges[[#This Row],[Vertex 1]],GroupVertices[Vertex],0)),1,1,"")</f>
        <v>2</v>
      </c>
      <c r="BC145" s="78" t="str">
        <f>REPLACE(INDEX(GroupVertices[Group],MATCH(Edges[[#This Row],[Vertex 2]],GroupVertices[Vertex],0)),1,1,"")</f>
        <v>2</v>
      </c>
      <c r="BD145" s="48"/>
      <c r="BE145" s="49"/>
      <c r="BF145" s="48"/>
      <c r="BG145" s="49"/>
      <c r="BH145" s="48"/>
      <c r="BI145" s="49"/>
      <c r="BJ145" s="48"/>
      <c r="BK145" s="49"/>
      <c r="BL145" s="48"/>
    </row>
    <row r="146" spans="1:64" ht="15">
      <c r="A146" s="64" t="s">
        <v>226</v>
      </c>
      <c r="B146" s="64" t="s">
        <v>224</v>
      </c>
      <c r="C146" s="65" t="s">
        <v>2655</v>
      </c>
      <c r="D146" s="66">
        <v>4.75</v>
      </c>
      <c r="E146" s="67" t="s">
        <v>136</v>
      </c>
      <c r="F146" s="68">
        <v>29.25</v>
      </c>
      <c r="G146" s="65"/>
      <c r="H146" s="69"/>
      <c r="I146" s="70"/>
      <c r="J146" s="70"/>
      <c r="K146" s="34" t="s">
        <v>66</v>
      </c>
      <c r="L146" s="77">
        <v>146</v>
      </c>
      <c r="M146" s="77"/>
      <c r="N146" s="72"/>
      <c r="O146" s="79" t="s">
        <v>337</v>
      </c>
      <c r="P146" s="81">
        <v>43688.1043287037</v>
      </c>
      <c r="Q146" s="79" t="s">
        <v>370</v>
      </c>
      <c r="R146" s="82" t="s">
        <v>523</v>
      </c>
      <c r="S146" s="79" t="s">
        <v>548</v>
      </c>
      <c r="T146" s="79"/>
      <c r="U146" s="79"/>
      <c r="V146" s="82" t="s">
        <v>581</v>
      </c>
      <c r="W146" s="81">
        <v>43688.1043287037</v>
      </c>
      <c r="X146" s="82" t="s">
        <v>652</v>
      </c>
      <c r="Y146" s="79"/>
      <c r="Z146" s="79"/>
      <c r="AA146" s="85" t="s">
        <v>824</v>
      </c>
      <c r="AB146" s="85" t="s">
        <v>809</v>
      </c>
      <c r="AC146" s="79" t="b">
        <v>0</v>
      </c>
      <c r="AD146" s="79">
        <v>0</v>
      </c>
      <c r="AE146" s="85" t="s">
        <v>1034</v>
      </c>
      <c r="AF146" s="79" t="b">
        <v>0</v>
      </c>
      <c r="AG146" s="79" t="s">
        <v>1102</v>
      </c>
      <c r="AH146" s="79"/>
      <c r="AI146" s="85" t="s">
        <v>1033</v>
      </c>
      <c r="AJ146" s="79" t="b">
        <v>0</v>
      </c>
      <c r="AK146" s="79">
        <v>0</v>
      </c>
      <c r="AL146" s="85" t="s">
        <v>1033</v>
      </c>
      <c r="AM146" s="79" t="s">
        <v>1111</v>
      </c>
      <c r="AN146" s="79" t="b">
        <v>1</v>
      </c>
      <c r="AO146" s="85" t="s">
        <v>809</v>
      </c>
      <c r="AP146" s="79" t="s">
        <v>176</v>
      </c>
      <c r="AQ146" s="79">
        <v>0</v>
      </c>
      <c r="AR146" s="79">
        <v>0</v>
      </c>
      <c r="AS146" s="79"/>
      <c r="AT146" s="79"/>
      <c r="AU146" s="79"/>
      <c r="AV146" s="79"/>
      <c r="AW146" s="79"/>
      <c r="AX146" s="79"/>
      <c r="AY146" s="79"/>
      <c r="AZ146" s="79"/>
      <c r="BA146">
        <v>2</v>
      </c>
      <c r="BB146" s="78" t="str">
        <f>REPLACE(INDEX(GroupVertices[Group],MATCH(Edges[[#This Row],[Vertex 1]],GroupVertices[Vertex],0)),1,1,"")</f>
        <v>2</v>
      </c>
      <c r="BC146" s="78" t="str">
        <f>REPLACE(INDEX(GroupVertices[Group],MATCH(Edges[[#This Row],[Vertex 2]],GroupVertices[Vertex],0)),1,1,"")</f>
        <v>2</v>
      </c>
      <c r="BD146" s="48"/>
      <c r="BE146" s="49"/>
      <c r="BF146" s="48"/>
      <c r="BG146" s="49"/>
      <c r="BH146" s="48"/>
      <c r="BI146" s="49"/>
      <c r="BJ146" s="48"/>
      <c r="BK146" s="49"/>
      <c r="BL146" s="48"/>
    </row>
    <row r="147" spans="1:64" ht="15">
      <c r="A147" s="64" t="s">
        <v>226</v>
      </c>
      <c r="B147" s="64" t="s">
        <v>224</v>
      </c>
      <c r="C147" s="65" t="s">
        <v>2657</v>
      </c>
      <c r="D147" s="66">
        <v>8.25</v>
      </c>
      <c r="E147" s="67" t="s">
        <v>136</v>
      </c>
      <c r="F147" s="68">
        <v>17.75</v>
      </c>
      <c r="G147" s="65"/>
      <c r="H147" s="69"/>
      <c r="I147" s="70"/>
      <c r="J147" s="70"/>
      <c r="K147" s="34" t="s">
        <v>66</v>
      </c>
      <c r="L147" s="77">
        <v>147</v>
      </c>
      <c r="M147" s="77"/>
      <c r="N147" s="72"/>
      <c r="O147" s="79" t="s">
        <v>336</v>
      </c>
      <c r="P147" s="81">
        <v>43688.105625</v>
      </c>
      <c r="Q147" s="79" t="s">
        <v>371</v>
      </c>
      <c r="R147" s="79"/>
      <c r="S147" s="79"/>
      <c r="T147" s="79"/>
      <c r="U147" s="79"/>
      <c r="V147" s="82" t="s">
        <v>581</v>
      </c>
      <c r="W147" s="81">
        <v>43688.105625</v>
      </c>
      <c r="X147" s="82" t="s">
        <v>653</v>
      </c>
      <c r="Y147" s="79"/>
      <c r="Z147" s="79"/>
      <c r="AA147" s="85" t="s">
        <v>825</v>
      </c>
      <c r="AB147" s="85" t="s">
        <v>821</v>
      </c>
      <c r="AC147" s="79" t="b">
        <v>0</v>
      </c>
      <c r="AD147" s="79">
        <v>0</v>
      </c>
      <c r="AE147" s="85" t="s">
        <v>1037</v>
      </c>
      <c r="AF147" s="79" t="b">
        <v>0</v>
      </c>
      <c r="AG147" s="79" t="s">
        <v>1102</v>
      </c>
      <c r="AH147" s="79"/>
      <c r="AI147" s="85" t="s">
        <v>1033</v>
      </c>
      <c r="AJ147" s="79" t="b">
        <v>0</v>
      </c>
      <c r="AK147" s="79">
        <v>0</v>
      </c>
      <c r="AL147" s="85" t="s">
        <v>1033</v>
      </c>
      <c r="AM147" s="79" t="s">
        <v>1111</v>
      </c>
      <c r="AN147" s="79" t="b">
        <v>0</v>
      </c>
      <c r="AO147" s="85" t="s">
        <v>821</v>
      </c>
      <c r="AP147" s="79" t="s">
        <v>176</v>
      </c>
      <c r="AQ147" s="79">
        <v>0</v>
      </c>
      <c r="AR147" s="79">
        <v>0</v>
      </c>
      <c r="AS147" s="79"/>
      <c r="AT147" s="79"/>
      <c r="AU147" s="79"/>
      <c r="AV147" s="79"/>
      <c r="AW147" s="79"/>
      <c r="AX147" s="79"/>
      <c r="AY147" s="79"/>
      <c r="AZ147" s="79"/>
      <c r="BA147">
        <v>4</v>
      </c>
      <c r="BB147" s="78" t="str">
        <f>REPLACE(INDEX(GroupVertices[Group],MATCH(Edges[[#This Row],[Vertex 1]],GroupVertices[Vertex],0)),1,1,"")</f>
        <v>2</v>
      </c>
      <c r="BC147" s="78" t="str">
        <f>REPLACE(INDEX(GroupVertices[Group],MATCH(Edges[[#This Row],[Vertex 2]],GroupVertices[Vertex],0)),1,1,"")</f>
        <v>2</v>
      </c>
      <c r="BD147" s="48"/>
      <c r="BE147" s="49"/>
      <c r="BF147" s="48"/>
      <c r="BG147" s="49"/>
      <c r="BH147" s="48"/>
      <c r="BI147" s="49"/>
      <c r="BJ147" s="48"/>
      <c r="BK147" s="49"/>
      <c r="BL147" s="48"/>
    </row>
    <row r="148" spans="1:64" ht="15">
      <c r="A148" s="64" t="s">
        <v>226</v>
      </c>
      <c r="B148" s="64" t="s">
        <v>224</v>
      </c>
      <c r="C148" s="65" t="s">
        <v>2655</v>
      </c>
      <c r="D148" s="66">
        <v>4.75</v>
      </c>
      <c r="E148" s="67" t="s">
        <v>136</v>
      </c>
      <c r="F148" s="68">
        <v>29.25</v>
      </c>
      <c r="G148" s="65"/>
      <c r="H148" s="69"/>
      <c r="I148" s="70"/>
      <c r="J148" s="70"/>
      <c r="K148" s="34" t="s">
        <v>66</v>
      </c>
      <c r="L148" s="77">
        <v>148</v>
      </c>
      <c r="M148" s="77"/>
      <c r="N148" s="72"/>
      <c r="O148" s="79" t="s">
        <v>337</v>
      </c>
      <c r="P148" s="81">
        <v>43688.54332175926</v>
      </c>
      <c r="Q148" s="79" t="s">
        <v>372</v>
      </c>
      <c r="R148" s="82" t="s">
        <v>524</v>
      </c>
      <c r="S148" s="79" t="s">
        <v>548</v>
      </c>
      <c r="T148" s="79"/>
      <c r="U148" s="79"/>
      <c r="V148" s="82" t="s">
        <v>581</v>
      </c>
      <c r="W148" s="81">
        <v>43688.54332175926</v>
      </c>
      <c r="X148" s="82" t="s">
        <v>654</v>
      </c>
      <c r="Y148" s="79"/>
      <c r="Z148" s="79"/>
      <c r="AA148" s="85" t="s">
        <v>826</v>
      </c>
      <c r="AB148" s="85" t="s">
        <v>810</v>
      </c>
      <c r="AC148" s="79" t="b">
        <v>0</v>
      </c>
      <c r="AD148" s="79">
        <v>0</v>
      </c>
      <c r="AE148" s="85" t="s">
        <v>1034</v>
      </c>
      <c r="AF148" s="79" t="b">
        <v>0</v>
      </c>
      <c r="AG148" s="79" t="s">
        <v>1102</v>
      </c>
      <c r="AH148" s="79"/>
      <c r="AI148" s="85" t="s">
        <v>1033</v>
      </c>
      <c r="AJ148" s="79" t="b">
        <v>0</v>
      </c>
      <c r="AK148" s="79">
        <v>0</v>
      </c>
      <c r="AL148" s="85" t="s">
        <v>1033</v>
      </c>
      <c r="AM148" s="79" t="s">
        <v>1109</v>
      </c>
      <c r="AN148" s="79" t="b">
        <v>1</v>
      </c>
      <c r="AO148" s="85" t="s">
        <v>810</v>
      </c>
      <c r="AP148" s="79" t="s">
        <v>176</v>
      </c>
      <c r="AQ148" s="79">
        <v>0</v>
      </c>
      <c r="AR148" s="79">
        <v>0</v>
      </c>
      <c r="AS148" s="79"/>
      <c r="AT148" s="79"/>
      <c r="AU148" s="79"/>
      <c r="AV148" s="79"/>
      <c r="AW148" s="79"/>
      <c r="AX148" s="79"/>
      <c r="AY148" s="79"/>
      <c r="AZ148" s="79"/>
      <c r="BA148">
        <v>2</v>
      </c>
      <c r="BB148" s="78" t="str">
        <f>REPLACE(INDEX(GroupVertices[Group],MATCH(Edges[[#This Row],[Vertex 1]],GroupVertices[Vertex],0)),1,1,"")</f>
        <v>2</v>
      </c>
      <c r="BC148" s="78" t="str">
        <f>REPLACE(INDEX(GroupVertices[Group],MATCH(Edges[[#This Row],[Vertex 2]],GroupVertices[Vertex],0)),1,1,"")</f>
        <v>2</v>
      </c>
      <c r="BD148" s="48"/>
      <c r="BE148" s="49"/>
      <c r="BF148" s="48"/>
      <c r="BG148" s="49"/>
      <c r="BH148" s="48"/>
      <c r="BI148" s="49"/>
      <c r="BJ148" s="48"/>
      <c r="BK148" s="49"/>
      <c r="BL148" s="48"/>
    </row>
    <row r="149" spans="1:64" ht="15">
      <c r="A149" s="64" t="s">
        <v>226</v>
      </c>
      <c r="B149" s="64" t="s">
        <v>224</v>
      </c>
      <c r="C149" s="65" t="s">
        <v>2657</v>
      </c>
      <c r="D149" s="66">
        <v>8.25</v>
      </c>
      <c r="E149" s="67" t="s">
        <v>136</v>
      </c>
      <c r="F149" s="68">
        <v>17.75</v>
      </c>
      <c r="G149" s="65"/>
      <c r="H149" s="69"/>
      <c r="I149" s="70"/>
      <c r="J149" s="70"/>
      <c r="K149" s="34" t="s">
        <v>66</v>
      </c>
      <c r="L149" s="77">
        <v>149</v>
      </c>
      <c r="M149" s="77"/>
      <c r="N149" s="72"/>
      <c r="O149" s="79" t="s">
        <v>336</v>
      </c>
      <c r="P149" s="81">
        <v>43688.62924768519</v>
      </c>
      <c r="Q149" s="79" t="s">
        <v>373</v>
      </c>
      <c r="R149" s="79"/>
      <c r="S149" s="79"/>
      <c r="T149" s="79"/>
      <c r="U149" s="79"/>
      <c r="V149" s="82" t="s">
        <v>581</v>
      </c>
      <c r="W149" s="81">
        <v>43688.62924768519</v>
      </c>
      <c r="X149" s="82" t="s">
        <v>655</v>
      </c>
      <c r="Y149" s="79"/>
      <c r="Z149" s="79"/>
      <c r="AA149" s="85" t="s">
        <v>827</v>
      </c>
      <c r="AB149" s="85" t="s">
        <v>822</v>
      </c>
      <c r="AC149" s="79" t="b">
        <v>0</v>
      </c>
      <c r="AD149" s="79">
        <v>0</v>
      </c>
      <c r="AE149" s="85" t="s">
        <v>1037</v>
      </c>
      <c r="AF149" s="79" t="b">
        <v>0</v>
      </c>
      <c r="AG149" s="79" t="s">
        <v>1102</v>
      </c>
      <c r="AH149" s="79"/>
      <c r="AI149" s="85" t="s">
        <v>1033</v>
      </c>
      <c r="AJ149" s="79" t="b">
        <v>0</v>
      </c>
      <c r="AK149" s="79">
        <v>0</v>
      </c>
      <c r="AL149" s="85" t="s">
        <v>1033</v>
      </c>
      <c r="AM149" s="79" t="s">
        <v>1109</v>
      </c>
      <c r="AN149" s="79" t="b">
        <v>0</v>
      </c>
      <c r="AO149" s="85" t="s">
        <v>822</v>
      </c>
      <c r="AP149" s="79" t="s">
        <v>176</v>
      </c>
      <c r="AQ149" s="79">
        <v>0</v>
      </c>
      <c r="AR149" s="79">
        <v>0</v>
      </c>
      <c r="AS149" s="79"/>
      <c r="AT149" s="79"/>
      <c r="AU149" s="79"/>
      <c r="AV149" s="79"/>
      <c r="AW149" s="79"/>
      <c r="AX149" s="79"/>
      <c r="AY149" s="79"/>
      <c r="AZ149" s="79"/>
      <c r="BA149">
        <v>4</v>
      </c>
      <c r="BB149" s="78" t="str">
        <f>REPLACE(INDEX(GroupVertices[Group],MATCH(Edges[[#This Row],[Vertex 1]],GroupVertices[Vertex],0)),1,1,"")</f>
        <v>2</v>
      </c>
      <c r="BC149" s="78" t="str">
        <f>REPLACE(INDEX(GroupVertices[Group],MATCH(Edges[[#This Row],[Vertex 2]],GroupVertices[Vertex],0)),1,1,"")</f>
        <v>2</v>
      </c>
      <c r="BD149" s="48"/>
      <c r="BE149" s="49"/>
      <c r="BF149" s="48"/>
      <c r="BG149" s="49"/>
      <c r="BH149" s="48"/>
      <c r="BI149" s="49"/>
      <c r="BJ149" s="48"/>
      <c r="BK149" s="49"/>
      <c r="BL149" s="48"/>
    </row>
    <row r="150" spans="1:64" ht="15">
      <c r="A150" s="64" t="s">
        <v>232</v>
      </c>
      <c r="B150" s="64" t="s">
        <v>224</v>
      </c>
      <c r="C150" s="65" t="s">
        <v>2656</v>
      </c>
      <c r="D150" s="66">
        <v>3</v>
      </c>
      <c r="E150" s="67" t="s">
        <v>132</v>
      </c>
      <c r="F150" s="68">
        <v>35</v>
      </c>
      <c r="G150" s="65"/>
      <c r="H150" s="69"/>
      <c r="I150" s="70"/>
      <c r="J150" s="70"/>
      <c r="K150" s="34" t="s">
        <v>65</v>
      </c>
      <c r="L150" s="77">
        <v>150</v>
      </c>
      <c r="M150" s="77"/>
      <c r="N150" s="72"/>
      <c r="O150" s="79" t="s">
        <v>336</v>
      </c>
      <c r="P150" s="81">
        <v>43689.50716435185</v>
      </c>
      <c r="Q150" s="79" t="s">
        <v>383</v>
      </c>
      <c r="R150" s="82" t="s">
        <v>527</v>
      </c>
      <c r="S150" s="79" t="s">
        <v>548</v>
      </c>
      <c r="T150" s="79"/>
      <c r="U150" s="79"/>
      <c r="V150" s="82" t="s">
        <v>587</v>
      </c>
      <c r="W150" s="81">
        <v>43689.50716435185</v>
      </c>
      <c r="X150" s="82" t="s">
        <v>665</v>
      </c>
      <c r="Y150" s="79"/>
      <c r="Z150" s="79"/>
      <c r="AA150" s="85" t="s">
        <v>837</v>
      </c>
      <c r="AB150" s="85" t="s">
        <v>842</v>
      </c>
      <c r="AC150" s="79" t="b">
        <v>0</v>
      </c>
      <c r="AD150" s="79">
        <v>0</v>
      </c>
      <c r="AE150" s="85" t="s">
        <v>1039</v>
      </c>
      <c r="AF150" s="79" t="b">
        <v>0</v>
      </c>
      <c r="AG150" s="79" t="s">
        <v>1102</v>
      </c>
      <c r="AH150" s="79"/>
      <c r="AI150" s="85" t="s">
        <v>1033</v>
      </c>
      <c r="AJ150" s="79" t="b">
        <v>0</v>
      </c>
      <c r="AK150" s="79">
        <v>0</v>
      </c>
      <c r="AL150" s="85" t="s">
        <v>1033</v>
      </c>
      <c r="AM150" s="79" t="s">
        <v>1109</v>
      </c>
      <c r="AN150" s="79" t="b">
        <v>1</v>
      </c>
      <c r="AO150" s="85" t="s">
        <v>842</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2</v>
      </c>
      <c r="BC150" s="78" t="str">
        <f>REPLACE(INDEX(GroupVertices[Group],MATCH(Edges[[#This Row],[Vertex 2]],GroupVertices[Vertex],0)),1,1,"")</f>
        <v>2</v>
      </c>
      <c r="BD150" s="48"/>
      <c r="BE150" s="49"/>
      <c r="BF150" s="48"/>
      <c r="BG150" s="49"/>
      <c r="BH150" s="48"/>
      <c r="BI150" s="49"/>
      <c r="BJ150" s="48"/>
      <c r="BK150" s="49"/>
      <c r="BL150" s="48"/>
    </row>
    <row r="151" spans="1:64" ht="15">
      <c r="A151" s="64" t="s">
        <v>233</v>
      </c>
      <c r="B151" s="64" t="s">
        <v>224</v>
      </c>
      <c r="C151" s="65" t="s">
        <v>2657</v>
      </c>
      <c r="D151" s="66">
        <v>8.25</v>
      </c>
      <c r="E151" s="67" t="s">
        <v>136</v>
      </c>
      <c r="F151" s="68">
        <v>17.75</v>
      </c>
      <c r="G151" s="65"/>
      <c r="H151" s="69"/>
      <c r="I151" s="70"/>
      <c r="J151" s="70"/>
      <c r="K151" s="34" t="s">
        <v>65</v>
      </c>
      <c r="L151" s="77">
        <v>151</v>
      </c>
      <c r="M151" s="77"/>
      <c r="N151" s="72"/>
      <c r="O151" s="79" t="s">
        <v>336</v>
      </c>
      <c r="P151" s="81">
        <v>43692.78640046297</v>
      </c>
      <c r="Q151" s="79" t="s">
        <v>384</v>
      </c>
      <c r="R151" s="82" t="s">
        <v>528</v>
      </c>
      <c r="S151" s="79" t="s">
        <v>548</v>
      </c>
      <c r="T151" s="79"/>
      <c r="U151" s="79"/>
      <c r="V151" s="82" t="s">
        <v>588</v>
      </c>
      <c r="W151" s="81">
        <v>43692.78640046297</v>
      </c>
      <c r="X151" s="82" t="s">
        <v>666</v>
      </c>
      <c r="Y151" s="79"/>
      <c r="Z151" s="79"/>
      <c r="AA151" s="85" t="s">
        <v>838</v>
      </c>
      <c r="AB151" s="85" t="s">
        <v>837</v>
      </c>
      <c r="AC151" s="79" t="b">
        <v>0</v>
      </c>
      <c r="AD151" s="79">
        <v>0</v>
      </c>
      <c r="AE151" s="85" t="s">
        <v>1040</v>
      </c>
      <c r="AF151" s="79" t="b">
        <v>0</v>
      </c>
      <c r="AG151" s="79" t="s">
        <v>1102</v>
      </c>
      <c r="AH151" s="79"/>
      <c r="AI151" s="85" t="s">
        <v>1033</v>
      </c>
      <c r="AJ151" s="79" t="b">
        <v>0</v>
      </c>
      <c r="AK151" s="79">
        <v>0</v>
      </c>
      <c r="AL151" s="85" t="s">
        <v>1033</v>
      </c>
      <c r="AM151" s="79" t="s">
        <v>1111</v>
      </c>
      <c r="AN151" s="79" t="b">
        <v>1</v>
      </c>
      <c r="AO151" s="85" t="s">
        <v>837</v>
      </c>
      <c r="AP151" s="79" t="s">
        <v>176</v>
      </c>
      <c r="AQ151" s="79">
        <v>0</v>
      </c>
      <c r="AR151" s="79">
        <v>0</v>
      </c>
      <c r="AS151" s="79"/>
      <c r="AT151" s="79"/>
      <c r="AU151" s="79"/>
      <c r="AV151" s="79"/>
      <c r="AW151" s="79"/>
      <c r="AX151" s="79"/>
      <c r="AY151" s="79"/>
      <c r="AZ151" s="79"/>
      <c r="BA151">
        <v>4</v>
      </c>
      <c r="BB151" s="78" t="str">
        <f>REPLACE(INDEX(GroupVertices[Group],MATCH(Edges[[#This Row],[Vertex 1]],GroupVertices[Vertex],0)),1,1,"")</f>
        <v>2</v>
      </c>
      <c r="BC151" s="78" t="str">
        <f>REPLACE(INDEX(GroupVertices[Group],MATCH(Edges[[#This Row],[Vertex 2]],GroupVertices[Vertex],0)),1,1,"")</f>
        <v>2</v>
      </c>
      <c r="BD151" s="48"/>
      <c r="BE151" s="49"/>
      <c r="BF151" s="48"/>
      <c r="BG151" s="49"/>
      <c r="BH151" s="48"/>
      <c r="BI151" s="49"/>
      <c r="BJ151" s="48"/>
      <c r="BK151" s="49"/>
      <c r="BL151" s="48"/>
    </row>
    <row r="152" spans="1:64" ht="15">
      <c r="A152" s="64" t="s">
        <v>233</v>
      </c>
      <c r="B152" s="64" t="s">
        <v>224</v>
      </c>
      <c r="C152" s="65" t="s">
        <v>2657</v>
      </c>
      <c r="D152" s="66">
        <v>8.25</v>
      </c>
      <c r="E152" s="67" t="s">
        <v>136</v>
      </c>
      <c r="F152" s="68">
        <v>17.75</v>
      </c>
      <c r="G152" s="65"/>
      <c r="H152" s="69"/>
      <c r="I152" s="70"/>
      <c r="J152" s="70"/>
      <c r="K152" s="34" t="s">
        <v>65</v>
      </c>
      <c r="L152" s="77">
        <v>152</v>
      </c>
      <c r="M152" s="77"/>
      <c r="N152" s="72"/>
      <c r="O152" s="79" t="s">
        <v>336</v>
      </c>
      <c r="P152" s="81">
        <v>43692.79599537037</v>
      </c>
      <c r="Q152" s="79" t="s">
        <v>385</v>
      </c>
      <c r="R152" s="82" t="s">
        <v>529</v>
      </c>
      <c r="S152" s="79" t="s">
        <v>548</v>
      </c>
      <c r="T152" s="79"/>
      <c r="U152" s="79"/>
      <c r="V152" s="82" t="s">
        <v>588</v>
      </c>
      <c r="W152" s="81">
        <v>43692.79599537037</v>
      </c>
      <c r="X152" s="82" t="s">
        <v>667</v>
      </c>
      <c r="Y152" s="79"/>
      <c r="Z152" s="79"/>
      <c r="AA152" s="85" t="s">
        <v>839</v>
      </c>
      <c r="AB152" s="85" t="s">
        <v>844</v>
      </c>
      <c r="AC152" s="79" t="b">
        <v>0</v>
      </c>
      <c r="AD152" s="79">
        <v>0</v>
      </c>
      <c r="AE152" s="85" t="s">
        <v>1039</v>
      </c>
      <c r="AF152" s="79" t="b">
        <v>0</v>
      </c>
      <c r="AG152" s="79" t="s">
        <v>1102</v>
      </c>
      <c r="AH152" s="79"/>
      <c r="AI152" s="85" t="s">
        <v>1033</v>
      </c>
      <c r="AJ152" s="79" t="b">
        <v>0</v>
      </c>
      <c r="AK152" s="79">
        <v>0</v>
      </c>
      <c r="AL152" s="85" t="s">
        <v>1033</v>
      </c>
      <c r="AM152" s="79" t="s">
        <v>1111</v>
      </c>
      <c r="AN152" s="79" t="b">
        <v>1</v>
      </c>
      <c r="AO152" s="85" t="s">
        <v>844</v>
      </c>
      <c r="AP152" s="79" t="s">
        <v>176</v>
      </c>
      <c r="AQ152" s="79">
        <v>0</v>
      </c>
      <c r="AR152" s="79">
        <v>0</v>
      </c>
      <c r="AS152" s="79"/>
      <c r="AT152" s="79"/>
      <c r="AU152" s="79"/>
      <c r="AV152" s="79"/>
      <c r="AW152" s="79"/>
      <c r="AX152" s="79"/>
      <c r="AY152" s="79"/>
      <c r="AZ152" s="79"/>
      <c r="BA152">
        <v>4</v>
      </c>
      <c r="BB152" s="78" t="str">
        <f>REPLACE(INDEX(GroupVertices[Group],MATCH(Edges[[#This Row],[Vertex 1]],GroupVertices[Vertex],0)),1,1,"")</f>
        <v>2</v>
      </c>
      <c r="BC152" s="78" t="str">
        <f>REPLACE(INDEX(GroupVertices[Group],MATCH(Edges[[#This Row],[Vertex 2]],GroupVertices[Vertex],0)),1,1,"")</f>
        <v>2</v>
      </c>
      <c r="BD152" s="48"/>
      <c r="BE152" s="49"/>
      <c r="BF152" s="48"/>
      <c r="BG152" s="49"/>
      <c r="BH152" s="48"/>
      <c r="BI152" s="49"/>
      <c r="BJ152" s="48"/>
      <c r="BK152" s="49"/>
      <c r="BL152" s="48"/>
    </row>
    <row r="153" spans="1:64" ht="15">
      <c r="A153" s="64" t="s">
        <v>233</v>
      </c>
      <c r="B153" s="64" t="s">
        <v>224</v>
      </c>
      <c r="C153" s="65" t="s">
        <v>2657</v>
      </c>
      <c r="D153" s="66">
        <v>8.25</v>
      </c>
      <c r="E153" s="67" t="s">
        <v>136</v>
      </c>
      <c r="F153" s="68">
        <v>17.75</v>
      </c>
      <c r="G153" s="65"/>
      <c r="H153" s="69"/>
      <c r="I153" s="70"/>
      <c r="J153" s="70"/>
      <c r="K153" s="34" t="s">
        <v>65</v>
      </c>
      <c r="L153" s="77">
        <v>153</v>
      </c>
      <c r="M153" s="77"/>
      <c r="N153" s="72"/>
      <c r="O153" s="79" t="s">
        <v>336</v>
      </c>
      <c r="P153" s="81">
        <v>43692.796168981484</v>
      </c>
      <c r="Q153" s="79" t="s">
        <v>386</v>
      </c>
      <c r="R153" s="79"/>
      <c r="S153" s="79"/>
      <c r="T153" s="79"/>
      <c r="U153" s="79"/>
      <c r="V153" s="82" t="s">
        <v>588</v>
      </c>
      <c r="W153" s="81">
        <v>43692.796168981484</v>
      </c>
      <c r="X153" s="82" t="s">
        <v>668</v>
      </c>
      <c r="Y153" s="79"/>
      <c r="Z153" s="79"/>
      <c r="AA153" s="85" t="s">
        <v>840</v>
      </c>
      <c r="AB153" s="85" t="s">
        <v>844</v>
      </c>
      <c r="AC153" s="79" t="b">
        <v>0</v>
      </c>
      <c r="AD153" s="79">
        <v>0</v>
      </c>
      <c r="AE153" s="85" t="s">
        <v>1039</v>
      </c>
      <c r="AF153" s="79" t="b">
        <v>0</v>
      </c>
      <c r="AG153" s="79" t="s">
        <v>1104</v>
      </c>
      <c r="AH153" s="79"/>
      <c r="AI153" s="85" t="s">
        <v>1033</v>
      </c>
      <c r="AJ153" s="79" t="b">
        <v>0</v>
      </c>
      <c r="AK153" s="79">
        <v>0</v>
      </c>
      <c r="AL153" s="85" t="s">
        <v>1033</v>
      </c>
      <c r="AM153" s="79" t="s">
        <v>1111</v>
      </c>
      <c r="AN153" s="79" t="b">
        <v>0</v>
      </c>
      <c r="AO153" s="85" t="s">
        <v>844</v>
      </c>
      <c r="AP153" s="79" t="s">
        <v>176</v>
      </c>
      <c r="AQ153" s="79">
        <v>0</v>
      </c>
      <c r="AR153" s="79">
        <v>0</v>
      </c>
      <c r="AS153" s="79"/>
      <c r="AT153" s="79"/>
      <c r="AU153" s="79"/>
      <c r="AV153" s="79"/>
      <c r="AW153" s="79"/>
      <c r="AX153" s="79"/>
      <c r="AY153" s="79"/>
      <c r="AZ153" s="79"/>
      <c r="BA153">
        <v>4</v>
      </c>
      <c r="BB153" s="78" t="str">
        <f>REPLACE(INDEX(GroupVertices[Group],MATCH(Edges[[#This Row],[Vertex 1]],GroupVertices[Vertex],0)),1,1,"")</f>
        <v>2</v>
      </c>
      <c r="BC153" s="78" t="str">
        <f>REPLACE(INDEX(GroupVertices[Group],MATCH(Edges[[#This Row],[Vertex 2]],GroupVertices[Vertex],0)),1,1,"")</f>
        <v>2</v>
      </c>
      <c r="BD153" s="48"/>
      <c r="BE153" s="49"/>
      <c r="BF153" s="48"/>
      <c r="BG153" s="49"/>
      <c r="BH153" s="48"/>
      <c r="BI153" s="49"/>
      <c r="BJ153" s="48"/>
      <c r="BK153" s="49"/>
      <c r="BL153" s="48"/>
    </row>
    <row r="154" spans="1:64" ht="15">
      <c r="A154" s="64" t="s">
        <v>233</v>
      </c>
      <c r="B154" s="64" t="s">
        <v>224</v>
      </c>
      <c r="C154" s="65" t="s">
        <v>2657</v>
      </c>
      <c r="D154" s="66">
        <v>8.25</v>
      </c>
      <c r="E154" s="67" t="s">
        <v>136</v>
      </c>
      <c r="F154" s="68">
        <v>17.75</v>
      </c>
      <c r="G154" s="65"/>
      <c r="H154" s="69"/>
      <c r="I154" s="70"/>
      <c r="J154" s="70"/>
      <c r="K154" s="34" t="s">
        <v>65</v>
      </c>
      <c r="L154" s="77">
        <v>154</v>
      </c>
      <c r="M154" s="77"/>
      <c r="N154" s="72"/>
      <c r="O154" s="79" t="s">
        <v>336</v>
      </c>
      <c r="P154" s="81">
        <v>43692.81699074074</v>
      </c>
      <c r="Q154" s="79" t="s">
        <v>387</v>
      </c>
      <c r="R154" s="79"/>
      <c r="S154" s="79"/>
      <c r="T154" s="79"/>
      <c r="U154" s="79"/>
      <c r="V154" s="82" t="s">
        <v>588</v>
      </c>
      <c r="W154" s="81">
        <v>43692.81699074074</v>
      </c>
      <c r="X154" s="82" t="s">
        <v>669</v>
      </c>
      <c r="Y154" s="79"/>
      <c r="Z154" s="79"/>
      <c r="AA154" s="85" t="s">
        <v>841</v>
      </c>
      <c r="AB154" s="85" t="s">
        <v>845</v>
      </c>
      <c r="AC154" s="79" t="b">
        <v>0</v>
      </c>
      <c r="AD154" s="79">
        <v>0</v>
      </c>
      <c r="AE154" s="85" t="s">
        <v>1039</v>
      </c>
      <c r="AF154" s="79" t="b">
        <v>0</v>
      </c>
      <c r="AG154" s="79" t="s">
        <v>1102</v>
      </c>
      <c r="AH154" s="79"/>
      <c r="AI154" s="85" t="s">
        <v>1033</v>
      </c>
      <c r="AJ154" s="79" t="b">
        <v>0</v>
      </c>
      <c r="AK154" s="79">
        <v>0</v>
      </c>
      <c r="AL154" s="85" t="s">
        <v>1033</v>
      </c>
      <c r="AM154" s="79" t="s">
        <v>1111</v>
      </c>
      <c r="AN154" s="79" t="b">
        <v>0</v>
      </c>
      <c r="AO154" s="85" t="s">
        <v>845</v>
      </c>
      <c r="AP154" s="79" t="s">
        <v>176</v>
      </c>
      <c r="AQ154" s="79">
        <v>0</v>
      </c>
      <c r="AR154" s="79">
        <v>0</v>
      </c>
      <c r="AS154" s="79"/>
      <c r="AT154" s="79"/>
      <c r="AU154" s="79"/>
      <c r="AV154" s="79"/>
      <c r="AW154" s="79"/>
      <c r="AX154" s="79"/>
      <c r="AY154" s="79"/>
      <c r="AZ154" s="79"/>
      <c r="BA154">
        <v>4</v>
      </c>
      <c r="BB154" s="78" t="str">
        <f>REPLACE(INDEX(GroupVertices[Group],MATCH(Edges[[#This Row],[Vertex 1]],GroupVertices[Vertex],0)),1,1,"")</f>
        <v>2</v>
      </c>
      <c r="BC154" s="78" t="str">
        <f>REPLACE(INDEX(GroupVertices[Group],MATCH(Edges[[#This Row],[Vertex 2]],GroupVertices[Vertex],0)),1,1,"")</f>
        <v>2</v>
      </c>
      <c r="BD154" s="48"/>
      <c r="BE154" s="49"/>
      <c r="BF154" s="48"/>
      <c r="BG154" s="49"/>
      <c r="BH154" s="48"/>
      <c r="BI154" s="49"/>
      <c r="BJ154" s="48"/>
      <c r="BK154" s="49"/>
      <c r="BL154" s="48"/>
    </row>
    <row r="155" spans="1:64" ht="15">
      <c r="A155" s="64" t="s">
        <v>234</v>
      </c>
      <c r="B155" s="64" t="s">
        <v>224</v>
      </c>
      <c r="C155" s="65" t="s">
        <v>2659</v>
      </c>
      <c r="D155" s="66">
        <v>10</v>
      </c>
      <c r="E155" s="67" t="s">
        <v>136</v>
      </c>
      <c r="F155" s="68">
        <v>12</v>
      </c>
      <c r="G155" s="65"/>
      <c r="H155" s="69"/>
      <c r="I155" s="70"/>
      <c r="J155" s="70"/>
      <c r="K155" s="34" t="s">
        <v>65</v>
      </c>
      <c r="L155" s="77">
        <v>155</v>
      </c>
      <c r="M155" s="77"/>
      <c r="N155" s="72"/>
      <c r="O155" s="79" t="s">
        <v>336</v>
      </c>
      <c r="P155" s="81">
        <v>43688.691828703704</v>
      </c>
      <c r="Q155" s="79" t="s">
        <v>388</v>
      </c>
      <c r="R155" s="82" t="s">
        <v>530</v>
      </c>
      <c r="S155" s="79" t="s">
        <v>548</v>
      </c>
      <c r="T155" s="79"/>
      <c r="U155" s="79"/>
      <c r="V155" s="82" t="s">
        <v>589</v>
      </c>
      <c r="W155" s="81">
        <v>43688.691828703704</v>
      </c>
      <c r="X155" s="82" t="s">
        <v>670</v>
      </c>
      <c r="Y155" s="79"/>
      <c r="Z155" s="79"/>
      <c r="AA155" s="85" t="s">
        <v>842</v>
      </c>
      <c r="AB155" s="85" t="s">
        <v>833</v>
      </c>
      <c r="AC155" s="79" t="b">
        <v>0</v>
      </c>
      <c r="AD155" s="79">
        <v>0</v>
      </c>
      <c r="AE155" s="85" t="s">
        <v>1038</v>
      </c>
      <c r="AF155" s="79" t="b">
        <v>0</v>
      </c>
      <c r="AG155" s="79" t="s">
        <v>1102</v>
      </c>
      <c r="AH155" s="79"/>
      <c r="AI155" s="85" t="s">
        <v>1033</v>
      </c>
      <c r="AJ155" s="79" t="b">
        <v>0</v>
      </c>
      <c r="AK155" s="79">
        <v>0</v>
      </c>
      <c r="AL155" s="85" t="s">
        <v>1033</v>
      </c>
      <c r="AM155" s="79" t="s">
        <v>1109</v>
      </c>
      <c r="AN155" s="79" t="b">
        <v>1</v>
      </c>
      <c r="AO155" s="85" t="s">
        <v>833</v>
      </c>
      <c r="AP155" s="79" t="s">
        <v>176</v>
      </c>
      <c r="AQ155" s="79">
        <v>0</v>
      </c>
      <c r="AR155" s="79">
        <v>0</v>
      </c>
      <c r="AS155" s="79"/>
      <c r="AT155" s="79"/>
      <c r="AU155" s="79"/>
      <c r="AV155" s="79"/>
      <c r="AW155" s="79"/>
      <c r="AX155" s="79"/>
      <c r="AY155" s="79"/>
      <c r="AZ155" s="79"/>
      <c r="BA155">
        <v>5</v>
      </c>
      <c r="BB155" s="78" t="str">
        <f>REPLACE(INDEX(GroupVertices[Group],MATCH(Edges[[#This Row],[Vertex 1]],GroupVertices[Vertex],0)),1,1,"")</f>
        <v>2</v>
      </c>
      <c r="BC155" s="78" t="str">
        <f>REPLACE(INDEX(GroupVertices[Group],MATCH(Edges[[#This Row],[Vertex 2]],GroupVertices[Vertex],0)),1,1,"")</f>
        <v>2</v>
      </c>
      <c r="BD155" s="48"/>
      <c r="BE155" s="49"/>
      <c r="BF155" s="48"/>
      <c r="BG155" s="49"/>
      <c r="BH155" s="48"/>
      <c r="BI155" s="49"/>
      <c r="BJ155" s="48"/>
      <c r="BK155" s="49"/>
      <c r="BL155" s="48"/>
    </row>
    <row r="156" spans="1:64" ht="15">
      <c r="A156" s="64" t="s">
        <v>234</v>
      </c>
      <c r="B156" s="64" t="s">
        <v>224</v>
      </c>
      <c r="C156" s="65" t="s">
        <v>2659</v>
      </c>
      <c r="D156" s="66">
        <v>10</v>
      </c>
      <c r="E156" s="67" t="s">
        <v>136</v>
      </c>
      <c r="F156" s="68">
        <v>12</v>
      </c>
      <c r="G156" s="65"/>
      <c r="H156" s="69"/>
      <c r="I156" s="70"/>
      <c r="J156" s="70"/>
      <c r="K156" s="34" t="s">
        <v>65</v>
      </c>
      <c r="L156" s="77">
        <v>156</v>
      </c>
      <c r="M156" s="77"/>
      <c r="N156" s="72"/>
      <c r="O156" s="79" t="s">
        <v>336</v>
      </c>
      <c r="P156" s="81">
        <v>43692.78821759259</v>
      </c>
      <c r="Q156" s="79" t="s">
        <v>389</v>
      </c>
      <c r="R156" s="82" t="s">
        <v>531</v>
      </c>
      <c r="S156" s="79" t="s">
        <v>548</v>
      </c>
      <c r="T156" s="79"/>
      <c r="U156" s="79"/>
      <c r="V156" s="82" t="s">
        <v>589</v>
      </c>
      <c r="W156" s="81">
        <v>43692.78821759259</v>
      </c>
      <c r="X156" s="82" t="s">
        <v>671</v>
      </c>
      <c r="Y156" s="79"/>
      <c r="Z156" s="79"/>
      <c r="AA156" s="85" t="s">
        <v>843</v>
      </c>
      <c r="AB156" s="85" t="s">
        <v>838</v>
      </c>
      <c r="AC156" s="79" t="b">
        <v>0</v>
      </c>
      <c r="AD156" s="79">
        <v>0</v>
      </c>
      <c r="AE156" s="85" t="s">
        <v>1041</v>
      </c>
      <c r="AF156" s="79" t="b">
        <v>0</v>
      </c>
      <c r="AG156" s="79" t="s">
        <v>1102</v>
      </c>
      <c r="AH156" s="79"/>
      <c r="AI156" s="85" t="s">
        <v>1033</v>
      </c>
      <c r="AJ156" s="79" t="b">
        <v>0</v>
      </c>
      <c r="AK156" s="79">
        <v>0</v>
      </c>
      <c r="AL156" s="85" t="s">
        <v>1033</v>
      </c>
      <c r="AM156" s="79" t="s">
        <v>1109</v>
      </c>
      <c r="AN156" s="79" t="b">
        <v>1</v>
      </c>
      <c r="AO156" s="85" t="s">
        <v>838</v>
      </c>
      <c r="AP156" s="79" t="s">
        <v>176</v>
      </c>
      <c r="AQ156" s="79">
        <v>0</v>
      </c>
      <c r="AR156" s="79">
        <v>0</v>
      </c>
      <c r="AS156" s="79"/>
      <c r="AT156" s="79"/>
      <c r="AU156" s="79"/>
      <c r="AV156" s="79"/>
      <c r="AW156" s="79"/>
      <c r="AX156" s="79"/>
      <c r="AY156" s="79"/>
      <c r="AZ156" s="79"/>
      <c r="BA156">
        <v>5</v>
      </c>
      <c r="BB156" s="78" t="str">
        <f>REPLACE(INDEX(GroupVertices[Group],MATCH(Edges[[#This Row],[Vertex 1]],GroupVertices[Vertex],0)),1,1,"")</f>
        <v>2</v>
      </c>
      <c r="BC156" s="78" t="str">
        <f>REPLACE(INDEX(GroupVertices[Group],MATCH(Edges[[#This Row],[Vertex 2]],GroupVertices[Vertex],0)),1,1,"")</f>
        <v>2</v>
      </c>
      <c r="BD156" s="48"/>
      <c r="BE156" s="49"/>
      <c r="BF156" s="48"/>
      <c r="BG156" s="49"/>
      <c r="BH156" s="48"/>
      <c r="BI156" s="49"/>
      <c r="BJ156" s="48"/>
      <c r="BK156" s="49"/>
      <c r="BL156" s="48"/>
    </row>
    <row r="157" spans="1:64" ht="15">
      <c r="A157" s="64" t="s">
        <v>234</v>
      </c>
      <c r="B157" s="64" t="s">
        <v>224</v>
      </c>
      <c r="C157" s="65" t="s">
        <v>2659</v>
      </c>
      <c r="D157" s="66">
        <v>10</v>
      </c>
      <c r="E157" s="67" t="s">
        <v>136</v>
      </c>
      <c r="F157" s="68">
        <v>12</v>
      </c>
      <c r="G157" s="65"/>
      <c r="H157" s="69"/>
      <c r="I157" s="70"/>
      <c r="J157" s="70"/>
      <c r="K157" s="34" t="s">
        <v>65</v>
      </c>
      <c r="L157" s="77">
        <v>157</v>
      </c>
      <c r="M157" s="77"/>
      <c r="N157" s="72"/>
      <c r="O157" s="79" t="s">
        <v>336</v>
      </c>
      <c r="P157" s="81">
        <v>43692.78973379629</v>
      </c>
      <c r="Q157" s="79" t="s">
        <v>390</v>
      </c>
      <c r="R157" s="79"/>
      <c r="S157" s="79"/>
      <c r="T157" s="79"/>
      <c r="U157" s="79"/>
      <c r="V157" s="82" t="s">
        <v>589</v>
      </c>
      <c r="W157" s="81">
        <v>43692.78973379629</v>
      </c>
      <c r="X157" s="82" t="s">
        <v>672</v>
      </c>
      <c r="Y157" s="79"/>
      <c r="Z157" s="79"/>
      <c r="AA157" s="85" t="s">
        <v>844</v>
      </c>
      <c r="AB157" s="85" t="s">
        <v>843</v>
      </c>
      <c r="AC157" s="79" t="b">
        <v>0</v>
      </c>
      <c r="AD157" s="79">
        <v>0</v>
      </c>
      <c r="AE157" s="85" t="s">
        <v>1039</v>
      </c>
      <c r="AF157" s="79" t="b">
        <v>0</v>
      </c>
      <c r="AG157" s="79" t="s">
        <v>1102</v>
      </c>
      <c r="AH157" s="79"/>
      <c r="AI157" s="85" t="s">
        <v>1033</v>
      </c>
      <c r="AJ157" s="79" t="b">
        <v>0</v>
      </c>
      <c r="AK157" s="79">
        <v>0</v>
      </c>
      <c r="AL157" s="85" t="s">
        <v>1033</v>
      </c>
      <c r="AM157" s="79" t="s">
        <v>1109</v>
      </c>
      <c r="AN157" s="79" t="b">
        <v>0</v>
      </c>
      <c r="AO157" s="85" t="s">
        <v>843</v>
      </c>
      <c r="AP157" s="79" t="s">
        <v>176</v>
      </c>
      <c r="AQ157" s="79">
        <v>0</v>
      </c>
      <c r="AR157" s="79">
        <v>0</v>
      </c>
      <c r="AS157" s="79"/>
      <c r="AT157" s="79"/>
      <c r="AU157" s="79"/>
      <c r="AV157" s="79"/>
      <c r="AW157" s="79"/>
      <c r="AX157" s="79"/>
      <c r="AY157" s="79"/>
      <c r="AZ157" s="79"/>
      <c r="BA157">
        <v>5</v>
      </c>
      <c r="BB157" s="78" t="str">
        <f>REPLACE(INDEX(GroupVertices[Group],MATCH(Edges[[#This Row],[Vertex 1]],GroupVertices[Vertex],0)),1,1,"")</f>
        <v>2</v>
      </c>
      <c r="BC157" s="78" t="str">
        <f>REPLACE(INDEX(GroupVertices[Group],MATCH(Edges[[#This Row],[Vertex 2]],GroupVertices[Vertex],0)),1,1,"")</f>
        <v>2</v>
      </c>
      <c r="BD157" s="48"/>
      <c r="BE157" s="49"/>
      <c r="BF157" s="48"/>
      <c r="BG157" s="49"/>
      <c r="BH157" s="48"/>
      <c r="BI157" s="49"/>
      <c r="BJ157" s="48"/>
      <c r="BK157" s="49"/>
      <c r="BL157" s="48"/>
    </row>
    <row r="158" spans="1:64" ht="15">
      <c r="A158" s="64" t="s">
        <v>234</v>
      </c>
      <c r="B158" s="64" t="s">
        <v>224</v>
      </c>
      <c r="C158" s="65" t="s">
        <v>2659</v>
      </c>
      <c r="D158" s="66">
        <v>10</v>
      </c>
      <c r="E158" s="67" t="s">
        <v>136</v>
      </c>
      <c r="F158" s="68">
        <v>12</v>
      </c>
      <c r="G158" s="65"/>
      <c r="H158" s="69"/>
      <c r="I158" s="70"/>
      <c r="J158" s="70"/>
      <c r="K158" s="34" t="s">
        <v>65</v>
      </c>
      <c r="L158" s="77">
        <v>158</v>
      </c>
      <c r="M158" s="77"/>
      <c r="N158" s="72"/>
      <c r="O158" s="79" t="s">
        <v>336</v>
      </c>
      <c r="P158" s="81">
        <v>43692.805555555555</v>
      </c>
      <c r="Q158" s="79" t="s">
        <v>391</v>
      </c>
      <c r="R158" s="82" t="s">
        <v>532</v>
      </c>
      <c r="S158" s="79" t="s">
        <v>548</v>
      </c>
      <c r="T158" s="79"/>
      <c r="U158" s="79"/>
      <c r="V158" s="82" t="s">
        <v>589</v>
      </c>
      <c r="W158" s="81">
        <v>43692.805555555555</v>
      </c>
      <c r="X158" s="82" t="s">
        <v>673</v>
      </c>
      <c r="Y158" s="79"/>
      <c r="Z158" s="79"/>
      <c r="AA158" s="85" t="s">
        <v>845</v>
      </c>
      <c r="AB158" s="85" t="s">
        <v>839</v>
      </c>
      <c r="AC158" s="79" t="b">
        <v>0</v>
      </c>
      <c r="AD158" s="79">
        <v>0</v>
      </c>
      <c r="AE158" s="85" t="s">
        <v>1041</v>
      </c>
      <c r="AF158" s="79" t="b">
        <v>0</v>
      </c>
      <c r="AG158" s="79" t="s">
        <v>1102</v>
      </c>
      <c r="AH158" s="79"/>
      <c r="AI158" s="85" t="s">
        <v>1033</v>
      </c>
      <c r="AJ158" s="79" t="b">
        <v>0</v>
      </c>
      <c r="AK158" s="79">
        <v>0</v>
      </c>
      <c r="AL158" s="85" t="s">
        <v>1033</v>
      </c>
      <c r="AM158" s="79" t="s">
        <v>1109</v>
      </c>
      <c r="AN158" s="79" t="b">
        <v>1</v>
      </c>
      <c r="AO158" s="85" t="s">
        <v>839</v>
      </c>
      <c r="AP158" s="79" t="s">
        <v>176</v>
      </c>
      <c r="AQ158" s="79">
        <v>0</v>
      </c>
      <c r="AR158" s="79">
        <v>0</v>
      </c>
      <c r="AS158" s="79"/>
      <c r="AT158" s="79"/>
      <c r="AU158" s="79"/>
      <c r="AV158" s="79"/>
      <c r="AW158" s="79"/>
      <c r="AX158" s="79"/>
      <c r="AY158" s="79"/>
      <c r="AZ158" s="79"/>
      <c r="BA158">
        <v>5</v>
      </c>
      <c r="BB158" s="78" t="str">
        <f>REPLACE(INDEX(GroupVertices[Group],MATCH(Edges[[#This Row],[Vertex 1]],GroupVertices[Vertex],0)),1,1,"")</f>
        <v>2</v>
      </c>
      <c r="BC158" s="78" t="str">
        <f>REPLACE(INDEX(GroupVertices[Group],MATCH(Edges[[#This Row],[Vertex 2]],GroupVertices[Vertex],0)),1,1,"")</f>
        <v>2</v>
      </c>
      <c r="BD158" s="48"/>
      <c r="BE158" s="49"/>
      <c r="BF158" s="48"/>
      <c r="BG158" s="49"/>
      <c r="BH158" s="48"/>
      <c r="BI158" s="49"/>
      <c r="BJ158" s="48"/>
      <c r="BK158" s="49"/>
      <c r="BL158" s="48"/>
    </row>
    <row r="159" spans="1:64" ht="15">
      <c r="A159" s="64" t="s">
        <v>234</v>
      </c>
      <c r="B159" s="64" t="s">
        <v>224</v>
      </c>
      <c r="C159" s="65" t="s">
        <v>2659</v>
      </c>
      <c r="D159" s="66">
        <v>10</v>
      </c>
      <c r="E159" s="67" t="s">
        <v>136</v>
      </c>
      <c r="F159" s="68">
        <v>12</v>
      </c>
      <c r="G159" s="65"/>
      <c r="H159" s="69"/>
      <c r="I159" s="70"/>
      <c r="J159" s="70"/>
      <c r="K159" s="34" t="s">
        <v>65</v>
      </c>
      <c r="L159" s="77">
        <v>159</v>
      </c>
      <c r="M159" s="77"/>
      <c r="N159" s="72"/>
      <c r="O159" s="79" t="s">
        <v>336</v>
      </c>
      <c r="P159" s="81">
        <v>43692.82944444445</v>
      </c>
      <c r="Q159" s="79" t="s">
        <v>392</v>
      </c>
      <c r="R159" s="79"/>
      <c r="S159" s="79"/>
      <c r="T159" s="79"/>
      <c r="U159" s="79"/>
      <c r="V159" s="82" t="s">
        <v>589</v>
      </c>
      <c r="W159" s="81">
        <v>43692.82944444445</v>
      </c>
      <c r="X159" s="82" t="s">
        <v>674</v>
      </c>
      <c r="Y159" s="79"/>
      <c r="Z159" s="79"/>
      <c r="AA159" s="85" t="s">
        <v>846</v>
      </c>
      <c r="AB159" s="85" t="s">
        <v>841</v>
      </c>
      <c r="AC159" s="79" t="b">
        <v>0</v>
      </c>
      <c r="AD159" s="79">
        <v>0</v>
      </c>
      <c r="AE159" s="85" t="s">
        <v>1041</v>
      </c>
      <c r="AF159" s="79" t="b">
        <v>0</v>
      </c>
      <c r="AG159" s="79" t="s">
        <v>1102</v>
      </c>
      <c r="AH159" s="79"/>
      <c r="AI159" s="85" t="s">
        <v>1033</v>
      </c>
      <c r="AJ159" s="79" t="b">
        <v>0</v>
      </c>
      <c r="AK159" s="79">
        <v>0</v>
      </c>
      <c r="AL159" s="85" t="s">
        <v>1033</v>
      </c>
      <c r="AM159" s="79" t="s">
        <v>1109</v>
      </c>
      <c r="AN159" s="79" t="b">
        <v>0</v>
      </c>
      <c r="AO159" s="85" t="s">
        <v>841</v>
      </c>
      <c r="AP159" s="79" t="s">
        <v>176</v>
      </c>
      <c r="AQ159" s="79">
        <v>0</v>
      </c>
      <c r="AR159" s="79">
        <v>0</v>
      </c>
      <c r="AS159" s="79"/>
      <c r="AT159" s="79"/>
      <c r="AU159" s="79"/>
      <c r="AV159" s="79"/>
      <c r="AW159" s="79"/>
      <c r="AX159" s="79"/>
      <c r="AY159" s="79"/>
      <c r="AZ159" s="79"/>
      <c r="BA159">
        <v>5</v>
      </c>
      <c r="BB159" s="78" t="str">
        <f>REPLACE(INDEX(GroupVertices[Group],MATCH(Edges[[#This Row],[Vertex 1]],GroupVertices[Vertex],0)),1,1,"")</f>
        <v>2</v>
      </c>
      <c r="BC159" s="78" t="str">
        <f>REPLACE(INDEX(GroupVertices[Group],MATCH(Edges[[#This Row],[Vertex 2]],GroupVertices[Vertex],0)),1,1,"")</f>
        <v>2</v>
      </c>
      <c r="BD159" s="48"/>
      <c r="BE159" s="49"/>
      <c r="BF159" s="48"/>
      <c r="BG159" s="49"/>
      <c r="BH159" s="48"/>
      <c r="BI159" s="49"/>
      <c r="BJ159" s="48"/>
      <c r="BK159" s="49"/>
      <c r="BL159" s="48"/>
    </row>
    <row r="160" spans="1:64" ht="15">
      <c r="A160" s="64" t="s">
        <v>231</v>
      </c>
      <c r="B160" s="64" t="s">
        <v>267</v>
      </c>
      <c r="C160" s="65" t="s">
        <v>2655</v>
      </c>
      <c r="D160" s="66">
        <v>4.75</v>
      </c>
      <c r="E160" s="67" t="s">
        <v>136</v>
      </c>
      <c r="F160" s="68">
        <v>29.25</v>
      </c>
      <c r="G160" s="65"/>
      <c r="H160" s="69"/>
      <c r="I160" s="70"/>
      <c r="J160" s="70"/>
      <c r="K160" s="34" t="s">
        <v>65</v>
      </c>
      <c r="L160" s="77">
        <v>160</v>
      </c>
      <c r="M160" s="77"/>
      <c r="N160" s="72"/>
      <c r="O160" s="79" t="s">
        <v>336</v>
      </c>
      <c r="P160" s="81">
        <v>43687.87688657407</v>
      </c>
      <c r="Q160" s="79" t="s">
        <v>379</v>
      </c>
      <c r="R160" s="82" t="s">
        <v>525</v>
      </c>
      <c r="S160" s="79" t="s">
        <v>548</v>
      </c>
      <c r="T160" s="79"/>
      <c r="U160" s="79"/>
      <c r="V160" s="82" t="s">
        <v>586</v>
      </c>
      <c r="W160" s="81">
        <v>43687.87688657407</v>
      </c>
      <c r="X160" s="82" t="s">
        <v>661</v>
      </c>
      <c r="Y160" s="79"/>
      <c r="Z160" s="79"/>
      <c r="AA160" s="85" t="s">
        <v>833</v>
      </c>
      <c r="AB160" s="85" t="s">
        <v>835</v>
      </c>
      <c r="AC160" s="79" t="b">
        <v>0</v>
      </c>
      <c r="AD160" s="79">
        <v>0</v>
      </c>
      <c r="AE160" s="85" t="s">
        <v>1034</v>
      </c>
      <c r="AF160" s="79" t="b">
        <v>0</v>
      </c>
      <c r="AG160" s="79" t="s">
        <v>1102</v>
      </c>
      <c r="AH160" s="79"/>
      <c r="AI160" s="85" t="s">
        <v>1033</v>
      </c>
      <c r="AJ160" s="79" t="b">
        <v>0</v>
      </c>
      <c r="AK160" s="79">
        <v>0</v>
      </c>
      <c r="AL160" s="85" t="s">
        <v>1033</v>
      </c>
      <c r="AM160" s="79" t="s">
        <v>1110</v>
      </c>
      <c r="AN160" s="79" t="b">
        <v>1</v>
      </c>
      <c r="AO160" s="85" t="s">
        <v>835</v>
      </c>
      <c r="AP160" s="79" t="s">
        <v>176</v>
      </c>
      <c r="AQ160" s="79">
        <v>0</v>
      </c>
      <c r="AR160" s="79">
        <v>0</v>
      </c>
      <c r="AS160" s="79"/>
      <c r="AT160" s="79"/>
      <c r="AU160" s="79"/>
      <c r="AV160" s="79"/>
      <c r="AW160" s="79"/>
      <c r="AX160" s="79"/>
      <c r="AY160" s="79"/>
      <c r="AZ160" s="79"/>
      <c r="BA160">
        <v>2</v>
      </c>
      <c r="BB160" s="78" t="str">
        <f>REPLACE(INDEX(GroupVertices[Group],MATCH(Edges[[#This Row],[Vertex 1]],GroupVertices[Vertex],0)),1,1,"")</f>
        <v>2</v>
      </c>
      <c r="BC160" s="78" t="str">
        <f>REPLACE(INDEX(GroupVertices[Group],MATCH(Edges[[#This Row],[Vertex 2]],GroupVertices[Vertex],0)),1,1,"")</f>
        <v>2</v>
      </c>
      <c r="BD160" s="48"/>
      <c r="BE160" s="49"/>
      <c r="BF160" s="48"/>
      <c r="BG160" s="49"/>
      <c r="BH160" s="48"/>
      <c r="BI160" s="49"/>
      <c r="BJ160" s="48"/>
      <c r="BK160" s="49"/>
      <c r="BL160" s="48"/>
    </row>
    <row r="161" spans="1:64" ht="15">
      <c r="A161" s="64" t="s">
        <v>231</v>
      </c>
      <c r="B161" s="64" t="s">
        <v>226</v>
      </c>
      <c r="C161" s="65" t="s">
        <v>2656</v>
      </c>
      <c r="D161" s="66">
        <v>3</v>
      </c>
      <c r="E161" s="67" t="s">
        <v>132</v>
      </c>
      <c r="F161" s="68">
        <v>35</v>
      </c>
      <c r="G161" s="65"/>
      <c r="H161" s="69"/>
      <c r="I161" s="70"/>
      <c r="J161" s="70"/>
      <c r="K161" s="34" t="s">
        <v>66</v>
      </c>
      <c r="L161" s="77">
        <v>161</v>
      </c>
      <c r="M161" s="77"/>
      <c r="N161" s="72"/>
      <c r="O161" s="79" t="s">
        <v>336</v>
      </c>
      <c r="P161" s="81">
        <v>43687.87688657407</v>
      </c>
      <c r="Q161" s="79" t="s">
        <v>379</v>
      </c>
      <c r="R161" s="82" t="s">
        <v>525</v>
      </c>
      <c r="S161" s="79" t="s">
        <v>548</v>
      </c>
      <c r="T161" s="79"/>
      <c r="U161" s="79"/>
      <c r="V161" s="82" t="s">
        <v>586</v>
      </c>
      <c r="W161" s="81">
        <v>43687.87688657407</v>
      </c>
      <c r="X161" s="82" t="s">
        <v>661</v>
      </c>
      <c r="Y161" s="79"/>
      <c r="Z161" s="79"/>
      <c r="AA161" s="85" t="s">
        <v>833</v>
      </c>
      <c r="AB161" s="85" t="s">
        <v>835</v>
      </c>
      <c r="AC161" s="79" t="b">
        <v>0</v>
      </c>
      <c r="AD161" s="79">
        <v>0</v>
      </c>
      <c r="AE161" s="85" t="s">
        <v>1034</v>
      </c>
      <c r="AF161" s="79" t="b">
        <v>0</v>
      </c>
      <c r="AG161" s="79" t="s">
        <v>1102</v>
      </c>
      <c r="AH161" s="79"/>
      <c r="AI161" s="85" t="s">
        <v>1033</v>
      </c>
      <c r="AJ161" s="79" t="b">
        <v>0</v>
      </c>
      <c r="AK161" s="79">
        <v>0</v>
      </c>
      <c r="AL161" s="85" t="s">
        <v>1033</v>
      </c>
      <c r="AM161" s="79" t="s">
        <v>1110</v>
      </c>
      <c r="AN161" s="79" t="b">
        <v>1</v>
      </c>
      <c r="AO161" s="85" t="s">
        <v>835</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2</v>
      </c>
      <c r="BC161" s="78" t="str">
        <f>REPLACE(INDEX(GroupVertices[Group],MATCH(Edges[[#This Row],[Vertex 2]],GroupVertices[Vertex],0)),1,1,"")</f>
        <v>2</v>
      </c>
      <c r="BD161" s="48"/>
      <c r="BE161" s="49"/>
      <c r="BF161" s="48"/>
      <c r="BG161" s="49"/>
      <c r="BH161" s="48"/>
      <c r="BI161" s="49"/>
      <c r="BJ161" s="48"/>
      <c r="BK161" s="49"/>
      <c r="BL161" s="48"/>
    </row>
    <row r="162" spans="1:64" ht="15">
      <c r="A162" s="64" t="s">
        <v>231</v>
      </c>
      <c r="B162" s="64" t="s">
        <v>249</v>
      </c>
      <c r="C162" s="65" t="s">
        <v>2655</v>
      </c>
      <c r="D162" s="66">
        <v>4.75</v>
      </c>
      <c r="E162" s="67" t="s">
        <v>136</v>
      </c>
      <c r="F162" s="68">
        <v>29.25</v>
      </c>
      <c r="G162" s="65"/>
      <c r="H162" s="69"/>
      <c r="I162" s="70"/>
      <c r="J162" s="70"/>
      <c r="K162" s="34" t="s">
        <v>65</v>
      </c>
      <c r="L162" s="77">
        <v>162</v>
      </c>
      <c r="M162" s="77"/>
      <c r="N162" s="72"/>
      <c r="O162" s="79" t="s">
        <v>336</v>
      </c>
      <c r="P162" s="81">
        <v>43687.87688657407</v>
      </c>
      <c r="Q162" s="79" t="s">
        <v>379</v>
      </c>
      <c r="R162" s="82" t="s">
        <v>525</v>
      </c>
      <c r="S162" s="79" t="s">
        <v>548</v>
      </c>
      <c r="T162" s="79"/>
      <c r="U162" s="79"/>
      <c r="V162" s="82" t="s">
        <v>586</v>
      </c>
      <c r="W162" s="81">
        <v>43687.87688657407</v>
      </c>
      <c r="X162" s="82" t="s">
        <v>661</v>
      </c>
      <c r="Y162" s="79"/>
      <c r="Z162" s="79"/>
      <c r="AA162" s="85" t="s">
        <v>833</v>
      </c>
      <c r="AB162" s="85" t="s">
        <v>835</v>
      </c>
      <c r="AC162" s="79" t="b">
        <v>0</v>
      </c>
      <c r="AD162" s="79">
        <v>0</v>
      </c>
      <c r="AE162" s="85" t="s">
        <v>1034</v>
      </c>
      <c r="AF162" s="79" t="b">
        <v>0</v>
      </c>
      <c r="AG162" s="79" t="s">
        <v>1102</v>
      </c>
      <c r="AH162" s="79"/>
      <c r="AI162" s="85" t="s">
        <v>1033</v>
      </c>
      <c r="AJ162" s="79" t="b">
        <v>0</v>
      </c>
      <c r="AK162" s="79">
        <v>0</v>
      </c>
      <c r="AL162" s="85" t="s">
        <v>1033</v>
      </c>
      <c r="AM162" s="79" t="s">
        <v>1110</v>
      </c>
      <c r="AN162" s="79" t="b">
        <v>1</v>
      </c>
      <c r="AO162" s="85" t="s">
        <v>835</v>
      </c>
      <c r="AP162" s="79" t="s">
        <v>176</v>
      </c>
      <c r="AQ162" s="79">
        <v>0</v>
      </c>
      <c r="AR162" s="79">
        <v>0</v>
      </c>
      <c r="AS162" s="79"/>
      <c r="AT162" s="79"/>
      <c r="AU162" s="79"/>
      <c r="AV162" s="79"/>
      <c r="AW162" s="79"/>
      <c r="AX162" s="79"/>
      <c r="AY162" s="79"/>
      <c r="AZ162" s="79"/>
      <c r="BA162">
        <v>2</v>
      </c>
      <c r="BB162" s="78" t="str">
        <f>REPLACE(INDEX(GroupVertices[Group],MATCH(Edges[[#This Row],[Vertex 1]],GroupVertices[Vertex],0)),1,1,"")</f>
        <v>2</v>
      </c>
      <c r="BC162" s="78" t="str">
        <f>REPLACE(INDEX(GroupVertices[Group],MATCH(Edges[[#This Row],[Vertex 2]],GroupVertices[Vertex],0)),1,1,"")</f>
        <v>1</v>
      </c>
      <c r="BD162" s="48">
        <v>1</v>
      </c>
      <c r="BE162" s="49">
        <v>5.882352941176471</v>
      </c>
      <c r="BF162" s="48">
        <v>1</v>
      </c>
      <c r="BG162" s="49">
        <v>5.882352941176471</v>
      </c>
      <c r="BH162" s="48">
        <v>0</v>
      </c>
      <c r="BI162" s="49">
        <v>0</v>
      </c>
      <c r="BJ162" s="48">
        <v>15</v>
      </c>
      <c r="BK162" s="49">
        <v>88.23529411764706</v>
      </c>
      <c r="BL162" s="48">
        <v>17</v>
      </c>
    </row>
    <row r="163" spans="1:64" ht="15">
      <c r="A163" s="64" t="s">
        <v>231</v>
      </c>
      <c r="B163" s="64" t="s">
        <v>267</v>
      </c>
      <c r="C163" s="65" t="s">
        <v>2655</v>
      </c>
      <c r="D163" s="66">
        <v>4.75</v>
      </c>
      <c r="E163" s="67" t="s">
        <v>136</v>
      </c>
      <c r="F163" s="68">
        <v>29.25</v>
      </c>
      <c r="G163" s="65"/>
      <c r="H163" s="69"/>
      <c r="I163" s="70"/>
      <c r="J163" s="70"/>
      <c r="K163" s="34" t="s">
        <v>65</v>
      </c>
      <c r="L163" s="77">
        <v>163</v>
      </c>
      <c r="M163" s="77"/>
      <c r="N163" s="72"/>
      <c r="O163" s="79" t="s">
        <v>336</v>
      </c>
      <c r="P163" s="81">
        <v>43687.90607638889</v>
      </c>
      <c r="Q163" s="79" t="s">
        <v>380</v>
      </c>
      <c r="R163" s="79"/>
      <c r="S163" s="79"/>
      <c r="T163" s="79"/>
      <c r="U163" s="79"/>
      <c r="V163" s="82" t="s">
        <v>586</v>
      </c>
      <c r="W163" s="81">
        <v>43687.90607638889</v>
      </c>
      <c r="X163" s="82" t="s">
        <v>662</v>
      </c>
      <c r="Y163" s="79"/>
      <c r="Z163" s="79"/>
      <c r="AA163" s="85" t="s">
        <v>834</v>
      </c>
      <c r="AB163" s="85" t="s">
        <v>836</v>
      </c>
      <c r="AC163" s="79" t="b">
        <v>0</v>
      </c>
      <c r="AD163" s="79">
        <v>1</v>
      </c>
      <c r="AE163" s="85" t="s">
        <v>1035</v>
      </c>
      <c r="AF163" s="79" t="b">
        <v>0</v>
      </c>
      <c r="AG163" s="79" t="s">
        <v>1102</v>
      </c>
      <c r="AH163" s="79"/>
      <c r="AI163" s="85" t="s">
        <v>1033</v>
      </c>
      <c r="AJ163" s="79" t="b">
        <v>0</v>
      </c>
      <c r="AK163" s="79">
        <v>0</v>
      </c>
      <c r="AL163" s="85" t="s">
        <v>1033</v>
      </c>
      <c r="AM163" s="79" t="s">
        <v>1110</v>
      </c>
      <c r="AN163" s="79" t="b">
        <v>0</v>
      </c>
      <c r="AO163" s="85" t="s">
        <v>836</v>
      </c>
      <c r="AP163" s="79" t="s">
        <v>176</v>
      </c>
      <c r="AQ163" s="79">
        <v>0</v>
      </c>
      <c r="AR163" s="79">
        <v>0</v>
      </c>
      <c r="AS163" s="79"/>
      <c r="AT163" s="79"/>
      <c r="AU163" s="79"/>
      <c r="AV163" s="79"/>
      <c r="AW163" s="79"/>
      <c r="AX163" s="79"/>
      <c r="AY163" s="79"/>
      <c r="AZ163" s="79"/>
      <c r="BA163">
        <v>2</v>
      </c>
      <c r="BB163" s="78" t="str">
        <f>REPLACE(INDEX(GroupVertices[Group],MATCH(Edges[[#This Row],[Vertex 1]],GroupVertices[Vertex],0)),1,1,"")</f>
        <v>2</v>
      </c>
      <c r="BC163" s="78" t="str">
        <f>REPLACE(INDEX(GroupVertices[Group],MATCH(Edges[[#This Row],[Vertex 2]],GroupVertices[Vertex],0)),1,1,"")</f>
        <v>2</v>
      </c>
      <c r="BD163" s="48"/>
      <c r="BE163" s="49"/>
      <c r="BF163" s="48"/>
      <c r="BG163" s="49"/>
      <c r="BH163" s="48"/>
      <c r="BI163" s="49"/>
      <c r="BJ163" s="48"/>
      <c r="BK163" s="49"/>
      <c r="BL163" s="48"/>
    </row>
    <row r="164" spans="1:64" ht="15">
      <c r="A164" s="64" t="s">
        <v>231</v>
      </c>
      <c r="B164" s="64" t="s">
        <v>249</v>
      </c>
      <c r="C164" s="65" t="s">
        <v>2655</v>
      </c>
      <c r="D164" s="66">
        <v>4.75</v>
      </c>
      <c r="E164" s="67" t="s">
        <v>136</v>
      </c>
      <c r="F164" s="68">
        <v>29.25</v>
      </c>
      <c r="G164" s="65"/>
      <c r="H164" s="69"/>
      <c r="I164" s="70"/>
      <c r="J164" s="70"/>
      <c r="K164" s="34" t="s">
        <v>65</v>
      </c>
      <c r="L164" s="77">
        <v>164</v>
      </c>
      <c r="M164" s="77"/>
      <c r="N164" s="72"/>
      <c r="O164" s="79" t="s">
        <v>336</v>
      </c>
      <c r="P164" s="81">
        <v>43687.90607638889</v>
      </c>
      <c r="Q164" s="79" t="s">
        <v>380</v>
      </c>
      <c r="R164" s="79"/>
      <c r="S164" s="79"/>
      <c r="T164" s="79"/>
      <c r="U164" s="79"/>
      <c r="V164" s="82" t="s">
        <v>586</v>
      </c>
      <c r="W164" s="81">
        <v>43687.90607638889</v>
      </c>
      <c r="X164" s="82" t="s">
        <v>662</v>
      </c>
      <c r="Y164" s="79"/>
      <c r="Z164" s="79"/>
      <c r="AA164" s="85" t="s">
        <v>834</v>
      </c>
      <c r="AB164" s="85" t="s">
        <v>836</v>
      </c>
      <c r="AC164" s="79" t="b">
        <v>0</v>
      </c>
      <c r="AD164" s="79">
        <v>1</v>
      </c>
      <c r="AE164" s="85" t="s">
        <v>1035</v>
      </c>
      <c r="AF164" s="79" t="b">
        <v>0</v>
      </c>
      <c r="AG164" s="79" t="s">
        <v>1102</v>
      </c>
      <c r="AH164" s="79"/>
      <c r="AI164" s="85" t="s">
        <v>1033</v>
      </c>
      <c r="AJ164" s="79" t="b">
        <v>0</v>
      </c>
      <c r="AK164" s="79">
        <v>0</v>
      </c>
      <c r="AL164" s="85" t="s">
        <v>1033</v>
      </c>
      <c r="AM164" s="79" t="s">
        <v>1110</v>
      </c>
      <c r="AN164" s="79" t="b">
        <v>0</v>
      </c>
      <c r="AO164" s="85" t="s">
        <v>836</v>
      </c>
      <c r="AP164" s="79" t="s">
        <v>176</v>
      </c>
      <c r="AQ164" s="79">
        <v>0</v>
      </c>
      <c r="AR164" s="79">
        <v>0</v>
      </c>
      <c r="AS164" s="79"/>
      <c r="AT164" s="79"/>
      <c r="AU164" s="79"/>
      <c r="AV164" s="79"/>
      <c r="AW164" s="79"/>
      <c r="AX164" s="79"/>
      <c r="AY164" s="79"/>
      <c r="AZ164" s="79"/>
      <c r="BA164">
        <v>2</v>
      </c>
      <c r="BB164" s="78" t="str">
        <f>REPLACE(INDEX(GroupVertices[Group],MATCH(Edges[[#This Row],[Vertex 1]],GroupVertices[Vertex],0)),1,1,"")</f>
        <v>2</v>
      </c>
      <c r="BC164" s="78" t="str">
        <f>REPLACE(INDEX(GroupVertices[Group],MATCH(Edges[[#This Row],[Vertex 2]],GroupVertices[Vertex],0)),1,1,"")</f>
        <v>1</v>
      </c>
      <c r="BD164" s="48"/>
      <c r="BE164" s="49"/>
      <c r="BF164" s="48"/>
      <c r="BG164" s="49"/>
      <c r="BH164" s="48"/>
      <c r="BI164" s="49"/>
      <c r="BJ164" s="48"/>
      <c r="BK164" s="49"/>
      <c r="BL164" s="48"/>
    </row>
    <row r="165" spans="1:64" ht="15">
      <c r="A165" s="64" t="s">
        <v>231</v>
      </c>
      <c r="B165" s="64" t="s">
        <v>226</v>
      </c>
      <c r="C165" s="65" t="s">
        <v>2656</v>
      </c>
      <c r="D165" s="66">
        <v>3</v>
      </c>
      <c r="E165" s="67" t="s">
        <v>132</v>
      </c>
      <c r="F165" s="68">
        <v>35</v>
      </c>
      <c r="G165" s="65"/>
      <c r="H165" s="69"/>
      <c r="I165" s="70"/>
      <c r="J165" s="70"/>
      <c r="K165" s="34" t="s">
        <v>66</v>
      </c>
      <c r="L165" s="77">
        <v>165</v>
      </c>
      <c r="M165" s="77"/>
      <c r="N165" s="72"/>
      <c r="O165" s="79" t="s">
        <v>337</v>
      </c>
      <c r="P165" s="81">
        <v>43687.90607638889</v>
      </c>
      <c r="Q165" s="79" t="s">
        <v>380</v>
      </c>
      <c r="R165" s="79"/>
      <c r="S165" s="79"/>
      <c r="T165" s="79"/>
      <c r="U165" s="79"/>
      <c r="V165" s="82" t="s">
        <v>586</v>
      </c>
      <c r="W165" s="81">
        <v>43687.90607638889</v>
      </c>
      <c r="X165" s="82" t="s">
        <v>662</v>
      </c>
      <c r="Y165" s="79"/>
      <c r="Z165" s="79"/>
      <c r="AA165" s="85" t="s">
        <v>834</v>
      </c>
      <c r="AB165" s="85" t="s">
        <v>836</v>
      </c>
      <c r="AC165" s="79" t="b">
        <v>0</v>
      </c>
      <c r="AD165" s="79">
        <v>1</v>
      </c>
      <c r="AE165" s="85" t="s">
        <v>1035</v>
      </c>
      <c r="AF165" s="79" t="b">
        <v>0</v>
      </c>
      <c r="AG165" s="79" t="s">
        <v>1102</v>
      </c>
      <c r="AH165" s="79"/>
      <c r="AI165" s="85" t="s">
        <v>1033</v>
      </c>
      <c r="AJ165" s="79" t="b">
        <v>0</v>
      </c>
      <c r="AK165" s="79">
        <v>0</v>
      </c>
      <c r="AL165" s="85" t="s">
        <v>1033</v>
      </c>
      <c r="AM165" s="79" t="s">
        <v>1110</v>
      </c>
      <c r="AN165" s="79" t="b">
        <v>0</v>
      </c>
      <c r="AO165" s="85" t="s">
        <v>836</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2</v>
      </c>
      <c r="BC165" s="78" t="str">
        <f>REPLACE(INDEX(GroupVertices[Group],MATCH(Edges[[#This Row],[Vertex 2]],GroupVertices[Vertex],0)),1,1,"")</f>
        <v>2</v>
      </c>
      <c r="BD165" s="48">
        <v>1</v>
      </c>
      <c r="BE165" s="49">
        <v>20</v>
      </c>
      <c r="BF165" s="48">
        <v>0</v>
      </c>
      <c r="BG165" s="49">
        <v>0</v>
      </c>
      <c r="BH165" s="48">
        <v>0</v>
      </c>
      <c r="BI165" s="49">
        <v>0</v>
      </c>
      <c r="BJ165" s="48">
        <v>4</v>
      </c>
      <c r="BK165" s="49">
        <v>80</v>
      </c>
      <c r="BL165" s="48">
        <v>5</v>
      </c>
    </row>
    <row r="166" spans="1:64" ht="15">
      <c r="A166" s="64" t="s">
        <v>226</v>
      </c>
      <c r="B166" s="64" t="s">
        <v>231</v>
      </c>
      <c r="C166" s="65" t="s">
        <v>2656</v>
      </c>
      <c r="D166" s="66">
        <v>3</v>
      </c>
      <c r="E166" s="67" t="s">
        <v>132</v>
      </c>
      <c r="F166" s="68">
        <v>35</v>
      </c>
      <c r="G166" s="65"/>
      <c r="H166" s="69"/>
      <c r="I166" s="70"/>
      <c r="J166" s="70"/>
      <c r="K166" s="34" t="s">
        <v>66</v>
      </c>
      <c r="L166" s="77">
        <v>166</v>
      </c>
      <c r="M166" s="77"/>
      <c r="N166" s="72"/>
      <c r="O166" s="79" t="s">
        <v>337</v>
      </c>
      <c r="P166" s="81">
        <v>43687.89246527778</v>
      </c>
      <c r="Q166" s="79" t="s">
        <v>382</v>
      </c>
      <c r="R166" s="79"/>
      <c r="S166" s="79"/>
      <c r="T166" s="79"/>
      <c r="U166" s="79"/>
      <c r="V166" s="82" t="s">
        <v>581</v>
      </c>
      <c r="W166" s="81">
        <v>43687.89246527778</v>
      </c>
      <c r="X166" s="82" t="s">
        <v>664</v>
      </c>
      <c r="Y166" s="79"/>
      <c r="Z166" s="79"/>
      <c r="AA166" s="85" t="s">
        <v>836</v>
      </c>
      <c r="AB166" s="85" t="s">
        <v>833</v>
      </c>
      <c r="AC166" s="79" t="b">
        <v>0</v>
      </c>
      <c r="AD166" s="79">
        <v>0</v>
      </c>
      <c r="AE166" s="85" t="s">
        <v>1038</v>
      </c>
      <c r="AF166" s="79" t="b">
        <v>0</v>
      </c>
      <c r="AG166" s="79" t="s">
        <v>1102</v>
      </c>
      <c r="AH166" s="79"/>
      <c r="AI166" s="85" t="s">
        <v>1033</v>
      </c>
      <c r="AJ166" s="79" t="b">
        <v>0</v>
      </c>
      <c r="AK166" s="79">
        <v>0</v>
      </c>
      <c r="AL166" s="85" t="s">
        <v>1033</v>
      </c>
      <c r="AM166" s="79" t="s">
        <v>1109</v>
      </c>
      <c r="AN166" s="79" t="b">
        <v>0</v>
      </c>
      <c r="AO166" s="85" t="s">
        <v>833</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2</v>
      </c>
      <c r="BC166" s="78" t="str">
        <f>REPLACE(INDEX(GroupVertices[Group],MATCH(Edges[[#This Row],[Vertex 2]],GroupVertices[Vertex],0)),1,1,"")</f>
        <v>2</v>
      </c>
      <c r="BD166" s="48">
        <v>0</v>
      </c>
      <c r="BE166" s="49">
        <v>0</v>
      </c>
      <c r="BF166" s="48">
        <v>0</v>
      </c>
      <c r="BG166" s="49">
        <v>0</v>
      </c>
      <c r="BH166" s="48">
        <v>0</v>
      </c>
      <c r="BI166" s="49">
        <v>0</v>
      </c>
      <c r="BJ166" s="48">
        <v>5</v>
      </c>
      <c r="BK166" s="49">
        <v>100</v>
      </c>
      <c r="BL166" s="48">
        <v>5</v>
      </c>
    </row>
    <row r="167" spans="1:64" ht="15">
      <c r="A167" s="64" t="s">
        <v>232</v>
      </c>
      <c r="B167" s="64" t="s">
        <v>231</v>
      </c>
      <c r="C167" s="65" t="s">
        <v>2656</v>
      </c>
      <c r="D167" s="66">
        <v>3</v>
      </c>
      <c r="E167" s="67" t="s">
        <v>132</v>
      </c>
      <c r="F167" s="68">
        <v>35</v>
      </c>
      <c r="G167" s="65"/>
      <c r="H167" s="69"/>
      <c r="I167" s="70"/>
      <c r="J167" s="70"/>
      <c r="K167" s="34" t="s">
        <v>65</v>
      </c>
      <c r="L167" s="77">
        <v>167</v>
      </c>
      <c r="M167" s="77"/>
      <c r="N167" s="72"/>
      <c r="O167" s="79" t="s">
        <v>336</v>
      </c>
      <c r="P167" s="81">
        <v>43689.50716435185</v>
      </c>
      <c r="Q167" s="79" t="s">
        <v>383</v>
      </c>
      <c r="R167" s="82" t="s">
        <v>527</v>
      </c>
      <c r="S167" s="79" t="s">
        <v>548</v>
      </c>
      <c r="T167" s="79"/>
      <c r="U167" s="79"/>
      <c r="V167" s="82" t="s">
        <v>587</v>
      </c>
      <c r="W167" s="81">
        <v>43689.50716435185</v>
      </c>
      <c r="X167" s="82" t="s">
        <v>665</v>
      </c>
      <c r="Y167" s="79"/>
      <c r="Z167" s="79"/>
      <c r="AA167" s="85" t="s">
        <v>837</v>
      </c>
      <c r="AB167" s="85" t="s">
        <v>842</v>
      </c>
      <c r="AC167" s="79" t="b">
        <v>0</v>
      </c>
      <c r="AD167" s="79">
        <v>0</v>
      </c>
      <c r="AE167" s="85" t="s">
        <v>1039</v>
      </c>
      <c r="AF167" s="79" t="b">
        <v>0</v>
      </c>
      <c r="AG167" s="79" t="s">
        <v>1102</v>
      </c>
      <c r="AH167" s="79"/>
      <c r="AI167" s="85" t="s">
        <v>1033</v>
      </c>
      <c r="AJ167" s="79" t="b">
        <v>0</v>
      </c>
      <c r="AK167" s="79">
        <v>0</v>
      </c>
      <c r="AL167" s="85" t="s">
        <v>1033</v>
      </c>
      <c r="AM167" s="79" t="s">
        <v>1109</v>
      </c>
      <c r="AN167" s="79" t="b">
        <v>1</v>
      </c>
      <c r="AO167" s="85" t="s">
        <v>842</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2</v>
      </c>
      <c r="BC167" s="78" t="str">
        <f>REPLACE(INDEX(GroupVertices[Group],MATCH(Edges[[#This Row],[Vertex 2]],GroupVertices[Vertex],0)),1,1,"")</f>
        <v>2</v>
      </c>
      <c r="BD167" s="48"/>
      <c r="BE167" s="49"/>
      <c r="BF167" s="48"/>
      <c r="BG167" s="49"/>
      <c r="BH167" s="48"/>
      <c r="BI167" s="49"/>
      <c r="BJ167" s="48"/>
      <c r="BK167" s="49"/>
      <c r="BL167" s="48"/>
    </row>
    <row r="168" spans="1:64" ht="15">
      <c r="A168" s="64" t="s">
        <v>233</v>
      </c>
      <c r="B168" s="64" t="s">
        <v>231</v>
      </c>
      <c r="C168" s="65" t="s">
        <v>2657</v>
      </c>
      <c r="D168" s="66">
        <v>8.25</v>
      </c>
      <c r="E168" s="67" t="s">
        <v>136</v>
      </c>
      <c r="F168" s="68">
        <v>17.75</v>
      </c>
      <c r="G168" s="65"/>
      <c r="H168" s="69"/>
      <c r="I168" s="70"/>
      <c r="J168" s="70"/>
      <c r="K168" s="34" t="s">
        <v>65</v>
      </c>
      <c r="L168" s="77">
        <v>168</v>
      </c>
      <c r="M168" s="77"/>
      <c r="N168" s="72"/>
      <c r="O168" s="79" t="s">
        <v>336</v>
      </c>
      <c r="P168" s="81">
        <v>43692.78640046297</v>
      </c>
      <c r="Q168" s="79" t="s">
        <v>384</v>
      </c>
      <c r="R168" s="82" t="s">
        <v>528</v>
      </c>
      <c r="S168" s="79" t="s">
        <v>548</v>
      </c>
      <c r="T168" s="79"/>
      <c r="U168" s="79"/>
      <c r="V168" s="82" t="s">
        <v>588</v>
      </c>
      <c r="W168" s="81">
        <v>43692.78640046297</v>
      </c>
      <c r="X168" s="82" t="s">
        <v>666</v>
      </c>
      <c r="Y168" s="79"/>
      <c r="Z168" s="79"/>
      <c r="AA168" s="85" t="s">
        <v>838</v>
      </c>
      <c r="AB168" s="85" t="s">
        <v>837</v>
      </c>
      <c r="AC168" s="79" t="b">
        <v>0</v>
      </c>
      <c r="AD168" s="79">
        <v>0</v>
      </c>
      <c r="AE168" s="85" t="s">
        <v>1040</v>
      </c>
      <c r="AF168" s="79" t="b">
        <v>0</v>
      </c>
      <c r="AG168" s="79" t="s">
        <v>1102</v>
      </c>
      <c r="AH168" s="79"/>
      <c r="AI168" s="85" t="s">
        <v>1033</v>
      </c>
      <c r="AJ168" s="79" t="b">
        <v>0</v>
      </c>
      <c r="AK168" s="79">
        <v>0</v>
      </c>
      <c r="AL168" s="85" t="s">
        <v>1033</v>
      </c>
      <c r="AM168" s="79" t="s">
        <v>1111</v>
      </c>
      <c r="AN168" s="79" t="b">
        <v>1</v>
      </c>
      <c r="AO168" s="85" t="s">
        <v>837</v>
      </c>
      <c r="AP168" s="79" t="s">
        <v>176</v>
      </c>
      <c r="AQ168" s="79">
        <v>0</v>
      </c>
      <c r="AR168" s="79">
        <v>0</v>
      </c>
      <c r="AS168" s="79"/>
      <c r="AT168" s="79"/>
      <c r="AU168" s="79"/>
      <c r="AV168" s="79"/>
      <c r="AW168" s="79"/>
      <c r="AX168" s="79"/>
      <c r="AY168" s="79"/>
      <c r="AZ168" s="79"/>
      <c r="BA168">
        <v>4</v>
      </c>
      <c r="BB168" s="78" t="str">
        <f>REPLACE(INDEX(GroupVertices[Group],MATCH(Edges[[#This Row],[Vertex 1]],GroupVertices[Vertex],0)),1,1,"")</f>
        <v>2</v>
      </c>
      <c r="BC168" s="78" t="str">
        <f>REPLACE(INDEX(GroupVertices[Group],MATCH(Edges[[#This Row],[Vertex 2]],GroupVertices[Vertex],0)),1,1,"")</f>
        <v>2</v>
      </c>
      <c r="BD168" s="48"/>
      <c r="BE168" s="49"/>
      <c r="BF168" s="48"/>
      <c r="BG168" s="49"/>
      <c r="BH168" s="48"/>
      <c r="BI168" s="49"/>
      <c r="BJ168" s="48"/>
      <c r="BK168" s="49"/>
      <c r="BL168" s="48"/>
    </row>
    <row r="169" spans="1:64" ht="15">
      <c r="A169" s="64" t="s">
        <v>233</v>
      </c>
      <c r="B169" s="64" t="s">
        <v>231</v>
      </c>
      <c r="C169" s="65" t="s">
        <v>2657</v>
      </c>
      <c r="D169" s="66">
        <v>8.25</v>
      </c>
      <c r="E169" s="67" t="s">
        <v>136</v>
      </c>
      <c r="F169" s="68">
        <v>17.75</v>
      </c>
      <c r="G169" s="65"/>
      <c r="H169" s="69"/>
      <c r="I169" s="70"/>
      <c r="J169" s="70"/>
      <c r="K169" s="34" t="s">
        <v>65</v>
      </c>
      <c r="L169" s="77">
        <v>169</v>
      </c>
      <c r="M169" s="77"/>
      <c r="N169" s="72"/>
      <c r="O169" s="79" t="s">
        <v>336</v>
      </c>
      <c r="P169" s="81">
        <v>43692.79599537037</v>
      </c>
      <c r="Q169" s="79" t="s">
        <v>385</v>
      </c>
      <c r="R169" s="82" t="s">
        <v>529</v>
      </c>
      <c r="S169" s="79" t="s">
        <v>548</v>
      </c>
      <c r="T169" s="79"/>
      <c r="U169" s="79"/>
      <c r="V169" s="82" t="s">
        <v>588</v>
      </c>
      <c r="W169" s="81">
        <v>43692.79599537037</v>
      </c>
      <c r="X169" s="82" t="s">
        <v>667</v>
      </c>
      <c r="Y169" s="79"/>
      <c r="Z169" s="79"/>
      <c r="AA169" s="85" t="s">
        <v>839</v>
      </c>
      <c r="AB169" s="85" t="s">
        <v>844</v>
      </c>
      <c r="AC169" s="79" t="b">
        <v>0</v>
      </c>
      <c r="AD169" s="79">
        <v>0</v>
      </c>
      <c r="AE169" s="85" t="s">
        <v>1039</v>
      </c>
      <c r="AF169" s="79" t="b">
        <v>0</v>
      </c>
      <c r="AG169" s="79" t="s">
        <v>1102</v>
      </c>
      <c r="AH169" s="79"/>
      <c r="AI169" s="85" t="s">
        <v>1033</v>
      </c>
      <c r="AJ169" s="79" t="b">
        <v>0</v>
      </c>
      <c r="AK169" s="79">
        <v>0</v>
      </c>
      <c r="AL169" s="85" t="s">
        <v>1033</v>
      </c>
      <c r="AM169" s="79" t="s">
        <v>1111</v>
      </c>
      <c r="AN169" s="79" t="b">
        <v>1</v>
      </c>
      <c r="AO169" s="85" t="s">
        <v>844</v>
      </c>
      <c r="AP169" s="79" t="s">
        <v>176</v>
      </c>
      <c r="AQ169" s="79">
        <v>0</v>
      </c>
      <c r="AR169" s="79">
        <v>0</v>
      </c>
      <c r="AS169" s="79"/>
      <c r="AT169" s="79"/>
      <c r="AU169" s="79"/>
      <c r="AV169" s="79"/>
      <c r="AW169" s="79"/>
      <c r="AX169" s="79"/>
      <c r="AY169" s="79"/>
      <c r="AZ169" s="79"/>
      <c r="BA169">
        <v>4</v>
      </c>
      <c r="BB169" s="78" t="str">
        <f>REPLACE(INDEX(GroupVertices[Group],MATCH(Edges[[#This Row],[Vertex 1]],GroupVertices[Vertex],0)),1,1,"")</f>
        <v>2</v>
      </c>
      <c r="BC169" s="78" t="str">
        <f>REPLACE(INDEX(GroupVertices[Group],MATCH(Edges[[#This Row],[Vertex 2]],GroupVertices[Vertex],0)),1,1,"")</f>
        <v>2</v>
      </c>
      <c r="BD169" s="48"/>
      <c r="BE169" s="49"/>
      <c r="BF169" s="48"/>
      <c r="BG169" s="49"/>
      <c r="BH169" s="48"/>
      <c r="BI169" s="49"/>
      <c r="BJ169" s="48"/>
      <c r="BK169" s="49"/>
      <c r="BL169" s="48"/>
    </row>
    <row r="170" spans="1:64" ht="15">
      <c r="A170" s="64" t="s">
        <v>233</v>
      </c>
      <c r="B170" s="64" t="s">
        <v>231</v>
      </c>
      <c r="C170" s="65" t="s">
        <v>2657</v>
      </c>
      <c r="D170" s="66">
        <v>8.25</v>
      </c>
      <c r="E170" s="67" t="s">
        <v>136</v>
      </c>
      <c r="F170" s="68">
        <v>17.75</v>
      </c>
      <c r="G170" s="65"/>
      <c r="H170" s="69"/>
      <c r="I170" s="70"/>
      <c r="J170" s="70"/>
      <c r="K170" s="34" t="s">
        <v>65</v>
      </c>
      <c r="L170" s="77">
        <v>170</v>
      </c>
      <c r="M170" s="77"/>
      <c r="N170" s="72"/>
      <c r="O170" s="79" t="s">
        <v>336</v>
      </c>
      <c r="P170" s="81">
        <v>43692.796168981484</v>
      </c>
      <c r="Q170" s="79" t="s">
        <v>386</v>
      </c>
      <c r="R170" s="79"/>
      <c r="S170" s="79"/>
      <c r="T170" s="79"/>
      <c r="U170" s="79"/>
      <c r="V170" s="82" t="s">
        <v>588</v>
      </c>
      <c r="W170" s="81">
        <v>43692.796168981484</v>
      </c>
      <c r="X170" s="82" t="s">
        <v>668</v>
      </c>
      <c r="Y170" s="79"/>
      <c r="Z170" s="79"/>
      <c r="AA170" s="85" t="s">
        <v>840</v>
      </c>
      <c r="AB170" s="85" t="s">
        <v>844</v>
      </c>
      <c r="AC170" s="79" t="b">
        <v>0</v>
      </c>
      <c r="AD170" s="79">
        <v>0</v>
      </c>
      <c r="AE170" s="85" t="s">
        <v>1039</v>
      </c>
      <c r="AF170" s="79" t="b">
        <v>0</v>
      </c>
      <c r="AG170" s="79" t="s">
        <v>1104</v>
      </c>
      <c r="AH170" s="79"/>
      <c r="AI170" s="85" t="s">
        <v>1033</v>
      </c>
      <c r="AJ170" s="79" t="b">
        <v>0</v>
      </c>
      <c r="AK170" s="79">
        <v>0</v>
      </c>
      <c r="AL170" s="85" t="s">
        <v>1033</v>
      </c>
      <c r="AM170" s="79" t="s">
        <v>1111</v>
      </c>
      <c r="AN170" s="79" t="b">
        <v>0</v>
      </c>
      <c r="AO170" s="85" t="s">
        <v>844</v>
      </c>
      <c r="AP170" s="79" t="s">
        <v>176</v>
      </c>
      <c r="AQ170" s="79">
        <v>0</v>
      </c>
      <c r="AR170" s="79">
        <v>0</v>
      </c>
      <c r="AS170" s="79"/>
      <c r="AT170" s="79"/>
      <c r="AU170" s="79"/>
      <c r="AV170" s="79"/>
      <c r="AW170" s="79"/>
      <c r="AX170" s="79"/>
      <c r="AY170" s="79"/>
      <c r="AZ170" s="79"/>
      <c r="BA170">
        <v>4</v>
      </c>
      <c r="BB170" s="78" t="str">
        <f>REPLACE(INDEX(GroupVertices[Group],MATCH(Edges[[#This Row],[Vertex 1]],GroupVertices[Vertex],0)),1,1,"")</f>
        <v>2</v>
      </c>
      <c r="BC170" s="78" t="str">
        <f>REPLACE(INDEX(GroupVertices[Group],MATCH(Edges[[#This Row],[Vertex 2]],GroupVertices[Vertex],0)),1,1,"")</f>
        <v>2</v>
      </c>
      <c r="BD170" s="48"/>
      <c r="BE170" s="49"/>
      <c r="BF170" s="48"/>
      <c r="BG170" s="49"/>
      <c r="BH170" s="48"/>
      <c r="BI170" s="49"/>
      <c r="BJ170" s="48"/>
      <c r="BK170" s="49"/>
      <c r="BL170" s="48"/>
    </row>
    <row r="171" spans="1:64" ht="15">
      <c r="A171" s="64" t="s">
        <v>233</v>
      </c>
      <c r="B171" s="64" t="s">
        <v>231</v>
      </c>
      <c r="C171" s="65" t="s">
        <v>2657</v>
      </c>
      <c r="D171" s="66">
        <v>8.25</v>
      </c>
      <c r="E171" s="67" t="s">
        <v>136</v>
      </c>
      <c r="F171" s="68">
        <v>17.75</v>
      </c>
      <c r="G171" s="65"/>
      <c r="H171" s="69"/>
      <c r="I171" s="70"/>
      <c r="J171" s="70"/>
      <c r="K171" s="34" t="s">
        <v>65</v>
      </c>
      <c r="L171" s="77">
        <v>171</v>
      </c>
      <c r="M171" s="77"/>
      <c r="N171" s="72"/>
      <c r="O171" s="79" t="s">
        <v>336</v>
      </c>
      <c r="P171" s="81">
        <v>43692.81699074074</v>
      </c>
      <c r="Q171" s="79" t="s">
        <v>387</v>
      </c>
      <c r="R171" s="79"/>
      <c r="S171" s="79"/>
      <c r="T171" s="79"/>
      <c r="U171" s="79"/>
      <c r="V171" s="82" t="s">
        <v>588</v>
      </c>
      <c r="W171" s="81">
        <v>43692.81699074074</v>
      </c>
      <c r="X171" s="82" t="s">
        <v>669</v>
      </c>
      <c r="Y171" s="79"/>
      <c r="Z171" s="79"/>
      <c r="AA171" s="85" t="s">
        <v>841</v>
      </c>
      <c r="AB171" s="85" t="s">
        <v>845</v>
      </c>
      <c r="AC171" s="79" t="b">
        <v>0</v>
      </c>
      <c r="AD171" s="79">
        <v>0</v>
      </c>
      <c r="AE171" s="85" t="s">
        <v>1039</v>
      </c>
      <c r="AF171" s="79" t="b">
        <v>0</v>
      </c>
      <c r="AG171" s="79" t="s">
        <v>1102</v>
      </c>
      <c r="AH171" s="79"/>
      <c r="AI171" s="85" t="s">
        <v>1033</v>
      </c>
      <c r="AJ171" s="79" t="b">
        <v>0</v>
      </c>
      <c r="AK171" s="79">
        <v>0</v>
      </c>
      <c r="AL171" s="85" t="s">
        <v>1033</v>
      </c>
      <c r="AM171" s="79" t="s">
        <v>1111</v>
      </c>
      <c r="AN171" s="79" t="b">
        <v>0</v>
      </c>
      <c r="AO171" s="85" t="s">
        <v>845</v>
      </c>
      <c r="AP171" s="79" t="s">
        <v>176</v>
      </c>
      <c r="AQ171" s="79">
        <v>0</v>
      </c>
      <c r="AR171" s="79">
        <v>0</v>
      </c>
      <c r="AS171" s="79"/>
      <c r="AT171" s="79"/>
      <c r="AU171" s="79"/>
      <c r="AV171" s="79"/>
      <c r="AW171" s="79"/>
      <c r="AX171" s="79"/>
      <c r="AY171" s="79"/>
      <c r="AZ171" s="79"/>
      <c r="BA171">
        <v>4</v>
      </c>
      <c r="BB171" s="78" t="str">
        <f>REPLACE(INDEX(GroupVertices[Group],MATCH(Edges[[#This Row],[Vertex 1]],GroupVertices[Vertex],0)),1,1,"")</f>
        <v>2</v>
      </c>
      <c r="BC171" s="78" t="str">
        <f>REPLACE(INDEX(GroupVertices[Group],MATCH(Edges[[#This Row],[Vertex 2]],GroupVertices[Vertex],0)),1,1,"")</f>
        <v>2</v>
      </c>
      <c r="BD171" s="48"/>
      <c r="BE171" s="49"/>
      <c r="BF171" s="48"/>
      <c r="BG171" s="49"/>
      <c r="BH171" s="48"/>
      <c r="BI171" s="49"/>
      <c r="BJ171" s="48"/>
      <c r="BK171" s="49"/>
      <c r="BL171" s="48"/>
    </row>
    <row r="172" spans="1:64" ht="15">
      <c r="A172" s="64" t="s">
        <v>234</v>
      </c>
      <c r="B172" s="64" t="s">
        <v>231</v>
      </c>
      <c r="C172" s="65" t="s">
        <v>2656</v>
      </c>
      <c r="D172" s="66">
        <v>3</v>
      </c>
      <c r="E172" s="67" t="s">
        <v>132</v>
      </c>
      <c r="F172" s="68">
        <v>35</v>
      </c>
      <c r="G172" s="65"/>
      <c r="H172" s="69"/>
      <c r="I172" s="70"/>
      <c r="J172" s="70"/>
      <c r="K172" s="34" t="s">
        <v>65</v>
      </c>
      <c r="L172" s="77">
        <v>172</v>
      </c>
      <c r="M172" s="77"/>
      <c r="N172" s="72"/>
      <c r="O172" s="79" t="s">
        <v>337</v>
      </c>
      <c r="P172" s="81">
        <v>43688.691828703704</v>
      </c>
      <c r="Q172" s="79" t="s">
        <v>388</v>
      </c>
      <c r="R172" s="82" t="s">
        <v>530</v>
      </c>
      <c r="S172" s="79" t="s">
        <v>548</v>
      </c>
      <c r="T172" s="79"/>
      <c r="U172" s="79"/>
      <c r="V172" s="82" t="s">
        <v>589</v>
      </c>
      <c r="W172" s="81">
        <v>43688.691828703704</v>
      </c>
      <c r="X172" s="82" t="s">
        <v>670</v>
      </c>
      <c r="Y172" s="79"/>
      <c r="Z172" s="79"/>
      <c r="AA172" s="85" t="s">
        <v>842</v>
      </c>
      <c r="AB172" s="85" t="s">
        <v>833</v>
      </c>
      <c r="AC172" s="79" t="b">
        <v>0</v>
      </c>
      <c r="AD172" s="79">
        <v>0</v>
      </c>
      <c r="AE172" s="85" t="s">
        <v>1038</v>
      </c>
      <c r="AF172" s="79" t="b">
        <v>0</v>
      </c>
      <c r="AG172" s="79" t="s">
        <v>1102</v>
      </c>
      <c r="AH172" s="79"/>
      <c r="AI172" s="85" t="s">
        <v>1033</v>
      </c>
      <c r="AJ172" s="79" t="b">
        <v>0</v>
      </c>
      <c r="AK172" s="79">
        <v>0</v>
      </c>
      <c r="AL172" s="85" t="s">
        <v>1033</v>
      </c>
      <c r="AM172" s="79" t="s">
        <v>1109</v>
      </c>
      <c r="AN172" s="79" t="b">
        <v>1</v>
      </c>
      <c r="AO172" s="85" t="s">
        <v>833</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2</v>
      </c>
      <c r="BC172" s="78" t="str">
        <f>REPLACE(INDEX(GroupVertices[Group],MATCH(Edges[[#This Row],[Vertex 2]],GroupVertices[Vertex],0)),1,1,"")</f>
        <v>2</v>
      </c>
      <c r="BD172" s="48"/>
      <c r="BE172" s="49"/>
      <c r="BF172" s="48"/>
      <c r="BG172" s="49"/>
      <c r="BH172" s="48"/>
      <c r="BI172" s="49"/>
      <c r="BJ172" s="48"/>
      <c r="BK172" s="49"/>
      <c r="BL172" s="48"/>
    </row>
    <row r="173" spans="1:64" ht="15">
      <c r="A173" s="64" t="s">
        <v>234</v>
      </c>
      <c r="B173" s="64" t="s">
        <v>231</v>
      </c>
      <c r="C173" s="65" t="s">
        <v>2657</v>
      </c>
      <c r="D173" s="66">
        <v>8.25</v>
      </c>
      <c r="E173" s="67" t="s">
        <v>136</v>
      </c>
      <c r="F173" s="68">
        <v>17.75</v>
      </c>
      <c r="G173" s="65"/>
      <c r="H173" s="69"/>
      <c r="I173" s="70"/>
      <c r="J173" s="70"/>
      <c r="K173" s="34" t="s">
        <v>65</v>
      </c>
      <c r="L173" s="77">
        <v>173</v>
      </c>
      <c r="M173" s="77"/>
      <c r="N173" s="72"/>
      <c r="O173" s="79" t="s">
        <v>336</v>
      </c>
      <c r="P173" s="81">
        <v>43692.78821759259</v>
      </c>
      <c r="Q173" s="79" t="s">
        <v>389</v>
      </c>
      <c r="R173" s="82" t="s">
        <v>531</v>
      </c>
      <c r="S173" s="79" t="s">
        <v>548</v>
      </c>
      <c r="T173" s="79"/>
      <c r="U173" s="79"/>
      <c r="V173" s="82" t="s">
        <v>589</v>
      </c>
      <c r="W173" s="81">
        <v>43692.78821759259</v>
      </c>
      <c r="X173" s="82" t="s">
        <v>671</v>
      </c>
      <c r="Y173" s="79"/>
      <c r="Z173" s="79"/>
      <c r="AA173" s="85" t="s">
        <v>843</v>
      </c>
      <c r="AB173" s="85" t="s">
        <v>838</v>
      </c>
      <c r="AC173" s="79" t="b">
        <v>0</v>
      </c>
      <c r="AD173" s="79">
        <v>0</v>
      </c>
      <c r="AE173" s="85" t="s">
        <v>1041</v>
      </c>
      <c r="AF173" s="79" t="b">
        <v>0</v>
      </c>
      <c r="AG173" s="79" t="s">
        <v>1102</v>
      </c>
      <c r="AH173" s="79"/>
      <c r="AI173" s="85" t="s">
        <v>1033</v>
      </c>
      <c r="AJ173" s="79" t="b">
        <v>0</v>
      </c>
      <c r="AK173" s="79">
        <v>0</v>
      </c>
      <c r="AL173" s="85" t="s">
        <v>1033</v>
      </c>
      <c r="AM173" s="79" t="s">
        <v>1109</v>
      </c>
      <c r="AN173" s="79" t="b">
        <v>1</v>
      </c>
      <c r="AO173" s="85" t="s">
        <v>838</v>
      </c>
      <c r="AP173" s="79" t="s">
        <v>176</v>
      </c>
      <c r="AQ173" s="79">
        <v>0</v>
      </c>
      <c r="AR173" s="79">
        <v>0</v>
      </c>
      <c r="AS173" s="79"/>
      <c r="AT173" s="79"/>
      <c r="AU173" s="79"/>
      <c r="AV173" s="79"/>
      <c r="AW173" s="79"/>
      <c r="AX173" s="79"/>
      <c r="AY173" s="79"/>
      <c r="AZ173" s="79"/>
      <c r="BA173">
        <v>4</v>
      </c>
      <c r="BB173" s="78" t="str">
        <f>REPLACE(INDEX(GroupVertices[Group],MATCH(Edges[[#This Row],[Vertex 1]],GroupVertices[Vertex],0)),1,1,"")</f>
        <v>2</v>
      </c>
      <c r="BC173" s="78" t="str">
        <f>REPLACE(INDEX(GroupVertices[Group],MATCH(Edges[[#This Row],[Vertex 2]],GroupVertices[Vertex],0)),1,1,"")</f>
        <v>2</v>
      </c>
      <c r="BD173" s="48"/>
      <c r="BE173" s="49"/>
      <c r="BF173" s="48"/>
      <c r="BG173" s="49"/>
      <c r="BH173" s="48"/>
      <c r="BI173" s="49"/>
      <c r="BJ173" s="48"/>
      <c r="BK173" s="49"/>
      <c r="BL173" s="48"/>
    </row>
    <row r="174" spans="1:64" ht="15">
      <c r="A174" s="64" t="s">
        <v>234</v>
      </c>
      <c r="B174" s="64" t="s">
        <v>231</v>
      </c>
      <c r="C174" s="65" t="s">
        <v>2657</v>
      </c>
      <c r="D174" s="66">
        <v>8.25</v>
      </c>
      <c r="E174" s="67" t="s">
        <v>136</v>
      </c>
      <c r="F174" s="68">
        <v>17.75</v>
      </c>
      <c r="G174" s="65"/>
      <c r="H174" s="69"/>
      <c r="I174" s="70"/>
      <c r="J174" s="70"/>
      <c r="K174" s="34" t="s">
        <v>65</v>
      </c>
      <c r="L174" s="77">
        <v>174</v>
      </c>
      <c r="M174" s="77"/>
      <c r="N174" s="72"/>
      <c r="O174" s="79" t="s">
        <v>336</v>
      </c>
      <c r="P174" s="81">
        <v>43692.78973379629</v>
      </c>
      <c r="Q174" s="79" t="s">
        <v>390</v>
      </c>
      <c r="R174" s="79"/>
      <c r="S174" s="79"/>
      <c r="T174" s="79"/>
      <c r="U174" s="79"/>
      <c r="V174" s="82" t="s">
        <v>589</v>
      </c>
      <c r="W174" s="81">
        <v>43692.78973379629</v>
      </c>
      <c r="X174" s="82" t="s">
        <v>672</v>
      </c>
      <c r="Y174" s="79"/>
      <c r="Z174" s="79"/>
      <c r="AA174" s="85" t="s">
        <v>844</v>
      </c>
      <c r="AB174" s="85" t="s">
        <v>843</v>
      </c>
      <c r="AC174" s="79" t="b">
        <v>0</v>
      </c>
      <c r="AD174" s="79">
        <v>0</v>
      </c>
      <c r="AE174" s="85" t="s">
        <v>1039</v>
      </c>
      <c r="AF174" s="79" t="b">
        <v>0</v>
      </c>
      <c r="AG174" s="79" t="s">
        <v>1102</v>
      </c>
      <c r="AH174" s="79"/>
      <c r="AI174" s="85" t="s">
        <v>1033</v>
      </c>
      <c r="AJ174" s="79" t="b">
        <v>0</v>
      </c>
      <c r="AK174" s="79">
        <v>0</v>
      </c>
      <c r="AL174" s="85" t="s">
        <v>1033</v>
      </c>
      <c r="AM174" s="79" t="s">
        <v>1109</v>
      </c>
      <c r="AN174" s="79" t="b">
        <v>0</v>
      </c>
      <c r="AO174" s="85" t="s">
        <v>843</v>
      </c>
      <c r="AP174" s="79" t="s">
        <v>176</v>
      </c>
      <c r="AQ174" s="79">
        <v>0</v>
      </c>
      <c r="AR174" s="79">
        <v>0</v>
      </c>
      <c r="AS174" s="79"/>
      <c r="AT174" s="79"/>
      <c r="AU174" s="79"/>
      <c r="AV174" s="79"/>
      <c r="AW174" s="79"/>
      <c r="AX174" s="79"/>
      <c r="AY174" s="79"/>
      <c r="AZ174" s="79"/>
      <c r="BA174">
        <v>4</v>
      </c>
      <c r="BB174" s="78" t="str">
        <f>REPLACE(INDEX(GroupVertices[Group],MATCH(Edges[[#This Row],[Vertex 1]],GroupVertices[Vertex],0)),1,1,"")</f>
        <v>2</v>
      </c>
      <c r="BC174" s="78" t="str">
        <f>REPLACE(INDEX(GroupVertices[Group],MATCH(Edges[[#This Row],[Vertex 2]],GroupVertices[Vertex],0)),1,1,"")</f>
        <v>2</v>
      </c>
      <c r="BD174" s="48"/>
      <c r="BE174" s="49"/>
      <c r="BF174" s="48"/>
      <c r="BG174" s="49"/>
      <c r="BH174" s="48"/>
      <c r="BI174" s="49"/>
      <c r="BJ174" s="48"/>
      <c r="BK174" s="49"/>
      <c r="BL174" s="48"/>
    </row>
    <row r="175" spans="1:64" ht="15">
      <c r="A175" s="64" t="s">
        <v>234</v>
      </c>
      <c r="B175" s="64" t="s">
        <v>231</v>
      </c>
      <c r="C175" s="65" t="s">
        <v>2657</v>
      </c>
      <c r="D175" s="66">
        <v>8.25</v>
      </c>
      <c r="E175" s="67" t="s">
        <v>136</v>
      </c>
      <c r="F175" s="68">
        <v>17.75</v>
      </c>
      <c r="G175" s="65"/>
      <c r="H175" s="69"/>
      <c r="I175" s="70"/>
      <c r="J175" s="70"/>
      <c r="K175" s="34" t="s">
        <v>65</v>
      </c>
      <c r="L175" s="77">
        <v>175</v>
      </c>
      <c r="M175" s="77"/>
      <c r="N175" s="72"/>
      <c r="O175" s="79" t="s">
        <v>336</v>
      </c>
      <c r="P175" s="81">
        <v>43692.805555555555</v>
      </c>
      <c r="Q175" s="79" t="s">
        <v>391</v>
      </c>
      <c r="R175" s="82" t="s">
        <v>532</v>
      </c>
      <c r="S175" s="79" t="s">
        <v>548</v>
      </c>
      <c r="T175" s="79"/>
      <c r="U175" s="79"/>
      <c r="V175" s="82" t="s">
        <v>589</v>
      </c>
      <c r="W175" s="81">
        <v>43692.805555555555</v>
      </c>
      <c r="X175" s="82" t="s">
        <v>673</v>
      </c>
      <c r="Y175" s="79"/>
      <c r="Z175" s="79"/>
      <c r="AA175" s="85" t="s">
        <v>845</v>
      </c>
      <c r="AB175" s="85" t="s">
        <v>839</v>
      </c>
      <c r="AC175" s="79" t="b">
        <v>0</v>
      </c>
      <c r="AD175" s="79">
        <v>0</v>
      </c>
      <c r="AE175" s="85" t="s">
        <v>1041</v>
      </c>
      <c r="AF175" s="79" t="b">
        <v>0</v>
      </c>
      <c r="AG175" s="79" t="s">
        <v>1102</v>
      </c>
      <c r="AH175" s="79"/>
      <c r="AI175" s="85" t="s">
        <v>1033</v>
      </c>
      <c r="AJ175" s="79" t="b">
        <v>0</v>
      </c>
      <c r="AK175" s="79">
        <v>0</v>
      </c>
      <c r="AL175" s="85" t="s">
        <v>1033</v>
      </c>
      <c r="AM175" s="79" t="s">
        <v>1109</v>
      </c>
      <c r="AN175" s="79" t="b">
        <v>1</v>
      </c>
      <c r="AO175" s="85" t="s">
        <v>839</v>
      </c>
      <c r="AP175" s="79" t="s">
        <v>176</v>
      </c>
      <c r="AQ175" s="79">
        <v>0</v>
      </c>
      <c r="AR175" s="79">
        <v>0</v>
      </c>
      <c r="AS175" s="79"/>
      <c r="AT175" s="79"/>
      <c r="AU175" s="79"/>
      <c r="AV175" s="79"/>
      <c r="AW175" s="79"/>
      <c r="AX175" s="79"/>
      <c r="AY175" s="79"/>
      <c r="AZ175" s="79"/>
      <c r="BA175">
        <v>4</v>
      </c>
      <c r="BB175" s="78" t="str">
        <f>REPLACE(INDEX(GroupVertices[Group],MATCH(Edges[[#This Row],[Vertex 1]],GroupVertices[Vertex],0)),1,1,"")</f>
        <v>2</v>
      </c>
      <c r="BC175" s="78" t="str">
        <f>REPLACE(INDEX(GroupVertices[Group],MATCH(Edges[[#This Row],[Vertex 2]],GroupVertices[Vertex],0)),1,1,"")</f>
        <v>2</v>
      </c>
      <c r="BD175" s="48"/>
      <c r="BE175" s="49"/>
      <c r="BF175" s="48"/>
      <c r="BG175" s="49"/>
      <c r="BH175" s="48"/>
      <c r="BI175" s="49"/>
      <c r="BJ175" s="48"/>
      <c r="BK175" s="49"/>
      <c r="BL175" s="48"/>
    </row>
    <row r="176" spans="1:64" ht="15">
      <c r="A176" s="64" t="s">
        <v>234</v>
      </c>
      <c r="B176" s="64" t="s">
        <v>231</v>
      </c>
      <c r="C176" s="65" t="s">
        <v>2657</v>
      </c>
      <c r="D176" s="66">
        <v>8.25</v>
      </c>
      <c r="E176" s="67" t="s">
        <v>136</v>
      </c>
      <c r="F176" s="68">
        <v>17.75</v>
      </c>
      <c r="G176" s="65"/>
      <c r="H176" s="69"/>
      <c r="I176" s="70"/>
      <c r="J176" s="70"/>
      <c r="K176" s="34" t="s">
        <v>65</v>
      </c>
      <c r="L176" s="77">
        <v>176</v>
      </c>
      <c r="M176" s="77"/>
      <c r="N176" s="72"/>
      <c r="O176" s="79" t="s">
        <v>336</v>
      </c>
      <c r="P176" s="81">
        <v>43692.82944444445</v>
      </c>
      <c r="Q176" s="79" t="s">
        <v>392</v>
      </c>
      <c r="R176" s="79"/>
      <c r="S176" s="79"/>
      <c r="T176" s="79"/>
      <c r="U176" s="79"/>
      <c r="V176" s="82" t="s">
        <v>589</v>
      </c>
      <c r="W176" s="81">
        <v>43692.82944444445</v>
      </c>
      <c r="X176" s="82" t="s">
        <v>674</v>
      </c>
      <c r="Y176" s="79"/>
      <c r="Z176" s="79"/>
      <c r="AA176" s="85" t="s">
        <v>846</v>
      </c>
      <c r="AB176" s="85" t="s">
        <v>841</v>
      </c>
      <c r="AC176" s="79" t="b">
        <v>0</v>
      </c>
      <c r="AD176" s="79">
        <v>0</v>
      </c>
      <c r="AE176" s="85" t="s">
        <v>1041</v>
      </c>
      <c r="AF176" s="79" t="b">
        <v>0</v>
      </c>
      <c r="AG176" s="79" t="s">
        <v>1102</v>
      </c>
      <c r="AH176" s="79"/>
      <c r="AI176" s="85" t="s">
        <v>1033</v>
      </c>
      <c r="AJ176" s="79" t="b">
        <v>0</v>
      </c>
      <c r="AK176" s="79">
        <v>0</v>
      </c>
      <c r="AL176" s="85" t="s">
        <v>1033</v>
      </c>
      <c r="AM176" s="79" t="s">
        <v>1109</v>
      </c>
      <c r="AN176" s="79" t="b">
        <v>0</v>
      </c>
      <c r="AO176" s="85" t="s">
        <v>841</v>
      </c>
      <c r="AP176" s="79" t="s">
        <v>176</v>
      </c>
      <c r="AQ176" s="79">
        <v>0</v>
      </c>
      <c r="AR176" s="79">
        <v>0</v>
      </c>
      <c r="AS176" s="79"/>
      <c r="AT176" s="79"/>
      <c r="AU176" s="79"/>
      <c r="AV176" s="79"/>
      <c r="AW176" s="79"/>
      <c r="AX176" s="79"/>
      <c r="AY176" s="79"/>
      <c r="AZ176" s="79"/>
      <c r="BA176">
        <v>4</v>
      </c>
      <c r="BB176" s="78" t="str">
        <f>REPLACE(INDEX(GroupVertices[Group],MATCH(Edges[[#This Row],[Vertex 1]],GroupVertices[Vertex],0)),1,1,"")</f>
        <v>2</v>
      </c>
      <c r="BC176" s="78" t="str">
        <f>REPLACE(INDEX(GroupVertices[Group],MATCH(Edges[[#This Row],[Vertex 2]],GroupVertices[Vertex],0)),1,1,"")</f>
        <v>2</v>
      </c>
      <c r="BD176" s="48"/>
      <c r="BE176" s="49"/>
      <c r="BF176" s="48"/>
      <c r="BG176" s="49"/>
      <c r="BH176" s="48"/>
      <c r="BI176" s="49"/>
      <c r="BJ176" s="48"/>
      <c r="BK176" s="49"/>
      <c r="BL176" s="48"/>
    </row>
    <row r="177" spans="1:64" ht="15">
      <c r="A177" s="64" t="s">
        <v>232</v>
      </c>
      <c r="B177" s="64" t="s">
        <v>267</v>
      </c>
      <c r="C177" s="65" t="s">
        <v>2656</v>
      </c>
      <c r="D177" s="66">
        <v>3</v>
      </c>
      <c r="E177" s="67" t="s">
        <v>132</v>
      </c>
      <c r="F177" s="68">
        <v>35</v>
      </c>
      <c r="G177" s="65"/>
      <c r="H177" s="69"/>
      <c r="I177" s="70"/>
      <c r="J177" s="70"/>
      <c r="K177" s="34" t="s">
        <v>65</v>
      </c>
      <c r="L177" s="77">
        <v>177</v>
      </c>
      <c r="M177" s="77"/>
      <c r="N177" s="72"/>
      <c r="O177" s="79" t="s">
        <v>336</v>
      </c>
      <c r="P177" s="81">
        <v>43689.50716435185</v>
      </c>
      <c r="Q177" s="79" t="s">
        <v>383</v>
      </c>
      <c r="R177" s="82" t="s">
        <v>527</v>
      </c>
      <c r="S177" s="79" t="s">
        <v>548</v>
      </c>
      <c r="T177" s="79"/>
      <c r="U177" s="79"/>
      <c r="V177" s="82" t="s">
        <v>587</v>
      </c>
      <c r="W177" s="81">
        <v>43689.50716435185</v>
      </c>
      <c r="X177" s="82" t="s">
        <v>665</v>
      </c>
      <c r="Y177" s="79"/>
      <c r="Z177" s="79"/>
      <c r="AA177" s="85" t="s">
        <v>837</v>
      </c>
      <c r="AB177" s="85" t="s">
        <v>842</v>
      </c>
      <c r="AC177" s="79" t="b">
        <v>0</v>
      </c>
      <c r="AD177" s="79">
        <v>0</v>
      </c>
      <c r="AE177" s="85" t="s">
        <v>1039</v>
      </c>
      <c r="AF177" s="79" t="b">
        <v>0</v>
      </c>
      <c r="AG177" s="79" t="s">
        <v>1102</v>
      </c>
      <c r="AH177" s="79"/>
      <c r="AI177" s="85" t="s">
        <v>1033</v>
      </c>
      <c r="AJ177" s="79" t="b">
        <v>0</v>
      </c>
      <c r="AK177" s="79">
        <v>0</v>
      </c>
      <c r="AL177" s="85" t="s">
        <v>1033</v>
      </c>
      <c r="AM177" s="79" t="s">
        <v>1109</v>
      </c>
      <c r="AN177" s="79" t="b">
        <v>1</v>
      </c>
      <c r="AO177" s="85" t="s">
        <v>842</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2</v>
      </c>
      <c r="BC177" s="78" t="str">
        <f>REPLACE(INDEX(GroupVertices[Group],MATCH(Edges[[#This Row],[Vertex 2]],GroupVertices[Vertex],0)),1,1,"")</f>
        <v>2</v>
      </c>
      <c r="BD177" s="48"/>
      <c r="BE177" s="49"/>
      <c r="BF177" s="48"/>
      <c r="BG177" s="49"/>
      <c r="BH177" s="48"/>
      <c r="BI177" s="49"/>
      <c r="BJ177" s="48"/>
      <c r="BK177" s="49"/>
      <c r="BL177" s="48"/>
    </row>
    <row r="178" spans="1:64" ht="15">
      <c r="A178" s="64" t="s">
        <v>232</v>
      </c>
      <c r="B178" s="64" t="s">
        <v>226</v>
      </c>
      <c r="C178" s="65" t="s">
        <v>2656</v>
      </c>
      <c r="D178" s="66">
        <v>3</v>
      </c>
      <c r="E178" s="67" t="s">
        <v>132</v>
      </c>
      <c r="F178" s="68">
        <v>35</v>
      </c>
      <c r="G178" s="65"/>
      <c r="H178" s="69"/>
      <c r="I178" s="70"/>
      <c r="J178" s="70"/>
      <c r="K178" s="34" t="s">
        <v>65</v>
      </c>
      <c r="L178" s="77">
        <v>178</v>
      </c>
      <c r="M178" s="77"/>
      <c r="N178" s="72"/>
      <c r="O178" s="79" t="s">
        <v>336</v>
      </c>
      <c r="P178" s="81">
        <v>43689.50716435185</v>
      </c>
      <c r="Q178" s="79" t="s">
        <v>383</v>
      </c>
      <c r="R178" s="82" t="s">
        <v>527</v>
      </c>
      <c r="S178" s="79" t="s">
        <v>548</v>
      </c>
      <c r="T178" s="79"/>
      <c r="U178" s="79"/>
      <c r="V178" s="82" t="s">
        <v>587</v>
      </c>
      <c r="W178" s="81">
        <v>43689.50716435185</v>
      </c>
      <c r="X178" s="82" t="s">
        <v>665</v>
      </c>
      <c r="Y178" s="79"/>
      <c r="Z178" s="79"/>
      <c r="AA178" s="85" t="s">
        <v>837</v>
      </c>
      <c r="AB178" s="85" t="s">
        <v>842</v>
      </c>
      <c r="AC178" s="79" t="b">
        <v>0</v>
      </c>
      <c r="AD178" s="79">
        <v>0</v>
      </c>
      <c r="AE178" s="85" t="s">
        <v>1039</v>
      </c>
      <c r="AF178" s="79" t="b">
        <v>0</v>
      </c>
      <c r="AG178" s="79" t="s">
        <v>1102</v>
      </c>
      <c r="AH178" s="79"/>
      <c r="AI178" s="85" t="s">
        <v>1033</v>
      </c>
      <c r="AJ178" s="79" t="b">
        <v>0</v>
      </c>
      <c r="AK178" s="79">
        <v>0</v>
      </c>
      <c r="AL178" s="85" t="s">
        <v>1033</v>
      </c>
      <c r="AM178" s="79" t="s">
        <v>1109</v>
      </c>
      <c r="AN178" s="79" t="b">
        <v>1</v>
      </c>
      <c r="AO178" s="85" t="s">
        <v>842</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2</v>
      </c>
      <c r="BC178" s="78" t="str">
        <f>REPLACE(INDEX(GroupVertices[Group],MATCH(Edges[[#This Row],[Vertex 2]],GroupVertices[Vertex],0)),1,1,"")</f>
        <v>2</v>
      </c>
      <c r="BD178" s="48"/>
      <c r="BE178" s="49"/>
      <c r="BF178" s="48"/>
      <c r="BG178" s="49"/>
      <c r="BH178" s="48"/>
      <c r="BI178" s="49"/>
      <c r="BJ178" s="48"/>
      <c r="BK178" s="49"/>
      <c r="BL178" s="48"/>
    </row>
    <row r="179" spans="1:64" ht="15">
      <c r="A179" s="64" t="s">
        <v>232</v>
      </c>
      <c r="B179" s="64" t="s">
        <v>249</v>
      </c>
      <c r="C179" s="65" t="s">
        <v>2656</v>
      </c>
      <c r="D179" s="66">
        <v>3</v>
      </c>
      <c r="E179" s="67" t="s">
        <v>132</v>
      </c>
      <c r="F179" s="68">
        <v>35</v>
      </c>
      <c r="G179" s="65"/>
      <c r="H179" s="69"/>
      <c r="I179" s="70"/>
      <c r="J179" s="70"/>
      <c r="K179" s="34" t="s">
        <v>65</v>
      </c>
      <c r="L179" s="77">
        <v>179</v>
      </c>
      <c r="M179" s="77"/>
      <c r="N179" s="72"/>
      <c r="O179" s="79" t="s">
        <v>336</v>
      </c>
      <c r="P179" s="81">
        <v>43689.50716435185</v>
      </c>
      <c r="Q179" s="79" t="s">
        <v>383</v>
      </c>
      <c r="R179" s="82" t="s">
        <v>527</v>
      </c>
      <c r="S179" s="79" t="s">
        <v>548</v>
      </c>
      <c r="T179" s="79"/>
      <c r="U179" s="79"/>
      <c r="V179" s="82" t="s">
        <v>587</v>
      </c>
      <c r="W179" s="81">
        <v>43689.50716435185</v>
      </c>
      <c r="X179" s="82" t="s">
        <v>665</v>
      </c>
      <c r="Y179" s="79"/>
      <c r="Z179" s="79"/>
      <c r="AA179" s="85" t="s">
        <v>837</v>
      </c>
      <c r="AB179" s="85" t="s">
        <v>842</v>
      </c>
      <c r="AC179" s="79" t="b">
        <v>0</v>
      </c>
      <c r="AD179" s="79">
        <v>0</v>
      </c>
      <c r="AE179" s="85" t="s">
        <v>1039</v>
      </c>
      <c r="AF179" s="79" t="b">
        <v>0</v>
      </c>
      <c r="AG179" s="79" t="s">
        <v>1102</v>
      </c>
      <c r="AH179" s="79"/>
      <c r="AI179" s="85" t="s">
        <v>1033</v>
      </c>
      <c r="AJ179" s="79" t="b">
        <v>0</v>
      </c>
      <c r="AK179" s="79">
        <v>0</v>
      </c>
      <c r="AL179" s="85" t="s">
        <v>1033</v>
      </c>
      <c r="AM179" s="79" t="s">
        <v>1109</v>
      </c>
      <c r="AN179" s="79" t="b">
        <v>1</v>
      </c>
      <c r="AO179" s="85" t="s">
        <v>842</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2</v>
      </c>
      <c r="BC179" s="78" t="str">
        <f>REPLACE(INDEX(GroupVertices[Group],MATCH(Edges[[#This Row],[Vertex 2]],GroupVertices[Vertex],0)),1,1,"")</f>
        <v>1</v>
      </c>
      <c r="BD179" s="48"/>
      <c r="BE179" s="49"/>
      <c r="BF179" s="48"/>
      <c r="BG179" s="49"/>
      <c r="BH179" s="48"/>
      <c r="BI179" s="49"/>
      <c r="BJ179" s="48"/>
      <c r="BK179" s="49"/>
      <c r="BL179" s="48"/>
    </row>
    <row r="180" spans="1:64" ht="15">
      <c r="A180" s="64" t="s">
        <v>232</v>
      </c>
      <c r="B180" s="64" t="s">
        <v>234</v>
      </c>
      <c r="C180" s="65" t="s">
        <v>2656</v>
      </c>
      <c r="D180" s="66">
        <v>3</v>
      </c>
      <c r="E180" s="67" t="s">
        <v>132</v>
      </c>
      <c r="F180" s="68">
        <v>35</v>
      </c>
      <c r="G180" s="65"/>
      <c r="H180" s="69"/>
      <c r="I180" s="70"/>
      <c r="J180" s="70"/>
      <c r="K180" s="34" t="s">
        <v>66</v>
      </c>
      <c r="L180" s="77">
        <v>180</v>
      </c>
      <c r="M180" s="77"/>
      <c r="N180" s="72"/>
      <c r="O180" s="79" t="s">
        <v>337</v>
      </c>
      <c r="P180" s="81">
        <v>43689.50716435185</v>
      </c>
      <c r="Q180" s="79" t="s">
        <v>383</v>
      </c>
      <c r="R180" s="82" t="s">
        <v>527</v>
      </c>
      <c r="S180" s="79" t="s">
        <v>548</v>
      </c>
      <c r="T180" s="79"/>
      <c r="U180" s="79"/>
      <c r="V180" s="82" t="s">
        <v>587</v>
      </c>
      <c r="W180" s="81">
        <v>43689.50716435185</v>
      </c>
      <c r="X180" s="82" t="s">
        <v>665</v>
      </c>
      <c r="Y180" s="79"/>
      <c r="Z180" s="79"/>
      <c r="AA180" s="85" t="s">
        <v>837</v>
      </c>
      <c r="AB180" s="85" t="s">
        <v>842</v>
      </c>
      <c r="AC180" s="79" t="b">
        <v>0</v>
      </c>
      <c r="AD180" s="79">
        <v>0</v>
      </c>
      <c r="AE180" s="85" t="s">
        <v>1039</v>
      </c>
      <c r="AF180" s="79" t="b">
        <v>0</v>
      </c>
      <c r="AG180" s="79" t="s">
        <v>1102</v>
      </c>
      <c r="AH180" s="79"/>
      <c r="AI180" s="85" t="s">
        <v>1033</v>
      </c>
      <c r="AJ180" s="79" t="b">
        <v>0</v>
      </c>
      <c r="AK180" s="79">
        <v>0</v>
      </c>
      <c r="AL180" s="85" t="s">
        <v>1033</v>
      </c>
      <c r="AM180" s="79" t="s">
        <v>1109</v>
      </c>
      <c r="AN180" s="79" t="b">
        <v>1</v>
      </c>
      <c r="AO180" s="85" t="s">
        <v>842</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2</v>
      </c>
      <c r="BC180" s="78" t="str">
        <f>REPLACE(INDEX(GroupVertices[Group],MATCH(Edges[[#This Row],[Vertex 2]],GroupVertices[Vertex],0)),1,1,"")</f>
        <v>2</v>
      </c>
      <c r="BD180" s="48">
        <v>0</v>
      </c>
      <c r="BE180" s="49">
        <v>0</v>
      </c>
      <c r="BF180" s="48">
        <v>0</v>
      </c>
      <c r="BG180" s="49">
        <v>0</v>
      </c>
      <c r="BH180" s="48">
        <v>0</v>
      </c>
      <c r="BI180" s="49">
        <v>0</v>
      </c>
      <c r="BJ180" s="48">
        <v>15</v>
      </c>
      <c r="BK180" s="49">
        <v>100</v>
      </c>
      <c r="BL180" s="48">
        <v>15</v>
      </c>
    </row>
    <row r="181" spans="1:64" ht="15">
      <c r="A181" s="64" t="s">
        <v>233</v>
      </c>
      <c r="B181" s="64" t="s">
        <v>232</v>
      </c>
      <c r="C181" s="65" t="s">
        <v>2656</v>
      </c>
      <c r="D181" s="66">
        <v>3</v>
      </c>
      <c r="E181" s="67" t="s">
        <v>132</v>
      </c>
      <c r="F181" s="68">
        <v>35</v>
      </c>
      <c r="G181" s="65"/>
      <c r="H181" s="69"/>
      <c r="I181" s="70"/>
      <c r="J181" s="70"/>
      <c r="K181" s="34" t="s">
        <v>65</v>
      </c>
      <c r="L181" s="77">
        <v>181</v>
      </c>
      <c r="M181" s="77"/>
      <c r="N181" s="72"/>
      <c r="O181" s="79" t="s">
        <v>337</v>
      </c>
      <c r="P181" s="81">
        <v>43692.78640046297</v>
      </c>
      <c r="Q181" s="79" t="s">
        <v>384</v>
      </c>
      <c r="R181" s="82" t="s">
        <v>528</v>
      </c>
      <c r="S181" s="79" t="s">
        <v>548</v>
      </c>
      <c r="T181" s="79"/>
      <c r="U181" s="79"/>
      <c r="V181" s="82" t="s">
        <v>588</v>
      </c>
      <c r="W181" s="81">
        <v>43692.78640046297</v>
      </c>
      <c r="X181" s="82" t="s">
        <v>666</v>
      </c>
      <c r="Y181" s="79"/>
      <c r="Z181" s="79"/>
      <c r="AA181" s="85" t="s">
        <v>838</v>
      </c>
      <c r="AB181" s="85" t="s">
        <v>837</v>
      </c>
      <c r="AC181" s="79" t="b">
        <v>0</v>
      </c>
      <c r="AD181" s="79">
        <v>0</v>
      </c>
      <c r="AE181" s="85" t="s">
        <v>1040</v>
      </c>
      <c r="AF181" s="79" t="b">
        <v>0</v>
      </c>
      <c r="AG181" s="79" t="s">
        <v>1102</v>
      </c>
      <c r="AH181" s="79"/>
      <c r="AI181" s="85" t="s">
        <v>1033</v>
      </c>
      <c r="AJ181" s="79" t="b">
        <v>0</v>
      </c>
      <c r="AK181" s="79">
        <v>0</v>
      </c>
      <c r="AL181" s="85" t="s">
        <v>1033</v>
      </c>
      <c r="AM181" s="79" t="s">
        <v>1111</v>
      </c>
      <c r="AN181" s="79" t="b">
        <v>1</v>
      </c>
      <c r="AO181" s="85" t="s">
        <v>837</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2</v>
      </c>
      <c r="BC181" s="78" t="str">
        <f>REPLACE(INDEX(GroupVertices[Group],MATCH(Edges[[#This Row],[Vertex 2]],GroupVertices[Vertex],0)),1,1,"")</f>
        <v>2</v>
      </c>
      <c r="BD181" s="48"/>
      <c r="BE181" s="49"/>
      <c r="BF181" s="48"/>
      <c r="BG181" s="49"/>
      <c r="BH181" s="48"/>
      <c r="BI181" s="49"/>
      <c r="BJ181" s="48"/>
      <c r="BK181" s="49"/>
      <c r="BL181" s="48"/>
    </row>
    <row r="182" spans="1:64" ht="15">
      <c r="A182" s="64" t="s">
        <v>233</v>
      </c>
      <c r="B182" s="64" t="s">
        <v>232</v>
      </c>
      <c r="C182" s="65" t="s">
        <v>2658</v>
      </c>
      <c r="D182" s="66">
        <v>6.5</v>
      </c>
      <c r="E182" s="67" t="s">
        <v>136</v>
      </c>
      <c r="F182" s="68">
        <v>23.5</v>
      </c>
      <c r="G182" s="65"/>
      <c r="H182" s="69"/>
      <c r="I182" s="70"/>
      <c r="J182" s="70"/>
      <c r="K182" s="34" t="s">
        <v>65</v>
      </c>
      <c r="L182" s="77">
        <v>182</v>
      </c>
      <c r="M182" s="77"/>
      <c r="N182" s="72"/>
      <c r="O182" s="79" t="s">
        <v>336</v>
      </c>
      <c r="P182" s="81">
        <v>43692.79599537037</v>
      </c>
      <c r="Q182" s="79" t="s">
        <v>385</v>
      </c>
      <c r="R182" s="82" t="s">
        <v>529</v>
      </c>
      <c r="S182" s="79" t="s">
        <v>548</v>
      </c>
      <c r="T182" s="79"/>
      <c r="U182" s="79"/>
      <c r="V182" s="82" t="s">
        <v>588</v>
      </c>
      <c r="W182" s="81">
        <v>43692.79599537037</v>
      </c>
      <c r="X182" s="82" t="s">
        <v>667</v>
      </c>
      <c r="Y182" s="79"/>
      <c r="Z182" s="79"/>
      <c r="AA182" s="85" t="s">
        <v>839</v>
      </c>
      <c r="AB182" s="85" t="s">
        <v>844</v>
      </c>
      <c r="AC182" s="79" t="b">
        <v>0</v>
      </c>
      <c r="AD182" s="79">
        <v>0</v>
      </c>
      <c r="AE182" s="85" t="s">
        <v>1039</v>
      </c>
      <c r="AF182" s="79" t="b">
        <v>0</v>
      </c>
      <c r="AG182" s="79" t="s">
        <v>1102</v>
      </c>
      <c r="AH182" s="79"/>
      <c r="AI182" s="85" t="s">
        <v>1033</v>
      </c>
      <c r="AJ182" s="79" t="b">
        <v>0</v>
      </c>
      <c r="AK182" s="79">
        <v>0</v>
      </c>
      <c r="AL182" s="85" t="s">
        <v>1033</v>
      </c>
      <c r="AM182" s="79" t="s">
        <v>1111</v>
      </c>
      <c r="AN182" s="79" t="b">
        <v>1</v>
      </c>
      <c r="AO182" s="85" t="s">
        <v>844</v>
      </c>
      <c r="AP182" s="79" t="s">
        <v>176</v>
      </c>
      <c r="AQ182" s="79">
        <v>0</v>
      </c>
      <c r="AR182" s="79">
        <v>0</v>
      </c>
      <c r="AS182" s="79"/>
      <c r="AT182" s="79"/>
      <c r="AU182" s="79"/>
      <c r="AV182" s="79"/>
      <c r="AW182" s="79"/>
      <c r="AX182" s="79"/>
      <c r="AY182" s="79"/>
      <c r="AZ182" s="79"/>
      <c r="BA182">
        <v>3</v>
      </c>
      <c r="BB182" s="78" t="str">
        <f>REPLACE(INDEX(GroupVertices[Group],MATCH(Edges[[#This Row],[Vertex 1]],GroupVertices[Vertex],0)),1,1,"")</f>
        <v>2</v>
      </c>
      <c r="BC182" s="78" t="str">
        <f>REPLACE(INDEX(GroupVertices[Group],MATCH(Edges[[#This Row],[Vertex 2]],GroupVertices[Vertex],0)),1,1,"")</f>
        <v>2</v>
      </c>
      <c r="BD182" s="48"/>
      <c r="BE182" s="49"/>
      <c r="BF182" s="48"/>
      <c r="BG182" s="49"/>
      <c r="BH182" s="48"/>
      <c r="BI182" s="49"/>
      <c r="BJ182" s="48"/>
      <c r="BK182" s="49"/>
      <c r="BL182" s="48"/>
    </row>
    <row r="183" spans="1:64" ht="15">
      <c r="A183" s="64" t="s">
        <v>233</v>
      </c>
      <c r="B183" s="64" t="s">
        <v>232</v>
      </c>
      <c r="C183" s="65" t="s">
        <v>2658</v>
      </c>
      <c r="D183" s="66">
        <v>6.5</v>
      </c>
      <c r="E183" s="67" t="s">
        <v>136</v>
      </c>
      <c r="F183" s="68">
        <v>23.5</v>
      </c>
      <c r="G183" s="65"/>
      <c r="H183" s="69"/>
      <c r="I183" s="70"/>
      <c r="J183" s="70"/>
      <c r="K183" s="34" t="s">
        <v>65</v>
      </c>
      <c r="L183" s="77">
        <v>183</v>
      </c>
      <c r="M183" s="77"/>
      <c r="N183" s="72"/>
      <c r="O183" s="79" t="s">
        <v>336</v>
      </c>
      <c r="P183" s="81">
        <v>43692.796168981484</v>
      </c>
      <c r="Q183" s="79" t="s">
        <v>386</v>
      </c>
      <c r="R183" s="79"/>
      <c r="S183" s="79"/>
      <c r="T183" s="79"/>
      <c r="U183" s="79"/>
      <c r="V183" s="82" t="s">
        <v>588</v>
      </c>
      <c r="W183" s="81">
        <v>43692.796168981484</v>
      </c>
      <c r="X183" s="82" t="s">
        <v>668</v>
      </c>
      <c r="Y183" s="79"/>
      <c r="Z183" s="79"/>
      <c r="AA183" s="85" t="s">
        <v>840</v>
      </c>
      <c r="AB183" s="85" t="s">
        <v>844</v>
      </c>
      <c r="AC183" s="79" t="b">
        <v>0</v>
      </c>
      <c r="AD183" s="79">
        <v>0</v>
      </c>
      <c r="AE183" s="85" t="s">
        <v>1039</v>
      </c>
      <c r="AF183" s="79" t="b">
        <v>0</v>
      </c>
      <c r="AG183" s="79" t="s">
        <v>1104</v>
      </c>
      <c r="AH183" s="79"/>
      <c r="AI183" s="85" t="s">
        <v>1033</v>
      </c>
      <c r="AJ183" s="79" t="b">
        <v>0</v>
      </c>
      <c r="AK183" s="79">
        <v>0</v>
      </c>
      <c r="AL183" s="85" t="s">
        <v>1033</v>
      </c>
      <c r="AM183" s="79" t="s">
        <v>1111</v>
      </c>
      <c r="AN183" s="79" t="b">
        <v>0</v>
      </c>
      <c r="AO183" s="85" t="s">
        <v>844</v>
      </c>
      <c r="AP183" s="79" t="s">
        <v>176</v>
      </c>
      <c r="AQ183" s="79">
        <v>0</v>
      </c>
      <c r="AR183" s="79">
        <v>0</v>
      </c>
      <c r="AS183" s="79"/>
      <c r="AT183" s="79"/>
      <c r="AU183" s="79"/>
      <c r="AV183" s="79"/>
      <c r="AW183" s="79"/>
      <c r="AX183" s="79"/>
      <c r="AY183" s="79"/>
      <c r="AZ183" s="79"/>
      <c r="BA183">
        <v>3</v>
      </c>
      <c r="BB183" s="78" t="str">
        <f>REPLACE(INDEX(GroupVertices[Group],MATCH(Edges[[#This Row],[Vertex 1]],GroupVertices[Vertex],0)),1,1,"")</f>
        <v>2</v>
      </c>
      <c r="BC183" s="78" t="str">
        <f>REPLACE(INDEX(GroupVertices[Group],MATCH(Edges[[#This Row],[Vertex 2]],GroupVertices[Vertex],0)),1,1,"")</f>
        <v>2</v>
      </c>
      <c r="BD183" s="48"/>
      <c r="BE183" s="49"/>
      <c r="BF183" s="48"/>
      <c r="BG183" s="49"/>
      <c r="BH183" s="48"/>
      <c r="BI183" s="49"/>
      <c r="BJ183" s="48"/>
      <c r="BK183" s="49"/>
      <c r="BL183" s="48"/>
    </row>
    <row r="184" spans="1:64" ht="15">
      <c r="A184" s="64" t="s">
        <v>233</v>
      </c>
      <c r="B184" s="64" t="s">
        <v>232</v>
      </c>
      <c r="C184" s="65" t="s">
        <v>2658</v>
      </c>
      <c r="D184" s="66">
        <v>6.5</v>
      </c>
      <c r="E184" s="67" t="s">
        <v>136</v>
      </c>
      <c r="F184" s="68">
        <v>23.5</v>
      </c>
      <c r="G184" s="65"/>
      <c r="H184" s="69"/>
      <c r="I184" s="70"/>
      <c r="J184" s="70"/>
      <c r="K184" s="34" t="s">
        <v>65</v>
      </c>
      <c r="L184" s="77">
        <v>184</v>
      </c>
      <c r="M184" s="77"/>
      <c r="N184" s="72"/>
      <c r="O184" s="79" t="s">
        <v>336</v>
      </c>
      <c r="P184" s="81">
        <v>43692.81699074074</v>
      </c>
      <c r="Q184" s="79" t="s">
        <v>387</v>
      </c>
      <c r="R184" s="79"/>
      <c r="S184" s="79"/>
      <c r="T184" s="79"/>
      <c r="U184" s="79"/>
      <c r="V184" s="82" t="s">
        <v>588</v>
      </c>
      <c r="W184" s="81">
        <v>43692.81699074074</v>
      </c>
      <c r="X184" s="82" t="s">
        <v>669</v>
      </c>
      <c r="Y184" s="79"/>
      <c r="Z184" s="79"/>
      <c r="AA184" s="85" t="s">
        <v>841</v>
      </c>
      <c r="AB184" s="85" t="s">
        <v>845</v>
      </c>
      <c r="AC184" s="79" t="b">
        <v>0</v>
      </c>
      <c r="AD184" s="79">
        <v>0</v>
      </c>
      <c r="AE184" s="85" t="s">
        <v>1039</v>
      </c>
      <c r="AF184" s="79" t="b">
        <v>0</v>
      </c>
      <c r="AG184" s="79" t="s">
        <v>1102</v>
      </c>
      <c r="AH184" s="79"/>
      <c r="AI184" s="85" t="s">
        <v>1033</v>
      </c>
      <c r="AJ184" s="79" t="b">
        <v>0</v>
      </c>
      <c r="AK184" s="79">
        <v>0</v>
      </c>
      <c r="AL184" s="85" t="s">
        <v>1033</v>
      </c>
      <c r="AM184" s="79" t="s">
        <v>1111</v>
      </c>
      <c r="AN184" s="79" t="b">
        <v>0</v>
      </c>
      <c r="AO184" s="85" t="s">
        <v>845</v>
      </c>
      <c r="AP184" s="79" t="s">
        <v>176</v>
      </c>
      <c r="AQ184" s="79">
        <v>0</v>
      </c>
      <c r="AR184" s="79">
        <v>0</v>
      </c>
      <c r="AS184" s="79"/>
      <c r="AT184" s="79"/>
      <c r="AU184" s="79"/>
      <c r="AV184" s="79"/>
      <c r="AW184" s="79"/>
      <c r="AX184" s="79"/>
      <c r="AY184" s="79"/>
      <c r="AZ184" s="79"/>
      <c r="BA184">
        <v>3</v>
      </c>
      <c r="BB184" s="78" t="str">
        <f>REPLACE(INDEX(GroupVertices[Group],MATCH(Edges[[#This Row],[Vertex 1]],GroupVertices[Vertex],0)),1,1,"")</f>
        <v>2</v>
      </c>
      <c r="BC184" s="78" t="str">
        <f>REPLACE(INDEX(GroupVertices[Group],MATCH(Edges[[#This Row],[Vertex 2]],GroupVertices[Vertex],0)),1,1,"")</f>
        <v>2</v>
      </c>
      <c r="BD184" s="48"/>
      <c r="BE184" s="49"/>
      <c r="BF184" s="48"/>
      <c r="BG184" s="49"/>
      <c r="BH184" s="48"/>
      <c r="BI184" s="49"/>
      <c r="BJ184" s="48"/>
      <c r="BK184" s="49"/>
      <c r="BL184" s="48"/>
    </row>
    <row r="185" spans="1:64" ht="15">
      <c r="A185" s="64" t="s">
        <v>234</v>
      </c>
      <c r="B185" s="64" t="s">
        <v>232</v>
      </c>
      <c r="C185" s="65" t="s">
        <v>2657</v>
      </c>
      <c r="D185" s="66">
        <v>8.25</v>
      </c>
      <c r="E185" s="67" t="s">
        <v>136</v>
      </c>
      <c r="F185" s="68">
        <v>17.75</v>
      </c>
      <c r="G185" s="65"/>
      <c r="H185" s="69"/>
      <c r="I185" s="70"/>
      <c r="J185" s="70"/>
      <c r="K185" s="34" t="s">
        <v>66</v>
      </c>
      <c r="L185" s="77">
        <v>185</v>
      </c>
      <c r="M185" s="77"/>
      <c r="N185" s="72"/>
      <c r="O185" s="79" t="s">
        <v>336</v>
      </c>
      <c r="P185" s="81">
        <v>43692.78821759259</v>
      </c>
      <c r="Q185" s="79" t="s">
        <v>389</v>
      </c>
      <c r="R185" s="82" t="s">
        <v>531</v>
      </c>
      <c r="S185" s="79" t="s">
        <v>548</v>
      </c>
      <c r="T185" s="79"/>
      <c r="U185" s="79"/>
      <c r="V185" s="82" t="s">
        <v>589</v>
      </c>
      <c r="W185" s="81">
        <v>43692.78821759259</v>
      </c>
      <c r="X185" s="82" t="s">
        <v>671</v>
      </c>
      <c r="Y185" s="79"/>
      <c r="Z185" s="79"/>
      <c r="AA185" s="85" t="s">
        <v>843</v>
      </c>
      <c r="AB185" s="85" t="s">
        <v>838</v>
      </c>
      <c r="AC185" s="79" t="b">
        <v>0</v>
      </c>
      <c r="AD185" s="79">
        <v>0</v>
      </c>
      <c r="AE185" s="85" t="s">
        <v>1041</v>
      </c>
      <c r="AF185" s="79" t="b">
        <v>0</v>
      </c>
      <c r="AG185" s="79" t="s">
        <v>1102</v>
      </c>
      <c r="AH185" s="79"/>
      <c r="AI185" s="85" t="s">
        <v>1033</v>
      </c>
      <c r="AJ185" s="79" t="b">
        <v>0</v>
      </c>
      <c r="AK185" s="79">
        <v>0</v>
      </c>
      <c r="AL185" s="85" t="s">
        <v>1033</v>
      </c>
      <c r="AM185" s="79" t="s">
        <v>1109</v>
      </c>
      <c r="AN185" s="79" t="b">
        <v>1</v>
      </c>
      <c r="AO185" s="85" t="s">
        <v>838</v>
      </c>
      <c r="AP185" s="79" t="s">
        <v>176</v>
      </c>
      <c r="AQ185" s="79">
        <v>0</v>
      </c>
      <c r="AR185" s="79">
        <v>0</v>
      </c>
      <c r="AS185" s="79"/>
      <c r="AT185" s="79"/>
      <c r="AU185" s="79"/>
      <c r="AV185" s="79"/>
      <c r="AW185" s="79"/>
      <c r="AX185" s="79"/>
      <c r="AY185" s="79"/>
      <c r="AZ185" s="79"/>
      <c r="BA185">
        <v>4</v>
      </c>
      <c r="BB185" s="78" t="str">
        <f>REPLACE(INDEX(GroupVertices[Group],MATCH(Edges[[#This Row],[Vertex 1]],GroupVertices[Vertex],0)),1,1,"")</f>
        <v>2</v>
      </c>
      <c r="BC185" s="78" t="str">
        <f>REPLACE(INDEX(GroupVertices[Group],MATCH(Edges[[#This Row],[Vertex 2]],GroupVertices[Vertex],0)),1,1,"")</f>
        <v>2</v>
      </c>
      <c r="BD185" s="48"/>
      <c r="BE185" s="49"/>
      <c r="BF185" s="48"/>
      <c r="BG185" s="49"/>
      <c r="BH185" s="48"/>
      <c r="BI185" s="49"/>
      <c r="BJ185" s="48"/>
      <c r="BK185" s="49"/>
      <c r="BL185" s="48"/>
    </row>
    <row r="186" spans="1:64" ht="15">
      <c r="A186" s="64" t="s">
        <v>234</v>
      </c>
      <c r="B186" s="64" t="s">
        <v>232</v>
      </c>
      <c r="C186" s="65" t="s">
        <v>2657</v>
      </c>
      <c r="D186" s="66">
        <v>8.25</v>
      </c>
      <c r="E186" s="67" t="s">
        <v>136</v>
      </c>
      <c r="F186" s="68">
        <v>17.75</v>
      </c>
      <c r="G186" s="65"/>
      <c r="H186" s="69"/>
      <c r="I186" s="70"/>
      <c r="J186" s="70"/>
      <c r="K186" s="34" t="s">
        <v>66</v>
      </c>
      <c r="L186" s="77">
        <v>186</v>
      </c>
      <c r="M186" s="77"/>
      <c r="N186" s="72"/>
      <c r="O186" s="79" t="s">
        <v>336</v>
      </c>
      <c r="P186" s="81">
        <v>43692.78973379629</v>
      </c>
      <c r="Q186" s="79" t="s">
        <v>390</v>
      </c>
      <c r="R186" s="79"/>
      <c r="S186" s="79"/>
      <c r="T186" s="79"/>
      <c r="U186" s="79"/>
      <c r="V186" s="82" t="s">
        <v>589</v>
      </c>
      <c r="W186" s="81">
        <v>43692.78973379629</v>
      </c>
      <c r="X186" s="82" t="s">
        <v>672</v>
      </c>
      <c r="Y186" s="79"/>
      <c r="Z186" s="79"/>
      <c r="AA186" s="85" t="s">
        <v>844</v>
      </c>
      <c r="AB186" s="85" t="s">
        <v>843</v>
      </c>
      <c r="AC186" s="79" t="b">
        <v>0</v>
      </c>
      <c r="AD186" s="79">
        <v>0</v>
      </c>
      <c r="AE186" s="85" t="s">
        <v>1039</v>
      </c>
      <c r="AF186" s="79" t="b">
        <v>0</v>
      </c>
      <c r="AG186" s="79" t="s">
        <v>1102</v>
      </c>
      <c r="AH186" s="79"/>
      <c r="AI186" s="85" t="s">
        <v>1033</v>
      </c>
      <c r="AJ186" s="79" t="b">
        <v>0</v>
      </c>
      <c r="AK186" s="79">
        <v>0</v>
      </c>
      <c r="AL186" s="85" t="s">
        <v>1033</v>
      </c>
      <c r="AM186" s="79" t="s">
        <v>1109</v>
      </c>
      <c r="AN186" s="79" t="b">
        <v>0</v>
      </c>
      <c r="AO186" s="85" t="s">
        <v>843</v>
      </c>
      <c r="AP186" s="79" t="s">
        <v>176</v>
      </c>
      <c r="AQ186" s="79">
        <v>0</v>
      </c>
      <c r="AR186" s="79">
        <v>0</v>
      </c>
      <c r="AS186" s="79"/>
      <c r="AT186" s="79"/>
      <c r="AU186" s="79"/>
      <c r="AV186" s="79"/>
      <c r="AW186" s="79"/>
      <c r="AX186" s="79"/>
      <c r="AY186" s="79"/>
      <c r="AZ186" s="79"/>
      <c r="BA186">
        <v>4</v>
      </c>
      <c r="BB186" s="78" t="str">
        <f>REPLACE(INDEX(GroupVertices[Group],MATCH(Edges[[#This Row],[Vertex 1]],GroupVertices[Vertex],0)),1,1,"")</f>
        <v>2</v>
      </c>
      <c r="BC186" s="78" t="str">
        <f>REPLACE(INDEX(GroupVertices[Group],MATCH(Edges[[#This Row],[Vertex 2]],GroupVertices[Vertex],0)),1,1,"")</f>
        <v>2</v>
      </c>
      <c r="BD186" s="48"/>
      <c r="BE186" s="49"/>
      <c r="BF186" s="48"/>
      <c r="BG186" s="49"/>
      <c r="BH186" s="48"/>
      <c r="BI186" s="49"/>
      <c r="BJ186" s="48"/>
      <c r="BK186" s="49"/>
      <c r="BL186" s="48"/>
    </row>
    <row r="187" spans="1:64" ht="15">
      <c r="A187" s="64" t="s">
        <v>234</v>
      </c>
      <c r="B187" s="64" t="s">
        <v>232</v>
      </c>
      <c r="C187" s="65" t="s">
        <v>2657</v>
      </c>
      <c r="D187" s="66">
        <v>8.25</v>
      </c>
      <c r="E187" s="67" t="s">
        <v>136</v>
      </c>
      <c r="F187" s="68">
        <v>17.75</v>
      </c>
      <c r="G187" s="65"/>
      <c r="H187" s="69"/>
      <c r="I187" s="70"/>
      <c r="J187" s="70"/>
      <c r="K187" s="34" t="s">
        <v>66</v>
      </c>
      <c r="L187" s="77">
        <v>187</v>
      </c>
      <c r="M187" s="77"/>
      <c r="N187" s="72"/>
      <c r="O187" s="79" t="s">
        <v>336</v>
      </c>
      <c r="P187" s="81">
        <v>43692.805555555555</v>
      </c>
      <c r="Q187" s="79" t="s">
        <v>391</v>
      </c>
      <c r="R187" s="82" t="s">
        <v>532</v>
      </c>
      <c r="S187" s="79" t="s">
        <v>548</v>
      </c>
      <c r="T187" s="79"/>
      <c r="U187" s="79"/>
      <c r="V187" s="82" t="s">
        <v>589</v>
      </c>
      <c r="W187" s="81">
        <v>43692.805555555555</v>
      </c>
      <c r="X187" s="82" t="s">
        <v>673</v>
      </c>
      <c r="Y187" s="79"/>
      <c r="Z187" s="79"/>
      <c r="AA187" s="85" t="s">
        <v>845</v>
      </c>
      <c r="AB187" s="85" t="s">
        <v>839</v>
      </c>
      <c r="AC187" s="79" t="b">
        <v>0</v>
      </c>
      <c r="AD187" s="79">
        <v>0</v>
      </c>
      <c r="AE187" s="85" t="s">
        <v>1041</v>
      </c>
      <c r="AF187" s="79" t="b">
        <v>0</v>
      </c>
      <c r="AG187" s="79" t="s">
        <v>1102</v>
      </c>
      <c r="AH187" s="79"/>
      <c r="AI187" s="85" t="s">
        <v>1033</v>
      </c>
      <c r="AJ187" s="79" t="b">
        <v>0</v>
      </c>
      <c r="AK187" s="79">
        <v>0</v>
      </c>
      <c r="AL187" s="85" t="s">
        <v>1033</v>
      </c>
      <c r="AM187" s="79" t="s">
        <v>1109</v>
      </c>
      <c r="AN187" s="79" t="b">
        <v>1</v>
      </c>
      <c r="AO187" s="85" t="s">
        <v>839</v>
      </c>
      <c r="AP187" s="79" t="s">
        <v>176</v>
      </c>
      <c r="AQ187" s="79">
        <v>0</v>
      </c>
      <c r="AR187" s="79">
        <v>0</v>
      </c>
      <c r="AS187" s="79"/>
      <c r="AT187" s="79"/>
      <c r="AU187" s="79"/>
      <c r="AV187" s="79"/>
      <c r="AW187" s="79"/>
      <c r="AX187" s="79"/>
      <c r="AY187" s="79"/>
      <c r="AZ187" s="79"/>
      <c r="BA187">
        <v>4</v>
      </c>
      <c r="BB187" s="78" t="str">
        <f>REPLACE(INDEX(GroupVertices[Group],MATCH(Edges[[#This Row],[Vertex 1]],GroupVertices[Vertex],0)),1,1,"")</f>
        <v>2</v>
      </c>
      <c r="BC187" s="78" t="str">
        <f>REPLACE(INDEX(GroupVertices[Group],MATCH(Edges[[#This Row],[Vertex 2]],GroupVertices[Vertex],0)),1,1,"")</f>
        <v>2</v>
      </c>
      <c r="BD187" s="48"/>
      <c r="BE187" s="49"/>
      <c r="BF187" s="48"/>
      <c r="BG187" s="49"/>
      <c r="BH187" s="48"/>
      <c r="BI187" s="49"/>
      <c r="BJ187" s="48"/>
      <c r="BK187" s="49"/>
      <c r="BL187" s="48"/>
    </row>
    <row r="188" spans="1:64" ht="15">
      <c r="A188" s="64" t="s">
        <v>234</v>
      </c>
      <c r="B188" s="64" t="s">
        <v>232</v>
      </c>
      <c r="C188" s="65" t="s">
        <v>2657</v>
      </c>
      <c r="D188" s="66">
        <v>8.25</v>
      </c>
      <c r="E188" s="67" t="s">
        <v>136</v>
      </c>
      <c r="F188" s="68">
        <v>17.75</v>
      </c>
      <c r="G188" s="65"/>
      <c r="H188" s="69"/>
      <c r="I188" s="70"/>
      <c r="J188" s="70"/>
      <c r="K188" s="34" t="s">
        <v>66</v>
      </c>
      <c r="L188" s="77">
        <v>188</v>
      </c>
      <c r="M188" s="77"/>
      <c r="N188" s="72"/>
      <c r="O188" s="79" t="s">
        <v>336</v>
      </c>
      <c r="P188" s="81">
        <v>43692.82944444445</v>
      </c>
      <c r="Q188" s="79" t="s">
        <v>392</v>
      </c>
      <c r="R188" s="79"/>
      <c r="S188" s="79"/>
      <c r="T188" s="79"/>
      <c r="U188" s="79"/>
      <c r="V188" s="82" t="s">
        <v>589</v>
      </c>
      <c r="W188" s="81">
        <v>43692.82944444445</v>
      </c>
      <c r="X188" s="82" t="s">
        <v>674</v>
      </c>
      <c r="Y188" s="79"/>
      <c r="Z188" s="79"/>
      <c r="AA188" s="85" t="s">
        <v>846</v>
      </c>
      <c r="AB188" s="85" t="s">
        <v>841</v>
      </c>
      <c r="AC188" s="79" t="b">
        <v>0</v>
      </c>
      <c r="AD188" s="79">
        <v>0</v>
      </c>
      <c r="AE188" s="85" t="s">
        <v>1041</v>
      </c>
      <c r="AF188" s="79" t="b">
        <v>0</v>
      </c>
      <c r="AG188" s="79" t="s">
        <v>1102</v>
      </c>
      <c r="AH188" s="79"/>
      <c r="AI188" s="85" t="s">
        <v>1033</v>
      </c>
      <c r="AJ188" s="79" t="b">
        <v>0</v>
      </c>
      <c r="AK188" s="79">
        <v>0</v>
      </c>
      <c r="AL188" s="85" t="s">
        <v>1033</v>
      </c>
      <c r="AM188" s="79" t="s">
        <v>1109</v>
      </c>
      <c r="AN188" s="79" t="b">
        <v>0</v>
      </c>
      <c r="AO188" s="85" t="s">
        <v>841</v>
      </c>
      <c r="AP188" s="79" t="s">
        <v>176</v>
      </c>
      <c r="AQ188" s="79">
        <v>0</v>
      </c>
      <c r="AR188" s="79">
        <v>0</v>
      </c>
      <c r="AS188" s="79"/>
      <c r="AT188" s="79"/>
      <c r="AU188" s="79"/>
      <c r="AV188" s="79"/>
      <c r="AW188" s="79"/>
      <c r="AX188" s="79"/>
      <c r="AY188" s="79"/>
      <c r="AZ188" s="79"/>
      <c r="BA188">
        <v>4</v>
      </c>
      <c r="BB188" s="78" t="str">
        <f>REPLACE(INDEX(GroupVertices[Group],MATCH(Edges[[#This Row],[Vertex 1]],GroupVertices[Vertex],0)),1,1,"")</f>
        <v>2</v>
      </c>
      <c r="BC188" s="78" t="str">
        <f>REPLACE(INDEX(GroupVertices[Group],MATCH(Edges[[#This Row],[Vertex 2]],GroupVertices[Vertex],0)),1,1,"")</f>
        <v>2</v>
      </c>
      <c r="BD188" s="48"/>
      <c r="BE188" s="49"/>
      <c r="BF188" s="48"/>
      <c r="BG188" s="49"/>
      <c r="BH188" s="48"/>
      <c r="BI188" s="49"/>
      <c r="BJ188" s="48"/>
      <c r="BK188" s="49"/>
      <c r="BL188" s="48"/>
    </row>
    <row r="189" spans="1:64" ht="15">
      <c r="A189" s="64" t="s">
        <v>233</v>
      </c>
      <c r="B189" s="64" t="s">
        <v>267</v>
      </c>
      <c r="C189" s="65" t="s">
        <v>2657</v>
      </c>
      <c r="D189" s="66">
        <v>8.25</v>
      </c>
      <c r="E189" s="67" t="s">
        <v>136</v>
      </c>
      <c r="F189" s="68">
        <v>17.75</v>
      </c>
      <c r="G189" s="65"/>
      <c r="H189" s="69"/>
      <c r="I189" s="70"/>
      <c r="J189" s="70"/>
      <c r="K189" s="34" t="s">
        <v>65</v>
      </c>
      <c r="L189" s="77">
        <v>189</v>
      </c>
      <c r="M189" s="77"/>
      <c r="N189" s="72"/>
      <c r="O189" s="79" t="s">
        <v>336</v>
      </c>
      <c r="P189" s="81">
        <v>43692.78640046297</v>
      </c>
      <c r="Q189" s="79" t="s">
        <v>384</v>
      </c>
      <c r="R189" s="82" t="s">
        <v>528</v>
      </c>
      <c r="S189" s="79" t="s">
        <v>548</v>
      </c>
      <c r="T189" s="79"/>
      <c r="U189" s="79"/>
      <c r="V189" s="82" t="s">
        <v>588</v>
      </c>
      <c r="W189" s="81">
        <v>43692.78640046297</v>
      </c>
      <c r="X189" s="82" t="s">
        <v>666</v>
      </c>
      <c r="Y189" s="79"/>
      <c r="Z189" s="79"/>
      <c r="AA189" s="85" t="s">
        <v>838</v>
      </c>
      <c r="AB189" s="85" t="s">
        <v>837</v>
      </c>
      <c r="AC189" s="79" t="b">
        <v>0</v>
      </c>
      <c r="AD189" s="79">
        <v>0</v>
      </c>
      <c r="AE189" s="85" t="s">
        <v>1040</v>
      </c>
      <c r="AF189" s="79" t="b">
        <v>0</v>
      </c>
      <c r="AG189" s="79" t="s">
        <v>1102</v>
      </c>
      <c r="AH189" s="79"/>
      <c r="AI189" s="85" t="s">
        <v>1033</v>
      </c>
      <c r="AJ189" s="79" t="b">
        <v>0</v>
      </c>
      <c r="AK189" s="79">
        <v>0</v>
      </c>
      <c r="AL189" s="85" t="s">
        <v>1033</v>
      </c>
      <c r="AM189" s="79" t="s">
        <v>1111</v>
      </c>
      <c r="AN189" s="79" t="b">
        <v>1</v>
      </c>
      <c r="AO189" s="85" t="s">
        <v>837</v>
      </c>
      <c r="AP189" s="79" t="s">
        <v>176</v>
      </c>
      <c r="AQ189" s="79">
        <v>0</v>
      </c>
      <c r="AR189" s="79">
        <v>0</v>
      </c>
      <c r="AS189" s="79"/>
      <c r="AT189" s="79"/>
      <c r="AU189" s="79"/>
      <c r="AV189" s="79"/>
      <c r="AW189" s="79"/>
      <c r="AX189" s="79"/>
      <c r="AY189" s="79"/>
      <c r="AZ189" s="79"/>
      <c r="BA189">
        <v>4</v>
      </c>
      <c r="BB189" s="78" t="str">
        <f>REPLACE(INDEX(GroupVertices[Group],MATCH(Edges[[#This Row],[Vertex 1]],GroupVertices[Vertex],0)),1,1,"")</f>
        <v>2</v>
      </c>
      <c r="BC189" s="78" t="str">
        <f>REPLACE(INDEX(GroupVertices[Group],MATCH(Edges[[#This Row],[Vertex 2]],GroupVertices[Vertex],0)),1,1,"")</f>
        <v>2</v>
      </c>
      <c r="BD189" s="48"/>
      <c r="BE189" s="49"/>
      <c r="BF189" s="48"/>
      <c r="BG189" s="49"/>
      <c r="BH189" s="48"/>
      <c r="BI189" s="49"/>
      <c r="BJ189" s="48"/>
      <c r="BK189" s="49"/>
      <c r="BL189" s="48"/>
    </row>
    <row r="190" spans="1:64" ht="15">
      <c r="A190" s="64" t="s">
        <v>233</v>
      </c>
      <c r="B190" s="64" t="s">
        <v>226</v>
      </c>
      <c r="C190" s="65" t="s">
        <v>2657</v>
      </c>
      <c r="D190" s="66">
        <v>8.25</v>
      </c>
      <c r="E190" s="67" t="s">
        <v>136</v>
      </c>
      <c r="F190" s="68">
        <v>17.75</v>
      </c>
      <c r="G190" s="65"/>
      <c r="H190" s="69"/>
      <c r="I190" s="70"/>
      <c r="J190" s="70"/>
      <c r="K190" s="34" t="s">
        <v>65</v>
      </c>
      <c r="L190" s="77">
        <v>190</v>
      </c>
      <c r="M190" s="77"/>
      <c r="N190" s="72"/>
      <c r="O190" s="79" t="s">
        <v>336</v>
      </c>
      <c r="P190" s="81">
        <v>43692.78640046297</v>
      </c>
      <c r="Q190" s="79" t="s">
        <v>384</v>
      </c>
      <c r="R190" s="82" t="s">
        <v>528</v>
      </c>
      <c r="S190" s="79" t="s">
        <v>548</v>
      </c>
      <c r="T190" s="79"/>
      <c r="U190" s="79"/>
      <c r="V190" s="82" t="s">
        <v>588</v>
      </c>
      <c r="W190" s="81">
        <v>43692.78640046297</v>
      </c>
      <c r="X190" s="82" t="s">
        <v>666</v>
      </c>
      <c r="Y190" s="79"/>
      <c r="Z190" s="79"/>
      <c r="AA190" s="85" t="s">
        <v>838</v>
      </c>
      <c r="AB190" s="85" t="s">
        <v>837</v>
      </c>
      <c r="AC190" s="79" t="b">
        <v>0</v>
      </c>
      <c r="AD190" s="79">
        <v>0</v>
      </c>
      <c r="AE190" s="85" t="s">
        <v>1040</v>
      </c>
      <c r="AF190" s="79" t="b">
        <v>0</v>
      </c>
      <c r="AG190" s="79" t="s">
        <v>1102</v>
      </c>
      <c r="AH190" s="79"/>
      <c r="AI190" s="85" t="s">
        <v>1033</v>
      </c>
      <c r="AJ190" s="79" t="b">
        <v>0</v>
      </c>
      <c r="AK190" s="79">
        <v>0</v>
      </c>
      <c r="AL190" s="85" t="s">
        <v>1033</v>
      </c>
      <c r="AM190" s="79" t="s">
        <v>1111</v>
      </c>
      <c r="AN190" s="79" t="b">
        <v>1</v>
      </c>
      <c r="AO190" s="85" t="s">
        <v>837</v>
      </c>
      <c r="AP190" s="79" t="s">
        <v>176</v>
      </c>
      <c r="AQ190" s="79">
        <v>0</v>
      </c>
      <c r="AR190" s="79">
        <v>0</v>
      </c>
      <c r="AS190" s="79"/>
      <c r="AT190" s="79"/>
      <c r="AU190" s="79"/>
      <c r="AV190" s="79"/>
      <c r="AW190" s="79"/>
      <c r="AX190" s="79"/>
      <c r="AY190" s="79"/>
      <c r="AZ190" s="79"/>
      <c r="BA190">
        <v>4</v>
      </c>
      <c r="BB190" s="78" t="str">
        <f>REPLACE(INDEX(GroupVertices[Group],MATCH(Edges[[#This Row],[Vertex 1]],GroupVertices[Vertex],0)),1,1,"")</f>
        <v>2</v>
      </c>
      <c r="BC190" s="78" t="str">
        <f>REPLACE(INDEX(GroupVertices[Group],MATCH(Edges[[#This Row],[Vertex 2]],GroupVertices[Vertex],0)),1,1,"")</f>
        <v>2</v>
      </c>
      <c r="BD190" s="48"/>
      <c r="BE190" s="49"/>
      <c r="BF190" s="48"/>
      <c r="BG190" s="49"/>
      <c r="BH190" s="48"/>
      <c r="BI190" s="49"/>
      <c r="BJ190" s="48"/>
      <c r="BK190" s="49"/>
      <c r="BL190" s="48"/>
    </row>
    <row r="191" spans="1:64" ht="15">
      <c r="A191" s="64" t="s">
        <v>233</v>
      </c>
      <c r="B191" s="64" t="s">
        <v>249</v>
      </c>
      <c r="C191" s="65" t="s">
        <v>2657</v>
      </c>
      <c r="D191" s="66">
        <v>8.25</v>
      </c>
      <c r="E191" s="67" t="s">
        <v>136</v>
      </c>
      <c r="F191" s="68">
        <v>17.75</v>
      </c>
      <c r="G191" s="65"/>
      <c r="H191" s="69"/>
      <c r="I191" s="70"/>
      <c r="J191" s="70"/>
      <c r="K191" s="34" t="s">
        <v>65</v>
      </c>
      <c r="L191" s="77">
        <v>191</v>
      </c>
      <c r="M191" s="77"/>
      <c r="N191" s="72"/>
      <c r="O191" s="79" t="s">
        <v>336</v>
      </c>
      <c r="P191" s="81">
        <v>43692.78640046297</v>
      </c>
      <c r="Q191" s="79" t="s">
        <v>384</v>
      </c>
      <c r="R191" s="82" t="s">
        <v>528</v>
      </c>
      <c r="S191" s="79" t="s">
        <v>548</v>
      </c>
      <c r="T191" s="79"/>
      <c r="U191" s="79"/>
      <c r="V191" s="82" t="s">
        <v>588</v>
      </c>
      <c r="W191" s="81">
        <v>43692.78640046297</v>
      </c>
      <c r="X191" s="82" t="s">
        <v>666</v>
      </c>
      <c r="Y191" s="79"/>
      <c r="Z191" s="79"/>
      <c r="AA191" s="85" t="s">
        <v>838</v>
      </c>
      <c r="AB191" s="85" t="s">
        <v>837</v>
      </c>
      <c r="AC191" s="79" t="b">
        <v>0</v>
      </c>
      <c r="AD191" s="79">
        <v>0</v>
      </c>
      <c r="AE191" s="85" t="s">
        <v>1040</v>
      </c>
      <c r="AF191" s="79" t="b">
        <v>0</v>
      </c>
      <c r="AG191" s="79" t="s">
        <v>1102</v>
      </c>
      <c r="AH191" s="79"/>
      <c r="AI191" s="85" t="s">
        <v>1033</v>
      </c>
      <c r="AJ191" s="79" t="b">
        <v>0</v>
      </c>
      <c r="AK191" s="79">
        <v>0</v>
      </c>
      <c r="AL191" s="85" t="s">
        <v>1033</v>
      </c>
      <c r="AM191" s="79" t="s">
        <v>1111</v>
      </c>
      <c r="AN191" s="79" t="b">
        <v>1</v>
      </c>
      <c r="AO191" s="85" t="s">
        <v>837</v>
      </c>
      <c r="AP191" s="79" t="s">
        <v>176</v>
      </c>
      <c r="AQ191" s="79">
        <v>0</v>
      </c>
      <c r="AR191" s="79">
        <v>0</v>
      </c>
      <c r="AS191" s="79"/>
      <c r="AT191" s="79"/>
      <c r="AU191" s="79"/>
      <c r="AV191" s="79"/>
      <c r="AW191" s="79"/>
      <c r="AX191" s="79"/>
      <c r="AY191" s="79"/>
      <c r="AZ191" s="79"/>
      <c r="BA191">
        <v>4</v>
      </c>
      <c r="BB191" s="78" t="str">
        <f>REPLACE(INDEX(GroupVertices[Group],MATCH(Edges[[#This Row],[Vertex 1]],GroupVertices[Vertex],0)),1,1,"")</f>
        <v>2</v>
      </c>
      <c r="BC191" s="78" t="str">
        <f>REPLACE(INDEX(GroupVertices[Group],MATCH(Edges[[#This Row],[Vertex 2]],GroupVertices[Vertex],0)),1,1,"")</f>
        <v>1</v>
      </c>
      <c r="BD191" s="48"/>
      <c r="BE191" s="49"/>
      <c r="BF191" s="48"/>
      <c r="BG191" s="49"/>
      <c r="BH191" s="48"/>
      <c r="BI191" s="49"/>
      <c r="BJ191" s="48"/>
      <c r="BK191" s="49"/>
      <c r="BL191" s="48"/>
    </row>
    <row r="192" spans="1:64" ht="15">
      <c r="A192" s="64" t="s">
        <v>233</v>
      </c>
      <c r="B192" s="64" t="s">
        <v>234</v>
      </c>
      <c r="C192" s="65" t="s">
        <v>2656</v>
      </c>
      <c r="D192" s="66">
        <v>3</v>
      </c>
      <c r="E192" s="67" t="s">
        <v>132</v>
      </c>
      <c r="F192" s="68">
        <v>35</v>
      </c>
      <c r="G192" s="65"/>
      <c r="H192" s="69"/>
      <c r="I192" s="70"/>
      <c r="J192" s="70"/>
      <c r="K192" s="34" t="s">
        <v>66</v>
      </c>
      <c r="L192" s="77">
        <v>192</v>
      </c>
      <c r="M192" s="77"/>
      <c r="N192" s="72"/>
      <c r="O192" s="79" t="s">
        <v>336</v>
      </c>
      <c r="P192" s="81">
        <v>43692.78640046297</v>
      </c>
      <c r="Q192" s="79" t="s">
        <v>384</v>
      </c>
      <c r="R192" s="82" t="s">
        <v>528</v>
      </c>
      <c r="S192" s="79" t="s">
        <v>548</v>
      </c>
      <c r="T192" s="79"/>
      <c r="U192" s="79"/>
      <c r="V192" s="82" t="s">
        <v>588</v>
      </c>
      <c r="W192" s="81">
        <v>43692.78640046297</v>
      </c>
      <c r="X192" s="82" t="s">
        <v>666</v>
      </c>
      <c r="Y192" s="79"/>
      <c r="Z192" s="79"/>
      <c r="AA192" s="85" t="s">
        <v>838</v>
      </c>
      <c r="AB192" s="85" t="s">
        <v>837</v>
      </c>
      <c r="AC192" s="79" t="b">
        <v>0</v>
      </c>
      <c r="AD192" s="79">
        <v>0</v>
      </c>
      <c r="AE192" s="85" t="s">
        <v>1040</v>
      </c>
      <c r="AF192" s="79" t="b">
        <v>0</v>
      </c>
      <c r="AG192" s="79" t="s">
        <v>1102</v>
      </c>
      <c r="AH192" s="79"/>
      <c r="AI192" s="85" t="s">
        <v>1033</v>
      </c>
      <c r="AJ192" s="79" t="b">
        <v>0</v>
      </c>
      <c r="AK192" s="79">
        <v>0</v>
      </c>
      <c r="AL192" s="85" t="s">
        <v>1033</v>
      </c>
      <c r="AM192" s="79" t="s">
        <v>1111</v>
      </c>
      <c r="AN192" s="79" t="b">
        <v>1</v>
      </c>
      <c r="AO192" s="85" t="s">
        <v>837</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2</v>
      </c>
      <c r="BC192" s="78" t="str">
        <f>REPLACE(INDEX(GroupVertices[Group],MATCH(Edges[[#This Row],[Vertex 2]],GroupVertices[Vertex],0)),1,1,"")</f>
        <v>2</v>
      </c>
      <c r="BD192" s="48">
        <v>0</v>
      </c>
      <c r="BE192" s="49">
        <v>0</v>
      </c>
      <c r="BF192" s="48">
        <v>0</v>
      </c>
      <c r="BG192" s="49">
        <v>0</v>
      </c>
      <c r="BH192" s="48">
        <v>0</v>
      </c>
      <c r="BI192" s="49">
        <v>0</v>
      </c>
      <c r="BJ192" s="48">
        <v>12</v>
      </c>
      <c r="BK192" s="49">
        <v>100</v>
      </c>
      <c r="BL192" s="48">
        <v>12</v>
      </c>
    </row>
    <row r="193" spans="1:64" ht="15">
      <c r="A193" s="64" t="s">
        <v>233</v>
      </c>
      <c r="B193" s="64" t="s">
        <v>267</v>
      </c>
      <c r="C193" s="65" t="s">
        <v>2657</v>
      </c>
      <c r="D193" s="66">
        <v>8.25</v>
      </c>
      <c r="E193" s="67" t="s">
        <v>136</v>
      </c>
      <c r="F193" s="68">
        <v>17.75</v>
      </c>
      <c r="G193" s="65"/>
      <c r="H193" s="69"/>
      <c r="I193" s="70"/>
      <c r="J193" s="70"/>
      <c r="K193" s="34" t="s">
        <v>65</v>
      </c>
      <c r="L193" s="77">
        <v>193</v>
      </c>
      <c r="M193" s="77"/>
      <c r="N193" s="72"/>
      <c r="O193" s="79" t="s">
        <v>336</v>
      </c>
      <c r="P193" s="81">
        <v>43692.79599537037</v>
      </c>
      <c r="Q193" s="79" t="s">
        <v>385</v>
      </c>
      <c r="R193" s="82" t="s">
        <v>529</v>
      </c>
      <c r="S193" s="79" t="s">
        <v>548</v>
      </c>
      <c r="T193" s="79"/>
      <c r="U193" s="79"/>
      <c r="V193" s="82" t="s">
        <v>588</v>
      </c>
      <c r="W193" s="81">
        <v>43692.79599537037</v>
      </c>
      <c r="X193" s="82" t="s">
        <v>667</v>
      </c>
      <c r="Y193" s="79"/>
      <c r="Z193" s="79"/>
      <c r="AA193" s="85" t="s">
        <v>839</v>
      </c>
      <c r="AB193" s="85" t="s">
        <v>844</v>
      </c>
      <c r="AC193" s="79" t="b">
        <v>0</v>
      </c>
      <c r="AD193" s="79">
        <v>0</v>
      </c>
      <c r="AE193" s="85" t="s">
        <v>1039</v>
      </c>
      <c r="AF193" s="79" t="b">
        <v>0</v>
      </c>
      <c r="AG193" s="79" t="s">
        <v>1102</v>
      </c>
      <c r="AH193" s="79"/>
      <c r="AI193" s="85" t="s">
        <v>1033</v>
      </c>
      <c r="AJ193" s="79" t="b">
        <v>0</v>
      </c>
      <c r="AK193" s="79">
        <v>0</v>
      </c>
      <c r="AL193" s="85" t="s">
        <v>1033</v>
      </c>
      <c r="AM193" s="79" t="s">
        <v>1111</v>
      </c>
      <c r="AN193" s="79" t="b">
        <v>1</v>
      </c>
      <c r="AO193" s="85" t="s">
        <v>844</v>
      </c>
      <c r="AP193" s="79" t="s">
        <v>176</v>
      </c>
      <c r="AQ193" s="79">
        <v>0</v>
      </c>
      <c r="AR193" s="79">
        <v>0</v>
      </c>
      <c r="AS193" s="79"/>
      <c r="AT193" s="79"/>
      <c r="AU193" s="79"/>
      <c r="AV193" s="79"/>
      <c r="AW193" s="79"/>
      <c r="AX193" s="79"/>
      <c r="AY193" s="79"/>
      <c r="AZ193" s="79"/>
      <c r="BA193">
        <v>4</v>
      </c>
      <c r="BB193" s="78" t="str">
        <f>REPLACE(INDEX(GroupVertices[Group],MATCH(Edges[[#This Row],[Vertex 1]],GroupVertices[Vertex],0)),1,1,"")</f>
        <v>2</v>
      </c>
      <c r="BC193" s="78" t="str">
        <f>REPLACE(INDEX(GroupVertices[Group],MATCH(Edges[[#This Row],[Vertex 2]],GroupVertices[Vertex],0)),1,1,"")</f>
        <v>2</v>
      </c>
      <c r="BD193" s="48"/>
      <c r="BE193" s="49"/>
      <c r="BF193" s="48"/>
      <c r="BG193" s="49"/>
      <c r="BH193" s="48"/>
      <c r="BI193" s="49"/>
      <c r="BJ193" s="48"/>
      <c r="BK193" s="49"/>
      <c r="BL193" s="48"/>
    </row>
    <row r="194" spans="1:64" ht="15">
      <c r="A194" s="64" t="s">
        <v>233</v>
      </c>
      <c r="B194" s="64" t="s">
        <v>226</v>
      </c>
      <c r="C194" s="65" t="s">
        <v>2657</v>
      </c>
      <c r="D194" s="66">
        <v>8.25</v>
      </c>
      <c r="E194" s="67" t="s">
        <v>136</v>
      </c>
      <c r="F194" s="68">
        <v>17.75</v>
      </c>
      <c r="G194" s="65"/>
      <c r="H194" s="69"/>
      <c r="I194" s="70"/>
      <c r="J194" s="70"/>
      <c r="K194" s="34" t="s">
        <v>65</v>
      </c>
      <c r="L194" s="77">
        <v>194</v>
      </c>
      <c r="M194" s="77"/>
      <c r="N194" s="72"/>
      <c r="O194" s="79" t="s">
        <v>336</v>
      </c>
      <c r="P194" s="81">
        <v>43692.79599537037</v>
      </c>
      <c r="Q194" s="79" t="s">
        <v>385</v>
      </c>
      <c r="R194" s="82" t="s">
        <v>529</v>
      </c>
      <c r="S194" s="79" t="s">
        <v>548</v>
      </c>
      <c r="T194" s="79"/>
      <c r="U194" s="79"/>
      <c r="V194" s="82" t="s">
        <v>588</v>
      </c>
      <c r="W194" s="81">
        <v>43692.79599537037</v>
      </c>
      <c r="X194" s="82" t="s">
        <v>667</v>
      </c>
      <c r="Y194" s="79"/>
      <c r="Z194" s="79"/>
      <c r="AA194" s="85" t="s">
        <v>839</v>
      </c>
      <c r="AB194" s="85" t="s">
        <v>844</v>
      </c>
      <c r="AC194" s="79" t="b">
        <v>0</v>
      </c>
      <c r="AD194" s="79">
        <v>0</v>
      </c>
      <c r="AE194" s="85" t="s">
        <v>1039</v>
      </c>
      <c r="AF194" s="79" t="b">
        <v>0</v>
      </c>
      <c r="AG194" s="79" t="s">
        <v>1102</v>
      </c>
      <c r="AH194" s="79"/>
      <c r="AI194" s="85" t="s">
        <v>1033</v>
      </c>
      <c r="AJ194" s="79" t="b">
        <v>0</v>
      </c>
      <c r="AK194" s="79">
        <v>0</v>
      </c>
      <c r="AL194" s="85" t="s">
        <v>1033</v>
      </c>
      <c r="AM194" s="79" t="s">
        <v>1111</v>
      </c>
      <c r="AN194" s="79" t="b">
        <v>1</v>
      </c>
      <c r="AO194" s="85" t="s">
        <v>844</v>
      </c>
      <c r="AP194" s="79" t="s">
        <v>176</v>
      </c>
      <c r="AQ194" s="79">
        <v>0</v>
      </c>
      <c r="AR194" s="79">
        <v>0</v>
      </c>
      <c r="AS194" s="79"/>
      <c r="AT194" s="79"/>
      <c r="AU194" s="79"/>
      <c r="AV194" s="79"/>
      <c r="AW194" s="79"/>
      <c r="AX194" s="79"/>
      <c r="AY194" s="79"/>
      <c r="AZ194" s="79"/>
      <c r="BA194">
        <v>4</v>
      </c>
      <c r="BB194" s="78" t="str">
        <f>REPLACE(INDEX(GroupVertices[Group],MATCH(Edges[[#This Row],[Vertex 1]],GroupVertices[Vertex],0)),1,1,"")</f>
        <v>2</v>
      </c>
      <c r="BC194" s="78" t="str">
        <f>REPLACE(INDEX(GroupVertices[Group],MATCH(Edges[[#This Row],[Vertex 2]],GroupVertices[Vertex],0)),1,1,"")</f>
        <v>2</v>
      </c>
      <c r="BD194" s="48"/>
      <c r="BE194" s="49"/>
      <c r="BF194" s="48"/>
      <c r="BG194" s="49"/>
      <c r="BH194" s="48"/>
      <c r="BI194" s="49"/>
      <c r="BJ194" s="48"/>
      <c r="BK194" s="49"/>
      <c r="BL194" s="48"/>
    </row>
    <row r="195" spans="1:64" ht="15">
      <c r="A195" s="64" t="s">
        <v>233</v>
      </c>
      <c r="B195" s="64" t="s">
        <v>249</v>
      </c>
      <c r="C195" s="65" t="s">
        <v>2657</v>
      </c>
      <c r="D195" s="66">
        <v>8.25</v>
      </c>
      <c r="E195" s="67" t="s">
        <v>136</v>
      </c>
      <c r="F195" s="68">
        <v>17.75</v>
      </c>
      <c r="G195" s="65"/>
      <c r="H195" s="69"/>
      <c r="I195" s="70"/>
      <c r="J195" s="70"/>
      <c r="K195" s="34" t="s">
        <v>65</v>
      </c>
      <c r="L195" s="77">
        <v>195</v>
      </c>
      <c r="M195" s="77"/>
      <c r="N195" s="72"/>
      <c r="O195" s="79" t="s">
        <v>336</v>
      </c>
      <c r="P195" s="81">
        <v>43692.79599537037</v>
      </c>
      <c r="Q195" s="79" t="s">
        <v>385</v>
      </c>
      <c r="R195" s="82" t="s">
        <v>529</v>
      </c>
      <c r="S195" s="79" t="s">
        <v>548</v>
      </c>
      <c r="T195" s="79"/>
      <c r="U195" s="79"/>
      <c r="V195" s="82" t="s">
        <v>588</v>
      </c>
      <c r="W195" s="81">
        <v>43692.79599537037</v>
      </c>
      <c r="X195" s="82" t="s">
        <v>667</v>
      </c>
      <c r="Y195" s="79"/>
      <c r="Z195" s="79"/>
      <c r="AA195" s="85" t="s">
        <v>839</v>
      </c>
      <c r="AB195" s="85" t="s">
        <v>844</v>
      </c>
      <c r="AC195" s="79" t="b">
        <v>0</v>
      </c>
      <c r="AD195" s="79">
        <v>0</v>
      </c>
      <c r="AE195" s="85" t="s">
        <v>1039</v>
      </c>
      <c r="AF195" s="79" t="b">
        <v>0</v>
      </c>
      <c r="AG195" s="79" t="s">
        <v>1102</v>
      </c>
      <c r="AH195" s="79"/>
      <c r="AI195" s="85" t="s">
        <v>1033</v>
      </c>
      <c r="AJ195" s="79" t="b">
        <v>0</v>
      </c>
      <c r="AK195" s="79">
        <v>0</v>
      </c>
      <c r="AL195" s="85" t="s">
        <v>1033</v>
      </c>
      <c r="AM195" s="79" t="s">
        <v>1111</v>
      </c>
      <c r="AN195" s="79" t="b">
        <v>1</v>
      </c>
      <c r="AO195" s="85" t="s">
        <v>844</v>
      </c>
      <c r="AP195" s="79" t="s">
        <v>176</v>
      </c>
      <c r="AQ195" s="79">
        <v>0</v>
      </c>
      <c r="AR195" s="79">
        <v>0</v>
      </c>
      <c r="AS195" s="79"/>
      <c r="AT195" s="79"/>
      <c r="AU195" s="79"/>
      <c r="AV195" s="79"/>
      <c r="AW195" s="79"/>
      <c r="AX195" s="79"/>
      <c r="AY195" s="79"/>
      <c r="AZ195" s="79"/>
      <c r="BA195">
        <v>4</v>
      </c>
      <c r="BB195" s="78" t="str">
        <f>REPLACE(INDEX(GroupVertices[Group],MATCH(Edges[[#This Row],[Vertex 1]],GroupVertices[Vertex],0)),1,1,"")</f>
        <v>2</v>
      </c>
      <c r="BC195" s="78" t="str">
        <f>REPLACE(INDEX(GroupVertices[Group],MATCH(Edges[[#This Row],[Vertex 2]],GroupVertices[Vertex],0)),1,1,"")</f>
        <v>1</v>
      </c>
      <c r="BD195" s="48"/>
      <c r="BE195" s="49"/>
      <c r="BF195" s="48"/>
      <c r="BG195" s="49"/>
      <c r="BH195" s="48"/>
      <c r="BI195" s="49"/>
      <c r="BJ195" s="48"/>
      <c r="BK195" s="49"/>
      <c r="BL195" s="48"/>
    </row>
    <row r="196" spans="1:64" ht="15">
      <c r="A196" s="64" t="s">
        <v>233</v>
      </c>
      <c r="B196" s="64" t="s">
        <v>234</v>
      </c>
      <c r="C196" s="65" t="s">
        <v>2658</v>
      </c>
      <c r="D196" s="66">
        <v>6.5</v>
      </c>
      <c r="E196" s="67" t="s">
        <v>136</v>
      </c>
      <c r="F196" s="68">
        <v>23.5</v>
      </c>
      <c r="G196" s="65"/>
      <c r="H196" s="69"/>
      <c r="I196" s="70"/>
      <c r="J196" s="70"/>
      <c r="K196" s="34" t="s">
        <v>66</v>
      </c>
      <c r="L196" s="77">
        <v>196</v>
      </c>
      <c r="M196" s="77"/>
      <c r="N196" s="72"/>
      <c r="O196" s="79" t="s">
        <v>337</v>
      </c>
      <c r="P196" s="81">
        <v>43692.79599537037</v>
      </c>
      <c r="Q196" s="79" t="s">
        <v>385</v>
      </c>
      <c r="R196" s="82" t="s">
        <v>529</v>
      </c>
      <c r="S196" s="79" t="s">
        <v>548</v>
      </c>
      <c r="T196" s="79"/>
      <c r="U196" s="79"/>
      <c r="V196" s="82" t="s">
        <v>588</v>
      </c>
      <c r="W196" s="81">
        <v>43692.79599537037</v>
      </c>
      <c r="X196" s="82" t="s">
        <v>667</v>
      </c>
      <c r="Y196" s="79"/>
      <c r="Z196" s="79"/>
      <c r="AA196" s="85" t="s">
        <v>839</v>
      </c>
      <c r="AB196" s="85" t="s">
        <v>844</v>
      </c>
      <c r="AC196" s="79" t="b">
        <v>0</v>
      </c>
      <c r="AD196" s="79">
        <v>0</v>
      </c>
      <c r="AE196" s="85" t="s">
        <v>1039</v>
      </c>
      <c r="AF196" s="79" t="b">
        <v>0</v>
      </c>
      <c r="AG196" s="79" t="s">
        <v>1102</v>
      </c>
      <c r="AH196" s="79"/>
      <c r="AI196" s="85" t="s">
        <v>1033</v>
      </c>
      <c r="AJ196" s="79" t="b">
        <v>0</v>
      </c>
      <c r="AK196" s="79">
        <v>0</v>
      </c>
      <c r="AL196" s="85" t="s">
        <v>1033</v>
      </c>
      <c r="AM196" s="79" t="s">
        <v>1111</v>
      </c>
      <c r="AN196" s="79" t="b">
        <v>1</v>
      </c>
      <c r="AO196" s="85" t="s">
        <v>844</v>
      </c>
      <c r="AP196" s="79" t="s">
        <v>176</v>
      </c>
      <c r="AQ196" s="79">
        <v>0</v>
      </c>
      <c r="AR196" s="79">
        <v>0</v>
      </c>
      <c r="AS196" s="79"/>
      <c r="AT196" s="79"/>
      <c r="AU196" s="79"/>
      <c r="AV196" s="79"/>
      <c r="AW196" s="79"/>
      <c r="AX196" s="79"/>
      <c r="AY196" s="79"/>
      <c r="AZ196" s="79"/>
      <c r="BA196">
        <v>3</v>
      </c>
      <c r="BB196" s="78" t="str">
        <f>REPLACE(INDEX(GroupVertices[Group],MATCH(Edges[[#This Row],[Vertex 1]],GroupVertices[Vertex],0)),1,1,"")</f>
        <v>2</v>
      </c>
      <c r="BC196" s="78" t="str">
        <f>REPLACE(INDEX(GroupVertices[Group],MATCH(Edges[[#This Row],[Vertex 2]],GroupVertices[Vertex],0)),1,1,"")</f>
        <v>2</v>
      </c>
      <c r="BD196" s="48">
        <v>0</v>
      </c>
      <c r="BE196" s="49">
        <v>0</v>
      </c>
      <c r="BF196" s="48">
        <v>0</v>
      </c>
      <c r="BG196" s="49">
        <v>0</v>
      </c>
      <c r="BH196" s="48">
        <v>0</v>
      </c>
      <c r="BI196" s="49">
        <v>0</v>
      </c>
      <c r="BJ196" s="48">
        <v>12</v>
      </c>
      <c r="BK196" s="49">
        <v>100</v>
      </c>
      <c r="BL196" s="48">
        <v>12</v>
      </c>
    </row>
    <row r="197" spans="1:64" ht="15">
      <c r="A197" s="64" t="s">
        <v>233</v>
      </c>
      <c r="B197" s="64" t="s">
        <v>267</v>
      </c>
      <c r="C197" s="65" t="s">
        <v>2657</v>
      </c>
      <c r="D197" s="66">
        <v>8.25</v>
      </c>
      <c r="E197" s="67" t="s">
        <v>136</v>
      </c>
      <c r="F197" s="68">
        <v>17.75</v>
      </c>
      <c r="G197" s="65"/>
      <c r="H197" s="69"/>
      <c r="I197" s="70"/>
      <c r="J197" s="70"/>
      <c r="K197" s="34" t="s">
        <v>65</v>
      </c>
      <c r="L197" s="77">
        <v>197</v>
      </c>
      <c r="M197" s="77"/>
      <c r="N197" s="72"/>
      <c r="O197" s="79" t="s">
        <v>336</v>
      </c>
      <c r="P197" s="81">
        <v>43692.796168981484</v>
      </c>
      <c r="Q197" s="79" t="s">
        <v>386</v>
      </c>
      <c r="R197" s="79"/>
      <c r="S197" s="79"/>
      <c r="T197" s="79"/>
      <c r="U197" s="79"/>
      <c r="V197" s="82" t="s">
        <v>588</v>
      </c>
      <c r="W197" s="81">
        <v>43692.796168981484</v>
      </c>
      <c r="X197" s="82" t="s">
        <v>668</v>
      </c>
      <c r="Y197" s="79"/>
      <c r="Z197" s="79"/>
      <c r="AA197" s="85" t="s">
        <v>840</v>
      </c>
      <c r="AB197" s="85" t="s">
        <v>844</v>
      </c>
      <c r="AC197" s="79" t="b">
        <v>0</v>
      </c>
      <c r="AD197" s="79">
        <v>0</v>
      </c>
      <c r="AE197" s="85" t="s">
        <v>1039</v>
      </c>
      <c r="AF197" s="79" t="b">
        <v>0</v>
      </c>
      <c r="AG197" s="79" t="s">
        <v>1104</v>
      </c>
      <c r="AH197" s="79"/>
      <c r="AI197" s="85" t="s">
        <v>1033</v>
      </c>
      <c r="AJ197" s="79" t="b">
        <v>0</v>
      </c>
      <c r="AK197" s="79">
        <v>0</v>
      </c>
      <c r="AL197" s="85" t="s">
        <v>1033</v>
      </c>
      <c r="AM197" s="79" t="s">
        <v>1111</v>
      </c>
      <c r="AN197" s="79" t="b">
        <v>0</v>
      </c>
      <c r="AO197" s="85" t="s">
        <v>844</v>
      </c>
      <c r="AP197" s="79" t="s">
        <v>176</v>
      </c>
      <c r="AQ197" s="79">
        <v>0</v>
      </c>
      <c r="AR197" s="79">
        <v>0</v>
      </c>
      <c r="AS197" s="79"/>
      <c r="AT197" s="79"/>
      <c r="AU197" s="79"/>
      <c r="AV197" s="79"/>
      <c r="AW197" s="79"/>
      <c r="AX197" s="79"/>
      <c r="AY197" s="79"/>
      <c r="AZ197" s="79"/>
      <c r="BA197">
        <v>4</v>
      </c>
      <c r="BB197" s="78" t="str">
        <f>REPLACE(INDEX(GroupVertices[Group],MATCH(Edges[[#This Row],[Vertex 1]],GroupVertices[Vertex],0)),1,1,"")</f>
        <v>2</v>
      </c>
      <c r="BC197" s="78" t="str">
        <f>REPLACE(INDEX(GroupVertices[Group],MATCH(Edges[[#This Row],[Vertex 2]],GroupVertices[Vertex],0)),1,1,"")</f>
        <v>2</v>
      </c>
      <c r="BD197" s="48"/>
      <c r="BE197" s="49"/>
      <c r="BF197" s="48"/>
      <c r="BG197" s="49"/>
      <c r="BH197" s="48"/>
      <c r="BI197" s="49"/>
      <c r="BJ197" s="48"/>
      <c r="BK197" s="49"/>
      <c r="BL197" s="48"/>
    </row>
    <row r="198" spans="1:64" ht="15">
      <c r="A198" s="64" t="s">
        <v>233</v>
      </c>
      <c r="B198" s="64" t="s">
        <v>226</v>
      </c>
      <c r="C198" s="65" t="s">
        <v>2657</v>
      </c>
      <c r="D198" s="66">
        <v>8.25</v>
      </c>
      <c r="E198" s="67" t="s">
        <v>136</v>
      </c>
      <c r="F198" s="68">
        <v>17.75</v>
      </c>
      <c r="G198" s="65"/>
      <c r="H198" s="69"/>
      <c r="I198" s="70"/>
      <c r="J198" s="70"/>
      <c r="K198" s="34" t="s">
        <v>65</v>
      </c>
      <c r="L198" s="77">
        <v>198</v>
      </c>
      <c r="M198" s="77"/>
      <c r="N198" s="72"/>
      <c r="O198" s="79" t="s">
        <v>336</v>
      </c>
      <c r="P198" s="81">
        <v>43692.796168981484</v>
      </c>
      <c r="Q198" s="79" t="s">
        <v>386</v>
      </c>
      <c r="R198" s="79"/>
      <c r="S198" s="79"/>
      <c r="T198" s="79"/>
      <c r="U198" s="79"/>
      <c r="V198" s="82" t="s">
        <v>588</v>
      </c>
      <c r="W198" s="81">
        <v>43692.796168981484</v>
      </c>
      <c r="X198" s="82" t="s">
        <v>668</v>
      </c>
      <c r="Y198" s="79"/>
      <c r="Z198" s="79"/>
      <c r="AA198" s="85" t="s">
        <v>840</v>
      </c>
      <c r="AB198" s="85" t="s">
        <v>844</v>
      </c>
      <c r="AC198" s="79" t="b">
        <v>0</v>
      </c>
      <c r="AD198" s="79">
        <v>0</v>
      </c>
      <c r="AE198" s="85" t="s">
        <v>1039</v>
      </c>
      <c r="AF198" s="79" t="b">
        <v>0</v>
      </c>
      <c r="AG198" s="79" t="s">
        <v>1104</v>
      </c>
      <c r="AH198" s="79"/>
      <c r="AI198" s="85" t="s">
        <v>1033</v>
      </c>
      <c r="AJ198" s="79" t="b">
        <v>0</v>
      </c>
      <c r="AK198" s="79">
        <v>0</v>
      </c>
      <c r="AL198" s="85" t="s">
        <v>1033</v>
      </c>
      <c r="AM198" s="79" t="s">
        <v>1111</v>
      </c>
      <c r="AN198" s="79" t="b">
        <v>0</v>
      </c>
      <c r="AO198" s="85" t="s">
        <v>844</v>
      </c>
      <c r="AP198" s="79" t="s">
        <v>176</v>
      </c>
      <c r="AQ198" s="79">
        <v>0</v>
      </c>
      <c r="AR198" s="79">
        <v>0</v>
      </c>
      <c r="AS198" s="79"/>
      <c r="AT198" s="79"/>
      <c r="AU198" s="79"/>
      <c r="AV198" s="79"/>
      <c r="AW198" s="79"/>
      <c r="AX198" s="79"/>
      <c r="AY198" s="79"/>
      <c r="AZ198" s="79"/>
      <c r="BA198">
        <v>4</v>
      </c>
      <c r="BB198" s="78" t="str">
        <f>REPLACE(INDEX(GroupVertices[Group],MATCH(Edges[[#This Row],[Vertex 1]],GroupVertices[Vertex],0)),1,1,"")</f>
        <v>2</v>
      </c>
      <c r="BC198" s="78" t="str">
        <f>REPLACE(INDEX(GroupVertices[Group],MATCH(Edges[[#This Row],[Vertex 2]],GroupVertices[Vertex],0)),1,1,"")</f>
        <v>2</v>
      </c>
      <c r="BD198" s="48"/>
      <c r="BE198" s="49"/>
      <c r="BF198" s="48"/>
      <c r="BG198" s="49"/>
      <c r="BH198" s="48"/>
      <c r="BI198" s="49"/>
      <c r="BJ198" s="48"/>
      <c r="BK198" s="49"/>
      <c r="BL198" s="48"/>
    </row>
    <row r="199" spans="1:64" ht="15">
      <c r="A199" s="64" t="s">
        <v>233</v>
      </c>
      <c r="B199" s="64" t="s">
        <v>249</v>
      </c>
      <c r="C199" s="65" t="s">
        <v>2657</v>
      </c>
      <c r="D199" s="66">
        <v>8.25</v>
      </c>
      <c r="E199" s="67" t="s">
        <v>136</v>
      </c>
      <c r="F199" s="68">
        <v>17.75</v>
      </c>
      <c r="G199" s="65"/>
      <c r="H199" s="69"/>
      <c r="I199" s="70"/>
      <c r="J199" s="70"/>
      <c r="K199" s="34" t="s">
        <v>65</v>
      </c>
      <c r="L199" s="77">
        <v>199</v>
      </c>
      <c r="M199" s="77"/>
      <c r="N199" s="72"/>
      <c r="O199" s="79" t="s">
        <v>336</v>
      </c>
      <c r="P199" s="81">
        <v>43692.796168981484</v>
      </c>
      <c r="Q199" s="79" t="s">
        <v>386</v>
      </c>
      <c r="R199" s="79"/>
      <c r="S199" s="79"/>
      <c r="T199" s="79"/>
      <c r="U199" s="79"/>
      <c r="V199" s="82" t="s">
        <v>588</v>
      </c>
      <c r="W199" s="81">
        <v>43692.796168981484</v>
      </c>
      <c r="X199" s="82" t="s">
        <v>668</v>
      </c>
      <c r="Y199" s="79"/>
      <c r="Z199" s="79"/>
      <c r="AA199" s="85" t="s">
        <v>840</v>
      </c>
      <c r="AB199" s="85" t="s">
        <v>844</v>
      </c>
      <c r="AC199" s="79" t="b">
        <v>0</v>
      </c>
      <c r="AD199" s="79">
        <v>0</v>
      </c>
      <c r="AE199" s="85" t="s">
        <v>1039</v>
      </c>
      <c r="AF199" s="79" t="b">
        <v>0</v>
      </c>
      <c r="AG199" s="79" t="s">
        <v>1104</v>
      </c>
      <c r="AH199" s="79"/>
      <c r="AI199" s="85" t="s">
        <v>1033</v>
      </c>
      <c r="AJ199" s="79" t="b">
        <v>0</v>
      </c>
      <c r="AK199" s="79">
        <v>0</v>
      </c>
      <c r="AL199" s="85" t="s">
        <v>1033</v>
      </c>
      <c r="AM199" s="79" t="s">
        <v>1111</v>
      </c>
      <c r="AN199" s="79" t="b">
        <v>0</v>
      </c>
      <c r="AO199" s="85" t="s">
        <v>844</v>
      </c>
      <c r="AP199" s="79" t="s">
        <v>176</v>
      </c>
      <c r="AQ199" s="79">
        <v>0</v>
      </c>
      <c r="AR199" s="79">
        <v>0</v>
      </c>
      <c r="AS199" s="79"/>
      <c r="AT199" s="79"/>
      <c r="AU199" s="79"/>
      <c r="AV199" s="79"/>
      <c r="AW199" s="79"/>
      <c r="AX199" s="79"/>
      <c r="AY199" s="79"/>
      <c r="AZ199" s="79"/>
      <c r="BA199">
        <v>4</v>
      </c>
      <c r="BB199" s="78" t="str">
        <f>REPLACE(INDEX(GroupVertices[Group],MATCH(Edges[[#This Row],[Vertex 1]],GroupVertices[Vertex],0)),1,1,"")</f>
        <v>2</v>
      </c>
      <c r="BC199" s="78" t="str">
        <f>REPLACE(INDEX(GroupVertices[Group],MATCH(Edges[[#This Row],[Vertex 2]],GroupVertices[Vertex],0)),1,1,"")</f>
        <v>1</v>
      </c>
      <c r="BD199" s="48"/>
      <c r="BE199" s="49"/>
      <c r="BF199" s="48"/>
      <c r="BG199" s="49"/>
      <c r="BH199" s="48"/>
      <c r="BI199" s="49"/>
      <c r="BJ199" s="48"/>
      <c r="BK199" s="49"/>
      <c r="BL199" s="48"/>
    </row>
    <row r="200" spans="1:64" ht="15">
      <c r="A200" s="64" t="s">
        <v>233</v>
      </c>
      <c r="B200" s="64" t="s">
        <v>234</v>
      </c>
      <c r="C200" s="65" t="s">
        <v>2658</v>
      </c>
      <c r="D200" s="66">
        <v>6.5</v>
      </c>
      <c r="E200" s="67" t="s">
        <v>136</v>
      </c>
      <c r="F200" s="68">
        <v>23.5</v>
      </c>
      <c r="G200" s="65"/>
      <c r="H200" s="69"/>
      <c r="I200" s="70"/>
      <c r="J200" s="70"/>
      <c r="K200" s="34" t="s">
        <v>66</v>
      </c>
      <c r="L200" s="77">
        <v>200</v>
      </c>
      <c r="M200" s="77"/>
      <c r="N200" s="72"/>
      <c r="O200" s="79" t="s">
        <v>337</v>
      </c>
      <c r="P200" s="81">
        <v>43692.796168981484</v>
      </c>
      <c r="Q200" s="79" t="s">
        <v>386</v>
      </c>
      <c r="R200" s="79"/>
      <c r="S200" s="79"/>
      <c r="T200" s="79"/>
      <c r="U200" s="79"/>
      <c r="V200" s="82" t="s">
        <v>588</v>
      </c>
      <c r="W200" s="81">
        <v>43692.796168981484</v>
      </c>
      <c r="X200" s="82" t="s">
        <v>668</v>
      </c>
      <c r="Y200" s="79"/>
      <c r="Z200" s="79"/>
      <c r="AA200" s="85" t="s">
        <v>840</v>
      </c>
      <c r="AB200" s="85" t="s">
        <v>844</v>
      </c>
      <c r="AC200" s="79" t="b">
        <v>0</v>
      </c>
      <c r="AD200" s="79">
        <v>0</v>
      </c>
      <c r="AE200" s="85" t="s">
        <v>1039</v>
      </c>
      <c r="AF200" s="79" t="b">
        <v>0</v>
      </c>
      <c r="AG200" s="79" t="s">
        <v>1104</v>
      </c>
      <c r="AH200" s="79"/>
      <c r="AI200" s="85" t="s">
        <v>1033</v>
      </c>
      <c r="AJ200" s="79" t="b">
        <v>0</v>
      </c>
      <c r="AK200" s="79">
        <v>0</v>
      </c>
      <c r="AL200" s="85" t="s">
        <v>1033</v>
      </c>
      <c r="AM200" s="79" t="s">
        <v>1111</v>
      </c>
      <c r="AN200" s="79" t="b">
        <v>0</v>
      </c>
      <c r="AO200" s="85" t="s">
        <v>844</v>
      </c>
      <c r="AP200" s="79" t="s">
        <v>176</v>
      </c>
      <c r="AQ200" s="79">
        <v>0</v>
      </c>
      <c r="AR200" s="79">
        <v>0</v>
      </c>
      <c r="AS200" s="79"/>
      <c r="AT200" s="79"/>
      <c r="AU200" s="79"/>
      <c r="AV200" s="79"/>
      <c r="AW200" s="79"/>
      <c r="AX200" s="79"/>
      <c r="AY200" s="79"/>
      <c r="AZ200" s="79"/>
      <c r="BA200">
        <v>3</v>
      </c>
      <c r="BB200" s="78" t="str">
        <f>REPLACE(INDEX(GroupVertices[Group],MATCH(Edges[[#This Row],[Vertex 1]],GroupVertices[Vertex],0)),1,1,"")</f>
        <v>2</v>
      </c>
      <c r="BC200" s="78" t="str">
        <f>REPLACE(INDEX(GroupVertices[Group],MATCH(Edges[[#This Row],[Vertex 2]],GroupVertices[Vertex],0)),1,1,"")</f>
        <v>2</v>
      </c>
      <c r="BD200" s="48">
        <v>0</v>
      </c>
      <c r="BE200" s="49">
        <v>0</v>
      </c>
      <c r="BF200" s="48">
        <v>0</v>
      </c>
      <c r="BG200" s="49">
        <v>0</v>
      </c>
      <c r="BH200" s="48">
        <v>0</v>
      </c>
      <c r="BI200" s="49">
        <v>0</v>
      </c>
      <c r="BJ200" s="48">
        <v>7</v>
      </c>
      <c r="BK200" s="49">
        <v>100</v>
      </c>
      <c r="BL200" s="48">
        <v>7</v>
      </c>
    </row>
    <row r="201" spans="1:64" ht="15">
      <c r="A201" s="64" t="s">
        <v>233</v>
      </c>
      <c r="B201" s="64" t="s">
        <v>267</v>
      </c>
      <c r="C201" s="65" t="s">
        <v>2657</v>
      </c>
      <c r="D201" s="66">
        <v>8.25</v>
      </c>
      <c r="E201" s="67" t="s">
        <v>136</v>
      </c>
      <c r="F201" s="68">
        <v>17.75</v>
      </c>
      <c r="G201" s="65"/>
      <c r="H201" s="69"/>
      <c r="I201" s="70"/>
      <c r="J201" s="70"/>
      <c r="K201" s="34" t="s">
        <v>65</v>
      </c>
      <c r="L201" s="77">
        <v>201</v>
      </c>
      <c r="M201" s="77"/>
      <c r="N201" s="72"/>
      <c r="O201" s="79" t="s">
        <v>336</v>
      </c>
      <c r="P201" s="81">
        <v>43692.81699074074</v>
      </c>
      <c r="Q201" s="79" t="s">
        <v>387</v>
      </c>
      <c r="R201" s="79"/>
      <c r="S201" s="79"/>
      <c r="T201" s="79"/>
      <c r="U201" s="79"/>
      <c r="V201" s="82" t="s">
        <v>588</v>
      </c>
      <c r="W201" s="81">
        <v>43692.81699074074</v>
      </c>
      <c r="X201" s="82" t="s">
        <v>669</v>
      </c>
      <c r="Y201" s="79"/>
      <c r="Z201" s="79"/>
      <c r="AA201" s="85" t="s">
        <v>841</v>
      </c>
      <c r="AB201" s="85" t="s">
        <v>845</v>
      </c>
      <c r="AC201" s="79" t="b">
        <v>0</v>
      </c>
      <c r="AD201" s="79">
        <v>0</v>
      </c>
      <c r="AE201" s="85" t="s">
        <v>1039</v>
      </c>
      <c r="AF201" s="79" t="b">
        <v>0</v>
      </c>
      <c r="AG201" s="79" t="s">
        <v>1102</v>
      </c>
      <c r="AH201" s="79"/>
      <c r="AI201" s="85" t="s">
        <v>1033</v>
      </c>
      <c r="AJ201" s="79" t="b">
        <v>0</v>
      </c>
      <c r="AK201" s="79">
        <v>0</v>
      </c>
      <c r="AL201" s="85" t="s">
        <v>1033</v>
      </c>
      <c r="AM201" s="79" t="s">
        <v>1111</v>
      </c>
      <c r="AN201" s="79" t="b">
        <v>0</v>
      </c>
      <c r="AO201" s="85" t="s">
        <v>845</v>
      </c>
      <c r="AP201" s="79" t="s">
        <v>176</v>
      </c>
      <c r="AQ201" s="79">
        <v>0</v>
      </c>
      <c r="AR201" s="79">
        <v>0</v>
      </c>
      <c r="AS201" s="79"/>
      <c r="AT201" s="79"/>
      <c r="AU201" s="79"/>
      <c r="AV201" s="79"/>
      <c r="AW201" s="79"/>
      <c r="AX201" s="79"/>
      <c r="AY201" s="79"/>
      <c r="AZ201" s="79"/>
      <c r="BA201">
        <v>4</v>
      </c>
      <c r="BB201" s="78" t="str">
        <f>REPLACE(INDEX(GroupVertices[Group],MATCH(Edges[[#This Row],[Vertex 1]],GroupVertices[Vertex],0)),1,1,"")</f>
        <v>2</v>
      </c>
      <c r="BC201" s="78" t="str">
        <f>REPLACE(INDEX(GroupVertices[Group],MATCH(Edges[[#This Row],[Vertex 2]],GroupVertices[Vertex],0)),1,1,"")</f>
        <v>2</v>
      </c>
      <c r="BD201" s="48"/>
      <c r="BE201" s="49"/>
      <c r="BF201" s="48"/>
      <c r="BG201" s="49"/>
      <c r="BH201" s="48"/>
      <c r="BI201" s="49"/>
      <c r="BJ201" s="48"/>
      <c r="BK201" s="49"/>
      <c r="BL201" s="48"/>
    </row>
    <row r="202" spans="1:64" ht="15">
      <c r="A202" s="64" t="s">
        <v>233</v>
      </c>
      <c r="B202" s="64" t="s">
        <v>226</v>
      </c>
      <c r="C202" s="65" t="s">
        <v>2657</v>
      </c>
      <c r="D202" s="66">
        <v>8.25</v>
      </c>
      <c r="E202" s="67" t="s">
        <v>136</v>
      </c>
      <c r="F202" s="68">
        <v>17.75</v>
      </c>
      <c r="G202" s="65"/>
      <c r="H202" s="69"/>
      <c r="I202" s="70"/>
      <c r="J202" s="70"/>
      <c r="K202" s="34" t="s">
        <v>65</v>
      </c>
      <c r="L202" s="77">
        <v>202</v>
      </c>
      <c r="M202" s="77"/>
      <c r="N202" s="72"/>
      <c r="O202" s="79" t="s">
        <v>336</v>
      </c>
      <c r="P202" s="81">
        <v>43692.81699074074</v>
      </c>
      <c r="Q202" s="79" t="s">
        <v>387</v>
      </c>
      <c r="R202" s="79"/>
      <c r="S202" s="79"/>
      <c r="T202" s="79"/>
      <c r="U202" s="79"/>
      <c r="V202" s="82" t="s">
        <v>588</v>
      </c>
      <c r="W202" s="81">
        <v>43692.81699074074</v>
      </c>
      <c r="X202" s="82" t="s">
        <v>669</v>
      </c>
      <c r="Y202" s="79"/>
      <c r="Z202" s="79"/>
      <c r="AA202" s="85" t="s">
        <v>841</v>
      </c>
      <c r="AB202" s="85" t="s">
        <v>845</v>
      </c>
      <c r="AC202" s="79" t="b">
        <v>0</v>
      </c>
      <c r="AD202" s="79">
        <v>0</v>
      </c>
      <c r="AE202" s="85" t="s">
        <v>1039</v>
      </c>
      <c r="AF202" s="79" t="b">
        <v>0</v>
      </c>
      <c r="AG202" s="79" t="s">
        <v>1102</v>
      </c>
      <c r="AH202" s="79"/>
      <c r="AI202" s="85" t="s">
        <v>1033</v>
      </c>
      <c r="AJ202" s="79" t="b">
        <v>0</v>
      </c>
      <c r="AK202" s="79">
        <v>0</v>
      </c>
      <c r="AL202" s="85" t="s">
        <v>1033</v>
      </c>
      <c r="AM202" s="79" t="s">
        <v>1111</v>
      </c>
      <c r="AN202" s="79" t="b">
        <v>0</v>
      </c>
      <c r="AO202" s="85" t="s">
        <v>845</v>
      </c>
      <c r="AP202" s="79" t="s">
        <v>176</v>
      </c>
      <c r="AQ202" s="79">
        <v>0</v>
      </c>
      <c r="AR202" s="79">
        <v>0</v>
      </c>
      <c r="AS202" s="79"/>
      <c r="AT202" s="79"/>
      <c r="AU202" s="79"/>
      <c r="AV202" s="79"/>
      <c r="AW202" s="79"/>
      <c r="AX202" s="79"/>
      <c r="AY202" s="79"/>
      <c r="AZ202" s="79"/>
      <c r="BA202">
        <v>4</v>
      </c>
      <c r="BB202" s="78" t="str">
        <f>REPLACE(INDEX(GroupVertices[Group],MATCH(Edges[[#This Row],[Vertex 1]],GroupVertices[Vertex],0)),1,1,"")</f>
        <v>2</v>
      </c>
      <c r="BC202" s="78" t="str">
        <f>REPLACE(INDEX(GroupVertices[Group],MATCH(Edges[[#This Row],[Vertex 2]],GroupVertices[Vertex],0)),1,1,"")</f>
        <v>2</v>
      </c>
      <c r="BD202" s="48"/>
      <c r="BE202" s="49"/>
      <c r="BF202" s="48"/>
      <c r="BG202" s="49"/>
      <c r="BH202" s="48"/>
      <c r="BI202" s="49"/>
      <c r="BJ202" s="48"/>
      <c r="BK202" s="49"/>
      <c r="BL202" s="48"/>
    </row>
    <row r="203" spans="1:64" ht="15">
      <c r="A203" s="64" t="s">
        <v>233</v>
      </c>
      <c r="B203" s="64" t="s">
        <v>249</v>
      </c>
      <c r="C203" s="65" t="s">
        <v>2657</v>
      </c>
      <c r="D203" s="66">
        <v>8.25</v>
      </c>
      <c r="E203" s="67" t="s">
        <v>136</v>
      </c>
      <c r="F203" s="68">
        <v>17.75</v>
      </c>
      <c r="G203" s="65"/>
      <c r="H203" s="69"/>
      <c r="I203" s="70"/>
      <c r="J203" s="70"/>
      <c r="K203" s="34" t="s">
        <v>65</v>
      </c>
      <c r="L203" s="77">
        <v>203</v>
      </c>
      <c r="M203" s="77"/>
      <c r="N203" s="72"/>
      <c r="O203" s="79" t="s">
        <v>336</v>
      </c>
      <c r="P203" s="81">
        <v>43692.81699074074</v>
      </c>
      <c r="Q203" s="79" t="s">
        <v>387</v>
      </c>
      <c r="R203" s="79"/>
      <c r="S203" s="79"/>
      <c r="T203" s="79"/>
      <c r="U203" s="79"/>
      <c r="V203" s="82" t="s">
        <v>588</v>
      </c>
      <c r="W203" s="81">
        <v>43692.81699074074</v>
      </c>
      <c r="X203" s="82" t="s">
        <v>669</v>
      </c>
      <c r="Y203" s="79"/>
      <c r="Z203" s="79"/>
      <c r="AA203" s="85" t="s">
        <v>841</v>
      </c>
      <c r="AB203" s="85" t="s">
        <v>845</v>
      </c>
      <c r="AC203" s="79" t="b">
        <v>0</v>
      </c>
      <c r="AD203" s="79">
        <v>0</v>
      </c>
      <c r="AE203" s="85" t="s">
        <v>1039</v>
      </c>
      <c r="AF203" s="79" t="b">
        <v>0</v>
      </c>
      <c r="AG203" s="79" t="s">
        <v>1102</v>
      </c>
      <c r="AH203" s="79"/>
      <c r="AI203" s="85" t="s">
        <v>1033</v>
      </c>
      <c r="AJ203" s="79" t="b">
        <v>0</v>
      </c>
      <c r="AK203" s="79">
        <v>0</v>
      </c>
      <c r="AL203" s="85" t="s">
        <v>1033</v>
      </c>
      <c r="AM203" s="79" t="s">
        <v>1111</v>
      </c>
      <c r="AN203" s="79" t="b">
        <v>0</v>
      </c>
      <c r="AO203" s="85" t="s">
        <v>845</v>
      </c>
      <c r="AP203" s="79" t="s">
        <v>176</v>
      </c>
      <c r="AQ203" s="79">
        <v>0</v>
      </c>
      <c r="AR203" s="79">
        <v>0</v>
      </c>
      <c r="AS203" s="79"/>
      <c r="AT203" s="79"/>
      <c r="AU203" s="79"/>
      <c r="AV203" s="79"/>
      <c r="AW203" s="79"/>
      <c r="AX203" s="79"/>
      <c r="AY203" s="79"/>
      <c r="AZ203" s="79"/>
      <c r="BA203">
        <v>4</v>
      </c>
      <c r="BB203" s="78" t="str">
        <f>REPLACE(INDEX(GroupVertices[Group],MATCH(Edges[[#This Row],[Vertex 1]],GroupVertices[Vertex],0)),1,1,"")</f>
        <v>2</v>
      </c>
      <c r="BC203" s="78" t="str">
        <f>REPLACE(INDEX(GroupVertices[Group],MATCH(Edges[[#This Row],[Vertex 2]],GroupVertices[Vertex],0)),1,1,"")</f>
        <v>1</v>
      </c>
      <c r="BD203" s="48"/>
      <c r="BE203" s="49"/>
      <c r="BF203" s="48"/>
      <c r="BG203" s="49"/>
      <c r="BH203" s="48"/>
      <c r="BI203" s="49"/>
      <c r="BJ203" s="48"/>
      <c r="BK203" s="49"/>
      <c r="BL203" s="48"/>
    </row>
    <row r="204" spans="1:64" ht="15">
      <c r="A204" s="64" t="s">
        <v>233</v>
      </c>
      <c r="B204" s="64" t="s">
        <v>234</v>
      </c>
      <c r="C204" s="65" t="s">
        <v>2658</v>
      </c>
      <c r="D204" s="66">
        <v>6.5</v>
      </c>
      <c r="E204" s="67" t="s">
        <v>136</v>
      </c>
      <c r="F204" s="68">
        <v>23.5</v>
      </c>
      <c r="G204" s="65"/>
      <c r="H204" s="69"/>
      <c r="I204" s="70"/>
      <c r="J204" s="70"/>
      <c r="K204" s="34" t="s">
        <v>66</v>
      </c>
      <c r="L204" s="77">
        <v>204</v>
      </c>
      <c r="M204" s="77"/>
      <c r="N204" s="72"/>
      <c r="O204" s="79" t="s">
        <v>337</v>
      </c>
      <c r="P204" s="81">
        <v>43692.81699074074</v>
      </c>
      <c r="Q204" s="79" t="s">
        <v>387</v>
      </c>
      <c r="R204" s="79"/>
      <c r="S204" s="79"/>
      <c r="T204" s="79"/>
      <c r="U204" s="79"/>
      <c r="V204" s="82" t="s">
        <v>588</v>
      </c>
      <c r="W204" s="81">
        <v>43692.81699074074</v>
      </c>
      <c r="X204" s="82" t="s">
        <v>669</v>
      </c>
      <c r="Y204" s="79"/>
      <c r="Z204" s="79"/>
      <c r="AA204" s="85" t="s">
        <v>841</v>
      </c>
      <c r="AB204" s="85" t="s">
        <v>845</v>
      </c>
      <c r="AC204" s="79" t="b">
        <v>0</v>
      </c>
      <c r="AD204" s="79">
        <v>0</v>
      </c>
      <c r="AE204" s="85" t="s">
        <v>1039</v>
      </c>
      <c r="AF204" s="79" t="b">
        <v>0</v>
      </c>
      <c r="AG204" s="79" t="s">
        <v>1102</v>
      </c>
      <c r="AH204" s="79"/>
      <c r="AI204" s="85" t="s">
        <v>1033</v>
      </c>
      <c r="AJ204" s="79" t="b">
        <v>0</v>
      </c>
      <c r="AK204" s="79">
        <v>0</v>
      </c>
      <c r="AL204" s="85" t="s">
        <v>1033</v>
      </c>
      <c r="AM204" s="79" t="s">
        <v>1111</v>
      </c>
      <c r="AN204" s="79" t="b">
        <v>0</v>
      </c>
      <c r="AO204" s="85" t="s">
        <v>845</v>
      </c>
      <c r="AP204" s="79" t="s">
        <v>176</v>
      </c>
      <c r="AQ204" s="79">
        <v>0</v>
      </c>
      <c r="AR204" s="79">
        <v>0</v>
      </c>
      <c r="AS204" s="79"/>
      <c r="AT204" s="79"/>
      <c r="AU204" s="79"/>
      <c r="AV204" s="79"/>
      <c r="AW204" s="79"/>
      <c r="AX204" s="79"/>
      <c r="AY204" s="79"/>
      <c r="AZ204" s="79"/>
      <c r="BA204">
        <v>3</v>
      </c>
      <c r="BB204" s="78" t="str">
        <f>REPLACE(INDEX(GroupVertices[Group],MATCH(Edges[[#This Row],[Vertex 1]],GroupVertices[Vertex],0)),1,1,"")</f>
        <v>2</v>
      </c>
      <c r="BC204" s="78" t="str">
        <f>REPLACE(INDEX(GroupVertices[Group],MATCH(Edges[[#This Row],[Vertex 2]],GroupVertices[Vertex],0)),1,1,"")</f>
        <v>2</v>
      </c>
      <c r="BD204" s="48">
        <v>0</v>
      </c>
      <c r="BE204" s="49">
        <v>0</v>
      </c>
      <c r="BF204" s="48">
        <v>0</v>
      </c>
      <c r="BG204" s="49">
        <v>0</v>
      </c>
      <c r="BH204" s="48">
        <v>0</v>
      </c>
      <c r="BI204" s="49">
        <v>0</v>
      </c>
      <c r="BJ204" s="48">
        <v>13</v>
      </c>
      <c r="BK204" s="49">
        <v>100</v>
      </c>
      <c r="BL204" s="48">
        <v>13</v>
      </c>
    </row>
    <row r="205" spans="1:64" ht="15">
      <c r="A205" s="64" t="s">
        <v>234</v>
      </c>
      <c r="B205" s="64" t="s">
        <v>233</v>
      </c>
      <c r="C205" s="65" t="s">
        <v>2657</v>
      </c>
      <c r="D205" s="66">
        <v>8.25</v>
      </c>
      <c r="E205" s="67" t="s">
        <v>136</v>
      </c>
      <c r="F205" s="68">
        <v>17.75</v>
      </c>
      <c r="G205" s="65"/>
      <c r="H205" s="69"/>
      <c r="I205" s="70"/>
      <c r="J205" s="70"/>
      <c r="K205" s="34" t="s">
        <v>66</v>
      </c>
      <c r="L205" s="77">
        <v>205</v>
      </c>
      <c r="M205" s="77"/>
      <c r="N205" s="72"/>
      <c r="O205" s="79" t="s">
        <v>337</v>
      </c>
      <c r="P205" s="81">
        <v>43692.78821759259</v>
      </c>
      <c r="Q205" s="79" t="s">
        <v>389</v>
      </c>
      <c r="R205" s="82" t="s">
        <v>531</v>
      </c>
      <c r="S205" s="79" t="s">
        <v>548</v>
      </c>
      <c r="T205" s="79"/>
      <c r="U205" s="79"/>
      <c r="V205" s="82" t="s">
        <v>589</v>
      </c>
      <c r="W205" s="81">
        <v>43692.78821759259</v>
      </c>
      <c r="X205" s="82" t="s">
        <v>671</v>
      </c>
      <c r="Y205" s="79"/>
      <c r="Z205" s="79"/>
      <c r="AA205" s="85" t="s">
        <v>843</v>
      </c>
      <c r="AB205" s="85" t="s">
        <v>838</v>
      </c>
      <c r="AC205" s="79" t="b">
        <v>0</v>
      </c>
      <c r="AD205" s="79">
        <v>0</v>
      </c>
      <c r="AE205" s="85" t="s">
        <v>1041</v>
      </c>
      <c r="AF205" s="79" t="b">
        <v>0</v>
      </c>
      <c r="AG205" s="79" t="s">
        <v>1102</v>
      </c>
      <c r="AH205" s="79"/>
      <c r="AI205" s="85" t="s">
        <v>1033</v>
      </c>
      <c r="AJ205" s="79" t="b">
        <v>0</v>
      </c>
      <c r="AK205" s="79">
        <v>0</v>
      </c>
      <c r="AL205" s="85" t="s">
        <v>1033</v>
      </c>
      <c r="AM205" s="79" t="s">
        <v>1109</v>
      </c>
      <c r="AN205" s="79" t="b">
        <v>1</v>
      </c>
      <c r="AO205" s="85" t="s">
        <v>838</v>
      </c>
      <c r="AP205" s="79" t="s">
        <v>176</v>
      </c>
      <c r="AQ205" s="79">
        <v>0</v>
      </c>
      <c r="AR205" s="79">
        <v>0</v>
      </c>
      <c r="AS205" s="79"/>
      <c r="AT205" s="79"/>
      <c r="AU205" s="79"/>
      <c r="AV205" s="79"/>
      <c r="AW205" s="79"/>
      <c r="AX205" s="79"/>
      <c r="AY205" s="79"/>
      <c r="AZ205" s="79"/>
      <c r="BA205">
        <v>4</v>
      </c>
      <c r="BB205" s="78" t="str">
        <f>REPLACE(INDEX(GroupVertices[Group],MATCH(Edges[[#This Row],[Vertex 1]],GroupVertices[Vertex],0)),1,1,"")</f>
        <v>2</v>
      </c>
      <c r="BC205" s="78" t="str">
        <f>REPLACE(INDEX(GroupVertices[Group],MATCH(Edges[[#This Row],[Vertex 2]],GroupVertices[Vertex],0)),1,1,"")</f>
        <v>2</v>
      </c>
      <c r="BD205" s="48"/>
      <c r="BE205" s="49"/>
      <c r="BF205" s="48"/>
      <c r="BG205" s="49"/>
      <c r="BH205" s="48"/>
      <c r="BI205" s="49"/>
      <c r="BJ205" s="48"/>
      <c r="BK205" s="49"/>
      <c r="BL205" s="48"/>
    </row>
    <row r="206" spans="1:64" ht="15">
      <c r="A206" s="64" t="s">
        <v>234</v>
      </c>
      <c r="B206" s="64" t="s">
        <v>233</v>
      </c>
      <c r="C206" s="65" t="s">
        <v>2657</v>
      </c>
      <c r="D206" s="66">
        <v>8.25</v>
      </c>
      <c r="E206" s="67" t="s">
        <v>136</v>
      </c>
      <c r="F206" s="68">
        <v>17.75</v>
      </c>
      <c r="G206" s="65"/>
      <c r="H206" s="69"/>
      <c r="I206" s="70"/>
      <c r="J206" s="70"/>
      <c r="K206" s="34" t="s">
        <v>66</v>
      </c>
      <c r="L206" s="77">
        <v>206</v>
      </c>
      <c r="M206" s="77"/>
      <c r="N206" s="72"/>
      <c r="O206" s="79" t="s">
        <v>337</v>
      </c>
      <c r="P206" s="81">
        <v>43692.78973379629</v>
      </c>
      <c r="Q206" s="79" t="s">
        <v>390</v>
      </c>
      <c r="R206" s="79"/>
      <c r="S206" s="79"/>
      <c r="T206" s="79"/>
      <c r="U206" s="79"/>
      <c r="V206" s="82" t="s">
        <v>589</v>
      </c>
      <c r="W206" s="81">
        <v>43692.78973379629</v>
      </c>
      <c r="X206" s="82" t="s">
        <v>672</v>
      </c>
      <c r="Y206" s="79"/>
      <c r="Z206" s="79"/>
      <c r="AA206" s="85" t="s">
        <v>844</v>
      </c>
      <c r="AB206" s="85" t="s">
        <v>843</v>
      </c>
      <c r="AC206" s="79" t="b">
        <v>0</v>
      </c>
      <c r="AD206" s="79">
        <v>0</v>
      </c>
      <c r="AE206" s="85" t="s">
        <v>1039</v>
      </c>
      <c r="AF206" s="79" t="b">
        <v>0</v>
      </c>
      <c r="AG206" s="79" t="s">
        <v>1102</v>
      </c>
      <c r="AH206" s="79"/>
      <c r="AI206" s="85" t="s">
        <v>1033</v>
      </c>
      <c r="AJ206" s="79" t="b">
        <v>0</v>
      </c>
      <c r="AK206" s="79">
        <v>0</v>
      </c>
      <c r="AL206" s="85" t="s">
        <v>1033</v>
      </c>
      <c r="AM206" s="79" t="s">
        <v>1109</v>
      </c>
      <c r="AN206" s="79" t="b">
        <v>0</v>
      </c>
      <c r="AO206" s="85" t="s">
        <v>843</v>
      </c>
      <c r="AP206" s="79" t="s">
        <v>176</v>
      </c>
      <c r="AQ206" s="79">
        <v>0</v>
      </c>
      <c r="AR206" s="79">
        <v>0</v>
      </c>
      <c r="AS206" s="79"/>
      <c r="AT206" s="79"/>
      <c r="AU206" s="79"/>
      <c r="AV206" s="79"/>
      <c r="AW206" s="79"/>
      <c r="AX206" s="79"/>
      <c r="AY206" s="79"/>
      <c r="AZ206" s="79"/>
      <c r="BA206">
        <v>4</v>
      </c>
      <c r="BB206" s="78" t="str">
        <f>REPLACE(INDEX(GroupVertices[Group],MATCH(Edges[[#This Row],[Vertex 1]],GroupVertices[Vertex],0)),1,1,"")</f>
        <v>2</v>
      </c>
      <c r="BC206" s="78" t="str">
        <f>REPLACE(INDEX(GroupVertices[Group],MATCH(Edges[[#This Row],[Vertex 2]],GroupVertices[Vertex],0)),1,1,"")</f>
        <v>2</v>
      </c>
      <c r="BD206" s="48"/>
      <c r="BE206" s="49"/>
      <c r="BF206" s="48"/>
      <c r="BG206" s="49"/>
      <c r="BH206" s="48"/>
      <c r="BI206" s="49"/>
      <c r="BJ206" s="48"/>
      <c r="BK206" s="49"/>
      <c r="BL206" s="48"/>
    </row>
    <row r="207" spans="1:64" ht="15">
      <c r="A207" s="64" t="s">
        <v>234</v>
      </c>
      <c r="B207" s="64" t="s">
        <v>233</v>
      </c>
      <c r="C207" s="65" t="s">
        <v>2657</v>
      </c>
      <c r="D207" s="66">
        <v>8.25</v>
      </c>
      <c r="E207" s="67" t="s">
        <v>136</v>
      </c>
      <c r="F207" s="68">
        <v>17.75</v>
      </c>
      <c r="G207" s="65"/>
      <c r="H207" s="69"/>
      <c r="I207" s="70"/>
      <c r="J207" s="70"/>
      <c r="K207" s="34" t="s">
        <v>66</v>
      </c>
      <c r="L207" s="77">
        <v>207</v>
      </c>
      <c r="M207" s="77"/>
      <c r="N207" s="72"/>
      <c r="O207" s="79" t="s">
        <v>337</v>
      </c>
      <c r="P207" s="81">
        <v>43692.805555555555</v>
      </c>
      <c r="Q207" s="79" t="s">
        <v>391</v>
      </c>
      <c r="R207" s="82" t="s">
        <v>532</v>
      </c>
      <c r="S207" s="79" t="s">
        <v>548</v>
      </c>
      <c r="T207" s="79"/>
      <c r="U207" s="79"/>
      <c r="V207" s="82" t="s">
        <v>589</v>
      </c>
      <c r="W207" s="81">
        <v>43692.805555555555</v>
      </c>
      <c r="X207" s="82" t="s">
        <v>673</v>
      </c>
      <c r="Y207" s="79"/>
      <c r="Z207" s="79"/>
      <c r="AA207" s="85" t="s">
        <v>845</v>
      </c>
      <c r="AB207" s="85" t="s">
        <v>839</v>
      </c>
      <c r="AC207" s="79" t="b">
        <v>0</v>
      </c>
      <c r="AD207" s="79">
        <v>0</v>
      </c>
      <c r="AE207" s="85" t="s">
        <v>1041</v>
      </c>
      <c r="AF207" s="79" t="b">
        <v>0</v>
      </c>
      <c r="AG207" s="79" t="s">
        <v>1102</v>
      </c>
      <c r="AH207" s="79"/>
      <c r="AI207" s="85" t="s">
        <v>1033</v>
      </c>
      <c r="AJ207" s="79" t="b">
        <v>0</v>
      </c>
      <c r="AK207" s="79">
        <v>0</v>
      </c>
      <c r="AL207" s="85" t="s">
        <v>1033</v>
      </c>
      <c r="AM207" s="79" t="s">
        <v>1109</v>
      </c>
      <c r="AN207" s="79" t="b">
        <v>1</v>
      </c>
      <c r="AO207" s="85" t="s">
        <v>839</v>
      </c>
      <c r="AP207" s="79" t="s">
        <v>176</v>
      </c>
      <c r="AQ207" s="79">
        <v>0</v>
      </c>
      <c r="AR207" s="79">
        <v>0</v>
      </c>
      <c r="AS207" s="79"/>
      <c r="AT207" s="79"/>
      <c r="AU207" s="79"/>
      <c r="AV207" s="79"/>
      <c r="AW207" s="79"/>
      <c r="AX207" s="79"/>
      <c r="AY207" s="79"/>
      <c r="AZ207" s="79"/>
      <c r="BA207">
        <v>4</v>
      </c>
      <c r="BB207" s="78" t="str">
        <f>REPLACE(INDEX(GroupVertices[Group],MATCH(Edges[[#This Row],[Vertex 1]],GroupVertices[Vertex],0)),1,1,"")</f>
        <v>2</v>
      </c>
      <c r="BC207" s="78" t="str">
        <f>REPLACE(INDEX(GroupVertices[Group],MATCH(Edges[[#This Row],[Vertex 2]],GroupVertices[Vertex],0)),1,1,"")</f>
        <v>2</v>
      </c>
      <c r="BD207" s="48"/>
      <c r="BE207" s="49"/>
      <c r="BF207" s="48"/>
      <c r="BG207" s="49"/>
      <c r="BH207" s="48"/>
      <c r="BI207" s="49"/>
      <c r="BJ207" s="48"/>
      <c r="BK207" s="49"/>
      <c r="BL207" s="48"/>
    </row>
    <row r="208" spans="1:64" ht="15">
      <c r="A208" s="64" t="s">
        <v>234</v>
      </c>
      <c r="B208" s="64" t="s">
        <v>233</v>
      </c>
      <c r="C208" s="65" t="s">
        <v>2657</v>
      </c>
      <c r="D208" s="66">
        <v>8.25</v>
      </c>
      <c r="E208" s="67" t="s">
        <v>136</v>
      </c>
      <c r="F208" s="68">
        <v>17.75</v>
      </c>
      <c r="G208" s="65"/>
      <c r="H208" s="69"/>
      <c r="I208" s="70"/>
      <c r="J208" s="70"/>
      <c r="K208" s="34" t="s">
        <v>66</v>
      </c>
      <c r="L208" s="77">
        <v>208</v>
      </c>
      <c r="M208" s="77"/>
      <c r="N208" s="72"/>
      <c r="O208" s="79" t="s">
        <v>337</v>
      </c>
      <c r="P208" s="81">
        <v>43692.82944444445</v>
      </c>
      <c r="Q208" s="79" t="s">
        <v>392</v>
      </c>
      <c r="R208" s="79"/>
      <c r="S208" s="79"/>
      <c r="T208" s="79"/>
      <c r="U208" s="79"/>
      <c r="V208" s="82" t="s">
        <v>589</v>
      </c>
      <c r="W208" s="81">
        <v>43692.82944444445</v>
      </c>
      <c r="X208" s="82" t="s">
        <v>674</v>
      </c>
      <c r="Y208" s="79"/>
      <c r="Z208" s="79"/>
      <c r="AA208" s="85" t="s">
        <v>846</v>
      </c>
      <c r="AB208" s="85" t="s">
        <v>841</v>
      </c>
      <c r="AC208" s="79" t="b">
        <v>0</v>
      </c>
      <c r="AD208" s="79">
        <v>0</v>
      </c>
      <c r="AE208" s="85" t="s">
        <v>1041</v>
      </c>
      <c r="AF208" s="79" t="b">
        <v>0</v>
      </c>
      <c r="AG208" s="79" t="s">
        <v>1102</v>
      </c>
      <c r="AH208" s="79"/>
      <c r="AI208" s="85" t="s">
        <v>1033</v>
      </c>
      <c r="AJ208" s="79" t="b">
        <v>0</v>
      </c>
      <c r="AK208" s="79">
        <v>0</v>
      </c>
      <c r="AL208" s="85" t="s">
        <v>1033</v>
      </c>
      <c r="AM208" s="79" t="s">
        <v>1109</v>
      </c>
      <c r="AN208" s="79" t="b">
        <v>0</v>
      </c>
      <c r="AO208" s="85" t="s">
        <v>841</v>
      </c>
      <c r="AP208" s="79" t="s">
        <v>176</v>
      </c>
      <c r="AQ208" s="79">
        <v>0</v>
      </c>
      <c r="AR208" s="79">
        <v>0</v>
      </c>
      <c r="AS208" s="79"/>
      <c r="AT208" s="79"/>
      <c r="AU208" s="79"/>
      <c r="AV208" s="79"/>
      <c r="AW208" s="79"/>
      <c r="AX208" s="79"/>
      <c r="AY208" s="79"/>
      <c r="AZ208" s="79"/>
      <c r="BA208">
        <v>4</v>
      </c>
      <c r="BB208" s="78" t="str">
        <f>REPLACE(INDEX(GroupVertices[Group],MATCH(Edges[[#This Row],[Vertex 1]],GroupVertices[Vertex],0)),1,1,"")</f>
        <v>2</v>
      </c>
      <c r="BC208" s="78" t="str">
        <f>REPLACE(INDEX(GroupVertices[Group],MATCH(Edges[[#This Row],[Vertex 2]],GroupVertices[Vertex],0)),1,1,"")</f>
        <v>2</v>
      </c>
      <c r="BD208" s="48"/>
      <c r="BE208" s="49"/>
      <c r="BF208" s="48"/>
      <c r="BG208" s="49"/>
      <c r="BH208" s="48"/>
      <c r="BI208" s="49"/>
      <c r="BJ208" s="48"/>
      <c r="BK208" s="49"/>
      <c r="BL208" s="48"/>
    </row>
    <row r="209" spans="1:64" ht="15">
      <c r="A209" s="64" t="s">
        <v>234</v>
      </c>
      <c r="B209" s="64" t="s">
        <v>267</v>
      </c>
      <c r="C209" s="65" t="s">
        <v>2659</v>
      </c>
      <c r="D209" s="66">
        <v>10</v>
      </c>
      <c r="E209" s="67" t="s">
        <v>136</v>
      </c>
      <c r="F209" s="68">
        <v>12</v>
      </c>
      <c r="G209" s="65"/>
      <c r="H209" s="69"/>
      <c r="I209" s="70"/>
      <c r="J209" s="70"/>
      <c r="K209" s="34" t="s">
        <v>65</v>
      </c>
      <c r="L209" s="77">
        <v>209</v>
      </c>
      <c r="M209" s="77"/>
      <c r="N209" s="72"/>
      <c r="O209" s="79" t="s">
        <v>336</v>
      </c>
      <c r="P209" s="81">
        <v>43688.691828703704</v>
      </c>
      <c r="Q209" s="79" t="s">
        <v>388</v>
      </c>
      <c r="R209" s="82" t="s">
        <v>530</v>
      </c>
      <c r="S209" s="79" t="s">
        <v>548</v>
      </c>
      <c r="T209" s="79"/>
      <c r="U209" s="79"/>
      <c r="V209" s="82" t="s">
        <v>589</v>
      </c>
      <c r="W209" s="81">
        <v>43688.691828703704</v>
      </c>
      <c r="X209" s="82" t="s">
        <v>670</v>
      </c>
      <c r="Y209" s="79"/>
      <c r="Z209" s="79"/>
      <c r="AA209" s="85" t="s">
        <v>842</v>
      </c>
      <c r="AB209" s="85" t="s">
        <v>833</v>
      </c>
      <c r="AC209" s="79" t="b">
        <v>0</v>
      </c>
      <c r="AD209" s="79">
        <v>0</v>
      </c>
      <c r="AE209" s="85" t="s">
        <v>1038</v>
      </c>
      <c r="AF209" s="79" t="b">
        <v>0</v>
      </c>
      <c r="AG209" s="79" t="s">
        <v>1102</v>
      </c>
      <c r="AH209" s="79"/>
      <c r="AI209" s="85" t="s">
        <v>1033</v>
      </c>
      <c r="AJ209" s="79" t="b">
        <v>0</v>
      </c>
      <c r="AK209" s="79">
        <v>0</v>
      </c>
      <c r="AL209" s="85" t="s">
        <v>1033</v>
      </c>
      <c r="AM209" s="79" t="s">
        <v>1109</v>
      </c>
      <c r="AN209" s="79" t="b">
        <v>1</v>
      </c>
      <c r="AO209" s="85" t="s">
        <v>833</v>
      </c>
      <c r="AP209" s="79" t="s">
        <v>176</v>
      </c>
      <c r="AQ209" s="79">
        <v>0</v>
      </c>
      <c r="AR209" s="79">
        <v>0</v>
      </c>
      <c r="AS209" s="79"/>
      <c r="AT209" s="79"/>
      <c r="AU209" s="79"/>
      <c r="AV209" s="79"/>
      <c r="AW209" s="79"/>
      <c r="AX209" s="79"/>
      <c r="AY209" s="79"/>
      <c r="AZ209" s="79"/>
      <c r="BA209">
        <v>5</v>
      </c>
      <c r="BB209" s="78" t="str">
        <f>REPLACE(INDEX(GroupVertices[Group],MATCH(Edges[[#This Row],[Vertex 1]],GroupVertices[Vertex],0)),1,1,"")</f>
        <v>2</v>
      </c>
      <c r="BC209" s="78" t="str">
        <f>REPLACE(INDEX(GroupVertices[Group],MATCH(Edges[[#This Row],[Vertex 2]],GroupVertices[Vertex],0)),1,1,"")</f>
        <v>2</v>
      </c>
      <c r="BD209" s="48"/>
      <c r="BE209" s="49"/>
      <c r="BF209" s="48"/>
      <c r="BG209" s="49"/>
      <c r="BH209" s="48"/>
      <c r="BI209" s="49"/>
      <c r="BJ209" s="48"/>
      <c r="BK209" s="49"/>
      <c r="BL209" s="48"/>
    </row>
    <row r="210" spans="1:64" ht="15">
      <c r="A210" s="64" t="s">
        <v>234</v>
      </c>
      <c r="B210" s="64" t="s">
        <v>226</v>
      </c>
      <c r="C210" s="65" t="s">
        <v>2659</v>
      </c>
      <c r="D210" s="66">
        <v>10</v>
      </c>
      <c r="E210" s="67" t="s">
        <v>136</v>
      </c>
      <c r="F210" s="68">
        <v>12</v>
      </c>
      <c r="G210" s="65"/>
      <c r="H210" s="69"/>
      <c r="I210" s="70"/>
      <c r="J210" s="70"/>
      <c r="K210" s="34" t="s">
        <v>65</v>
      </c>
      <c r="L210" s="77">
        <v>210</v>
      </c>
      <c r="M210" s="77"/>
      <c r="N210" s="72"/>
      <c r="O210" s="79" t="s">
        <v>336</v>
      </c>
      <c r="P210" s="81">
        <v>43688.691828703704</v>
      </c>
      <c r="Q210" s="79" t="s">
        <v>388</v>
      </c>
      <c r="R210" s="82" t="s">
        <v>530</v>
      </c>
      <c r="S210" s="79" t="s">
        <v>548</v>
      </c>
      <c r="T210" s="79"/>
      <c r="U210" s="79"/>
      <c r="V210" s="82" t="s">
        <v>589</v>
      </c>
      <c r="W210" s="81">
        <v>43688.691828703704</v>
      </c>
      <c r="X210" s="82" t="s">
        <v>670</v>
      </c>
      <c r="Y210" s="79"/>
      <c r="Z210" s="79"/>
      <c r="AA210" s="85" t="s">
        <v>842</v>
      </c>
      <c r="AB210" s="85" t="s">
        <v>833</v>
      </c>
      <c r="AC210" s="79" t="b">
        <v>0</v>
      </c>
      <c r="AD210" s="79">
        <v>0</v>
      </c>
      <c r="AE210" s="85" t="s">
        <v>1038</v>
      </c>
      <c r="AF210" s="79" t="b">
        <v>0</v>
      </c>
      <c r="AG210" s="79" t="s">
        <v>1102</v>
      </c>
      <c r="AH210" s="79"/>
      <c r="AI210" s="85" t="s">
        <v>1033</v>
      </c>
      <c r="AJ210" s="79" t="b">
        <v>0</v>
      </c>
      <c r="AK210" s="79">
        <v>0</v>
      </c>
      <c r="AL210" s="85" t="s">
        <v>1033</v>
      </c>
      <c r="AM210" s="79" t="s">
        <v>1109</v>
      </c>
      <c r="AN210" s="79" t="b">
        <v>1</v>
      </c>
      <c r="AO210" s="85" t="s">
        <v>833</v>
      </c>
      <c r="AP210" s="79" t="s">
        <v>176</v>
      </c>
      <c r="AQ210" s="79">
        <v>0</v>
      </c>
      <c r="AR210" s="79">
        <v>0</v>
      </c>
      <c r="AS210" s="79"/>
      <c r="AT210" s="79"/>
      <c r="AU210" s="79"/>
      <c r="AV210" s="79"/>
      <c r="AW210" s="79"/>
      <c r="AX210" s="79"/>
      <c r="AY210" s="79"/>
      <c r="AZ210" s="79"/>
      <c r="BA210">
        <v>5</v>
      </c>
      <c r="BB210" s="78" t="str">
        <f>REPLACE(INDEX(GroupVertices[Group],MATCH(Edges[[#This Row],[Vertex 1]],GroupVertices[Vertex],0)),1,1,"")</f>
        <v>2</v>
      </c>
      <c r="BC210" s="78" t="str">
        <f>REPLACE(INDEX(GroupVertices[Group],MATCH(Edges[[#This Row],[Vertex 2]],GroupVertices[Vertex],0)),1,1,"")</f>
        <v>2</v>
      </c>
      <c r="BD210" s="48"/>
      <c r="BE210" s="49"/>
      <c r="BF210" s="48"/>
      <c r="BG210" s="49"/>
      <c r="BH210" s="48"/>
      <c r="BI210" s="49"/>
      <c r="BJ210" s="48"/>
      <c r="BK210" s="49"/>
      <c r="BL210" s="48"/>
    </row>
    <row r="211" spans="1:64" ht="15">
      <c r="A211" s="64" t="s">
        <v>234</v>
      </c>
      <c r="B211" s="64" t="s">
        <v>249</v>
      </c>
      <c r="C211" s="65" t="s">
        <v>2659</v>
      </c>
      <c r="D211" s="66">
        <v>10</v>
      </c>
      <c r="E211" s="67" t="s">
        <v>136</v>
      </c>
      <c r="F211" s="68">
        <v>12</v>
      </c>
      <c r="G211" s="65"/>
      <c r="H211" s="69"/>
      <c r="I211" s="70"/>
      <c r="J211" s="70"/>
      <c r="K211" s="34" t="s">
        <v>65</v>
      </c>
      <c r="L211" s="77">
        <v>211</v>
      </c>
      <c r="M211" s="77"/>
      <c r="N211" s="72"/>
      <c r="O211" s="79" t="s">
        <v>336</v>
      </c>
      <c r="P211" s="81">
        <v>43688.691828703704</v>
      </c>
      <c r="Q211" s="79" t="s">
        <v>388</v>
      </c>
      <c r="R211" s="82" t="s">
        <v>530</v>
      </c>
      <c r="S211" s="79" t="s">
        <v>548</v>
      </c>
      <c r="T211" s="79"/>
      <c r="U211" s="79"/>
      <c r="V211" s="82" t="s">
        <v>589</v>
      </c>
      <c r="W211" s="81">
        <v>43688.691828703704</v>
      </c>
      <c r="X211" s="82" t="s">
        <v>670</v>
      </c>
      <c r="Y211" s="79"/>
      <c r="Z211" s="79"/>
      <c r="AA211" s="85" t="s">
        <v>842</v>
      </c>
      <c r="AB211" s="85" t="s">
        <v>833</v>
      </c>
      <c r="AC211" s="79" t="b">
        <v>0</v>
      </c>
      <c r="AD211" s="79">
        <v>0</v>
      </c>
      <c r="AE211" s="85" t="s">
        <v>1038</v>
      </c>
      <c r="AF211" s="79" t="b">
        <v>0</v>
      </c>
      <c r="AG211" s="79" t="s">
        <v>1102</v>
      </c>
      <c r="AH211" s="79"/>
      <c r="AI211" s="85" t="s">
        <v>1033</v>
      </c>
      <c r="AJ211" s="79" t="b">
        <v>0</v>
      </c>
      <c r="AK211" s="79">
        <v>0</v>
      </c>
      <c r="AL211" s="85" t="s">
        <v>1033</v>
      </c>
      <c r="AM211" s="79" t="s">
        <v>1109</v>
      </c>
      <c r="AN211" s="79" t="b">
        <v>1</v>
      </c>
      <c r="AO211" s="85" t="s">
        <v>833</v>
      </c>
      <c r="AP211" s="79" t="s">
        <v>176</v>
      </c>
      <c r="AQ211" s="79">
        <v>0</v>
      </c>
      <c r="AR211" s="79">
        <v>0</v>
      </c>
      <c r="AS211" s="79"/>
      <c r="AT211" s="79"/>
      <c r="AU211" s="79"/>
      <c r="AV211" s="79"/>
      <c r="AW211" s="79"/>
      <c r="AX211" s="79"/>
      <c r="AY211" s="79"/>
      <c r="AZ211" s="79"/>
      <c r="BA211">
        <v>5</v>
      </c>
      <c r="BB211" s="78" t="str">
        <f>REPLACE(INDEX(GroupVertices[Group],MATCH(Edges[[#This Row],[Vertex 1]],GroupVertices[Vertex],0)),1,1,"")</f>
        <v>2</v>
      </c>
      <c r="BC211" s="78" t="str">
        <f>REPLACE(INDEX(GroupVertices[Group],MATCH(Edges[[#This Row],[Vertex 2]],GroupVertices[Vertex],0)),1,1,"")</f>
        <v>1</v>
      </c>
      <c r="BD211" s="48">
        <v>0</v>
      </c>
      <c r="BE211" s="49">
        <v>0</v>
      </c>
      <c r="BF211" s="48">
        <v>0</v>
      </c>
      <c r="BG211" s="49">
        <v>0</v>
      </c>
      <c r="BH211" s="48">
        <v>0</v>
      </c>
      <c r="BI211" s="49">
        <v>0</v>
      </c>
      <c r="BJ211" s="48">
        <v>13</v>
      </c>
      <c r="BK211" s="49">
        <v>100</v>
      </c>
      <c r="BL211" s="48">
        <v>13</v>
      </c>
    </row>
    <row r="212" spans="1:64" ht="15">
      <c r="A212" s="64" t="s">
        <v>234</v>
      </c>
      <c r="B212" s="64" t="s">
        <v>267</v>
      </c>
      <c r="C212" s="65" t="s">
        <v>2659</v>
      </c>
      <c r="D212" s="66">
        <v>10</v>
      </c>
      <c r="E212" s="67" t="s">
        <v>136</v>
      </c>
      <c r="F212" s="68">
        <v>12</v>
      </c>
      <c r="G212" s="65"/>
      <c r="H212" s="69"/>
      <c r="I212" s="70"/>
      <c r="J212" s="70"/>
      <c r="K212" s="34" t="s">
        <v>65</v>
      </c>
      <c r="L212" s="77">
        <v>212</v>
      </c>
      <c r="M212" s="77"/>
      <c r="N212" s="72"/>
      <c r="O212" s="79" t="s">
        <v>336</v>
      </c>
      <c r="P212" s="81">
        <v>43692.78821759259</v>
      </c>
      <c r="Q212" s="79" t="s">
        <v>389</v>
      </c>
      <c r="R212" s="82" t="s">
        <v>531</v>
      </c>
      <c r="S212" s="79" t="s">
        <v>548</v>
      </c>
      <c r="T212" s="79"/>
      <c r="U212" s="79"/>
      <c r="V212" s="82" t="s">
        <v>589</v>
      </c>
      <c r="W212" s="81">
        <v>43692.78821759259</v>
      </c>
      <c r="X212" s="82" t="s">
        <v>671</v>
      </c>
      <c r="Y212" s="79"/>
      <c r="Z212" s="79"/>
      <c r="AA212" s="85" t="s">
        <v>843</v>
      </c>
      <c r="AB212" s="85" t="s">
        <v>838</v>
      </c>
      <c r="AC212" s="79" t="b">
        <v>0</v>
      </c>
      <c r="AD212" s="79">
        <v>0</v>
      </c>
      <c r="AE212" s="85" t="s">
        <v>1041</v>
      </c>
      <c r="AF212" s="79" t="b">
        <v>0</v>
      </c>
      <c r="AG212" s="79" t="s">
        <v>1102</v>
      </c>
      <c r="AH212" s="79"/>
      <c r="AI212" s="85" t="s">
        <v>1033</v>
      </c>
      <c r="AJ212" s="79" t="b">
        <v>0</v>
      </c>
      <c r="AK212" s="79">
        <v>0</v>
      </c>
      <c r="AL212" s="85" t="s">
        <v>1033</v>
      </c>
      <c r="AM212" s="79" t="s">
        <v>1109</v>
      </c>
      <c r="AN212" s="79" t="b">
        <v>1</v>
      </c>
      <c r="AO212" s="85" t="s">
        <v>838</v>
      </c>
      <c r="AP212" s="79" t="s">
        <v>176</v>
      </c>
      <c r="AQ212" s="79">
        <v>0</v>
      </c>
      <c r="AR212" s="79">
        <v>0</v>
      </c>
      <c r="AS212" s="79"/>
      <c r="AT212" s="79"/>
      <c r="AU212" s="79"/>
      <c r="AV212" s="79"/>
      <c r="AW212" s="79"/>
      <c r="AX212" s="79"/>
      <c r="AY212" s="79"/>
      <c r="AZ212" s="79"/>
      <c r="BA212">
        <v>5</v>
      </c>
      <c r="BB212" s="78" t="str">
        <f>REPLACE(INDEX(GroupVertices[Group],MATCH(Edges[[#This Row],[Vertex 1]],GroupVertices[Vertex],0)),1,1,"")</f>
        <v>2</v>
      </c>
      <c r="BC212" s="78" t="str">
        <f>REPLACE(INDEX(GroupVertices[Group],MATCH(Edges[[#This Row],[Vertex 2]],GroupVertices[Vertex],0)),1,1,"")</f>
        <v>2</v>
      </c>
      <c r="BD212" s="48"/>
      <c r="BE212" s="49"/>
      <c r="BF212" s="48"/>
      <c r="BG212" s="49"/>
      <c r="BH212" s="48"/>
      <c r="BI212" s="49"/>
      <c r="BJ212" s="48"/>
      <c r="BK212" s="49"/>
      <c r="BL212" s="48"/>
    </row>
    <row r="213" spans="1:64" ht="15">
      <c r="A213" s="64" t="s">
        <v>234</v>
      </c>
      <c r="B213" s="64" t="s">
        <v>226</v>
      </c>
      <c r="C213" s="65" t="s">
        <v>2659</v>
      </c>
      <c r="D213" s="66">
        <v>10</v>
      </c>
      <c r="E213" s="67" t="s">
        <v>136</v>
      </c>
      <c r="F213" s="68">
        <v>12</v>
      </c>
      <c r="G213" s="65"/>
      <c r="H213" s="69"/>
      <c r="I213" s="70"/>
      <c r="J213" s="70"/>
      <c r="K213" s="34" t="s">
        <v>65</v>
      </c>
      <c r="L213" s="77">
        <v>213</v>
      </c>
      <c r="M213" s="77"/>
      <c r="N213" s="72"/>
      <c r="O213" s="79" t="s">
        <v>336</v>
      </c>
      <c r="P213" s="81">
        <v>43692.78821759259</v>
      </c>
      <c r="Q213" s="79" t="s">
        <v>389</v>
      </c>
      <c r="R213" s="82" t="s">
        <v>531</v>
      </c>
      <c r="S213" s="79" t="s">
        <v>548</v>
      </c>
      <c r="T213" s="79"/>
      <c r="U213" s="79"/>
      <c r="V213" s="82" t="s">
        <v>589</v>
      </c>
      <c r="W213" s="81">
        <v>43692.78821759259</v>
      </c>
      <c r="X213" s="82" t="s">
        <v>671</v>
      </c>
      <c r="Y213" s="79"/>
      <c r="Z213" s="79"/>
      <c r="AA213" s="85" t="s">
        <v>843</v>
      </c>
      <c r="AB213" s="85" t="s">
        <v>838</v>
      </c>
      <c r="AC213" s="79" t="b">
        <v>0</v>
      </c>
      <c r="AD213" s="79">
        <v>0</v>
      </c>
      <c r="AE213" s="85" t="s">
        <v>1041</v>
      </c>
      <c r="AF213" s="79" t="b">
        <v>0</v>
      </c>
      <c r="AG213" s="79" t="s">
        <v>1102</v>
      </c>
      <c r="AH213" s="79"/>
      <c r="AI213" s="85" t="s">
        <v>1033</v>
      </c>
      <c r="AJ213" s="79" t="b">
        <v>0</v>
      </c>
      <c r="AK213" s="79">
        <v>0</v>
      </c>
      <c r="AL213" s="85" t="s">
        <v>1033</v>
      </c>
      <c r="AM213" s="79" t="s">
        <v>1109</v>
      </c>
      <c r="AN213" s="79" t="b">
        <v>1</v>
      </c>
      <c r="AO213" s="85" t="s">
        <v>838</v>
      </c>
      <c r="AP213" s="79" t="s">
        <v>176</v>
      </c>
      <c r="AQ213" s="79">
        <v>0</v>
      </c>
      <c r="AR213" s="79">
        <v>0</v>
      </c>
      <c r="AS213" s="79"/>
      <c r="AT213" s="79"/>
      <c r="AU213" s="79"/>
      <c r="AV213" s="79"/>
      <c r="AW213" s="79"/>
      <c r="AX213" s="79"/>
      <c r="AY213" s="79"/>
      <c r="AZ213" s="79"/>
      <c r="BA213">
        <v>5</v>
      </c>
      <c r="BB213" s="78" t="str">
        <f>REPLACE(INDEX(GroupVertices[Group],MATCH(Edges[[#This Row],[Vertex 1]],GroupVertices[Vertex],0)),1,1,"")</f>
        <v>2</v>
      </c>
      <c r="BC213" s="78" t="str">
        <f>REPLACE(INDEX(GroupVertices[Group],MATCH(Edges[[#This Row],[Vertex 2]],GroupVertices[Vertex],0)),1,1,"")</f>
        <v>2</v>
      </c>
      <c r="BD213" s="48"/>
      <c r="BE213" s="49"/>
      <c r="BF213" s="48"/>
      <c r="BG213" s="49"/>
      <c r="BH213" s="48"/>
      <c r="BI213" s="49"/>
      <c r="BJ213" s="48"/>
      <c r="BK213" s="49"/>
      <c r="BL213" s="48"/>
    </row>
    <row r="214" spans="1:64" ht="15">
      <c r="A214" s="64" t="s">
        <v>234</v>
      </c>
      <c r="B214" s="64" t="s">
        <v>249</v>
      </c>
      <c r="C214" s="65" t="s">
        <v>2659</v>
      </c>
      <c r="D214" s="66">
        <v>10</v>
      </c>
      <c r="E214" s="67" t="s">
        <v>136</v>
      </c>
      <c r="F214" s="68">
        <v>12</v>
      </c>
      <c r="G214" s="65"/>
      <c r="H214" s="69"/>
      <c r="I214" s="70"/>
      <c r="J214" s="70"/>
      <c r="K214" s="34" t="s">
        <v>65</v>
      </c>
      <c r="L214" s="77">
        <v>214</v>
      </c>
      <c r="M214" s="77"/>
      <c r="N214" s="72"/>
      <c r="O214" s="79" t="s">
        <v>336</v>
      </c>
      <c r="P214" s="81">
        <v>43692.78821759259</v>
      </c>
      <c r="Q214" s="79" t="s">
        <v>389</v>
      </c>
      <c r="R214" s="82" t="s">
        <v>531</v>
      </c>
      <c r="S214" s="79" t="s">
        <v>548</v>
      </c>
      <c r="T214" s="79"/>
      <c r="U214" s="79"/>
      <c r="V214" s="82" t="s">
        <v>589</v>
      </c>
      <c r="W214" s="81">
        <v>43692.78821759259</v>
      </c>
      <c r="X214" s="82" t="s">
        <v>671</v>
      </c>
      <c r="Y214" s="79"/>
      <c r="Z214" s="79"/>
      <c r="AA214" s="85" t="s">
        <v>843</v>
      </c>
      <c r="AB214" s="85" t="s">
        <v>838</v>
      </c>
      <c r="AC214" s="79" t="b">
        <v>0</v>
      </c>
      <c r="AD214" s="79">
        <v>0</v>
      </c>
      <c r="AE214" s="85" t="s">
        <v>1041</v>
      </c>
      <c r="AF214" s="79" t="b">
        <v>0</v>
      </c>
      <c r="AG214" s="79" t="s">
        <v>1102</v>
      </c>
      <c r="AH214" s="79"/>
      <c r="AI214" s="85" t="s">
        <v>1033</v>
      </c>
      <c r="AJ214" s="79" t="b">
        <v>0</v>
      </c>
      <c r="AK214" s="79">
        <v>0</v>
      </c>
      <c r="AL214" s="85" t="s">
        <v>1033</v>
      </c>
      <c r="AM214" s="79" t="s">
        <v>1109</v>
      </c>
      <c r="AN214" s="79" t="b">
        <v>1</v>
      </c>
      <c r="AO214" s="85" t="s">
        <v>838</v>
      </c>
      <c r="AP214" s="79" t="s">
        <v>176</v>
      </c>
      <c r="AQ214" s="79">
        <v>0</v>
      </c>
      <c r="AR214" s="79">
        <v>0</v>
      </c>
      <c r="AS214" s="79"/>
      <c r="AT214" s="79"/>
      <c r="AU214" s="79"/>
      <c r="AV214" s="79"/>
      <c r="AW214" s="79"/>
      <c r="AX214" s="79"/>
      <c r="AY214" s="79"/>
      <c r="AZ214" s="79"/>
      <c r="BA214">
        <v>5</v>
      </c>
      <c r="BB214" s="78" t="str">
        <f>REPLACE(INDEX(GroupVertices[Group],MATCH(Edges[[#This Row],[Vertex 1]],GroupVertices[Vertex],0)),1,1,"")</f>
        <v>2</v>
      </c>
      <c r="BC214" s="78" t="str">
        <f>REPLACE(INDEX(GroupVertices[Group],MATCH(Edges[[#This Row],[Vertex 2]],GroupVertices[Vertex],0)),1,1,"")</f>
        <v>1</v>
      </c>
      <c r="BD214" s="48">
        <v>0</v>
      </c>
      <c r="BE214" s="49">
        <v>0</v>
      </c>
      <c r="BF214" s="48">
        <v>0</v>
      </c>
      <c r="BG214" s="49">
        <v>0</v>
      </c>
      <c r="BH214" s="48">
        <v>0</v>
      </c>
      <c r="BI214" s="49">
        <v>0</v>
      </c>
      <c r="BJ214" s="48">
        <v>11</v>
      </c>
      <c r="BK214" s="49">
        <v>100</v>
      </c>
      <c r="BL214" s="48">
        <v>11</v>
      </c>
    </row>
    <row r="215" spans="1:64" ht="15">
      <c r="A215" s="64" t="s">
        <v>234</v>
      </c>
      <c r="B215" s="64" t="s">
        <v>267</v>
      </c>
      <c r="C215" s="65" t="s">
        <v>2659</v>
      </c>
      <c r="D215" s="66">
        <v>10</v>
      </c>
      <c r="E215" s="67" t="s">
        <v>136</v>
      </c>
      <c r="F215" s="68">
        <v>12</v>
      </c>
      <c r="G215" s="65"/>
      <c r="H215" s="69"/>
      <c r="I215" s="70"/>
      <c r="J215" s="70"/>
      <c r="K215" s="34" t="s">
        <v>65</v>
      </c>
      <c r="L215" s="77">
        <v>215</v>
      </c>
      <c r="M215" s="77"/>
      <c r="N215" s="72"/>
      <c r="O215" s="79" t="s">
        <v>336</v>
      </c>
      <c r="P215" s="81">
        <v>43692.78973379629</v>
      </c>
      <c r="Q215" s="79" t="s">
        <v>390</v>
      </c>
      <c r="R215" s="79"/>
      <c r="S215" s="79"/>
      <c r="T215" s="79"/>
      <c r="U215" s="79"/>
      <c r="V215" s="82" t="s">
        <v>589</v>
      </c>
      <c r="W215" s="81">
        <v>43692.78973379629</v>
      </c>
      <c r="X215" s="82" t="s">
        <v>672</v>
      </c>
      <c r="Y215" s="79"/>
      <c r="Z215" s="79"/>
      <c r="AA215" s="85" t="s">
        <v>844</v>
      </c>
      <c r="AB215" s="85" t="s">
        <v>843</v>
      </c>
      <c r="AC215" s="79" t="b">
        <v>0</v>
      </c>
      <c r="AD215" s="79">
        <v>0</v>
      </c>
      <c r="AE215" s="85" t="s">
        <v>1039</v>
      </c>
      <c r="AF215" s="79" t="b">
        <v>0</v>
      </c>
      <c r="AG215" s="79" t="s">
        <v>1102</v>
      </c>
      <c r="AH215" s="79"/>
      <c r="AI215" s="85" t="s">
        <v>1033</v>
      </c>
      <c r="AJ215" s="79" t="b">
        <v>0</v>
      </c>
      <c r="AK215" s="79">
        <v>0</v>
      </c>
      <c r="AL215" s="85" t="s">
        <v>1033</v>
      </c>
      <c r="AM215" s="79" t="s">
        <v>1109</v>
      </c>
      <c r="AN215" s="79" t="b">
        <v>0</v>
      </c>
      <c r="AO215" s="85" t="s">
        <v>843</v>
      </c>
      <c r="AP215" s="79" t="s">
        <v>176</v>
      </c>
      <c r="AQ215" s="79">
        <v>0</v>
      </c>
      <c r="AR215" s="79">
        <v>0</v>
      </c>
      <c r="AS215" s="79"/>
      <c r="AT215" s="79"/>
      <c r="AU215" s="79"/>
      <c r="AV215" s="79"/>
      <c r="AW215" s="79"/>
      <c r="AX215" s="79"/>
      <c r="AY215" s="79"/>
      <c r="AZ215" s="79"/>
      <c r="BA215">
        <v>5</v>
      </c>
      <c r="BB215" s="78" t="str">
        <f>REPLACE(INDEX(GroupVertices[Group],MATCH(Edges[[#This Row],[Vertex 1]],GroupVertices[Vertex],0)),1,1,"")</f>
        <v>2</v>
      </c>
      <c r="BC215" s="78" t="str">
        <f>REPLACE(INDEX(GroupVertices[Group],MATCH(Edges[[#This Row],[Vertex 2]],GroupVertices[Vertex],0)),1,1,"")</f>
        <v>2</v>
      </c>
      <c r="BD215" s="48"/>
      <c r="BE215" s="49"/>
      <c r="BF215" s="48"/>
      <c r="BG215" s="49"/>
      <c r="BH215" s="48"/>
      <c r="BI215" s="49"/>
      <c r="BJ215" s="48"/>
      <c r="BK215" s="49"/>
      <c r="BL215" s="48"/>
    </row>
    <row r="216" spans="1:64" ht="15">
      <c r="A216" s="64" t="s">
        <v>234</v>
      </c>
      <c r="B216" s="64" t="s">
        <v>226</v>
      </c>
      <c r="C216" s="65" t="s">
        <v>2659</v>
      </c>
      <c r="D216" s="66">
        <v>10</v>
      </c>
      <c r="E216" s="67" t="s">
        <v>136</v>
      </c>
      <c r="F216" s="68">
        <v>12</v>
      </c>
      <c r="G216" s="65"/>
      <c r="H216" s="69"/>
      <c r="I216" s="70"/>
      <c r="J216" s="70"/>
      <c r="K216" s="34" t="s">
        <v>65</v>
      </c>
      <c r="L216" s="77">
        <v>216</v>
      </c>
      <c r="M216" s="77"/>
      <c r="N216" s="72"/>
      <c r="O216" s="79" t="s">
        <v>336</v>
      </c>
      <c r="P216" s="81">
        <v>43692.78973379629</v>
      </c>
      <c r="Q216" s="79" t="s">
        <v>390</v>
      </c>
      <c r="R216" s="79"/>
      <c r="S216" s="79"/>
      <c r="T216" s="79"/>
      <c r="U216" s="79"/>
      <c r="V216" s="82" t="s">
        <v>589</v>
      </c>
      <c r="W216" s="81">
        <v>43692.78973379629</v>
      </c>
      <c r="X216" s="82" t="s">
        <v>672</v>
      </c>
      <c r="Y216" s="79"/>
      <c r="Z216" s="79"/>
      <c r="AA216" s="85" t="s">
        <v>844</v>
      </c>
      <c r="AB216" s="85" t="s">
        <v>843</v>
      </c>
      <c r="AC216" s="79" t="b">
        <v>0</v>
      </c>
      <c r="AD216" s="79">
        <v>0</v>
      </c>
      <c r="AE216" s="85" t="s">
        <v>1039</v>
      </c>
      <c r="AF216" s="79" t="b">
        <v>0</v>
      </c>
      <c r="AG216" s="79" t="s">
        <v>1102</v>
      </c>
      <c r="AH216" s="79"/>
      <c r="AI216" s="85" t="s">
        <v>1033</v>
      </c>
      <c r="AJ216" s="79" t="b">
        <v>0</v>
      </c>
      <c r="AK216" s="79">
        <v>0</v>
      </c>
      <c r="AL216" s="85" t="s">
        <v>1033</v>
      </c>
      <c r="AM216" s="79" t="s">
        <v>1109</v>
      </c>
      <c r="AN216" s="79" t="b">
        <v>0</v>
      </c>
      <c r="AO216" s="85" t="s">
        <v>843</v>
      </c>
      <c r="AP216" s="79" t="s">
        <v>176</v>
      </c>
      <c r="AQ216" s="79">
        <v>0</v>
      </c>
      <c r="AR216" s="79">
        <v>0</v>
      </c>
      <c r="AS216" s="79"/>
      <c r="AT216" s="79"/>
      <c r="AU216" s="79"/>
      <c r="AV216" s="79"/>
      <c r="AW216" s="79"/>
      <c r="AX216" s="79"/>
      <c r="AY216" s="79"/>
      <c r="AZ216" s="79"/>
      <c r="BA216">
        <v>5</v>
      </c>
      <c r="BB216" s="78" t="str">
        <f>REPLACE(INDEX(GroupVertices[Group],MATCH(Edges[[#This Row],[Vertex 1]],GroupVertices[Vertex],0)),1,1,"")</f>
        <v>2</v>
      </c>
      <c r="BC216" s="78" t="str">
        <f>REPLACE(INDEX(GroupVertices[Group],MATCH(Edges[[#This Row],[Vertex 2]],GroupVertices[Vertex],0)),1,1,"")</f>
        <v>2</v>
      </c>
      <c r="BD216" s="48"/>
      <c r="BE216" s="49"/>
      <c r="BF216" s="48"/>
      <c r="BG216" s="49"/>
      <c r="BH216" s="48"/>
      <c r="BI216" s="49"/>
      <c r="BJ216" s="48"/>
      <c r="BK216" s="49"/>
      <c r="BL216" s="48"/>
    </row>
    <row r="217" spans="1:64" ht="15">
      <c r="A217" s="64" t="s">
        <v>234</v>
      </c>
      <c r="B217" s="64" t="s">
        <v>249</v>
      </c>
      <c r="C217" s="65" t="s">
        <v>2659</v>
      </c>
      <c r="D217" s="66">
        <v>10</v>
      </c>
      <c r="E217" s="67" t="s">
        <v>136</v>
      </c>
      <c r="F217" s="68">
        <v>12</v>
      </c>
      <c r="G217" s="65"/>
      <c r="H217" s="69"/>
      <c r="I217" s="70"/>
      <c r="J217" s="70"/>
      <c r="K217" s="34" t="s">
        <v>65</v>
      </c>
      <c r="L217" s="77">
        <v>217</v>
      </c>
      <c r="M217" s="77"/>
      <c r="N217" s="72"/>
      <c r="O217" s="79" t="s">
        <v>336</v>
      </c>
      <c r="P217" s="81">
        <v>43692.78973379629</v>
      </c>
      <c r="Q217" s="79" t="s">
        <v>390</v>
      </c>
      <c r="R217" s="79"/>
      <c r="S217" s="79"/>
      <c r="T217" s="79"/>
      <c r="U217" s="79"/>
      <c r="V217" s="82" t="s">
        <v>589</v>
      </c>
      <c r="W217" s="81">
        <v>43692.78973379629</v>
      </c>
      <c r="X217" s="82" t="s">
        <v>672</v>
      </c>
      <c r="Y217" s="79"/>
      <c r="Z217" s="79"/>
      <c r="AA217" s="85" t="s">
        <v>844</v>
      </c>
      <c r="AB217" s="85" t="s">
        <v>843</v>
      </c>
      <c r="AC217" s="79" t="b">
        <v>0</v>
      </c>
      <c r="AD217" s="79">
        <v>0</v>
      </c>
      <c r="AE217" s="85" t="s">
        <v>1039</v>
      </c>
      <c r="AF217" s="79" t="b">
        <v>0</v>
      </c>
      <c r="AG217" s="79" t="s">
        <v>1102</v>
      </c>
      <c r="AH217" s="79"/>
      <c r="AI217" s="85" t="s">
        <v>1033</v>
      </c>
      <c r="AJ217" s="79" t="b">
        <v>0</v>
      </c>
      <c r="AK217" s="79">
        <v>0</v>
      </c>
      <c r="AL217" s="85" t="s">
        <v>1033</v>
      </c>
      <c r="AM217" s="79" t="s">
        <v>1109</v>
      </c>
      <c r="AN217" s="79" t="b">
        <v>0</v>
      </c>
      <c r="AO217" s="85" t="s">
        <v>843</v>
      </c>
      <c r="AP217" s="79" t="s">
        <v>176</v>
      </c>
      <c r="AQ217" s="79">
        <v>0</v>
      </c>
      <c r="AR217" s="79">
        <v>0</v>
      </c>
      <c r="AS217" s="79"/>
      <c r="AT217" s="79"/>
      <c r="AU217" s="79"/>
      <c r="AV217" s="79"/>
      <c r="AW217" s="79"/>
      <c r="AX217" s="79"/>
      <c r="AY217" s="79"/>
      <c r="AZ217" s="79"/>
      <c r="BA217">
        <v>5</v>
      </c>
      <c r="BB217" s="78" t="str">
        <f>REPLACE(INDEX(GroupVertices[Group],MATCH(Edges[[#This Row],[Vertex 1]],GroupVertices[Vertex],0)),1,1,"")</f>
        <v>2</v>
      </c>
      <c r="BC217" s="78" t="str">
        <f>REPLACE(INDEX(GroupVertices[Group],MATCH(Edges[[#This Row],[Vertex 2]],GroupVertices[Vertex],0)),1,1,"")</f>
        <v>1</v>
      </c>
      <c r="BD217" s="48">
        <v>0</v>
      </c>
      <c r="BE217" s="49">
        <v>0</v>
      </c>
      <c r="BF217" s="48">
        <v>0</v>
      </c>
      <c r="BG217" s="49">
        <v>0</v>
      </c>
      <c r="BH217" s="48">
        <v>0</v>
      </c>
      <c r="BI217" s="49">
        <v>0</v>
      </c>
      <c r="BJ217" s="48">
        <v>10</v>
      </c>
      <c r="BK217" s="49">
        <v>100</v>
      </c>
      <c r="BL217" s="48">
        <v>10</v>
      </c>
    </row>
    <row r="218" spans="1:64" ht="15">
      <c r="A218" s="64" t="s">
        <v>234</v>
      </c>
      <c r="B218" s="64" t="s">
        <v>267</v>
      </c>
      <c r="C218" s="65" t="s">
        <v>2659</v>
      </c>
      <c r="D218" s="66">
        <v>10</v>
      </c>
      <c r="E218" s="67" t="s">
        <v>136</v>
      </c>
      <c r="F218" s="68">
        <v>12</v>
      </c>
      <c r="G218" s="65"/>
      <c r="H218" s="69"/>
      <c r="I218" s="70"/>
      <c r="J218" s="70"/>
      <c r="K218" s="34" t="s">
        <v>65</v>
      </c>
      <c r="L218" s="77">
        <v>218</v>
      </c>
      <c r="M218" s="77"/>
      <c r="N218" s="72"/>
      <c r="O218" s="79" t="s">
        <v>336</v>
      </c>
      <c r="P218" s="81">
        <v>43692.805555555555</v>
      </c>
      <c r="Q218" s="79" t="s">
        <v>391</v>
      </c>
      <c r="R218" s="82" t="s">
        <v>532</v>
      </c>
      <c r="S218" s="79" t="s">
        <v>548</v>
      </c>
      <c r="T218" s="79"/>
      <c r="U218" s="79"/>
      <c r="V218" s="82" t="s">
        <v>589</v>
      </c>
      <c r="W218" s="81">
        <v>43692.805555555555</v>
      </c>
      <c r="X218" s="82" t="s">
        <v>673</v>
      </c>
      <c r="Y218" s="79"/>
      <c r="Z218" s="79"/>
      <c r="AA218" s="85" t="s">
        <v>845</v>
      </c>
      <c r="AB218" s="85" t="s">
        <v>839</v>
      </c>
      <c r="AC218" s="79" t="b">
        <v>0</v>
      </c>
      <c r="AD218" s="79">
        <v>0</v>
      </c>
      <c r="AE218" s="85" t="s">
        <v>1041</v>
      </c>
      <c r="AF218" s="79" t="b">
        <v>0</v>
      </c>
      <c r="AG218" s="79" t="s">
        <v>1102</v>
      </c>
      <c r="AH218" s="79"/>
      <c r="AI218" s="85" t="s">
        <v>1033</v>
      </c>
      <c r="AJ218" s="79" t="b">
        <v>0</v>
      </c>
      <c r="AK218" s="79">
        <v>0</v>
      </c>
      <c r="AL218" s="85" t="s">
        <v>1033</v>
      </c>
      <c r="AM218" s="79" t="s">
        <v>1109</v>
      </c>
      <c r="AN218" s="79" t="b">
        <v>1</v>
      </c>
      <c r="AO218" s="85" t="s">
        <v>839</v>
      </c>
      <c r="AP218" s="79" t="s">
        <v>176</v>
      </c>
      <c r="AQ218" s="79">
        <v>0</v>
      </c>
      <c r="AR218" s="79">
        <v>0</v>
      </c>
      <c r="AS218" s="79"/>
      <c r="AT218" s="79"/>
      <c r="AU218" s="79"/>
      <c r="AV218" s="79"/>
      <c r="AW218" s="79"/>
      <c r="AX218" s="79"/>
      <c r="AY218" s="79"/>
      <c r="AZ218" s="79"/>
      <c r="BA218">
        <v>5</v>
      </c>
      <c r="BB218" s="78" t="str">
        <f>REPLACE(INDEX(GroupVertices[Group],MATCH(Edges[[#This Row],[Vertex 1]],GroupVertices[Vertex],0)),1,1,"")</f>
        <v>2</v>
      </c>
      <c r="BC218" s="78" t="str">
        <f>REPLACE(INDEX(GroupVertices[Group],MATCH(Edges[[#This Row],[Vertex 2]],GroupVertices[Vertex],0)),1,1,"")</f>
        <v>2</v>
      </c>
      <c r="BD218" s="48"/>
      <c r="BE218" s="49"/>
      <c r="BF218" s="48"/>
      <c r="BG218" s="49"/>
      <c r="BH218" s="48"/>
      <c r="BI218" s="49"/>
      <c r="BJ218" s="48"/>
      <c r="BK218" s="49"/>
      <c r="BL218" s="48"/>
    </row>
    <row r="219" spans="1:64" ht="15">
      <c r="A219" s="64" t="s">
        <v>234</v>
      </c>
      <c r="B219" s="64" t="s">
        <v>226</v>
      </c>
      <c r="C219" s="65" t="s">
        <v>2659</v>
      </c>
      <c r="D219" s="66">
        <v>10</v>
      </c>
      <c r="E219" s="67" t="s">
        <v>136</v>
      </c>
      <c r="F219" s="68">
        <v>12</v>
      </c>
      <c r="G219" s="65"/>
      <c r="H219" s="69"/>
      <c r="I219" s="70"/>
      <c r="J219" s="70"/>
      <c r="K219" s="34" t="s">
        <v>65</v>
      </c>
      <c r="L219" s="77">
        <v>219</v>
      </c>
      <c r="M219" s="77"/>
      <c r="N219" s="72"/>
      <c r="O219" s="79" t="s">
        <v>336</v>
      </c>
      <c r="P219" s="81">
        <v>43692.805555555555</v>
      </c>
      <c r="Q219" s="79" t="s">
        <v>391</v>
      </c>
      <c r="R219" s="82" t="s">
        <v>532</v>
      </c>
      <c r="S219" s="79" t="s">
        <v>548</v>
      </c>
      <c r="T219" s="79"/>
      <c r="U219" s="79"/>
      <c r="V219" s="82" t="s">
        <v>589</v>
      </c>
      <c r="W219" s="81">
        <v>43692.805555555555</v>
      </c>
      <c r="X219" s="82" t="s">
        <v>673</v>
      </c>
      <c r="Y219" s="79"/>
      <c r="Z219" s="79"/>
      <c r="AA219" s="85" t="s">
        <v>845</v>
      </c>
      <c r="AB219" s="85" t="s">
        <v>839</v>
      </c>
      <c r="AC219" s="79" t="b">
        <v>0</v>
      </c>
      <c r="AD219" s="79">
        <v>0</v>
      </c>
      <c r="AE219" s="85" t="s">
        <v>1041</v>
      </c>
      <c r="AF219" s="79" t="b">
        <v>0</v>
      </c>
      <c r="AG219" s="79" t="s">
        <v>1102</v>
      </c>
      <c r="AH219" s="79"/>
      <c r="AI219" s="85" t="s">
        <v>1033</v>
      </c>
      <c r="AJ219" s="79" t="b">
        <v>0</v>
      </c>
      <c r="AK219" s="79">
        <v>0</v>
      </c>
      <c r="AL219" s="85" t="s">
        <v>1033</v>
      </c>
      <c r="AM219" s="79" t="s">
        <v>1109</v>
      </c>
      <c r="AN219" s="79" t="b">
        <v>1</v>
      </c>
      <c r="AO219" s="85" t="s">
        <v>839</v>
      </c>
      <c r="AP219" s="79" t="s">
        <v>176</v>
      </c>
      <c r="AQ219" s="79">
        <v>0</v>
      </c>
      <c r="AR219" s="79">
        <v>0</v>
      </c>
      <c r="AS219" s="79"/>
      <c r="AT219" s="79"/>
      <c r="AU219" s="79"/>
      <c r="AV219" s="79"/>
      <c r="AW219" s="79"/>
      <c r="AX219" s="79"/>
      <c r="AY219" s="79"/>
      <c r="AZ219" s="79"/>
      <c r="BA219">
        <v>5</v>
      </c>
      <c r="BB219" s="78" t="str">
        <f>REPLACE(INDEX(GroupVertices[Group],MATCH(Edges[[#This Row],[Vertex 1]],GroupVertices[Vertex],0)),1,1,"")</f>
        <v>2</v>
      </c>
      <c r="BC219" s="78" t="str">
        <f>REPLACE(INDEX(GroupVertices[Group],MATCH(Edges[[#This Row],[Vertex 2]],GroupVertices[Vertex],0)),1,1,"")</f>
        <v>2</v>
      </c>
      <c r="BD219" s="48"/>
      <c r="BE219" s="49"/>
      <c r="BF219" s="48"/>
      <c r="BG219" s="49"/>
      <c r="BH219" s="48"/>
      <c r="BI219" s="49"/>
      <c r="BJ219" s="48"/>
      <c r="BK219" s="49"/>
      <c r="BL219" s="48"/>
    </row>
    <row r="220" spans="1:64" ht="15">
      <c r="A220" s="64" t="s">
        <v>234</v>
      </c>
      <c r="B220" s="64" t="s">
        <v>249</v>
      </c>
      <c r="C220" s="65" t="s">
        <v>2659</v>
      </c>
      <c r="D220" s="66">
        <v>10</v>
      </c>
      <c r="E220" s="67" t="s">
        <v>136</v>
      </c>
      <c r="F220" s="68">
        <v>12</v>
      </c>
      <c r="G220" s="65"/>
      <c r="H220" s="69"/>
      <c r="I220" s="70"/>
      <c r="J220" s="70"/>
      <c r="K220" s="34" t="s">
        <v>65</v>
      </c>
      <c r="L220" s="77">
        <v>220</v>
      </c>
      <c r="M220" s="77"/>
      <c r="N220" s="72"/>
      <c r="O220" s="79" t="s">
        <v>336</v>
      </c>
      <c r="P220" s="81">
        <v>43692.805555555555</v>
      </c>
      <c r="Q220" s="79" t="s">
        <v>391</v>
      </c>
      <c r="R220" s="82" t="s">
        <v>532</v>
      </c>
      <c r="S220" s="79" t="s">
        <v>548</v>
      </c>
      <c r="T220" s="79"/>
      <c r="U220" s="79"/>
      <c r="V220" s="82" t="s">
        <v>589</v>
      </c>
      <c r="W220" s="81">
        <v>43692.805555555555</v>
      </c>
      <c r="X220" s="82" t="s">
        <v>673</v>
      </c>
      <c r="Y220" s="79"/>
      <c r="Z220" s="79"/>
      <c r="AA220" s="85" t="s">
        <v>845</v>
      </c>
      <c r="AB220" s="85" t="s">
        <v>839</v>
      </c>
      <c r="AC220" s="79" t="b">
        <v>0</v>
      </c>
      <c r="AD220" s="79">
        <v>0</v>
      </c>
      <c r="AE220" s="85" t="s">
        <v>1041</v>
      </c>
      <c r="AF220" s="79" t="b">
        <v>0</v>
      </c>
      <c r="AG220" s="79" t="s">
        <v>1102</v>
      </c>
      <c r="AH220" s="79"/>
      <c r="AI220" s="85" t="s">
        <v>1033</v>
      </c>
      <c r="AJ220" s="79" t="b">
        <v>0</v>
      </c>
      <c r="AK220" s="79">
        <v>0</v>
      </c>
      <c r="AL220" s="85" t="s">
        <v>1033</v>
      </c>
      <c r="AM220" s="79" t="s">
        <v>1109</v>
      </c>
      <c r="AN220" s="79" t="b">
        <v>1</v>
      </c>
      <c r="AO220" s="85" t="s">
        <v>839</v>
      </c>
      <c r="AP220" s="79" t="s">
        <v>176</v>
      </c>
      <c r="AQ220" s="79">
        <v>0</v>
      </c>
      <c r="AR220" s="79">
        <v>0</v>
      </c>
      <c r="AS220" s="79"/>
      <c r="AT220" s="79"/>
      <c r="AU220" s="79"/>
      <c r="AV220" s="79"/>
      <c r="AW220" s="79"/>
      <c r="AX220" s="79"/>
      <c r="AY220" s="79"/>
      <c r="AZ220" s="79"/>
      <c r="BA220">
        <v>5</v>
      </c>
      <c r="BB220" s="78" t="str">
        <f>REPLACE(INDEX(GroupVertices[Group],MATCH(Edges[[#This Row],[Vertex 1]],GroupVertices[Vertex],0)),1,1,"")</f>
        <v>2</v>
      </c>
      <c r="BC220" s="78" t="str">
        <f>REPLACE(INDEX(GroupVertices[Group],MATCH(Edges[[#This Row],[Vertex 2]],GroupVertices[Vertex],0)),1,1,"")</f>
        <v>1</v>
      </c>
      <c r="BD220" s="48">
        <v>0</v>
      </c>
      <c r="BE220" s="49">
        <v>0</v>
      </c>
      <c r="BF220" s="48">
        <v>0</v>
      </c>
      <c r="BG220" s="49">
        <v>0</v>
      </c>
      <c r="BH220" s="48">
        <v>0</v>
      </c>
      <c r="BI220" s="49">
        <v>0</v>
      </c>
      <c r="BJ220" s="48">
        <v>12</v>
      </c>
      <c r="BK220" s="49">
        <v>100</v>
      </c>
      <c r="BL220" s="48">
        <v>12</v>
      </c>
    </row>
    <row r="221" spans="1:64" ht="15">
      <c r="A221" s="64" t="s">
        <v>234</v>
      </c>
      <c r="B221" s="64" t="s">
        <v>267</v>
      </c>
      <c r="C221" s="65" t="s">
        <v>2659</v>
      </c>
      <c r="D221" s="66">
        <v>10</v>
      </c>
      <c r="E221" s="67" t="s">
        <v>136</v>
      </c>
      <c r="F221" s="68">
        <v>12</v>
      </c>
      <c r="G221" s="65"/>
      <c r="H221" s="69"/>
      <c r="I221" s="70"/>
      <c r="J221" s="70"/>
      <c r="K221" s="34" t="s">
        <v>65</v>
      </c>
      <c r="L221" s="77">
        <v>221</v>
      </c>
      <c r="M221" s="77"/>
      <c r="N221" s="72"/>
      <c r="O221" s="79" t="s">
        <v>336</v>
      </c>
      <c r="P221" s="81">
        <v>43692.82944444445</v>
      </c>
      <c r="Q221" s="79" t="s">
        <v>392</v>
      </c>
      <c r="R221" s="79"/>
      <c r="S221" s="79"/>
      <c r="T221" s="79"/>
      <c r="U221" s="79"/>
      <c r="V221" s="82" t="s">
        <v>589</v>
      </c>
      <c r="W221" s="81">
        <v>43692.82944444445</v>
      </c>
      <c r="X221" s="82" t="s">
        <v>674</v>
      </c>
      <c r="Y221" s="79"/>
      <c r="Z221" s="79"/>
      <c r="AA221" s="85" t="s">
        <v>846</v>
      </c>
      <c r="AB221" s="85" t="s">
        <v>841</v>
      </c>
      <c r="AC221" s="79" t="b">
        <v>0</v>
      </c>
      <c r="AD221" s="79">
        <v>0</v>
      </c>
      <c r="AE221" s="85" t="s">
        <v>1041</v>
      </c>
      <c r="AF221" s="79" t="b">
        <v>0</v>
      </c>
      <c r="AG221" s="79" t="s">
        <v>1102</v>
      </c>
      <c r="AH221" s="79"/>
      <c r="AI221" s="85" t="s">
        <v>1033</v>
      </c>
      <c r="AJ221" s="79" t="b">
        <v>0</v>
      </c>
      <c r="AK221" s="79">
        <v>0</v>
      </c>
      <c r="AL221" s="85" t="s">
        <v>1033</v>
      </c>
      <c r="AM221" s="79" t="s">
        <v>1109</v>
      </c>
      <c r="AN221" s="79" t="b">
        <v>0</v>
      </c>
      <c r="AO221" s="85" t="s">
        <v>841</v>
      </c>
      <c r="AP221" s="79" t="s">
        <v>176</v>
      </c>
      <c r="AQ221" s="79">
        <v>0</v>
      </c>
      <c r="AR221" s="79">
        <v>0</v>
      </c>
      <c r="AS221" s="79"/>
      <c r="AT221" s="79"/>
      <c r="AU221" s="79"/>
      <c r="AV221" s="79"/>
      <c r="AW221" s="79"/>
      <c r="AX221" s="79"/>
      <c r="AY221" s="79"/>
      <c r="AZ221" s="79"/>
      <c r="BA221">
        <v>5</v>
      </c>
      <c r="BB221" s="78" t="str">
        <f>REPLACE(INDEX(GroupVertices[Group],MATCH(Edges[[#This Row],[Vertex 1]],GroupVertices[Vertex],0)),1,1,"")</f>
        <v>2</v>
      </c>
      <c r="BC221" s="78" t="str">
        <f>REPLACE(INDEX(GroupVertices[Group],MATCH(Edges[[#This Row],[Vertex 2]],GroupVertices[Vertex],0)),1,1,"")</f>
        <v>2</v>
      </c>
      <c r="BD221" s="48"/>
      <c r="BE221" s="49"/>
      <c r="BF221" s="48"/>
      <c r="BG221" s="49"/>
      <c r="BH221" s="48"/>
      <c r="BI221" s="49"/>
      <c r="BJ221" s="48"/>
      <c r="BK221" s="49"/>
      <c r="BL221" s="48"/>
    </row>
    <row r="222" spans="1:64" ht="15">
      <c r="A222" s="64" t="s">
        <v>234</v>
      </c>
      <c r="B222" s="64" t="s">
        <v>226</v>
      </c>
      <c r="C222" s="65" t="s">
        <v>2659</v>
      </c>
      <c r="D222" s="66">
        <v>10</v>
      </c>
      <c r="E222" s="67" t="s">
        <v>136</v>
      </c>
      <c r="F222" s="68">
        <v>12</v>
      </c>
      <c r="G222" s="65"/>
      <c r="H222" s="69"/>
      <c r="I222" s="70"/>
      <c r="J222" s="70"/>
      <c r="K222" s="34" t="s">
        <v>65</v>
      </c>
      <c r="L222" s="77">
        <v>222</v>
      </c>
      <c r="M222" s="77"/>
      <c r="N222" s="72"/>
      <c r="O222" s="79" t="s">
        <v>336</v>
      </c>
      <c r="P222" s="81">
        <v>43692.82944444445</v>
      </c>
      <c r="Q222" s="79" t="s">
        <v>392</v>
      </c>
      <c r="R222" s="79"/>
      <c r="S222" s="79"/>
      <c r="T222" s="79"/>
      <c r="U222" s="79"/>
      <c r="V222" s="82" t="s">
        <v>589</v>
      </c>
      <c r="W222" s="81">
        <v>43692.82944444445</v>
      </c>
      <c r="X222" s="82" t="s">
        <v>674</v>
      </c>
      <c r="Y222" s="79"/>
      <c r="Z222" s="79"/>
      <c r="AA222" s="85" t="s">
        <v>846</v>
      </c>
      <c r="AB222" s="85" t="s">
        <v>841</v>
      </c>
      <c r="AC222" s="79" t="b">
        <v>0</v>
      </c>
      <c r="AD222" s="79">
        <v>0</v>
      </c>
      <c r="AE222" s="85" t="s">
        <v>1041</v>
      </c>
      <c r="AF222" s="79" t="b">
        <v>0</v>
      </c>
      <c r="AG222" s="79" t="s">
        <v>1102</v>
      </c>
      <c r="AH222" s="79"/>
      <c r="AI222" s="85" t="s">
        <v>1033</v>
      </c>
      <c r="AJ222" s="79" t="b">
        <v>0</v>
      </c>
      <c r="AK222" s="79">
        <v>0</v>
      </c>
      <c r="AL222" s="85" t="s">
        <v>1033</v>
      </c>
      <c r="AM222" s="79" t="s">
        <v>1109</v>
      </c>
      <c r="AN222" s="79" t="b">
        <v>0</v>
      </c>
      <c r="AO222" s="85" t="s">
        <v>841</v>
      </c>
      <c r="AP222" s="79" t="s">
        <v>176</v>
      </c>
      <c r="AQ222" s="79">
        <v>0</v>
      </c>
      <c r="AR222" s="79">
        <v>0</v>
      </c>
      <c r="AS222" s="79"/>
      <c r="AT222" s="79"/>
      <c r="AU222" s="79"/>
      <c r="AV222" s="79"/>
      <c r="AW222" s="79"/>
      <c r="AX222" s="79"/>
      <c r="AY222" s="79"/>
      <c r="AZ222" s="79"/>
      <c r="BA222">
        <v>5</v>
      </c>
      <c r="BB222" s="78" t="str">
        <f>REPLACE(INDEX(GroupVertices[Group],MATCH(Edges[[#This Row],[Vertex 1]],GroupVertices[Vertex],0)),1,1,"")</f>
        <v>2</v>
      </c>
      <c r="BC222" s="78" t="str">
        <f>REPLACE(INDEX(GroupVertices[Group],MATCH(Edges[[#This Row],[Vertex 2]],GroupVertices[Vertex],0)),1,1,"")</f>
        <v>2</v>
      </c>
      <c r="BD222" s="48"/>
      <c r="BE222" s="49"/>
      <c r="BF222" s="48"/>
      <c r="BG222" s="49"/>
      <c r="BH222" s="48"/>
      <c r="BI222" s="49"/>
      <c r="BJ222" s="48"/>
      <c r="BK222" s="49"/>
      <c r="BL222" s="48"/>
    </row>
    <row r="223" spans="1:64" ht="15">
      <c r="A223" s="64" t="s">
        <v>234</v>
      </c>
      <c r="B223" s="64" t="s">
        <v>249</v>
      </c>
      <c r="C223" s="65" t="s">
        <v>2659</v>
      </c>
      <c r="D223" s="66">
        <v>10</v>
      </c>
      <c r="E223" s="67" t="s">
        <v>136</v>
      </c>
      <c r="F223" s="68">
        <v>12</v>
      </c>
      <c r="G223" s="65"/>
      <c r="H223" s="69"/>
      <c r="I223" s="70"/>
      <c r="J223" s="70"/>
      <c r="K223" s="34" t="s">
        <v>65</v>
      </c>
      <c r="L223" s="77">
        <v>223</v>
      </c>
      <c r="M223" s="77"/>
      <c r="N223" s="72"/>
      <c r="O223" s="79" t="s">
        <v>336</v>
      </c>
      <c r="P223" s="81">
        <v>43692.82944444445</v>
      </c>
      <c r="Q223" s="79" t="s">
        <v>392</v>
      </c>
      <c r="R223" s="79"/>
      <c r="S223" s="79"/>
      <c r="T223" s="79"/>
      <c r="U223" s="79"/>
      <c r="V223" s="82" t="s">
        <v>589</v>
      </c>
      <c r="W223" s="81">
        <v>43692.82944444445</v>
      </c>
      <c r="X223" s="82" t="s">
        <v>674</v>
      </c>
      <c r="Y223" s="79"/>
      <c r="Z223" s="79"/>
      <c r="AA223" s="85" t="s">
        <v>846</v>
      </c>
      <c r="AB223" s="85" t="s">
        <v>841</v>
      </c>
      <c r="AC223" s="79" t="b">
        <v>0</v>
      </c>
      <c r="AD223" s="79">
        <v>0</v>
      </c>
      <c r="AE223" s="85" t="s">
        <v>1041</v>
      </c>
      <c r="AF223" s="79" t="b">
        <v>0</v>
      </c>
      <c r="AG223" s="79" t="s">
        <v>1102</v>
      </c>
      <c r="AH223" s="79"/>
      <c r="AI223" s="85" t="s">
        <v>1033</v>
      </c>
      <c r="AJ223" s="79" t="b">
        <v>0</v>
      </c>
      <c r="AK223" s="79">
        <v>0</v>
      </c>
      <c r="AL223" s="85" t="s">
        <v>1033</v>
      </c>
      <c r="AM223" s="79" t="s">
        <v>1109</v>
      </c>
      <c r="AN223" s="79" t="b">
        <v>0</v>
      </c>
      <c r="AO223" s="85" t="s">
        <v>841</v>
      </c>
      <c r="AP223" s="79" t="s">
        <v>176</v>
      </c>
      <c r="AQ223" s="79">
        <v>0</v>
      </c>
      <c r="AR223" s="79">
        <v>0</v>
      </c>
      <c r="AS223" s="79"/>
      <c r="AT223" s="79"/>
      <c r="AU223" s="79"/>
      <c r="AV223" s="79"/>
      <c r="AW223" s="79"/>
      <c r="AX223" s="79"/>
      <c r="AY223" s="79"/>
      <c r="AZ223" s="79"/>
      <c r="BA223">
        <v>5</v>
      </c>
      <c r="BB223" s="78" t="str">
        <f>REPLACE(INDEX(GroupVertices[Group],MATCH(Edges[[#This Row],[Vertex 1]],GroupVertices[Vertex],0)),1,1,"")</f>
        <v>2</v>
      </c>
      <c r="BC223" s="78" t="str">
        <f>REPLACE(INDEX(GroupVertices[Group],MATCH(Edges[[#This Row],[Vertex 2]],GroupVertices[Vertex],0)),1,1,"")</f>
        <v>1</v>
      </c>
      <c r="BD223" s="48">
        <v>0</v>
      </c>
      <c r="BE223" s="49">
        <v>0</v>
      </c>
      <c r="BF223" s="48">
        <v>0</v>
      </c>
      <c r="BG223" s="49">
        <v>0</v>
      </c>
      <c r="BH223" s="48">
        <v>0</v>
      </c>
      <c r="BI223" s="49">
        <v>0</v>
      </c>
      <c r="BJ223" s="48">
        <v>8</v>
      </c>
      <c r="BK223" s="49">
        <v>100</v>
      </c>
      <c r="BL223" s="48">
        <v>8</v>
      </c>
    </row>
    <row r="224" spans="1:64" ht="15">
      <c r="A224" s="64" t="s">
        <v>235</v>
      </c>
      <c r="B224" s="64" t="s">
        <v>269</v>
      </c>
      <c r="C224" s="65" t="s">
        <v>2656</v>
      </c>
      <c r="D224" s="66">
        <v>3</v>
      </c>
      <c r="E224" s="67" t="s">
        <v>132</v>
      </c>
      <c r="F224" s="68">
        <v>35</v>
      </c>
      <c r="G224" s="65"/>
      <c r="H224" s="69"/>
      <c r="I224" s="70"/>
      <c r="J224" s="70"/>
      <c r="K224" s="34" t="s">
        <v>65</v>
      </c>
      <c r="L224" s="77">
        <v>224</v>
      </c>
      <c r="M224" s="77"/>
      <c r="N224" s="72"/>
      <c r="O224" s="79" t="s">
        <v>337</v>
      </c>
      <c r="P224" s="81">
        <v>43702.79697916667</v>
      </c>
      <c r="Q224" s="79" t="s">
        <v>393</v>
      </c>
      <c r="R224" s="79"/>
      <c r="S224" s="79"/>
      <c r="T224" s="79"/>
      <c r="U224" s="79"/>
      <c r="V224" s="82" t="s">
        <v>590</v>
      </c>
      <c r="W224" s="81">
        <v>43702.79697916667</v>
      </c>
      <c r="X224" s="82" t="s">
        <v>675</v>
      </c>
      <c r="Y224" s="79"/>
      <c r="Z224" s="79"/>
      <c r="AA224" s="85" t="s">
        <v>847</v>
      </c>
      <c r="AB224" s="85" t="s">
        <v>960</v>
      </c>
      <c r="AC224" s="79" t="b">
        <v>0</v>
      </c>
      <c r="AD224" s="79">
        <v>0</v>
      </c>
      <c r="AE224" s="85" t="s">
        <v>1042</v>
      </c>
      <c r="AF224" s="79" t="b">
        <v>0</v>
      </c>
      <c r="AG224" s="79" t="s">
        <v>1104</v>
      </c>
      <c r="AH224" s="79"/>
      <c r="AI224" s="85" t="s">
        <v>1033</v>
      </c>
      <c r="AJ224" s="79" t="b">
        <v>0</v>
      </c>
      <c r="AK224" s="79">
        <v>0</v>
      </c>
      <c r="AL224" s="85" t="s">
        <v>1033</v>
      </c>
      <c r="AM224" s="79" t="s">
        <v>1109</v>
      </c>
      <c r="AN224" s="79" t="b">
        <v>0</v>
      </c>
      <c r="AO224" s="85" t="s">
        <v>960</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11</v>
      </c>
      <c r="BC224" s="78" t="str">
        <f>REPLACE(INDEX(GroupVertices[Group],MATCH(Edges[[#This Row],[Vertex 2]],GroupVertices[Vertex],0)),1,1,"")</f>
        <v>11</v>
      </c>
      <c r="BD224" s="48">
        <v>0</v>
      </c>
      <c r="BE224" s="49">
        <v>0</v>
      </c>
      <c r="BF224" s="48">
        <v>0</v>
      </c>
      <c r="BG224" s="49">
        <v>0</v>
      </c>
      <c r="BH224" s="48">
        <v>0</v>
      </c>
      <c r="BI224" s="49">
        <v>0</v>
      </c>
      <c r="BJ224" s="48">
        <v>2</v>
      </c>
      <c r="BK224" s="49">
        <v>100</v>
      </c>
      <c r="BL224" s="48">
        <v>2</v>
      </c>
    </row>
    <row r="225" spans="1:64" ht="15">
      <c r="A225" s="64" t="s">
        <v>235</v>
      </c>
      <c r="B225" s="64" t="s">
        <v>249</v>
      </c>
      <c r="C225" s="65" t="s">
        <v>2656</v>
      </c>
      <c r="D225" s="66">
        <v>3</v>
      </c>
      <c r="E225" s="67" t="s">
        <v>132</v>
      </c>
      <c r="F225" s="68">
        <v>35</v>
      </c>
      <c r="G225" s="65"/>
      <c r="H225" s="69"/>
      <c r="I225" s="70"/>
      <c r="J225" s="70"/>
      <c r="K225" s="34" t="s">
        <v>65</v>
      </c>
      <c r="L225" s="77">
        <v>225</v>
      </c>
      <c r="M225" s="77"/>
      <c r="N225" s="72"/>
      <c r="O225" s="79" t="s">
        <v>336</v>
      </c>
      <c r="P225" s="81">
        <v>43702.79697916667</v>
      </c>
      <c r="Q225" s="79" t="s">
        <v>393</v>
      </c>
      <c r="R225" s="79"/>
      <c r="S225" s="79"/>
      <c r="T225" s="79"/>
      <c r="U225" s="79"/>
      <c r="V225" s="82" t="s">
        <v>590</v>
      </c>
      <c r="W225" s="81">
        <v>43702.79697916667</v>
      </c>
      <c r="X225" s="82" t="s">
        <v>675</v>
      </c>
      <c r="Y225" s="79"/>
      <c r="Z225" s="79"/>
      <c r="AA225" s="85" t="s">
        <v>847</v>
      </c>
      <c r="AB225" s="85" t="s">
        <v>960</v>
      </c>
      <c r="AC225" s="79" t="b">
        <v>0</v>
      </c>
      <c r="AD225" s="79">
        <v>0</v>
      </c>
      <c r="AE225" s="85" t="s">
        <v>1042</v>
      </c>
      <c r="AF225" s="79" t="b">
        <v>0</v>
      </c>
      <c r="AG225" s="79" t="s">
        <v>1104</v>
      </c>
      <c r="AH225" s="79"/>
      <c r="AI225" s="85" t="s">
        <v>1033</v>
      </c>
      <c r="AJ225" s="79" t="b">
        <v>0</v>
      </c>
      <c r="AK225" s="79">
        <v>0</v>
      </c>
      <c r="AL225" s="85" t="s">
        <v>1033</v>
      </c>
      <c r="AM225" s="79" t="s">
        <v>1109</v>
      </c>
      <c r="AN225" s="79" t="b">
        <v>0</v>
      </c>
      <c r="AO225" s="85" t="s">
        <v>960</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11</v>
      </c>
      <c r="BC225" s="78" t="str">
        <f>REPLACE(INDEX(GroupVertices[Group],MATCH(Edges[[#This Row],[Vertex 2]],GroupVertices[Vertex],0)),1,1,"")</f>
        <v>1</v>
      </c>
      <c r="BD225" s="48"/>
      <c r="BE225" s="49"/>
      <c r="BF225" s="48"/>
      <c r="BG225" s="49"/>
      <c r="BH225" s="48"/>
      <c r="BI225" s="49"/>
      <c r="BJ225" s="48"/>
      <c r="BK225" s="49"/>
      <c r="BL225" s="48"/>
    </row>
    <row r="226" spans="1:64" ht="15">
      <c r="A226" s="64" t="s">
        <v>236</v>
      </c>
      <c r="B226" s="64" t="s">
        <v>270</v>
      </c>
      <c r="C226" s="65" t="s">
        <v>2656</v>
      </c>
      <c r="D226" s="66">
        <v>3</v>
      </c>
      <c r="E226" s="67" t="s">
        <v>132</v>
      </c>
      <c r="F226" s="68">
        <v>35</v>
      </c>
      <c r="G226" s="65"/>
      <c r="H226" s="69"/>
      <c r="I226" s="70"/>
      <c r="J226" s="70"/>
      <c r="K226" s="34" t="s">
        <v>65</v>
      </c>
      <c r="L226" s="77">
        <v>226</v>
      </c>
      <c r="M226" s="77"/>
      <c r="N226" s="72"/>
      <c r="O226" s="79" t="s">
        <v>336</v>
      </c>
      <c r="P226" s="81">
        <v>43708.20222222222</v>
      </c>
      <c r="Q226" s="79" t="s">
        <v>394</v>
      </c>
      <c r="R226" s="79"/>
      <c r="S226" s="79"/>
      <c r="T226" s="79"/>
      <c r="U226" s="82" t="s">
        <v>560</v>
      </c>
      <c r="V226" s="82" t="s">
        <v>560</v>
      </c>
      <c r="W226" s="81">
        <v>43708.20222222222</v>
      </c>
      <c r="X226" s="82" t="s">
        <v>676</v>
      </c>
      <c r="Y226" s="79"/>
      <c r="Z226" s="79"/>
      <c r="AA226" s="85" t="s">
        <v>848</v>
      </c>
      <c r="AB226" s="85" t="s">
        <v>906</v>
      </c>
      <c r="AC226" s="79" t="b">
        <v>0</v>
      </c>
      <c r="AD226" s="79">
        <v>0</v>
      </c>
      <c r="AE226" s="85" t="s">
        <v>1031</v>
      </c>
      <c r="AF226" s="79" t="b">
        <v>0</v>
      </c>
      <c r="AG226" s="79" t="s">
        <v>1104</v>
      </c>
      <c r="AH226" s="79"/>
      <c r="AI226" s="85" t="s">
        <v>1033</v>
      </c>
      <c r="AJ226" s="79" t="b">
        <v>0</v>
      </c>
      <c r="AK226" s="79">
        <v>0</v>
      </c>
      <c r="AL226" s="85" t="s">
        <v>1033</v>
      </c>
      <c r="AM226" s="79" t="s">
        <v>1109</v>
      </c>
      <c r="AN226" s="79" t="b">
        <v>0</v>
      </c>
      <c r="AO226" s="85" t="s">
        <v>906</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10</v>
      </c>
      <c r="BC226" s="78" t="str">
        <f>REPLACE(INDEX(GroupVertices[Group],MATCH(Edges[[#This Row],[Vertex 2]],GroupVertices[Vertex],0)),1,1,"")</f>
        <v>10</v>
      </c>
      <c r="BD226" s="48">
        <v>0</v>
      </c>
      <c r="BE226" s="49">
        <v>0</v>
      </c>
      <c r="BF226" s="48">
        <v>0</v>
      </c>
      <c r="BG226" s="49">
        <v>0</v>
      </c>
      <c r="BH226" s="48">
        <v>0</v>
      </c>
      <c r="BI226" s="49">
        <v>0</v>
      </c>
      <c r="BJ226" s="48">
        <v>2</v>
      </c>
      <c r="BK226" s="49">
        <v>100</v>
      </c>
      <c r="BL226" s="48">
        <v>2</v>
      </c>
    </row>
    <row r="227" spans="1:64" ht="15">
      <c r="A227" s="64" t="s">
        <v>236</v>
      </c>
      <c r="B227" s="64" t="s">
        <v>249</v>
      </c>
      <c r="C227" s="65" t="s">
        <v>2656</v>
      </c>
      <c r="D227" s="66">
        <v>3</v>
      </c>
      <c r="E227" s="67" t="s">
        <v>132</v>
      </c>
      <c r="F227" s="68">
        <v>35</v>
      </c>
      <c r="G227" s="65"/>
      <c r="H227" s="69"/>
      <c r="I227" s="70"/>
      <c r="J227" s="70"/>
      <c r="K227" s="34" t="s">
        <v>65</v>
      </c>
      <c r="L227" s="77">
        <v>227</v>
      </c>
      <c r="M227" s="77"/>
      <c r="N227" s="72"/>
      <c r="O227" s="79" t="s">
        <v>337</v>
      </c>
      <c r="P227" s="81">
        <v>43708.20222222222</v>
      </c>
      <c r="Q227" s="79" t="s">
        <v>394</v>
      </c>
      <c r="R227" s="79"/>
      <c r="S227" s="79"/>
      <c r="T227" s="79"/>
      <c r="U227" s="82" t="s">
        <v>560</v>
      </c>
      <c r="V227" s="82" t="s">
        <v>560</v>
      </c>
      <c r="W227" s="81">
        <v>43708.20222222222</v>
      </c>
      <c r="X227" s="82" t="s">
        <v>676</v>
      </c>
      <c r="Y227" s="79"/>
      <c r="Z227" s="79"/>
      <c r="AA227" s="85" t="s">
        <v>848</v>
      </c>
      <c r="AB227" s="85" t="s">
        <v>906</v>
      </c>
      <c r="AC227" s="79" t="b">
        <v>0</v>
      </c>
      <c r="AD227" s="79">
        <v>0</v>
      </c>
      <c r="AE227" s="85" t="s">
        <v>1031</v>
      </c>
      <c r="AF227" s="79" t="b">
        <v>0</v>
      </c>
      <c r="AG227" s="79" t="s">
        <v>1104</v>
      </c>
      <c r="AH227" s="79"/>
      <c r="AI227" s="85" t="s">
        <v>1033</v>
      </c>
      <c r="AJ227" s="79" t="b">
        <v>0</v>
      </c>
      <c r="AK227" s="79">
        <v>0</v>
      </c>
      <c r="AL227" s="85" t="s">
        <v>1033</v>
      </c>
      <c r="AM227" s="79" t="s">
        <v>1109</v>
      </c>
      <c r="AN227" s="79" t="b">
        <v>0</v>
      </c>
      <c r="AO227" s="85" t="s">
        <v>906</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10</v>
      </c>
      <c r="BC227" s="78" t="str">
        <f>REPLACE(INDEX(GroupVertices[Group],MATCH(Edges[[#This Row],[Vertex 2]],GroupVertices[Vertex],0)),1,1,"")</f>
        <v>1</v>
      </c>
      <c r="BD227" s="48"/>
      <c r="BE227" s="49"/>
      <c r="BF227" s="48"/>
      <c r="BG227" s="49"/>
      <c r="BH227" s="48"/>
      <c r="BI227" s="49"/>
      <c r="BJ227" s="48"/>
      <c r="BK227" s="49"/>
      <c r="BL227" s="48"/>
    </row>
    <row r="228" spans="1:64" ht="15">
      <c r="A228" s="64" t="s">
        <v>237</v>
      </c>
      <c r="B228" s="64" t="s">
        <v>271</v>
      </c>
      <c r="C228" s="65" t="s">
        <v>2656</v>
      </c>
      <c r="D228" s="66">
        <v>3</v>
      </c>
      <c r="E228" s="67" t="s">
        <v>132</v>
      </c>
      <c r="F228" s="68">
        <v>35</v>
      </c>
      <c r="G228" s="65"/>
      <c r="H228" s="69"/>
      <c r="I228" s="70"/>
      <c r="J228" s="70"/>
      <c r="K228" s="34" t="s">
        <v>65</v>
      </c>
      <c r="L228" s="77">
        <v>228</v>
      </c>
      <c r="M228" s="77"/>
      <c r="N228" s="72"/>
      <c r="O228" s="79" t="s">
        <v>336</v>
      </c>
      <c r="P228" s="81">
        <v>43717.800717592596</v>
      </c>
      <c r="Q228" s="79" t="s">
        <v>395</v>
      </c>
      <c r="R228" s="79"/>
      <c r="S228" s="79"/>
      <c r="T228" s="79"/>
      <c r="U228" s="79"/>
      <c r="V228" s="82" t="s">
        <v>591</v>
      </c>
      <c r="W228" s="81">
        <v>43717.800717592596</v>
      </c>
      <c r="X228" s="82" t="s">
        <v>677</v>
      </c>
      <c r="Y228" s="79"/>
      <c r="Z228" s="79"/>
      <c r="AA228" s="85" t="s">
        <v>849</v>
      </c>
      <c r="AB228" s="85" t="s">
        <v>914</v>
      </c>
      <c r="AC228" s="79" t="b">
        <v>0</v>
      </c>
      <c r="AD228" s="79">
        <v>1</v>
      </c>
      <c r="AE228" s="85" t="s">
        <v>1031</v>
      </c>
      <c r="AF228" s="79" t="b">
        <v>0</v>
      </c>
      <c r="AG228" s="79" t="s">
        <v>1102</v>
      </c>
      <c r="AH228" s="79"/>
      <c r="AI228" s="85" t="s">
        <v>1033</v>
      </c>
      <c r="AJ228" s="79" t="b">
        <v>0</v>
      </c>
      <c r="AK228" s="79">
        <v>0</v>
      </c>
      <c r="AL228" s="85" t="s">
        <v>1033</v>
      </c>
      <c r="AM228" s="79" t="s">
        <v>1109</v>
      </c>
      <c r="AN228" s="79" t="b">
        <v>0</v>
      </c>
      <c r="AO228" s="85" t="s">
        <v>914</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v>
      </c>
      <c r="BC228" s="78" t="str">
        <f>REPLACE(INDEX(GroupVertices[Group],MATCH(Edges[[#This Row],[Vertex 2]],GroupVertices[Vertex],0)),1,1,"")</f>
        <v>1</v>
      </c>
      <c r="BD228" s="48">
        <v>0</v>
      </c>
      <c r="BE228" s="49">
        <v>0</v>
      </c>
      <c r="BF228" s="48">
        <v>0</v>
      </c>
      <c r="BG228" s="49">
        <v>0</v>
      </c>
      <c r="BH228" s="48">
        <v>0</v>
      </c>
      <c r="BI228" s="49">
        <v>0</v>
      </c>
      <c r="BJ228" s="48">
        <v>5</v>
      </c>
      <c r="BK228" s="49">
        <v>100</v>
      </c>
      <c r="BL228" s="48">
        <v>5</v>
      </c>
    </row>
    <row r="229" spans="1:64" ht="15">
      <c r="A229" s="64" t="s">
        <v>237</v>
      </c>
      <c r="B229" s="64" t="s">
        <v>249</v>
      </c>
      <c r="C229" s="65" t="s">
        <v>2656</v>
      </c>
      <c r="D229" s="66">
        <v>3</v>
      </c>
      <c r="E229" s="67" t="s">
        <v>132</v>
      </c>
      <c r="F229" s="68">
        <v>35</v>
      </c>
      <c r="G229" s="65"/>
      <c r="H229" s="69"/>
      <c r="I229" s="70"/>
      <c r="J229" s="70"/>
      <c r="K229" s="34" t="s">
        <v>65</v>
      </c>
      <c r="L229" s="77">
        <v>229</v>
      </c>
      <c r="M229" s="77"/>
      <c r="N229" s="72"/>
      <c r="O229" s="79" t="s">
        <v>337</v>
      </c>
      <c r="P229" s="81">
        <v>43717.800717592596</v>
      </c>
      <c r="Q229" s="79" t="s">
        <v>395</v>
      </c>
      <c r="R229" s="79"/>
      <c r="S229" s="79"/>
      <c r="T229" s="79"/>
      <c r="U229" s="79"/>
      <c r="V229" s="82" t="s">
        <v>591</v>
      </c>
      <c r="W229" s="81">
        <v>43717.800717592596</v>
      </c>
      <c r="X229" s="82" t="s">
        <v>677</v>
      </c>
      <c r="Y229" s="79"/>
      <c r="Z229" s="79"/>
      <c r="AA229" s="85" t="s">
        <v>849</v>
      </c>
      <c r="AB229" s="85" t="s">
        <v>914</v>
      </c>
      <c r="AC229" s="79" t="b">
        <v>0</v>
      </c>
      <c r="AD229" s="79">
        <v>1</v>
      </c>
      <c r="AE229" s="85" t="s">
        <v>1031</v>
      </c>
      <c r="AF229" s="79" t="b">
        <v>0</v>
      </c>
      <c r="AG229" s="79" t="s">
        <v>1102</v>
      </c>
      <c r="AH229" s="79"/>
      <c r="AI229" s="85" t="s">
        <v>1033</v>
      </c>
      <c r="AJ229" s="79" t="b">
        <v>0</v>
      </c>
      <c r="AK229" s="79">
        <v>0</v>
      </c>
      <c r="AL229" s="85" t="s">
        <v>1033</v>
      </c>
      <c r="AM229" s="79" t="s">
        <v>1109</v>
      </c>
      <c r="AN229" s="79" t="b">
        <v>0</v>
      </c>
      <c r="AO229" s="85" t="s">
        <v>914</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1</v>
      </c>
      <c r="BC229" s="78" t="str">
        <f>REPLACE(INDEX(GroupVertices[Group],MATCH(Edges[[#This Row],[Vertex 2]],GroupVertices[Vertex],0)),1,1,"")</f>
        <v>1</v>
      </c>
      <c r="BD229" s="48"/>
      <c r="BE229" s="49"/>
      <c r="BF229" s="48"/>
      <c r="BG229" s="49"/>
      <c r="BH229" s="48"/>
      <c r="BI229" s="49"/>
      <c r="BJ229" s="48"/>
      <c r="BK229" s="49"/>
      <c r="BL229" s="48"/>
    </row>
    <row r="230" spans="1:64" ht="15">
      <c r="A230" s="64" t="s">
        <v>238</v>
      </c>
      <c r="B230" s="64" t="s">
        <v>271</v>
      </c>
      <c r="C230" s="65" t="s">
        <v>2656</v>
      </c>
      <c r="D230" s="66">
        <v>3</v>
      </c>
      <c r="E230" s="67" t="s">
        <v>132</v>
      </c>
      <c r="F230" s="68">
        <v>35</v>
      </c>
      <c r="G230" s="65"/>
      <c r="H230" s="69"/>
      <c r="I230" s="70"/>
      <c r="J230" s="70"/>
      <c r="K230" s="34" t="s">
        <v>65</v>
      </c>
      <c r="L230" s="77">
        <v>230</v>
      </c>
      <c r="M230" s="77"/>
      <c r="N230" s="72"/>
      <c r="O230" s="79" t="s">
        <v>336</v>
      </c>
      <c r="P230" s="81">
        <v>43717.80369212963</v>
      </c>
      <c r="Q230" s="79" t="s">
        <v>396</v>
      </c>
      <c r="R230" s="79"/>
      <c r="S230" s="79"/>
      <c r="T230" s="79"/>
      <c r="U230" s="79"/>
      <c r="V230" s="82" t="s">
        <v>592</v>
      </c>
      <c r="W230" s="81">
        <v>43717.80369212963</v>
      </c>
      <c r="X230" s="82" t="s">
        <v>678</v>
      </c>
      <c r="Y230" s="79"/>
      <c r="Z230" s="79"/>
      <c r="AA230" s="85" t="s">
        <v>850</v>
      </c>
      <c r="AB230" s="85" t="s">
        <v>914</v>
      </c>
      <c r="AC230" s="79" t="b">
        <v>0</v>
      </c>
      <c r="AD230" s="79">
        <v>0</v>
      </c>
      <c r="AE230" s="85" t="s">
        <v>1031</v>
      </c>
      <c r="AF230" s="79" t="b">
        <v>0</v>
      </c>
      <c r="AG230" s="79" t="s">
        <v>1102</v>
      </c>
      <c r="AH230" s="79"/>
      <c r="AI230" s="85" t="s">
        <v>1033</v>
      </c>
      <c r="AJ230" s="79" t="b">
        <v>0</v>
      </c>
      <c r="AK230" s="79">
        <v>0</v>
      </c>
      <c r="AL230" s="85" t="s">
        <v>1033</v>
      </c>
      <c r="AM230" s="79" t="s">
        <v>1109</v>
      </c>
      <c r="AN230" s="79" t="b">
        <v>0</v>
      </c>
      <c r="AO230" s="85" t="s">
        <v>914</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1</v>
      </c>
      <c r="BC230" s="78" t="str">
        <f>REPLACE(INDEX(GroupVertices[Group],MATCH(Edges[[#This Row],[Vertex 2]],GroupVertices[Vertex],0)),1,1,"")</f>
        <v>1</v>
      </c>
      <c r="BD230" s="48"/>
      <c r="BE230" s="49"/>
      <c r="BF230" s="48"/>
      <c r="BG230" s="49"/>
      <c r="BH230" s="48"/>
      <c r="BI230" s="49"/>
      <c r="BJ230" s="48"/>
      <c r="BK230" s="49"/>
      <c r="BL230" s="48"/>
    </row>
    <row r="231" spans="1:64" ht="15">
      <c r="A231" s="64" t="s">
        <v>238</v>
      </c>
      <c r="B231" s="64" t="s">
        <v>249</v>
      </c>
      <c r="C231" s="65" t="s">
        <v>2656</v>
      </c>
      <c r="D231" s="66">
        <v>3</v>
      </c>
      <c r="E231" s="67" t="s">
        <v>132</v>
      </c>
      <c r="F231" s="68">
        <v>35</v>
      </c>
      <c r="G231" s="65"/>
      <c r="H231" s="69"/>
      <c r="I231" s="70"/>
      <c r="J231" s="70"/>
      <c r="K231" s="34" t="s">
        <v>65</v>
      </c>
      <c r="L231" s="77">
        <v>231</v>
      </c>
      <c r="M231" s="77"/>
      <c r="N231" s="72"/>
      <c r="O231" s="79" t="s">
        <v>337</v>
      </c>
      <c r="P231" s="81">
        <v>43717.80369212963</v>
      </c>
      <c r="Q231" s="79" t="s">
        <v>396</v>
      </c>
      <c r="R231" s="79"/>
      <c r="S231" s="79"/>
      <c r="T231" s="79"/>
      <c r="U231" s="79"/>
      <c r="V231" s="82" t="s">
        <v>592</v>
      </c>
      <c r="W231" s="81">
        <v>43717.80369212963</v>
      </c>
      <c r="X231" s="82" t="s">
        <v>678</v>
      </c>
      <c r="Y231" s="79"/>
      <c r="Z231" s="79"/>
      <c r="AA231" s="85" t="s">
        <v>850</v>
      </c>
      <c r="AB231" s="85" t="s">
        <v>914</v>
      </c>
      <c r="AC231" s="79" t="b">
        <v>0</v>
      </c>
      <c r="AD231" s="79">
        <v>0</v>
      </c>
      <c r="AE231" s="85" t="s">
        <v>1031</v>
      </c>
      <c r="AF231" s="79" t="b">
        <v>0</v>
      </c>
      <c r="AG231" s="79" t="s">
        <v>1102</v>
      </c>
      <c r="AH231" s="79"/>
      <c r="AI231" s="85" t="s">
        <v>1033</v>
      </c>
      <c r="AJ231" s="79" t="b">
        <v>0</v>
      </c>
      <c r="AK231" s="79">
        <v>0</v>
      </c>
      <c r="AL231" s="85" t="s">
        <v>1033</v>
      </c>
      <c r="AM231" s="79" t="s">
        <v>1109</v>
      </c>
      <c r="AN231" s="79" t="b">
        <v>0</v>
      </c>
      <c r="AO231" s="85" t="s">
        <v>914</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1</v>
      </c>
      <c r="BC231" s="78" t="str">
        <f>REPLACE(INDEX(GroupVertices[Group],MATCH(Edges[[#This Row],[Vertex 2]],GroupVertices[Vertex],0)),1,1,"")</f>
        <v>1</v>
      </c>
      <c r="BD231" s="48">
        <v>0</v>
      </c>
      <c r="BE231" s="49">
        <v>0</v>
      </c>
      <c r="BF231" s="48">
        <v>0</v>
      </c>
      <c r="BG231" s="49">
        <v>0</v>
      </c>
      <c r="BH231" s="48">
        <v>0</v>
      </c>
      <c r="BI231" s="49">
        <v>0</v>
      </c>
      <c r="BJ231" s="48">
        <v>8</v>
      </c>
      <c r="BK231" s="49">
        <v>100</v>
      </c>
      <c r="BL231" s="48">
        <v>8</v>
      </c>
    </row>
    <row r="232" spans="1:64" ht="15">
      <c r="A232" s="64" t="s">
        <v>239</v>
      </c>
      <c r="B232" s="64" t="s">
        <v>271</v>
      </c>
      <c r="C232" s="65" t="s">
        <v>2656</v>
      </c>
      <c r="D232" s="66">
        <v>3</v>
      </c>
      <c r="E232" s="67" t="s">
        <v>132</v>
      </c>
      <c r="F232" s="68">
        <v>35</v>
      </c>
      <c r="G232" s="65"/>
      <c r="H232" s="69"/>
      <c r="I232" s="70"/>
      <c r="J232" s="70"/>
      <c r="K232" s="34" t="s">
        <v>65</v>
      </c>
      <c r="L232" s="77">
        <v>232</v>
      </c>
      <c r="M232" s="77"/>
      <c r="N232" s="72"/>
      <c r="O232" s="79" t="s">
        <v>336</v>
      </c>
      <c r="P232" s="81">
        <v>43717.83490740741</v>
      </c>
      <c r="Q232" s="79" t="s">
        <v>397</v>
      </c>
      <c r="R232" s="82" t="s">
        <v>533</v>
      </c>
      <c r="S232" s="79" t="s">
        <v>548</v>
      </c>
      <c r="T232" s="79"/>
      <c r="U232" s="79"/>
      <c r="V232" s="82" t="s">
        <v>593</v>
      </c>
      <c r="W232" s="81">
        <v>43717.83490740741</v>
      </c>
      <c r="X232" s="82" t="s">
        <v>679</v>
      </c>
      <c r="Y232" s="79"/>
      <c r="Z232" s="79"/>
      <c r="AA232" s="85" t="s">
        <v>851</v>
      </c>
      <c r="AB232" s="85" t="s">
        <v>914</v>
      </c>
      <c r="AC232" s="79" t="b">
        <v>0</v>
      </c>
      <c r="AD232" s="79">
        <v>0</v>
      </c>
      <c r="AE232" s="85" t="s">
        <v>1031</v>
      </c>
      <c r="AF232" s="79" t="b">
        <v>0</v>
      </c>
      <c r="AG232" s="79" t="s">
        <v>1102</v>
      </c>
      <c r="AH232" s="79"/>
      <c r="AI232" s="85" t="s">
        <v>1033</v>
      </c>
      <c r="AJ232" s="79" t="b">
        <v>0</v>
      </c>
      <c r="AK232" s="79">
        <v>0</v>
      </c>
      <c r="AL232" s="85" t="s">
        <v>1033</v>
      </c>
      <c r="AM232" s="79" t="s">
        <v>1111</v>
      </c>
      <c r="AN232" s="79" t="b">
        <v>1</v>
      </c>
      <c r="AO232" s="85" t="s">
        <v>914</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1</v>
      </c>
      <c r="BC232" s="78" t="str">
        <f>REPLACE(INDEX(GroupVertices[Group],MATCH(Edges[[#This Row],[Vertex 2]],GroupVertices[Vertex],0)),1,1,"")</f>
        <v>1</v>
      </c>
      <c r="BD232" s="48"/>
      <c r="BE232" s="49"/>
      <c r="BF232" s="48"/>
      <c r="BG232" s="49"/>
      <c r="BH232" s="48"/>
      <c r="BI232" s="49"/>
      <c r="BJ232" s="48"/>
      <c r="BK232" s="49"/>
      <c r="BL232" s="48"/>
    </row>
    <row r="233" spans="1:64" ht="15">
      <c r="A233" s="64" t="s">
        <v>239</v>
      </c>
      <c r="B233" s="64" t="s">
        <v>249</v>
      </c>
      <c r="C233" s="65" t="s">
        <v>2656</v>
      </c>
      <c r="D233" s="66">
        <v>3</v>
      </c>
      <c r="E233" s="67" t="s">
        <v>132</v>
      </c>
      <c r="F233" s="68">
        <v>35</v>
      </c>
      <c r="G233" s="65"/>
      <c r="H233" s="69"/>
      <c r="I233" s="70"/>
      <c r="J233" s="70"/>
      <c r="K233" s="34" t="s">
        <v>65</v>
      </c>
      <c r="L233" s="77">
        <v>233</v>
      </c>
      <c r="M233" s="77"/>
      <c r="N233" s="72"/>
      <c r="O233" s="79" t="s">
        <v>337</v>
      </c>
      <c r="P233" s="81">
        <v>43717.83490740741</v>
      </c>
      <c r="Q233" s="79" t="s">
        <v>397</v>
      </c>
      <c r="R233" s="82" t="s">
        <v>533</v>
      </c>
      <c r="S233" s="79" t="s">
        <v>548</v>
      </c>
      <c r="T233" s="79"/>
      <c r="U233" s="79"/>
      <c r="V233" s="82" t="s">
        <v>593</v>
      </c>
      <c r="W233" s="81">
        <v>43717.83490740741</v>
      </c>
      <c r="X233" s="82" t="s">
        <v>679</v>
      </c>
      <c r="Y233" s="79"/>
      <c r="Z233" s="79"/>
      <c r="AA233" s="85" t="s">
        <v>851</v>
      </c>
      <c r="AB233" s="85" t="s">
        <v>914</v>
      </c>
      <c r="AC233" s="79" t="b">
        <v>0</v>
      </c>
      <c r="AD233" s="79">
        <v>0</v>
      </c>
      <c r="AE233" s="85" t="s">
        <v>1031</v>
      </c>
      <c r="AF233" s="79" t="b">
        <v>0</v>
      </c>
      <c r="AG233" s="79" t="s">
        <v>1102</v>
      </c>
      <c r="AH233" s="79"/>
      <c r="AI233" s="85" t="s">
        <v>1033</v>
      </c>
      <c r="AJ233" s="79" t="b">
        <v>0</v>
      </c>
      <c r="AK233" s="79">
        <v>0</v>
      </c>
      <c r="AL233" s="85" t="s">
        <v>1033</v>
      </c>
      <c r="AM233" s="79" t="s">
        <v>1111</v>
      </c>
      <c r="AN233" s="79" t="b">
        <v>1</v>
      </c>
      <c r="AO233" s="85" t="s">
        <v>914</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1</v>
      </c>
      <c r="BC233" s="78" t="str">
        <f>REPLACE(INDEX(GroupVertices[Group],MATCH(Edges[[#This Row],[Vertex 2]],GroupVertices[Vertex],0)),1,1,"")</f>
        <v>1</v>
      </c>
      <c r="BD233" s="48">
        <v>0</v>
      </c>
      <c r="BE233" s="49">
        <v>0</v>
      </c>
      <c r="BF233" s="48">
        <v>2</v>
      </c>
      <c r="BG233" s="49">
        <v>10.526315789473685</v>
      </c>
      <c r="BH233" s="48">
        <v>0</v>
      </c>
      <c r="BI233" s="49">
        <v>0</v>
      </c>
      <c r="BJ233" s="48">
        <v>17</v>
      </c>
      <c r="BK233" s="49">
        <v>89.47368421052632</v>
      </c>
      <c r="BL233" s="48">
        <v>19</v>
      </c>
    </row>
    <row r="234" spans="1:64" ht="15">
      <c r="A234" s="64" t="s">
        <v>240</v>
      </c>
      <c r="B234" s="64" t="s">
        <v>271</v>
      </c>
      <c r="C234" s="65" t="s">
        <v>2656</v>
      </c>
      <c r="D234" s="66">
        <v>3</v>
      </c>
      <c r="E234" s="67" t="s">
        <v>132</v>
      </c>
      <c r="F234" s="68">
        <v>35</v>
      </c>
      <c r="G234" s="65"/>
      <c r="H234" s="69"/>
      <c r="I234" s="70"/>
      <c r="J234" s="70"/>
      <c r="K234" s="34" t="s">
        <v>65</v>
      </c>
      <c r="L234" s="77">
        <v>234</v>
      </c>
      <c r="M234" s="77"/>
      <c r="N234" s="72"/>
      <c r="O234" s="79" t="s">
        <v>336</v>
      </c>
      <c r="P234" s="81">
        <v>43718.06885416667</v>
      </c>
      <c r="Q234" s="79" t="s">
        <v>398</v>
      </c>
      <c r="R234" s="82" t="s">
        <v>534</v>
      </c>
      <c r="S234" s="79" t="s">
        <v>548</v>
      </c>
      <c r="T234" s="79"/>
      <c r="U234" s="79"/>
      <c r="V234" s="82" t="s">
        <v>594</v>
      </c>
      <c r="W234" s="81">
        <v>43718.06885416667</v>
      </c>
      <c r="X234" s="82" t="s">
        <v>680</v>
      </c>
      <c r="Y234" s="79"/>
      <c r="Z234" s="79"/>
      <c r="AA234" s="85" t="s">
        <v>852</v>
      </c>
      <c r="AB234" s="85" t="s">
        <v>914</v>
      </c>
      <c r="AC234" s="79" t="b">
        <v>0</v>
      </c>
      <c r="AD234" s="79">
        <v>0</v>
      </c>
      <c r="AE234" s="85" t="s">
        <v>1031</v>
      </c>
      <c r="AF234" s="79" t="b">
        <v>0</v>
      </c>
      <c r="AG234" s="79" t="s">
        <v>1102</v>
      </c>
      <c r="AH234" s="79"/>
      <c r="AI234" s="85" t="s">
        <v>1033</v>
      </c>
      <c r="AJ234" s="79" t="b">
        <v>0</v>
      </c>
      <c r="AK234" s="79">
        <v>0</v>
      </c>
      <c r="AL234" s="85" t="s">
        <v>1033</v>
      </c>
      <c r="AM234" s="79" t="s">
        <v>1111</v>
      </c>
      <c r="AN234" s="79" t="b">
        <v>1</v>
      </c>
      <c r="AO234" s="85" t="s">
        <v>914</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1</v>
      </c>
      <c r="BC234" s="78" t="str">
        <f>REPLACE(INDEX(GroupVertices[Group],MATCH(Edges[[#This Row],[Vertex 2]],GroupVertices[Vertex],0)),1,1,"")</f>
        <v>1</v>
      </c>
      <c r="BD234" s="48"/>
      <c r="BE234" s="49"/>
      <c r="BF234" s="48"/>
      <c r="BG234" s="49"/>
      <c r="BH234" s="48"/>
      <c r="BI234" s="49"/>
      <c r="BJ234" s="48"/>
      <c r="BK234" s="49"/>
      <c r="BL234" s="48"/>
    </row>
    <row r="235" spans="1:64" ht="15">
      <c r="A235" s="64" t="s">
        <v>240</v>
      </c>
      <c r="B235" s="64" t="s">
        <v>249</v>
      </c>
      <c r="C235" s="65" t="s">
        <v>2656</v>
      </c>
      <c r="D235" s="66">
        <v>3</v>
      </c>
      <c r="E235" s="67" t="s">
        <v>132</v>
      </c>
      <c r="F235" s="68">
        <v>35</v>
      </c>
      <c r="G235" s="65"/>
      <c r="H235" s="69"/>
      <c r="I235" s="70"/>
      <c r="J235" s="70"/>
      <c r="K235" s="34" t="s">
        <v>65</v>
      </c>
      <c r="L235" s="77">
        <v>235</v>
      </c>
      <c r="M235" s="77"/>
      <c r="N235" s="72"/>
      <c r="O235" s="79" t="s">
        <v>337</v>
      </c>
      <c r="P235" s="81">
        <v>43718.06885416667</v>
      </c>
      <c r="Q235" s="79" t="s">
        <v>398</v>
      </c>
      <c r="R235" s="82" t="s">
        <v>534</v>
      </c>
      <c r="S235" s="79" t="s">
        <v>548</v>
      </c>
      <c r="T235" s="79"/>
      <c r="U235" s="79"/>
      <c r="V235" s="82" t="s">
        <v>594</v>
      </c>
      <c r="W235" s="81">
        <v>43718.06885416667</v>
      </c>
      <c r="X235" s="82" t="s">
        <v>680</v>
      </c>
      <c r="Y235" s="79"/>
      <c r="Z235" s="79"/>
      <c r="AA235" s="85" t="s">
        <v>852</v>
      </c>
      <c r="AB235" s="85" t="s">
        <v>914</v>
      </c>
      <c r="AC235" s="79" t="b">
        <v>0</v>
      </c>
      <c r="AD235" s="79">
        <v>0</v>
      </c>
      <c r="AE235" s="85" t="s">
        <v>1031</v>
      </c>
      <c r="AF235" s="79" t="b">
        <v>0</v>
      </c>
      <c r="AG235" s="79" t="s">
        <v>1102</v>
      </c>
      <c r="AH235" s="79"/>
      <c r="AI235" s="85" t="s">
        <v>1033</v>
      </c>
      <c r="AJ235" s="79" t="b">
        <v>0</v>
      </c>
      <c r="AK235" s="79">
        <v>0</v>
      </c>
      <c r="AL235" s="85" t="s">
        <v>1033</v>
      </c>
      <c r="AM235" s="79" t="s">
        <v>1111</v>
      </c>
      <c r="AN235" s="79" t="b">
        <v>1</v>
      </c>
      <c r="AO235" s="85" t="s">
        <v>914</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1</v>
      </c>
      <c r="BC235" s="78" t="str">
        <f>REPLACE(INDEX(GroupVertices[Group],MATCH(Edges[[#This Row],[Vertex 2]],GroupVertices[Vertex],0)),1,1,"")</f>
        <v>1</v>
      </c>
      <c r="BD235" s="48">
        <v>0</v>
      </c>
      <c r="BE235" s="49">
        <v>0</v>
      </c>
      <c r="BF235" s="48">
        <v>0</v>
      </c>
      <c r="BG235" s="49">
        <v>0</v>
      </c>
      <c r="BH235" s="48">
        <v>0</v>
      </c>
      <c r="BI235" s="49">
        <v>0</v>
      </c>
      <c r="BJ235" s="48">
        <v>16</v>
      </c>
      <c r="BK235" s="49">
        <v>100</v>
      </c>
      <c r="BL235" s="48">
        <v>16</v>
      </c>
    </row>
    <row r="236" spans="1:64" ht="15">
      <c r="A236" s="64" t="s">
        <v>241</v>
      </c>
      <c r="B236" s="64" t="s">
        <v>249</v>
      </c>
      <c r="C236" s="65" t="s">
        <v>2656</v>
      </c>
      <c r="D236" s="66">
        <v>3</v>
      </c>
      <c r="E236" s="67" t="s">
        <v>132</v>
      </c>
      <c r="F236" s="68">
        <v>35</v>
      </c>
      <c r="G236" s="65"/>
      <c r="H236" s="69"/>
      <c r="I236" s="70"/>
      <c r="J236" s="70"/>
      <c r="K236" s="34" t="s">
        <v>65</v>
      </c>
      <c r="L236" s="77">
        <v>236</v>
      </c>
      <c r="M236" s="77"/>
      <c r="N236" s="72"/>
      <c r="O236" s="79" t="s">
        <v>337</v>
      </c>
      <c r="P236" s="81">
        <v>43722.842824074076</v>
      </c>
      <c r="Q236" s="79" t="s">
        <v>399</v>
      </c>
      <c r="R236" s="82" t="s">
        <v>535</v>
      </c>
      <c r="S236" s="79" t="s">
        <v>548</v>
      </c>
      <c r="T236" s="79"/>
      <c r="U236" s="79"/>
      <c r="V236" s="82" t="s">
        <v>595</v>
      </c>
      <c r="W236" s="81">
        <v>43722.842824074076</v>
      </c>
      <c r="X236" s="82" t="s">
        <v>681</v>
      </c>
      <c r="Y236" s="79"/>
      <c r="Z236" s="79"/>
      <c r="AA236" s="85" t="s">
        <v>853</v>
      </c>
      <c r="AB236" s="79"/>
      <c r="AC236" s="79" t="b">
        <v>0</v>
      </c>
      <c r="AD236" s="79">
        <v>0</v>
      </c>
      <c r="AE236" s="85" t="s">
        <v>1031</v>
      </c>
      <c r="AF236" s="79" t="b">
        <v>0</v>
      </c>
      <c r="AG236" s="79" t="s">
        <v>1102</v>
      </c>
      <c r="AH236" s="79"/>
      <c r="AI236" s="85" t="s">
        <v>1033</v>
      </c>
      <c r="AJ236" s="79" t="b">
        <v>0</v>
      </c>
      <c r="AK236" s="79">
        <v>0</v>
      </c>
      <c r="AL236" s="85" t="s">
        <v>1033</v>
      </c>
      <c r="AM236" s="79" t="s">
        <v>1109</v>
      </c>
      <c r="AN236" s="79" t="b">
        <v>1</v>
      </c>
      <c r="AO236" s="85" t="s">
        <v>853</v>
      </c>
      <c r="AP236" s="79" t="s">
        <v>176</v>
      </c>
      <c r="AQ236" s="79">
        <v>0</v>
      </c>
      <c r="AR236" s="79">
        <v>0</v>
      </c>
      <c r="AS236" s="79" t="s">
        <v>1116</v>
      </c>
      <c r="AT236" s="79" t="s">
        <v>1124</v>
      </c>
      <c r="AU236" s="79" t="s">
        <v>1125</v>
      </c>
      <c r="AV236" s="79" t="s">
        <v>1128</v>
      </c>
      <c r="AW236" s="79" t="s">
        <v>1137</v>
      </c>
      <c r="AX236" s="79" t="s">
        <v>1146</v>
      </c>
      <c r="AY236" s="79" t="s">
        <v>1153</v>
      </c>
      <c r="AZ236" s="82" t="s">
        <v>1157</v>
      </c>
      <c r="BA236">
        <v>1</v>
      </c>
      <c r="BB236" s="78" t="str">
        <f>REPLACE(INDEX(GroupVertices[Group],MATCH(Edges[[#This Row],[Vertex 1]],GroupVertices[Vertex],0)),1,1,"")</f>
        <v>1</v>
      </c>
      <c r="BC236" s="78" t="str">
        <f>REPLACE(INDEX(GroupVertices[Group],MATCH(Edges[[#This Row],[Vertex 2]],GroupVertices[Vertex],0)),1,1,"")</f>
        <v>1</v>
      </c>
      <c r="BD236" s="48">
        <v>0</v>
      </c>
      <c r="BE236" s="49">
        <v>0</v>
      </c>
      <c r="BF236" s="48">
        <v>0</v>
      </c>
      <c r="BG236" s="49">
        <v>0</v>
      </c>
      <c r="BH236" s="48">
        <v>0</v>
      </c>
      <c r="BI236" s="49">
        <v>0</v>
      </c>
      <c r="BJ236" s="48">
        <v>21</v>
      </c>
      <c r="BK236" s="49">
        <v>100</v>
      </c>
      <c r="BL236" s="48">
        <v>21</v>
      </c>
    </row>
    <row r="237" spans="1:64" ht="15">
      <c r="A237" s="64" t="s">
        <v>242</v>
      </c>
      <c r="B237" s="64" t="s">
        <v>249</v>
      </c>
      <c r="C237" s="65" t="s">
        <v>2656</v>
      </c>
      <c r="D237" s="66">
        <v>3</v>
      </c>
      <c r="E237" s="67" t="s">
        <v>132</v>
      </c>
      <c r="F237" s="68">
        <v>35</v>
      </c>
      <c r="G237" s="65"/>
      <c r="H237" s="69"/>
      <c r="I237" s="70"/>
      <c r="J237" s="70"/>
      <c r="K237" s="34" t="s">
        <v>65</v>
      </c>
      <c r="L237" s="77">
        <v>237</v>
      </c>
      <c r="M237" s="77"/>
      <c r="N237" s="72"/>
      <c r="O237" s="79" t="s">
        <v>336</v>
      </c>
      <c r="P237" s="81">
        <v>43724.897824074076</v>
      </c>
      <c r="Q237" s="79" t="s">
        <v>400</v>
      </c>
      <c r="R237" s="82" t="s">
        <v>536</v>
      </c>
      <c r="S237" s="79" t="s">
        <v>548</v>
      </c>
      <c r="T237" s="79"/>
      <c r="U237" s="79"/>
      <c r="V237" s="82" t="s">
        <v>596</v>
      </c>
      <c r="W237" s="81">
        <v>43724.897824074076</v>
      </c>
      <c r="X237" s="82" t="s">
        <v>682</v>
      </c>
      <c r="Y237" s="79"/>
      <c r="Z237" s="79"/>
      <c r="AA237" s="85" t="s">
        <v>854</v>
      </c>
      <c r="AB237" s="79"/>
      <c r="AC237" s="79" t="b">
        <v>0</v>
      </c>
      <c r="AD237" s="79">
        <v>0</v>
      </c>
      <c r="AE237" s="85" t="s">
        <v>1043</v>
      </c>
      <c r="AF237" s="79" t="b">
        <v>0</v>
      </c>
      <c r="AG237" s="79" t="s">
        <v>1102</v>
      </c>
      <c r="AH237" s="79"/>
      <c r="AI237" s="85" t="s">
        <v>1033</v>
      </c>
      <c r="AJ237" s="79" t="b">
        <v>0</v>
      </c>
      <c r="AK237" s="79">
        <v>0</v>
      </c>
      <c r="AL237" s="85" t="s">
        <v>1033</v>
      </c>
      <c r="AM237" s="79" t="s">
        <v>1112</v>
      </c>
      <c r="AN237" s="79" t="b">
        <v>1</v>
      </c>
      <c r="AO237" s="85" t="s">
        <v>854</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3</v>
      </c>
      <c r="BC237" s="78" t="str">
        <f>REPLACE(INDEX(GroupVertices[Group],MATCH(Edges[[#This Row],[Vertex 2]],GroupVertices[Vertex],0)),1,1,"")</f>
        <v>1</v>
      </c>
      <c r="BD237" s="48"/>
      <c r="BE237" s="49"/>
      <c r="BF237" s="48"/>
      <c r="BG237" s="49"/>
      <c r="BH237" s="48"/>
      <c r="BI237" s="49"/>
      <c r="BJ237" s="48"/>
      <c r="BK237" s="49"/>
      <c r="BL237" s="48"/>
    </row>
    <row r="238" spans="1:64" ht="15">
      <c r="A238" s="64" t="s">
        <v>242</v>
      </c>
      <c r="B238" s="64" t="s">
        <v>272</v>
      </c>
      <c r="C238" s="65" t="s">
        <v>2656</v>
      </c>
      <c r="D238" s="66">
        <v>3</v>
      </c>
      <c r="E238" s="67" t="s">
        <v>132</v>
      </c>
      <c r="F238" s="68">
        <v>35</v>
      </c>
      <c r="G238" s="65"/>
      <c r="H238" s="69"/>
      <c r="I238" s="70"/>
      <c r="J238" s="70"/>
      <c r="K238" s="34" t="s">
        <v>65</v>
      </c>
      <c r="L238" s="77">
        <v>238</v>
      </c>
      <c r="M238" s="77"/>
      <c r="N238" s="72"/>
      <c r="O238" s="79" t="s">
        <v>337</v>
      </c>
      <c r="P238" s="81">
        <v>43724.897824074076</v>
      </c>
      <c r="Q238" s="79" t="s">
        <v>400</v>
      </c>
      <c r="R238" s="82" t="s">
        <v>536</v>
      </c>
      <c r="S238" s="79" t="s">
        <v>548</v>
      </c>
      <c r="T238" s="79"/>
      <c r="U238" s="79"/>
      <c r="V238" s="82" t="s">
        <v>596</v>
      </c>
      <c r="W238" s="81">
        <v>43724.897824074076</v>
      </c>
      <c r="X238" s="82" t="s">
        <v>682</v>
      </c>
      <c r="Y238" s="79"/>
      <c r="Z238" s="79"/>
      <c r="AA238" s="85" t="s">
        <v>854</v>
      </c>
      <c r="AB238" s="79"/>
      <c r="AC238" s="79" t="b">
        <v>0</v>
      </c>
      <c r="AD238" s="79">
        <v>0</v>
      </c>
      <c r="AE238" s="85" t="s">
        <v>1043</v>
      </c>
      <c r="AF238" s="79" t="b">
        <v>0</v>
      </c>
      <c r="AG238" s="79" t="s">
        <v>1102</v>
      </c>
      <c r="AH238" s="79"/>
      <c r="AI238" s="85" t="s">
        <v>1033</v>
      </c>
      <c r="AJ238" s="79" t="b">
        <v>0</v>
      </c>
      <c r="AK238" s="79">
        <v>0</v>
      </c>
      <c r="AL238" s="85" t="s">
        <v>1033</v>
      </c>
      <c r="AM238" s="79" t="s">
        <v>1112</v>
      </c>
      <c r="AN238" s="79" t="b">
        <v>1</v>
      </c>
      <c r="AO238" s="85" t="s">
        <v>854</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3</v>
      </c>
      <c r="BC238" s="78" t="str">
        <f>REPLACE(INDEX(GroupVertices[Group],MATCH(Edges[[#This Row],[Vertex 2]],GroupVertices[Vertex],0)),1,1,"")</f>
        <v>3</v>
      </c>
      <c r="BD238" s="48">
        <v>0</v>
      </c>
      <c r="BE238" s="49">
        <v>0</v>
      </c>
      <c r="BF238" s="48">
        <v>1</v>
      </c>
      <c r="BG238" s="49">
        <v>7.142857142857143</v>
      </c>
      <c r="BH238" s="48">
        <v>0</v>
      </c>
      <c r="BI238" s="49">
        <v>0</v>
      </c>
      <c r="BJ238" s="48">
        <v>13</v>
      </c>
      <c r="BK238" s="49">
        <v>92.85714285714286</v>
      </c>
      <c r="BL238" s="48">
        <v>14</v>
      </c>
    </row>
    <row r="239" spans="1:64" ht="15">
      <c r="A239" s="64" t="s">
        <v>243</v>
      </c>
      <c r="B239" s="64" t="s">
        <v>273</v>
      </c>
      <c r="C239" s="65" t="s">
        <v>2656</v>
      </c>
      <c r="D239" s="66">
        <v>3</v>
      </c>
      <c r="E239" s="67" t="s">
        <v>132</v>
      </c>
      <c r="F239" s="68">
        <v>35</v>
      </c>
      <c r="G239" s="65"/>
      <c r="H239" s="69"/>
      <c r="I239" s="70"/>
      <c r="J239" s="70"/>
      <c r="K239" s="34" t="s">
        <v>65</v>
      </c>
      <c r="L239" s="77">
        <v>239</v>
      </c>
      <c r="M239" s="77"/>
      <c r="N239" s="72"/>
      <c r="O239" s="79" t="s">
        <v>336</v>
      </c>
      <c r="P239" s="81">
        <v>43698.49927083333</v>
      </c>
      <c r="Q239" s="79" t="s">
        <v>401</v>
      </c>
      <c r="R239" s="79"/>
      <c r="S239" s="79"/>
      <c r="T239" s="79" t="s">
        <v>553</v>
      </c>
      <c r="U239" s="79"/>
      <c r="V239" s="82" t="s">
        <v>597</v>
      </c>
      <c r="W239" s="81">
        <v>43698.49927083333</v>
      </c>
      <c r="X239" s="82" t="s">
        <v>683</v>
      </c>
      <c r="Y239" s="79"/>
      <c r="Z239" s="79"/>
      <c r="AA239" s="85" t="s">
        <v>855</v>
      </c>
      <c r="AB239" s="85" t="s">
        <v>961</v>
      </c>
      <c r="AC239" s="79" t="b">
        <v>0</v>
      </c>
      <c r="AD239" s="79">
        <v>0</v>
      </c>
      <c r="AE239" s="85" t="s">
        <v>1044</v>
      </c>
      <c r="AF239" s="79" t="b">
        <v>0</v>
      </c>
      <c r="AG239" s="79" t="s">
        <v>1104</v>
      </c>
      <c r="AH239" s="79"/>
      <c r="AI239" s="85" t="s">
        <v>1033</v>
      </c>
      <c r="AJ239" s="79" t="b">
        <v>0</v>
      </c>
      <c r="AK239" s="79">
        <v>0</v>
      </c>
      <c r="AL239" s="85" t="s">
        <v>1033</v>
      </c>
      <c r="AM239" s="79" t="s">
        <v>1109</v>
      </c>
      <c r="AN239" s="79" t="b">
        <v>0</v>
      </c>
      <c r="AO239" s="85" t="s">
        <v>961</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3</v>
      </c>
      <c r="BC239" s="78" t="str">
        <f>REPLACE(INDEX(GroupVertices[Group],MATCH(Edges[[#This Row],[Vertex 2]],GroupVertices[Vertex],0)),1,1,"")</f>
        <v>3</v>
      </c>
      <c r="BD239" s="48">
        <v>0</v>
      </c>
      <c r="BE239" s="49">
        <v>0</v>
      </c>
      <c r="BF239" s="48">
        <v>0</v>
      </c>
      <c r="BG239" s="49">
        <v>0</v>
      </c>
      <c r="BH239" s="48">
        <v>0</v>
      </c>
      <c r="BI239" s="49">
        <v>0</v>
      </c>
      <c r="BJ239" s="48">
        <v>4</v>
      </c>
      <c r="BK239" s="49">
        <v>100</v>
      </c>
      <c r="BL239" s="48">
        <v>4</v>
      </c>
    </row>
    <row r="240" spans="1:64" ht="15">
      <c r="A240" s="64" t="s">
        <v>243</v>
      </c>
      <c r="B240" s="64" t="s">
        <v>274</v>
      </c>
      <c r="C240" s="65" t="s">
        <v>2656</v>
      </c>
      <c r="D240" s="66">
        <v>3</v>
      </c>
      <c r="E240" s="67" t="s">
        <v>132</v>
      </c>
      <c r="F240" s="68">
        <v>35</v>
      </c>
      <c r="G240" s="65"/>
      <c r="H240" s="69"/>
      <c r="I240" s="70"/>
      <c r="J240" s="70"/>
      <c r="K240" s="34" t="s">
        <v>65</v>
      </c>
      <c r="L240" s="77">
        <v>240</v>
      </c>
      <c r="M240" s="77"/>
      <c r="N240" s="72"/>
      <c r="O240" s="79" t="s">
        <v>336</v>
      </c>
      <c r="P240" s="81">
        <v>43726.6421412037</v>
      </c>
      <c r="Q240" s="79" t="s">
        <v>402</v>
      </c>
      <c r="R240" s="79"/>
      <c r="S240" s="79"/>
      <c r="T240" s="79" t="s">
        <v>554</v>
      </c>
      <c r="U240" s="82" t="s">
        <v>561</v>
      </c>
      <c r="V240" s="82" t="s">
        <v>561</v>
      </c>
      <c r="W240" s="81">
        <v>43726.6421412037</v>
      </c>
      <c r="X240" s="82" t="s">
        <v>684</v>
      </c>
      <c r="Y240" s="79"/>
      <c r="Z240" s="79"/>
      <c r="AA240" s="85" t="s">
        <v>856</v>
      </c>
      <c r="AB240" s="79"/>
      <c r="AC240" s="79" t="b">
        <v>0</v>
      </c>
      <c r="AD240" s="79">
        <v>0</v>
      </c>
      <c r="AE240" s="85" t="s">
        <v>1033</v>
      </c>
      <c r="AF240" s="79" t="b">
        <v>0</v>
      </c>
      <c r="AG240" s="79" t="s">
        <v>1104</v>
      </c>
      <c r="AH240" s="79"/>
      <c r="AI240" s="85" t="s">
        <v>1033</v>
      </c>
      <c r="AJ240" s="79" t="b">
        <v>0</v>
      </c>
      <c r="AK240" s="79">
        <v>0</v>
      </c>
      <c r="AL240" s="85" t="s">
        <v>1033</v>
      </c>
      <c r="AM240" s="79" t="s">
        <v>1109</v>
      </c>
      <c r="AN240" s="79" t="b">
        <v>0</v>
      </c>
      <c r="AO240" s="85" t="s">
        <v>856</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3</v>
      </c>
      <c r="BC240" s="78" t="str">
        <f>REPLACE(INDEX(GroupVertices[Group],MATCH(Edges[[#This Row],[Vertex 2]],GroupVertices[Vertex],0)),1,1,"")</f>
        <v>3</v>
      </c>
      <c r="BD240" s="48">
        <v>0</v>
      </c>
      <c r="BE240" s="49">
        <v>0</v>
      </c>
      <c r="BF240" s="48">
        <v>0</v>
      </c>
      <c r="BG240" s="49">
        <v>0</v>
      </c>
      <c r="BH240" s="48">
        <v>0</v>
      </c>
      <c r="BI240" s="49">
        <v>0</v>
      </c>
      <c r="BJ240" s="48">
        <v>4</v>
      </c>
      <c r="BK240" s="49">
        <v>100</v>
      </c>
      <c r="BL240" s="48">
        <v>4</v>
      </c>
    </row>
    <row r="241" spans="1:64" ht="15">
      <c r="A241" s="64" t="s">
        <v>243</v>
      </c>
      <c r="B241" s="64" t="s">
        <v>275</v>
      </c>
      <c r="C241" s="65" t="s">
        <v>2656</v>
      </c>
      <c r="D241" s="66">
        <v>3</v>
      </c>
      <c r="E241" s="67" t="s">
        <v>132</v>
      </c>
      <c r="F241" s="68">
        <v>35</v>
      </c>
      <c r="G241" s="65"/>
      <c r="H241" s="69"/>
      <c r="I241" s="70"/>
      <c r="J241" s="70"/>
      <c r="K241" s="34" t="s">
        <v>65</v>
      </c>
      <c r="L241" s="77">
        <v>241</v>
      </c>
      <c r="M241" s="77"/>
      <c r="N241" s="72"/>
      <c r="O241" s="79" t="s">
        <v>336</v>
      </c>
      <c r="P241" s="81">
        <v>43731.79684027778</v>
      </c>
      <c r="Q241" s="79" t="s">
        <v>403</v>
      </c>
      <c r="R241" s="79"/>
      <c r="S241" s="79"/>
      <c r="T241" s="79" t="s">
        <v>555</v>
      </c>
      <c r="U241" s="79"/>
      <c r="V241" s="82" t="s">
        <v>597</v>
      </c>
      <c r="W241" s="81">
        <v>43731.79684027778</v>
      </c>
      <c r="X241" s="82" t="s">
        <v>685</v>
      </c>
      <c r="Y241" s="79"/>
      <c r="Z241" s="79"/>
      <c r="AA241" s="85" t="s">
        <v>857</v>
      </c>
      <c r="AB241" s="85" t="s">
        <v>962</v>
      </c>
      <c r="AC241" s="79" t="b">
        <v>0</v>
      </c>
      <c r="AD241" s="79">
        <v>0</v>
      </c>
      <c r="AE241" s="85" t="s">
        <v>1044</v>
      </c>
      <c r="AF241" s="79" t="b">
        <v>0</v>
      </c>
      <c r="AG241" s="79" t="s">
        <v>1102</v>
      </c>
      <c r="AH241" s="79"/>
      <c r="AI241" s="85" t="s">
        <v>1033</v>
      </c>
      <c r="AJ241" s="79" t="b">
        <v>0</v>
      </c>
      <c r="AK241" s="79">
        <v>0</v>
      </c>
      <c r="AL241" s="85" t="s">
        <v>1033</v>
      </c>
      <c r="AM241" s="79" t="s">
        <v>1109</v>
      </c>
      <c r="AN241" s="79" t="b">
        <v>0</v>
      </c>
      <c r="AO241" s="85" t="s">
        <v>962</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3</v>
      </c>
      <c r="BC241" s="78" t="str">
        <f>REPLACE(INDEX(GroupVertices[Group],MATCH(Edges[[#This Row],[Vertex 2]],GroupVertices[Vertex],0)),1,1,"")</f>
        <v>3</v>
      </c>
      <c r="BD241" s="48">
        <v>1</v>
      </c>
      <c r="BE241" s="49">
        <v>3.8461538461538463</v>
      </c>
      <c r="BF241" s="48">
        <v>0</v>
      </c>
      <c r="BG241" s="49">
        <v>0</v>
      </c>
      <c r="BH241" s="48">
        <v>0</v>
      </c>
      <c r="BI241" s="49">
        <v>0</v>
      </c>
      <c r="BJ241" s="48">
        <v>25</v>
      </c>
      <c r="BK241" s="49">
        <v>96.15384615384616</v>
      </c>
      <c r="BL241" s="48">
        <v>26</v>
      </c>
    </row>
    <row r="242" spans="1:64" ht="15">
      <c r="A242" s="64" t="s">
        <v>243</v>
      </c>
      <c r="B242" s="64" t="s">
        <v>249</v>
      </c>
      <c r="C242" s="65" t="s">
        <v>2656</v>
      </c>
      <c r="D242" s="66">
        <v>3</v>
      </c>
      <c r="E242" s="67" t="s">
        <v>132</v>
      </c>
      <c r="F242" s="68">
        <v>35</v>
      </c>
      <c r="G242" s="65"/>
      <c r="H242" s="69"/>
      <c r="I242" s="70"/>
      <c r="J242" s="70"/>
      <c r="K242" s="34" t="s">
        <v>65</v>
      </c>
      <c r="L242" s="77">
        <v>242</v>
      </c>
      <c r="M242" s="77"/>
      <c r="N242" s="72"/>
      <c r="O242" s="79" t="s">
        <v>337</v>
      </c>
      <c r="P242" s="81">
        <v>43690.11462962963</v>
      </c>
      <c r="Q242" s="79" t="s">
        <v>404</v>
      </c>
      <c r="R242" s="79"/>
      <c r="S242" s="79"/>
      <c r="T242" s="79"/>
      <c r="U242" s="79"/>
      <c r="V242" s="82" t="s">
        <v>597</v>
      </c>
      <c r="W242" s="81">
        <v>43690.11462962963</v>
      </c>
      <c r="X242" s="82" t="s">
        <v>686</v>
      </c>
      <c r="Y242" s="79"/>
      <c r="Z242" s="79"/>
      <c r="AA242" s="85" t="s">
        <v>858</v>
      </c>
      <c r="AB242" s="79"/>
      <c r="AC242" s="79" t="b">
        <v>0</v>
      </c>
      <c r="AD242" s="79">
        <v>0</v>
      </c>
      <c r="AE242" s="85" t="s">
        <v>1031</v>
      </c>
      <c r="AF242" s="79" t="b">
        <v>0</v>
      </c>
      <c r="AG242" s="79" t="s">
        <v>1102</v>
      </c>
      <c r="AH242" s="79"/>
      <c r="AI242" s="85" t="s">
        <v>1033</v>
      </c>
      <c r="AJ242" s="79" t="b">
        <v>0</v>
      </c>
      <c r="AK242" s="79">
        <v>0</v>
      </c>
      <c r="AL242" s="85" t="s">
        <v>1033</v>
      </c>
      <c r="AM242" s="79" t="s">
        <v>1109</v>
      </c>
      <c r="AN242" s="79" t="b">
        <v>0</v>
      </c>
      <c r="AO242" s="85" t="s">
        <v>858</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3</v>
      </c>
      <c r="BC242" s="78" t="str">
        <f>REPLACE(INDEX(GroupVertices[Group],MATCH(Edges[[#This Row],[Vertex 2]],GroupVertices[Vertex],0)),1,1,"")</f>
        <v>1</v>
      </c>
      <c r="BD242" s="48">
        <v>1</v>
      </c>
      <c r="BE242" s="49">
        <v>5</v>
      </c>
      <c r="BF242" s="48">
        <v>0</v>
      </c>
      <c r="BG242" s="49">
        <v>0</v>
      </c>
      <c r="BH242" s="48">
        <v>0</v>
      </c>
      <c r="BI242" s="49">
        <v>0</v>
      </c>
      <c r="BJ242" s="48">
        <v>19</v>
      </c>
      <c r="BK242" s="49">
        <v>95</v>
      </c>
      <c r="BL242" s="48">
        <v>20</v>
      </c>
    </row>
    <row r="243" spans="1:64" ht="15">
      <c r="A243" s="64" t="s">
        <v>243</v>
      </c>
      <c r="B243" s="64" t="s">
        <v>249</v>
      </c>
      <c r="C243" s="65" t="s">
        <v>2658</v>
      </c>
      <c r="D243" s="66">
        <v>6.5</v>
      </c>
      <c r="E243" s="67" t="s">
        <v>136</v>
      </c>
      <c r="F243" s="68">
        <v>23.5</v>
      </c>
      <c r="G243" s="65"/>
      <c r="H243" s="69"/>
      <c r="I243" s="70"/>
      <c r="J243" s="70"/>
      <c r="K243" s="34" t="s">
        <v>65</v>
      </c>
      <c r="L243" s="77">
        <v>243</v>
      </c>
      <c r="M243" s="77"/>
      <c r="N243" s="72"/>
      <c r="O243" s="79" t="s">
        <v>336</v>
      </c>
      <c r="P243" s="81">
        <v>43698.49927083333</v>
      </c>
      <c r="Q243" s="79" t="s">
        <v>401</v>
      </c>
      <c r="R243" s="79"/>
      <c r="S243" s="79"/>
      <c r="T243" s="79" t="s">
        <v>553</v>
      </c>
      <c r="U243" s="79"/>
      <c r="V243" s="82" t="s">
        <v>597</v>
      </c>
      <c r="W243" s="81">
        <v>43698.49927083333</v>
      </c>
      <c r="X243" s="82" t="s">
        <v>683</v>
      </c>
      <c r="Y243" s="79"/>
      <c r="Z243" s="79"/>
      <c r="AA243" s="85" t="s">
        <v>855</v>
      </c>
      <c r="AB243" s="85" t="s">
        <v>961</v>
      </c>
      <c r="AC243" s="79" t="b">
        <v>0</v>
      </c>
      <c r="AD243" s="79">
        <v>0</v>
      </c>
      <c r="AE243" s="85" t="s">
        <v>1044</v>
      </c>
      <c r="AF243" s="79" t="b">
        <v>0</v>
      </c>
      <c r="AG243" s="79" t="s">
        <v>1104</v>
      </c>
      <c r="AH243" s="79"/>
      <c r="AI243" s="85" t="s">
        <v>1033</v>
      </c>
      <c r="AJ243" s="79" t="b">
        <v>0</v>
      </c>
      <c r="AK243" s="79">
        <v>0</v>
      </c>
      <c r="AL243" s="85" t="s">
        <v>1033</v>
      </c>
      <c r="AM243" s="79" t="s">
        <v>1109</v>
      </c>
      <c r="AN243" s="79" t="b">
        <v>0</v>
      </c>
      <c r="AO243" s="85" t="s">
        <v>961</v>
      </c>
      <c r="AP243" s="79" t="s">
        <v>176</v>
      </c>
      <c r="AQ243" s="79">
        <v>0</v>
      </c>
      <c r="AR243" s="79">
        <v>0</v>
      </c>
      <c r="AS243" s="79"/>
      <c r="AT243" s="79"/>
      <c r="AU243" s="79"/>
      <c r="AV243" s="79"/>
      <c r="AW243" s="79"/>
      <c r="AX243" s="79"/>
      <c r="AY243" s="79"/>
      <c r="AZ243" s="79"/>
      <c r="BA243">
        <v>3</v>
      </c>
      <c r="BB243" s="78" t="str">
        <f>REPLACE(INDEX(GroupVertices[Group],MATCH(Edges[[#This Row],[Vertex 1]],GroupVertices[Vertex],0)),1,1,"")</f>
        <v>3</v>
      </c>
      <c r="BC243" s="78" t="str">
        <f>REPLACE(INDEX(GroupVertices[Group],MATCH(Edges[[#This Row],[Vertex 2]],GroupVertices[Vertex],0)),1,1,"")</f>
        <v>1</v>
      </c>
      <c r="BD243" s="48"/>
      <c r="BE243" s="49"/>
      <c r="BF243" s="48"/>
      <c r="BG243" s="49"/>
      <c r="BH243" s="48"/>
      <c r="BI243" s="49"/>
      <c r="BJ243" s="48"/>
      <c r="BK243" s="49"/>
      <c r="BL243" s="48"/>
    </row>
    <row r="244" spans="1:64" ht="15">
      <c r="A244" s="64" t="s">
        <v>243</v>
      </c>
      <c r="B244" s="64" t="s">
        <v>272</v>
      </c>
      <c r="C244" s="65" t="s">
        <v>2655</v>
      </c>
      <c r="D244" s="66">
        <v>4.75</v>
      </c>
      <c r="E244" s="67" t="s">
        <v>136</v>
      </c>
      <c r="F244" s="68">
        <v>29.25</v>
      </c>
      <c r="G244" s="65"/>
      <c r="H244" s="69"/>
      <c r="I244" s="70"/>
      <c r="J244" s="70"/>
      <c r="K244" s="34" t="s">
        <v>65</v>
      </c>
      <c r="L244" s="77">
        <v>244</v>
      </c>
      <c r="M244" s="77"/>
      <c r="N244" s="72"/>
      <c r="O244" s="79" t="s">
        <v>337</v>
      </c>
      <c r="P244" s="81">
        <v>43698.49927083333</v>
      </c>
      <c r="Q244" s="79" t="s">
        <v>401</v>
      </c>
      <c r="R244" s="79"/>
      <c r="S244" s="79"/>
      <c r="T244" s="79" t="s">
        <v>553</v>
      </c>
      <c r="U244" s="79"/>
      <c r="V244" s="82" t="s">
        <v>597</v>
      </c>
      <c r="W244" s="81">
        <v>43698.49927083333</v>
      </c>
      <c r="X244" s="82" t="s">
        <v>683</v>
      </c>
      <c r="Y244" s="79"/>
      <c r="Z244" s="79"/>
      <c r="AA244" s="85" t="s">
        <v>855</v>
      </c>
      <c r="AB244" s="85" t="s">
        <v>961</v>
      </c>
      <c r="AC244" s="79" t="b">
        <v>0</v>
      </c>
      <c r="AD244" s="79">
        <v>0</v>
      </c>
      <c r="AE244" s="85" t="s">
        <v>1044</v>
      </c>
      <c r="AF244" s="79" t="b">
        <v>0</v>
      </c>
      <c r="AG244" s="79" t="s">
        <v>1104</v>
      </c>
      <c r="AH244" s="79"/>
      <c r="AI244" s="85" t="s">
        <v>1033</v>
      </c>
      <c r="AJ244" s="79" t="b">
        <v>0</v>
      </c>
      <c r="AK244" s="79">
        <v>0</v>
      </c>
      <c r="AL244" s="85" t="s">
        <v>1033</v>
      </c>
      <c r="AM244" s="79" t="s">
        <v>1109</v>
      </c>
      <c r="AN244" s="79" t="b">
        <v>0</v>
      </c>
      <c r="AO244" s="85" t="s">
        <v>961</v>
      </c>
      <c r="AP244" s="79" t="s">
        <v>176</v>
      </c>
      <c r="AQ244" s="79">
        <v>0</v>
      </c>
      <c r="AR244" s="79">
        <v>0</v>
      </c>
      <c r="AS244" s="79"/>
      <c r="AT244" s="79"/>
      <c r="AU244" s="79"/>
      <c r="AV244" s="79"/>
      <c r="AW244" s="79"/>
      <c r="AX244" s="79"/>
      <c r="AY244" s="79"/>
      <c r="AZ244" s="79"/>
      <c r="BA244">
        <v>2</v>
      </c>
      <c r="BB244" s="78" t="str">
        <f>REPLACE(INDEX(GroupVertices[Group],MATCH(Edges[[#This Row],[Vertex 1]],GroupVertices[Vertex],0)),1,1,"")</f>
        <v>3</v>
      </c>
      <c r="BC244" s="78" t="str">
        <f>REPLACE(INDEX(GroupVertices[Group],MATCH(Edges[[#This Row],[Vertex 2]],GroupVertices[Vertex],0)),1,1,"")</f>
        <v>3</v>
      </c>
      <c r="BD244" s="48"/>
      <c r="BE244" s="49"/>
      <c r="BF244" s="48"/>
      <c r="BG244" s="49"/>
      <c r="BH244" s="48"/>
      <c r="BI244" s="49"/>
      <c r="BJ244" s="48"/>
      <c r="BK244" s="49"/>
      <c r="BL244" s="48"/>
    </row>
    <row r="245" spans="1:64" ht="15">
      <c r="A245" s="64" t="s">
        <v>243</v>
      </c>
      <c r="B245" s="64" t="s">
        <v>249</v>
      </c>
      <c r="C245" s="65" t="s">
        <v>2658</v>
      </c>
      <c r="D245" s="66">
        <v>6.5</v>
      </c>
      <c r="E245" s="67" t="s">
        <v>136</v>
      </c>
      <c r="F245" s="68">
        <v>23.5</v>
      </c>
      <c r="G245" s="65"/>
      <c r="H245" s="69"/>
      <c r="I245" s="70"/>
      <c r="J245" s="70"/>
      <c r="K245" s="34" t="s">
        <v>65</v>
      </c>
      <c r="L245" s="77">
        <v>245</v>
      </c>
      <c r="M245" s="77"/>
      <c r="N245" s="72"/>
      <c r="O245" s="79" t="s">
        <v>336</v>
      </c>
      <c r="P245" s="81">
        <v>43726.6421412037</v>
      </c>
      <c r="Q245" s="79" t="s">
        <v>402</v>
      </c>
      <c r="R245" s="79"/>
      <c r="S245" s="79"/>
      <c r="T245" s="79" t="s">
        <v>554</v>
      </c>
      <c r="U245" s="82" t="s">
        <v>561</v>
      </c>
      <c r="V245" s="82" t="s">
        <v>561</v>
      </c>
      <c r="W245" s="81">
        <v>43726.6421412037</v>
      </c>
      <c r="X245" s="82" t="s">
        <v>684</v>
      </c>
      <c r="Y245" s="79"/>
      <c r="Z245" s="79"/>
      <c r="AA245" s="85" t="s">
        <v>856</v>
      </c>
      <c r="AB245" s="79"/>
      <c r="AC245" s="79" t="b">
        <v>0</v>
      </c>
      <c r="AD245" s="79">
        <v>0</v>
      </c>
      <c r="AE245" s="85" t="s">
        <v>1033</v>
      </c>
      <c r="AF245" s="79" t="b">
        <v>0</v>
      </c>
      <c r="AG245" s="79" t="s">
        <v>1104</v>
      </c>
      <c r="AH245" s="79"/>
      <c r="AI245" s="85" t="s">
        <v>1033</v>
      </c>
      <c r="AJ245" s="79" t="b">
        <v>0</v>
      </c>
      <c r="AK245" s="79">
        <v>0</v>
      </c>
      <c r="AL245" s="85" t="s">
        <v>1033</v>
      </c>
      <c r="AM245" s="79" t="s">
        <v>1109</v>
      </c>
      <c r="AN245" s="79" t="b">
        <v>0</v>
      </c>
      <c r="AO245" s="85" t="s">
        <v>856</v>
      </c>
      <c r="AP245" s="79" t="s">
        <v>176</v>
      </c>
      <c r="AQ245" s="79">
        <v>0</v>
      </c>
      <c r="AR245" s="79">
        <v>0</v>
      </c>
      <c r="AS245" s="79"/>
      <c r="AT245" s="79"/>
      <c r="AU245" s="79"/>
      <c r="AV245" s="79"/>
      <c r="AW245" s="79"/>
      <c r="AX245" s="79"/>
      <c r="AY245" s="79"/>
      <c r="AZ245" s="79"/>
      <c r="BA245">
        <v>3</v>
      </c>
      <c r="BB245" s="78" t="str">
        <f>REPLACE(INDEX(GroupVertices[Group],MATCH(Edges[[#This Row],[Vertex 1]],GroupVertices[Vertex],0)),1,1,"")</f>
        <v>3</v>
      </c>
      <c r="BC245" s="78" t="str">
        <f>REPLACE(INDEX(GroupVertices[Group],MATCH(Edges[[#This Row],[Vertex 2]],GroupVertices[Vertex],0)),1,1,"")</f>
        <v>1</v>
      </c>
      <c r="BD245" s="48"/>
      <c r="BE245" s="49"/>
      <c r="BF245" s="48"/>
      <c r="BG245" s="49"/>
      <c r="BH245" s="48"/>
      <c r="BI245" s="49"/>
      <c r="BJ245" s="48"/>
      <c r="BK245" s="49"/>
      <c r="BL245" s="48"/>
    </row>
    <row r="246" spans="1:64" ht="15">
      <c r="A246" s="64" t="s">
        <v>243</v>
      </c>
      <c r="B246" s="64" t="s">
        <v>272</v>
      </c>
      <c r="C246" s="65" t="s">
        <v>2656</v>
      </c>
      <c r="D246" s="66">
        <v>3</v>
      </c>
      <c r="E246" s="67" t="s">
        <v>132</v>
      </c>
      <c r="F246" s="68">
        <v>35</v>
      </c>
      <c r="G246" s="65"/>
      <c r="H246" s="69"/>
      <c r="I246" s="70"/>
      <c r="J246" s="70"/>
      <c r="K246" s="34" t="s">
        <v>65</v>
      </c>
      <c r="L246" s="77">
        <v>246</v>
      </c>
      <c r="M246" s="77"/>
      <c r="N246" s="72"/>
      <c r="O246" s="79" t="s">
        <v>336</v>
      </c>
      <c r="P246" s="81">
        <v>43726.6421412037</v>
      </c>
      <c r="Q246" s="79" t="s">
        <v>402</v>
      </c>
      <c r="R246" s="79"/>
      <c r="S246" s="79"/>
      <c r="T246" s="79" t="s">
        <v>554</v>
      </c>
      <c r="U246" s="82" t="s">
        <v>561</v>
      </c>
      <c r="V246" s="82" t="s">
        <v>561</v>
      </c>
      <c r="W246" s="81">
        <v>43726.6421412037</v>
      </c>
      <c r="X246" s="82" t="s">
        <v>684</v>
      </c>
      <c r="Y246" s="79"/>
      <c r="Z246" s="79"/>
      <c r="AA246" s="85" t="s">
        <v>856</v>
      </c>
      <c r="AB246" s="79"/>
      <c r="AC246" s="79" t="b">
        <v>0</v>
      </c>
      <c r="AD246" s="79">
        <v>0</v>
      </c>
      <c r="AE246" s="85" t="s">
        <v>1033</v>
      </c>
      <c r="AF246" s="79" t="b">
        <v>0</v>
      </c>
      <c r="AG246" s="79" t="s">
        <v>1104</v>
      </c>
      <c r="AH246" s="79"/>
      <c r="AI246" s="85" t="s">
        <v>1033</v>
      </c>
      <c r="AJ246" s="79" t="b">
        <v>0</v>
      </c>
      <c r="AK246" s="79">
        <v>0</v>
      </c>
      <c r="AL246" s="85" t="s">
        <v>1033</v>
      </c>
      <c r="AM246" s="79" t="s">
        <v>1109</v>
      </c>
      <c r="AN246" s="79" t="b">
        <v>0</v>
      </c>
      <c r="AO246" s="85" t="s">
        <v>856</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3</v>
      </c>
      <c r="BC246" s="78" t="str">
        <f>REPLACE(INDEX(GroupVertices[Group],MATCH(Edges[[#This Row],[Vertex 2]],GroupVertices[Vertex],0)),1,1,"")</f>
        <v>3</v>
      </c>
      <c r="BD246" s="48"/>
      <c r="BE246" s="49"/>
      <c r="BF246" s="48"/>
      <c r="BG246" s="49"/>
      <c r="BH246" s="48"/>
      <c r="BI246" s="49"/>
      <c r="BJ246" s="48"/>
      <c r="BK246" s="49"/>
      <c r="BL246" s="48"/>
    </row>
    <row r="247" spans="1:64" ht="15">
      <c r="A247" s="64" t="s">
        <v>243</v>
      </c>
      <c r="B247" s="64" t="s">
        <v>249</v>
      </c>
      <c r="C247" s="65" t="s">
        <v>2658</v>
      </c>
      <c r="D247" s="66">
        <v>6.5</v>
      </c>
      <c r="E247" s="67" t="s">
        <v>136</v>
      </c>
      <c r="F247" s="68">
        <v>23.5</v>
      </c>
      <c r="G247" s="65"/>
      <c r="H247" s="69"/>
      <c r="I247" s="70"/>
      <c r="J247" s="70"/>
      <c r="K247" s="34" t="s">
        <v>65</v>
      </c>
      <c r="L247" s="77">
        <v>247</v>
      </c>
      <c r="M247" s="77"/>
      <c r="N247" s="72"/>
      <c r="O247" s="79" t="s">
        <v>336</v>
      </c>
      <c r="P247" s="81">
        <v>43731.79684027778</v>
      </c>
      <c r="Q247" s="79" t="s">
        <v>403</v>
      </c>
      <c r="R247" s="79"/>
      <c r="S247" s="79"/>
      <c r="T247" s="79" t="s">
        <v>555</v>
      </c>
      <c r="U247" s="79"/>
      <c r="V247" s="82" t="s">
        <v>597</v>
      </c>
      <c r="W247" s="81">
        <v>43731.79684027778</v>
      </c>
      <c r="X247" s="82" t="s">
        <v>685</v>
      </c>
      <c r="Y247" s="79"/>
      <c r="Z247" s="79"/>
      <c r="AA247" s="85" t="s">
        <v>857</v>
      </c>
      <c r="AB247" s="85" t="s">
        <v>962</v>
      </c>
      <c r="AC247" s="79" t="b">
        <v>0</v>
      </c>
      <c r="AD247" s="79">
        <v>0</v>
      </c>
      <c r="AE247" s="85" t="s">
        <v>1044</v>
      </c>
      <c r="AF247" s="79" t="b">
        <v>0</v>
      </c>
      <c r="AG247" s="79" t="s">
        <v>1102</v>
      </c>
      <c r="AH247" s="79"/>
      <c r="AI247" s="85" t="s">
        <v>1033</v>
      </c>
      <c r="AJ247" s="79" t="b">
        <v>0</v>
      </c>
      <c r="AK247" s="79">
        <v>0</v>
      </c>
      <c r="AL247" s="85" t="s">
        <v>1033</v>
      </c>
      <c r="AM247" s="79" t="s">
        <v>1109</v>
      </c>
      <c r="AN247" s="79" t="b">
        <v>0</v>
      </c>
      <c r="AO247" s="85" t="s">
        <v>962</v>
      </c>
      <c r="AP247" s="79" t="s">
        <v>176</v>
      </c>
      <c r="AQ247" s="79">
        <v>0</v>
      </c>
      <c r="AR247" s="79">
        <v>0</v>
      </c>
      <c r="AS247" s="79"/>
      <c r="AT247" s="79"/>
      <c r="AU247" s="79"/>
      <c r="AV247" s="79"/>
      <c r="AW247" s="79"/>
      <c r="AX247" s="79"/>
      <c r="AY247" s="79"/>
      <c r="AZ247" s="79"/>
      <c r="BA247">
        <v>3</v>
      </c>
      <c r="BB247" s="78" t="str">
        <f>REPLACE(INDEX(GroupVertices[Group],MATCH(Edges[[#This Row],[Vertex 1]],GroupVertices[Vertex],0)),1,1,"")</f>
        <v>3</v>
      </c>
      <c r="BC247" s="78" t="str">
        <f>REPLACE(INDEX(GroupVertices[Group],MATCH(Edges[[#This Row],[Vertex 2]],GroupVertices[Vertex],0)),1,1,"")</f>
        <v>1</v>
      </c>
      <c r="BD247" s="48"/>
      <c r="BE247" s="49"/>
      <c r="BF247" s="48"/>
      <c r="BG247" s="49"/>
      <c r="BH247" s="48"/>
      <c r="BI247" s="49"/>
      <c r="BJ247" s="48"/>
      <c r="BK247" s="49"/>
      <c r="BL247" s="48"/>
    </row>
    <row r="248" spans="1:64" ht="15">
      <c r="A248" s="64" t="s">
        <v>243</v>
      </c>
      <c r="B248" s="64" t="s">
        <v>272</v>
      </c>
      <c r="C248" s="65" t="s">
        <v>2655</v>
      </c>
      <c r="D248" s="66">
        <v>4.75</v>
      </c>
      <c r="E248" s="67" t="s">
        <v>136</v>
      </c>
      <c r="F248" s="68">
        <v>29.25</v>
      </c>
      <c r="G248" s="65"/>
      <c r="H248" s="69"/>
      <c r="I248" s="70"/>
      <c r="J248" s="70"/>
      <c r="K248" s="34" t="s">
        <v>65</v>
      </c>
      <c r="L248" s="77">
        <v>248</v>
      </c>
      <c r="M248" s="77"/>
      <c r="N248" s="72"/>
      <c r="O248" s="79" t="s">
        <v>337</v>
      </c>
      <c r="P248" s="81">
        <v>43731.79684027778</v>
      </c>
      <c r="Q248" s="79" t="s">
        <v>403</v>
      </c>
      <c r="R248" s="79"/>
      <c r="S248" s="79"/>
      <c r="T248" s="79" t="s">
        <v>555</v>
      </c>
      <c r="U248" s="79"/>
      <c r="V248" s="82" t="s">
        <v>597</v>
      </c>
      <c r="W248" s="81">
        <v>43731.79684027778</v>
      </c>
      <c r="X248" s="82" t="s">
        <v>685</v>
      </c>
      <c r="Y248" s="79"/>
      <c r="Z248" s="79"/>
      <c r="AA248" s="85" t="s">
        <v>857</v>
      </c>
      <c r="AB248" s="85" t="s">
        <v>962</v>
      </c>
      <c r="AC248" s="79" t="b">
        <v>0</v>
      </c>
      <c r="AD248" s="79">
        <v>0</v>
      </c>
      <c r="AE248" s="85" t="s">
        <v>1044</v>
      </c>
      <c r="AF248" s="79" t="b">
        <v>0</v>
      </c>
      <c r="AG248" s="79" t="s">
        <v>1102</v>
      </c>
      <c r="AH248" s="79"/>
      <c r="AI248" s="85" t="s">
        <v>1033</v>
      </c>
      <c r="AJ248" s="79" t="b">
        <v>0</v>
      </c>
      <c r="AK248" s="79">
        <v>0</v>
      </c>
      <c r="AL248" s="85" t="s">
        <v>1033</v>
      </c>
      <c r="AM248" s="79" t="s">
        <v>1109</v>
      </c>
      <c r="AN248" s="79" t="b">
        <v>0</v>
      </c>
      <c r="AO248" s="85" t="s">
        <v>962</v>
      </c>
      <c r="AP248" s="79" t="s">
        <v>176</v>
      </c>
      <c r="AQ248" s="79">
        <v>0</v>
      </c>
      <c r="AR248" s="79">
        <v>0</v>
      </c>
      <c r="AS248" s="79"/>
      <c r="AT248" s="79"/>
      <c r="AU248" s="79"/>
      <c r="AV248" s="79"/>
      <c r="AW248" s="79"/>
      <c r="AX248" s="79"/>
      <c r="AY248" s="79"/>
      <c r="AZ248" s="79"/>
      <c r="BA248">
        <v>2</v>
      </c>
      <c r="BB248" s="78" t="str">
        <f>REPLACE(INDEX(GroupVertices[Group],MATCH(Edges[[#This Row],[Vertex 1]],GroupVertices[Vertex],0)),1,1,"")</f>
        <v>3</v>
      </c>
      <c r="BC248" s="78" t="str">
        <f>REPLACE(INDEX(GroupVertices[Group],MATCH(Edges[[#This Row],[Vertex 2]],GroupVertices[Vertex],0)),1,1,"")</f>
        <v>3</v>
      </c>
      <c r="BD248" s="48"/>
      <c r="BE248" s="49"/>
      <c r="BF248" s="48"/>
      <c r="BG248" s="49"/>
      <c r="BH248" s="48"/>
      <c r="BI248" s="49"/>
      <c r="BJ248" s="48"/>
      <c r="BK248" s="49"/>
      <c r="BL248" s="48"/>
    </row>
    <row r="249" spans="1:64" ht="15">
      <c r="A249" s="64" t="s">
        <v>244</v>
      </c>
      <c r="B249" s="64" t="s">
        <v>249</v>
      </c>
      <c r="C249" s="65" t="s">
        <v>2656</v>
      </c>
      <c r="D249" s="66">
        <v>3</v>
      </c>
      <c r="E249" s="67" t="s">
        <v>132</v>
      </c>
      <c r="F249" s="68">
        <v>35</v>
      </c>
      <c r="G249" s="65"/>
      <c r="H249" s="69"/>
      <c r="I249" s="70"/>
      <c r="J249" s="70"/>
      <c r="K249" s="34" t="s">
        <v>65</v>
      </c>
      <c r="L249" s="77">
        <v>249</v>
      </c>
      <c r="M249" s="77"/>
      <c r="N249" s="72"/>
      <c r="O249" s="79" t="s">
        <v>336</v>
      </c>
      <c r="P249" s="81">
        <v>43690.83253472222</v>
      </c>
      <c r="Q249" s="79" t="s">
        <v>405</v>
      </c>
      <c r="R249" s="79"/>
      <c r="S249" s="79"/>
      <c r="T249" s="79"/>
      <c r="U249" s="79"/>
      <c r="V249" s="82" t="s">
        <v>598</v>
      </c>
      <c r="W249" s="81">
        <v>43690.83253472222</v>
      </c>
      <c r="X249" s="82" t="s">
        <v>687</v>
      </c>
      <c r="Y249" s="79"/>
      <c r="Z249" s="79"/>
      <c r="AA249" s="85" t="s">
        <v>859</v>
      </c>
      <c r="AB249" s="85" t="s">
        <v>925</v>
      </c>
      <c r="AC249" s="79" t="b">
        <v>0</v>
      </c>
      <c r="AD249" s="79">
        <v>0</v>
      </c>
      <c r="AE249" s="85" t="s">
        <v>1045</v>
      </c>
      <c r="AF249" s="79" t="b">
        <v>0</v>
      </c>
      <c r="AG249" s="79" t="s">
        <v>1102</v>
      </c>
      <c r="AH249" s="79"/>
      <c r="AI249" s="85" t="s">
        <v>1033</v>
      </c>
      <c r="AJ249" s="79" t="b">
        <v>0</v>
      </c>
      <c r="AK249" s="79">
        <v>0</v>
      </c>
      <c r="AL249" s="85" t="s">
        <v>1033</v>
      </c>
      <c r="AM249" s="79" t="s">
        <v>1110</v>
      </c>
      <c r="AN249" s="79" t="b">
        <v>0</v>
      </c>
      <c r="AO249" s="85" t="s">
        <v>925</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9</v>
      </c>
      <c r="BC249" s="78" t="str">
        <f>REPLACE(INDEX(GroupVertices[Group],MATCH(Edges[[#This Row],[Vertex 2]],GroupVertices[Vertex],0)),1,1,"")</f>
        <v>1</v>
      </c>
      <c r="BD249" s="48"/>
      <c r="BE249" s="49"/>
      <c r="BF249" s="48"/>
      <c r="BG249" s="49"/>
      <c r="BH249" s="48"/>
      <c r="BI249" s="49"/>
      <c r="BJ249" s="48"/>
      <c r="BK249" s="49"/>
      <c r="BL249" s="48"/>
    </row>
    <row r="250" spans="1:64" ht="15">
      <c r="A250" s="64" t="s">
        <v>244</v>
      </c>
      <c r="B250" s="64" t="s">
        <v>245</v>
      </c>
      <c r="C250" s="65" t="s">
        <v>2656</v>
      </c>
      <c r="D250" s="66">
        <v>3</v>
      </c>
      <c r="E250" s="67" t="s">
        <v>132</v>
      </c>
      <c r="F250" s="68">
        <v>35</v>
      </c>
      <c r="G250" s="65"/>
      <c r="H250" s="69"/>
      <c r="I250" s="70"/>
      <c r="J250" s="70"/>
      <c r="K250" s="34" t="s">
        <v>66</v>
      </c>
      <c r="L250" s="77">
        <v>250</v>
      </c>
      <c r="M250" s="77"/>
      <c r="N250" s="72"/>
      <c r="O250" s="79" t="s">
        <v>337</v>
      </c>
      <c r="P250" s="81">
        <v>43690.83253472222</v>
      </c>
      <c r="Q250" s="79" t="s">
        <v>405</v>
      </c>
      <c r="R250" s="79"/>
      <c r="S250" s="79"/>
      <c r="T250" s="79"/>
      <c r="U250" s="79"/>
      <c r="V250" s="82" t="s">
        <v>598</v>
      </c>
      <c r="W250" s="81">
        <v>43690.83253472222</v>
      </c>
      <c r="X250" s="82" t="s">
        <v>687</v>
      </c>
      <c r="Y250" s="79"/>
      <c r="Z250" s="79"/>
      <c r="AA250" s="85" t="s">
        <v>859</v>
      </c>
      <c r="AB250" s="85" t="s">
        <v>925</v>
      </c>
      <c r="AC250" s="79" t="b">
        <v>0</v>
      </c>
      <c r="AD250" s="79">
        <v>0</v>
      </c>
      <c r="AE250" s="85" t="s">
        <v>1045</v>
      </c>
      <c r="AF250" s="79" t="b">
        <v>0</v>
      </c>
      <c r="AG250" s="79" t="s">
        <v>1102</v>
      </c>
      <c r="AH250" s="79"/>
      <c r="AI250" s="85" t="s">
        <v>1033</v>
      </c>
      <c r="AJ250" s="79" t="b">
        <v>0</v>
      </c>
      <c r="AK250" s="79">
        <v>0</v>
      </c>
      <c r="AL250" s="85" t="s">
        <v>1033</v>
      </c>
      <c r="AM250" s="79" t="s">
        <v>1110</v>
      </c>
      <c r="AN250" s="79" t="b">
        <v>0</v>
      </c>
      <c r="AO250" s="85" t="s">
        <v>925</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9</v>
      </c>
      <c r="BC250" s="78" t="str">
        <f>REPLACE(INDEX(GroupVertices[Group],MATCH(Edges[[#This Row],[Vertex 2]],GroupVertices[Vertex],0)),1,1,"")</f>
        <v>9</v>
      </c>
      <c r="BD250" s="48">
        <v>0</v>
      </c>
      <c r="BE250" s="49">
        <v>0</v>
      </c>
      <c r="BF250" s="48">
        <v>0</v>
      </c>
      <c r="BG250" s="49">
        <v>0</v>
      </c>
      <c r="BH250" s="48">
        <v>0</v>
      </c>
      <c r="BI250" s="49">
        <v>0</v>
      </c>
      <c r="BJ250" s="48">
        <v>14</v>
      </c>
      <c r="BK250" s="49">
        <v>100</v>
      </c>
      <c r="BL250" s="48">
        <v>14</v>
      </c>
    </row>
    <row r="251" spans="1:64" ht="15">
      <c r="A251" s="64" t="s">
        <v>245</v>
      </c>
      <c r="B251" s="64" t="s">
        <v>244</v>
      </c>
      <c r="C251" s="65" t="s">
        <v>2656</v>
      </c>
      <c r="D251" s="66">
        <v>3</v>
      </c>
      <c r="E251" s="67" t="s">
        <v>132</v>
      </c>
      <c r="F251" s="68">
        <v>35</v>
      </c>
      <c r="G251" s="65"/>
      <c r="H251" s="69"/>
      <c r="I251" s="70"/>
      <c r="J251" s="70"/>
      <c r="K251" s="34" t="s">
        <v>66</v>
      </c>
      <c r="L251" s="77">
        <v>251</v>
      </c>
      <c r="M251" s="77"/>
      <c r="N251" s="72"/>
      <c r="O251" s="79" t="s">
        <v>337</v>
      </c>
      <c r="P251" s="81">
        <v>43690.91140046297</v>
      </c>
      <c r="Q251" s="79" t="s">
        <v>406</v>
      </c>
      <c r="R251" s="79"/>
      <c r="S251" s="79"/>
      <c r="T251" s="79"/>
      <c r="U251" s="79"/>
      <c r="V251" s="82" t="s">
        <v>599</v>
      </c>
      <c r="W251" s="81">
        <v>43690.91140046297</v>
      </c>
      <c r="X251" s="82" t="s">
        <v>688</v>
      </c>
      <c r="Y251" s="79"/>
      <c r="Z251" s="79"/>
      <c r="AA251" s="85" t="s">
        <v>860</v>
      </c>
      <c r="AB251" s="85" t="s">
        <v>859</v>
      </c>
      <c r="AC251" s="79" t="b">
        <v>0</v>
      </c>
      <c r="AD251" s="79">
        <v>0</v>
      </c>
      <c r="AE251" s="85" t="s">
        <v>1046</v>
      </c>
      <c r="AF251" s="79" t="b">
        <v>0</v>
      </c>
      <c r="AG251" s="79" t="s">
        <v>1102</v>
      </c>
      <c r="AH251" s="79"/>
      <c r="AI251" s="85" t="s">
        <v>1033</v>
      </c>
      <c r="AJ251" s="79" t="b">
        <v>0</v>
      </c>
      <c r="AK251" s="79">
        <v>0</v>
      </c>
      <c r="AL251" s="85" t="s">
        <v>1033</v>
      </c>
      <c r="AM251" s="79" t="s">
        <v>1111</v>
      </c>
      <c r="AN251" s="79" t="b">
        <v>0</v>
      </c>
      <c r="AO251" s="85" t="s">
        <v>859</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9</v>
      </c>
      <c r="BC251" s="78" t="str">
        <f>REPLACE(INDEX(GroupVertices[Group],MATCH(Edges[[#This Row],[Vertex 2]],GroupVertices[Vertex],0)),1,1,"")</f>
        <v>9</v>
      </c>
      <c r="BD251" s="48"/>
      <c r="BE251" s="49"/>
      <c r="BF251" s="48"/>
      <c r="BG251" s="49"/>
      <c r="BH251" s="48"/>
      <c r="BI251" s="49"/>
      <c r="BJ251" s="48"/>
      <c r="BK251" s="49"/>
      <c r="BL251" s="48"/>
    </row>
    <row r="252" spans="1:64" ht="15">
      <c r="A252" s="64" t="s">
        <v>246</v>
      </c>
      <c r="B252" s="64" t="s">
        <v>276</v>
      </c>
      <c r="C252" s="65" t="s">
        <v>2656</v>
      </c>
      <c r="D252" s="66">
        <v>3</v>
      </c>
      <c r="E252" s="67" t="s">
        <v>132</v>
      </c>
      <c r="F252" s="68">
        <v>35</v>
      </c>
      <c r="G252" s="65"/>
      <c r="H252" s="69"/>
      <c r="I252" s="70"/>
      <c r="J252" s="70"/>
      <c r="K252" s="34" t="s">
        <v>65</v>
      </c>
      <c r="L252" s="77">
        <v>252</v>
      </c>
      <c r="M252" s="77"/>
      <c r="N252" s="72"/>
      <c r="O252" s="79" t="s">
        <v>336</v>
      </c>
      <c r="P252" s="81">
        <v>43742.04275462963</v>
      </c>
      <c r="Q252" s="79" t="s">
        <v>407</v>
      </c>
      <c r="R252" s="79"/>
      <c r="S252" s="79"/>
      <c r="T252" s="79"/>
      <c r="U252" s="79"/>
      <c r="V252" s="82" t="s">
        <v>600</v>
      </c>
      <c r="W252" s="81">
        <v>43742.04275462963</v>
      </c>
      <c r="X252" s="82" t="s">
        <v>689</v>
      </c>
      <c r="Y252" s="79"/>
      <c r="Z252" s="79"/>
      <c r="AA252" s="85" t="s">
        <v>861</v>
      </c>
      <c r="AB252" s="85" t="s">
        <v>938</v>
      </c>
      <c r="AC252" s="79" t="b">
        <v>0</v>
      </c>
      <c r="AD252" s="79">
        <v>0</v>
      </c>
      <c r="AE252" s="85" t="s">
        <v>1031</v>
      </c>
      <c r="AF252" s="79" t="b">
        <v>0</v>
      </c>
      <c r="AG252" s="79" t="s">
        <v>1102</v>
      </c>
      <c r="AH252" s="79"/>
      <c r="AI252" s="85" t="s">
        <v>1033</v>
      </c>
      <c r="AJ252" s="79" t="b">
        <v>0</v>
      </c>
      <c r="AK252" s="79">
        <v>0</v>
      </c>
      <c r="AL252" s="85" t="s">
        <v>1033</v>
      </c>
      <c r="AM252" s="79" t="s">
        <v>1110</v>
      </c>
      <c r="AN252" s="79" t="b">
        <v>0</v>
      </c>
      <c r="AO252" s="85" t="s">
        <v>938</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8</v>
      </c>
      <c r="BC252" s="78" t="str">
        <f>REPLACE(INDEX(GroupVertices[Group],MATCH(Edges[[#This Row],[Vertex 2]],GroupVertices[Vertex],0)),1,1,"")</f>
        <v>8</v>
      </c>
      <c r="BD252" s="48">
        <v>0</v>
      </c>
      <c r="BE252" s="49">
        <v>0</v>
      </c>
      <c r="BF252" s="48">
        <v>0</v>
      </c>
      <c r="BG252" s="49">
        <v>0</v>
      </c>
      <c r="BH252" s="48">
        <v>0</v>
      </c>
      <c r="BI252" s="49">
        <v>0</v>
      </c>
      <c r="BJ252" s="48">
        <v>5</v>
      </c>
      <c r="BK252" s="49">
        <v>100</v>
      </c>
      <c r="BL252" s="48">
        <v>5</v>
      </c>
    </row>
    <row r="253" spans="1:64" ht="15">
      <c r="A253" s="64" t="s">
        <v>246</v>
      </c>
      <c r="B253" s="64" t="s">
        <v>249</v>
      </c>
      <c r="C253" s="65" t="s">
        <v>2656</v>
      </c>
      <c r="D253" s="66">
        <v>3</v>
      </c>
      <c r="E253" s="67" t="s">
        <v>132</v>
      </c>
      <c r="F253" s="68">
        <v>35</v>
      </c>
      <c r="G253" s="65"/>
      <c r="H253" s="69"/>
      <c r="I253" s="70"/>
      <c r="J253" s="70"/>
      <c r="K253" s="34" t="s">
        <v>65</v>
      </c>
      <c r="L253" s="77">
        <v>253</v>
      </c>
      <c r="M253" s="77"/>
      <c r="N253" s="72"/>
      <c r="O253" s="79" t="s">
        <v>337</v>
      </c>
      <c r="P253" s="81">
        <v>43742.04275462963</v>
      </c>
      <c r="Q253" s="79" t="s">
        <v>407</v>
      </c>
      <c r="R253" s="79"/>
      <c r="S253" s="79"/>
      <c r="T253" s="79"/>
      <c r="U253" s="79"/>
      <c r="V253" s="82" t="s">
        <v>600</v>
      </c>
      <c r="W253" s="81">
        <v>43742.04275462963</v>
      </c>
      <c r="X253" s="82" t="s">
        <v>689</v>
      </c>
      <c r="Y253" s="79"/>
      <c r="Z253" s="79"/>
      <c r="AA253" s="85" t="s">
        <v>861</v>
      </c>
      <c r="AB253" s="85" t="s">
        <v>938</v>
      </c>
      <c r="AC253" s="79" t="b">
        <v>0</v>
      </c>
      <c r="AD253" s="79">
        <v>0</v>
      </c>
      <c r="AE253" s="85" t="s">
        <v>1031</v>
      </c>
      <c r="AF253" s="79" t="b">
        <v>0</v>
      </c>
      <c r="AG253" s="79" t="s">
        <v>1102</v>
      </c>
      <c r="AH253" s="79"/>
      <c r="AI253" s="85" t="s">
        <v>1033</v>
      </c>
      <c r="AJ253" s="79" t="b">
        <v>0</v>
      </c>
      <c r="AK253" s="79">
        <v>0</v>
      </c>
      <c r="AL253" s="85" t="s">
        <v>1033</v>
      </c>
      <c r="AM253" s="79" t="s">
        <v>1110</v>
      </c>
      <c r="AN253" s="79" t="b">
        <v>0</v>
      </c>
      <c r="AO253" s="85" t="s">
        <v>938</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8</v>
      </c>
      <c r="BC253" s="78" t="str">
        <f>REPLACE(INDEX(GroupVertices[Group],MATCH(Edges[[#This Row],[Vertex 2]],GroupVertices[Vertex],0)),1,1,"")</f>
        <v>1</v>
      </c>
      <c r="BD253" s="48"/>
      <c r="BE253" s="49"/>
      <c r="BF253" s="48"/>
      <c r="BG253" s="49"/>
      <c r="BH253" s="48"/>
      <c r="BI253" s="49"/>
      <c r="BJ253" s="48"/>
      <c r="BK253" s="49"/>
      <c r="BL253" s="48"/>
    </row>
    <row r="254" spans="1:64" ht="15">
      <c r="A254" s="64" t="s">
        <v>247</v>
      </c>
      <c r="B254" s="64" t="s">
        <v>272</v>
      </c>
      <c r="C254" s="65" t="s">
        <v>2656</v>
      </c>
      <c r="D254" s="66">
        <v>3</v>
      </c>
      <c r="E254" s="67" t="s">
        <v>132</v>
      </c>
      <c r="F254" s="68">
        <v>35</v>
      </c>
      <c r="G254" s="65"/>
      <c r="H254" s="69"/>
      <c r="I254" s="70"/>
      <c r="J254" s="70"/>
      <c r="K254" s="34" t="s">
        <v>65</v>
      </c>
      <c r="L254" s="77">
        <v>254</v>
      </c>
      <c r="M254" s="77"/>
      <c r="N254" s="72"/>
      <c r="O254" s="79" t="s">
        <v>336</v>
      </c>
      <c r="P254" s="81">
        <v>43744.44368055555</v>
      </c>
      <c r="Q254" s="79" t="s">
        <v>408</v>
      </c>
      <c r="R254" s="82" t="s">
        <v>537</v>
      </c>
      <c r="S254" s="79" t="s">
        <v>548</v>
      </c>
      <c r="T254" s="79"/>
      <c r="U254" s="79"/>
      <c r="V254" s="82" t="s">
        <v>601</v>
      </c>
      <c r="W254" s="81">
        <v>43744.44368055555</v>
      </c>
      <c r="X254" s="82" t="s">
        <v>690</v>
      </c>
      <c r="Y254" s="79"/>
      <c r="Z254" s="79"/>
      <c r="AA254" s="85" t="s">
        <v>862</v>
      </c>
      <c r="AB254" s="85" t="s">
        <v>963</v>
      </c>
      <c r="AC254" s="79" t="b">
        <v>0</v>
      </c>
      <c r="AD254" s="79">
        <v>0</v>
      </c>
      <c r="AE254" s="85" t="s">
        <v>1047</v>
      </c>
      <c r="AF254" s="79" t="b">
        <v>0</v>
      </c>
      <c r="AG254" s="79" t="s">
        <v>1102</v>
      </c>
      <c r="AH254" s="79"/>
      <c r="AI254" s="85" t="s">
        <v>1033</v>
      </c>
      <c r="AJ254" s="79" t="b">
        <v>0</v>
      </c>
      <c r="AK254" s="79">
        <v>0</v>
      </c>
      <c r="AL254" s="85" t="s">
        <v>1033</v>
      </c>
      <c r="AM254" s="79" t="s">
        <v>1110</v>
      </c>
      <c r="AN254" s="79" t="b">
        <v>1</v>
      </c>
      <c r="AO254" s="85" t="s">
        <v>963</v>
      </c>
      <c r="AP254" s="79" t="s">
        <v>176</v>
      </c>
      <c r="AQ254" s="79">
        <v>0</v>
      </c>
      <c r="AR254" s="79">
        <v>0</v>
      </c>
      <c r="AS254" s="79" t="s">
        <v>1114</v>
      </c>
      <c r="AT254" s="79" t="s">
        <v>1124</v>
      </c>
      <c r="AU254" s="79" t="s">
        <v>1125</v>
      </c>
      <c r="AV254" s="79" t="s">
        <v>1126</v>
      </c>
      <c r="AW254" s="79" t="s">
        <v>1135</v>
      </c>
      <c r="AX254" s="79" t="s">
        <v>1144</v>
      </c>
      <c r="AY254" s="79" t="s">
        <v>1152</v>
      </c>
      <c r="AZ254" s="82" t="s">
        <v>1155</v>
      </c>
      <c r="BA254">
        <v>1</v>
      </c>
      <c r="BB254" s="78" t="str">
        <f>REPLACE(INDEX(GroupVertices[Group],MATCH(Edges[[#This Row],[Vertex 1]],GroupVertices[Vertex],0)),1,1,"")</f>
        <v>3</v>
      </c>
      <c r="BC254" s="78" t="str">
        <f>REPLACE(INDEX(GroupVertices[Group],MATCH(Edges[[#This Row],[Vertex 2]],GroupVertices[Vertex],0)),1,1,"")</f>
        <v>3</v>
      </c>
      <c r="BD254" s="48"/>
      <c r="BE254" s="49"/>
      <c r="BF254" s="48"/>
      <c r="BG254" s="49"/>
      <c r="BH254" s="48"/>
      <c r="BI254" s="49"/>
      <c r="BJ254" s="48"/>
      <c r="BK254" s="49"/>
      <c r="BL254" s="48"/>
    </row>
    <row r="255" spans="1:64" ht="15">
      <c r="A255" s="64" t="s">
        <v>247</v>
      </c>
      <c r="B255" s="64" t="s">
        <v>277</v>
      </c>
      <c r="C255" s="65" t="s">
        <v>2656</v>
      </c>
      <c r="D255" s="66">
        <v>3</v>
      </c>
      <c r="E255" s="67" t="s">
        <v>132</v>
      </c>
      <c r="F255" s="68">
        <v>35</v>
      </c>
      <c r="G255" s="65"/>
      <c r="H255" s="69"/>
      <c r="I255" s="70"/>
      <c r="J255" s="70"/>
      <c r="K255" s="34" t="s">
        <v>65</v>
      </c>
      <c r="L255" s="77">
        <v>255</v>
      </c>
      <c r="M255" s="77"/>
      <c r="N255" s="72"/>
      <c r="O255" s="79" t="s">
        <v>336</v>
      </c>
      <c r="P255" s="81">
        <v>43744.44368055555</v>
      </c>
      <c r="Q255" s="79" t="s">
        <v>408</v>
      </c>
      <c r="R255" s="82" t="s">
        <v>537</v>
      </c>
      <c r="S255" s="79" t="s">
        <v>548</v>
      </c>
      <c r="T255" s="79"/>
      <c r="U255" s="79"/>
      <c r="V255" s="82" t="s">
        <v>601</v>
      </c>
      <c r="W255" s="81">
        <v>43744.44368055555</v>
      </c>
      <c r="X255" s="82" t="s">
        <v>690</v>
      </c>
      <c r="Y255" s="79"/>
      <c r="Z255" s="79"/>
      <c r="AA255" s="85" t="s">
        <v>862</v>
      </c>
      <c r="AB255" s="85" t="s">
        <v>963</v>
      </c>
      <c r="AC255" s="79" t="b">
        <v>0</v>
      </c>
      <c r="AD255" s="79">
        <v>0</v>
      </c>
      <c r="AE255" s="85" t="s">
        <v>1047</v>
      </c>
      <c r="AF255" s="79" t="b">
        <v>0</v>
      </c>
      <c r="AG255" s="79" t="s">
        <v>1102</v>
      </c>
      <c r="AH255" s="79"/>
      <c r="AI255" s="85" t="s">
        <v>1033</v>
      </c>
      <c r="AJ255" s="79" t="b">
        <v>0</v>
      </c>
      <c r="AK255" s="79">
        <v>0</v>
      </c>
      <c r="AL255" s="85" t="s">
        <v>1033</v>
      </c>
      <c r="AM255" s="79" t="s">
        <v>1110</v>
      </c>
      <c r="AN255" s="79" t="b">
        <v>1</v>
      </c>
      <c r="AO255" s="85" t="s">
        <v>963</v>
      </c>
      <c r="AP255" s="79" t="s">
        <v>176</v>
      </c>
      <c r="AQ255" s="79">
        <v>0</v>
      </c>
      <c r="AR255" s="79">
        <v>0</v>
      </c>
      <c r="AS255" s="79" t="s">
        <v>1114</v>
      </c>
      <c r="AT255" s="79" t="s">
        <v>1124</v>
      </c>
      <c r="AU255" s="79" t="s">
        <v>1125</v>
      </c>
      <c r="AV255" s="79" t="s">
        <v>1126</v>
      </c>
      <c r="AW255" s="79" t="s">
        <v>1135</v>
      </c>
      <c r="AX255" s="79" t="s">
        <v>1144</v>
      </c>
      <c r="AY255" s="79" t="s">
        <v>1152</v>
      </c>
      <c r="AZ255" s="82" t="s">
        <v>1155</v>
      </c>
      <c r="BA255">
        <v>1</v>
      </c>
      <c r="BB255" s="78" t="str">
        <f>REPLACE(INDEX(GroupVertices[Group],MATCH(Edges[[#This Row],[Vertex 1]],GroupVertices[Vertex],0)),1,1,"")</f>
        <v>3</v>
      </c>
      <c r="BC255" s="78" t="str">
        <f>REPLACE(INDEX(GroupVertices[Group],MATCH(Edges[[#This Row],[Vertex 2]],GroupVertices[Vertex],0)),1,1,"")</f>
        <v>3</v>
      </c>
      <c r="BD255" s="48"/>
      <c r="BE255" s="49"/>
      <c r="BF255" s="48"/>
      <c r="BG255" s="49"/>
      <c r="BH255" s="48"/>
      <c r="BI255" s="49"/>
      <c r="BJ255" s="48"/>
      <c r="BK255" s="49"/>
      <c r="BL255" s="48"/>
    </row>
    <row r="256" spans="1:64" ht="15">
      <c r="A256" s="64" t="s">
        <v>247</v>
      </c>
      <c r="B256" s="64" t="s">
        <v>278</v>
      </c>
      <c r="C256" s="65" t="s">
        <v>2656</v>
      </c>
      <c r="D256" s="66">
        <v>3</v>
      </c>
      <c r="E256" s="67" t="s">
        <v>132</v>
      </c>
      <c r="F256" s="68">
        <v>35</v>
      </c>
      <c r="G256" s="65"/>
      <c r="H256" s="69"/>
      <c r="I256" s="70"/>
      <c r="J256" s="70"/>
      <c r="K256" s="34" t="s">
        <v>65</v>
      </c>
      <c r="L256" s="77">
        <v>256</v>
      </c>
      <c r="M256" s="77"/>
      <c r="N256" s="72"/>
      <c r="O256" s="79" t="s">
        <v>337</v>
      </c>
      <c r="P256" s="81">
        <v>43744.44368055555</v>
      </c>
      <c r="Q256" s="79" t="s">
        <v>408</v>
      </c>
      <c r="R256" s="82" t="s">
        <v>537</v>
      </c>
      <c r="S256" s="79" t="s">
        <v>548</v>
      </c>
      <c r="T256" s="79"/>
      <c r="U256" s="79"/>
      <c r="V256" s="82" t="s">
        <v>601</v>
      </c>
      <c r="W256" s="81">
        <v>43744.44368055555</v>
      </c>
      <c r="X256" s="82" t="s">
        <v>690</v>
      </c>
      <c r="Y256" s="79"/>
      <c r="Z256" s="79"/>
      <c r="AA256" s="85" t="s">
        <v>862</v>
      </c>
      <c r="AB256" s="85" t="s">
        <v>963</v>
      </c>
      <c r="AC256" s="79" t="b">
        <v>0</v>
      </c>
      <c r="AD256" s="79">
        <v>0</v>
      </c>
      <c r="AE256" s="85" t="s">
        <v>1047</v>
      </c>
      <c r="AF256" s="79" t="b">
        <v>0</v>
      </c>
      <c r="AG256" s="79" t="s">
        <v>1102</v>
      </c>
      <c r="AH256" s="79"/>
      <c r="AI256" s="85" t="s">
        <v>1033</v>
      </c>
      <c r="AJ256" s="79" t="b">
        <v>0</v>
      </c>
      <c r="AK256" s="79">
        <v>0</v>
      </c>
      <c r="AL256" s="85" t="s">
        <v>1033</v>
      </c>
      <c r="AM256" s="79" t="s">
        <v>1110</v>
      </c>
      <c r="AN256" s="79" t="b">
        <v>1</v>
      </c>
      <c r="AO256" s="85" t="s">
        <v>963</v>
      </c>
      <c r="AP256" s="79" t="s">
        <v>176</v>
      </c>
      <c r="AQ256" s="79">
        <v>0</v>
      </c>
      <c r="AR256" s="79">
        <v>0</v>
      </c>
      <c r="AS256" s="79" t="s">
        <v>1114</v>
      </c>
      <c r="AT256" s="79" t="s">
        <v>1124</v>
      </c>
      <c r="AU256" s="79" t="s">
        <v>1125</v>
      </c>
      <c r="AV256" s="79" t="s">
        <v>1126</v>
      </c>
      <c r="AW256" s="79" t="s">
        <v>1135</v>
      </c>
      <c r="AX256" s="79" t="s">
        <v>1144</v>
      </c>
      <c r="AY256" s="79" t="s">
        <v>1152</v>
      </c>
      <c r="AZ256" s="82" t="s">
        <v>1155</v>
      </c>
      <c r="BA256">
        <v>1</v>
      </c>
      <c r="BB256" s="78" t="str">
        <f>REPLACE(INDEX(GroupVertices[Group],MATCH(Edges[[#This Row],[Vertex 1]],GroupVertices[Vertex],0)),1,1,"")</f>
        <v>3</v>
      </c>
      <c r="BC256" s="78" t="str">
        <f>REPLACE(INDEX(GroupVertices[Group],MATCH(Edges[[#This Row],[Vertex 2]],GroupVertices[Vertex],0)),1,1,"")</f>
        <v>3</v>
      </c>
      <c r="BD256" s="48">
        <v>2</v>
      </c>
      <c r="BE256" s="49">
        <v>13.333333333333334</v>
      </c>
      <c r="BF256" s="48">
        <v>0</v>
      </c>
      <c r="BG256" s="49">
        <v>0</v>
      </c>
      <c r="BH256" s="48">
        <v>0</v>
      </c>
      <c r="BI256" s="49">
        <v>0</v>
      </c>
      <c r="BJ256" s="48">
        <v>13</v>
      </c>
      <c r="BK256" s="49">
        <v>86.66666666666667</v>
      </c>
      <c r="BL256" s="48">
        <v>15</v>
      </c>
    </row>
    <row r="257" spans="1:64" ht="15">
      <c r="A257" s="64" t="s">
        <v>247</v>
      </c>
      <c r="B257" s="64" t="s">
        <v>249</v>
      </c>
      <c r="C257" s="65" t="s">
        <v>2656</v>
      </c>
      <c r="D257" s="66">
        <v>3</v>
      </c>
      <c r="E257" s="67" t="s">
        <v>132</v>
      </c>
      <c r="F257" s="68">
        <v>35</v>
      </c>
      <c r="G257" s="65"/>
      <c r="H257" s="69"/>
      <c r="I257" s="70"/>
      <c r="J257" s="70"/>
      <c r="K257" s="34" t="s">
        <v>65</v>
      </c>
      <c r="L257" s="77">
        <v>257</v>
      </c>
      <c r="M257" s="77"/>
      <c r="N257" s="72"/>
      <c r="O257" s="79" t="s">
        <v>336</v>
      </c>
      <c r="P257" s="81">
        <v>43744.44368055555</v>
      </c>
      <c r="Q257" s="79" t="s">
        <v>408</v>
      </c>
      <c r="R257" s="82" t="s">
        <v>537</v>
      </c>
      <c r="S257" s="79" t="s">
        <v>548</v>
      </c>
      <c r="T257" s="79"/>
      <c r="U257" s="79"/>
      <c r="V257" s="82" t="s">
        <v>601</v>
      </c>
      <c r="W257" s="81">
        <v>43744.44368055555</v>
      </c>
      <c r="X257" s="82" t="s">
        <v>690</v>
      </c>
      <c r="Y257" s="79"/>
      <c r="Z257" s="79"/>
      <c r="AA257" s="85" t="s">
        <v>862</v>
      </c>
      <c r="AB257" s="85" t="s">
        <v>963</v>
      </c>
      <c r="AC257" s="79" t="b">
        <v>0</v>
      </c>
      <c r="AD257" s="79">
        <v>0</v>
      </c>
      <c r="AE257" s="85" t="s">
        <v>1047</v>
      </c>
      <c r="AF257" s="79" t="b">
        <v>0</v>
      </c>
      <c r="AG257" s="79" t="s">
        <v>1102</v>
      </c>
      <c r="AH257" s="79"/>
      <c r="AI257" s="85" t="s">
        <v>1033</v>
      </c>
      <c r="AJ257" s="79" t="b">
        <v>0</v>
      </c>
      <c r="AK257" s="79">
        <v>0</v>
      </c>
      <c r="AL257" s="85" t="s">
        <v>1033</v>
      </c>
      <c r="AM257" s="79" t="s">
        <v>1110</v>
      </c>
      <c r="AN257" s="79" t="b">
        <v>1</v>
      </c>
      <c r="AO257" s="85" t="s">
        <v>963</v>
      </c>
      <c r="AP257" s="79" t="s">
        <v>176</v>
      </c>
      <c r="AQ257" s="79">
        <v>0</v>
      </c>
      <c r="AR257" s="79">
        <v>0</v>
      </c>
      <c r="AS257" s="79" t="s">
        <v>1114</v>
      </c>
      <c r="AT257" s="79" t="s">
        <v>1124</v>
      </c>
      <c r="AU257" s="79" t="s">
        <v>1125</v>
      </c>
      <c r="AV257" s="79" t="s">
        <v>1126</v>
      </c>
      <c r="AW257" s="79" t="s">
        <v>1135</v>
      </c>
      <c r="AX257" s="79" t="s">
        <v>1144</v>
      </c>
      <c r="AY257" s="79" t="s">
        <v>1152</v>
      </c>
      <c r="AZ257" s="82" t="s">
        <v>1155</v>
      </c>
      <c r="BA257">
        <v>1</v>
      </c>
      <c r="BB257" s="78" t="str">
        <f>REPLACE(INDEX(GroupVertices[Group],MATCH(Edges[[#This Row],[Vertex 1]],GroupVertices[Vertex],0)),1,1,"")</f>
        <v>3</v>
      </c>
      <c r="BC257" s="78" t="str">
        <f>REPLACE(INDEX(GroupVertices[Group],MATCH(Edges[[#This Row],[Vertex 2]],GroupVertices[Vertex],0)),1,1,"")</f>
        <v>1</v>
      </c>
      <c r="BD257" s="48"/>
      <c r="BE257" s="49"/>
      <c r="BF257" s="48"/>
      <c r="BG257" s="49"/>
      <c r="BH257" s="48"/>
      <c r="BI257" s="49"/>
      <c r="BJ257" s="48"/>
      <c r="BK257" s="49"/>
      <c r="BL257" s="48"/>
    </row>
    <row r="258" spans="1:64" ht="15">
      <c r="A258" s="64" t="s">
        <v>248</v>
      </c>
      <c r="B258" s="64" t="s">
        <v>262</v>
      </c>
      <c r="C258" s="65" t="s">
        <v>2656</v>
      </c>
      <c r="D258" s="66">
        <v>3</v>
      </c>
      <c r="E258" s="67" t="s">
        <v>132</v>
      </c>
      <c r="F258" s="68">
        <v>35</v>
      </c>
      <c r="G258" s="65"/>
      <c r="H258" s="69"/>
      <c r="I258" s="70"/>
      <c r="J258" s="70"/>
      <c r="K258" s="34" t="s">
        <v>65</v>
      </c>
      <c r="L258" s="77">
        <v>258</v>
      </c>
      <c r="M258" s="77"/>
      <c r="N258" s="72"/>
      <c r="O258" s="79" t="s">
        <v>336</v>
      </c>
      <c r="P258" s="81">
        <v>43678.87486111111</v>
      </c>
      <c r="Q258" s="79" t="s">
        <v>409</v>
      </c>
      <c r="R258" s="79"/>
      <c r="S258" s="79"/>
      <c r="T258" s="79"/>
      <c r="U258" s="79"/>
      <c r="V258" s="82" t="s">
        <v>602</v>
      </c>
      <c r="W258" s="81">
        <v>43678.87486111111</v>
      </c>
      <c r="X258" s="82" t="s">
        <v>691</v>
      </c>
      <c r="Y258" s="79"/>
      <c r="Z258" s="79"/>
      <c r="AA258" s="85" t="s">
        <v>863</v>
      </c>
      <c r="AB258" s="85" t="s">
        <v>864</v>
      </c>
      <c r="AC258" s="79" t="b">
        <v>0</v>
      </c>
      <c r="AD258" s="79">
        <v>1</v>
      </c>
      <c r="AE258" s="85" t="s">
        <v>1031</v>
      </c>
      <c r="AF258" s="79" t="b">
        <v>0</v>
      </c>
      <c r="AG258" s="79" t="s">
        <v>1104</v>
      </c>
      <c r="AH258" s="79"/>
      <c r="AI258" s="85" t="s">
        <v>1033</v>
      </c>
      <c r="AJ258" s="79" t="b">
        <v>0</v>
      </c>
      <c r="AK258" s="79">
        <v>0</v>
      </c>
      <c r="AL258" s="85" t="s">
        <v>1033</v>
      </c>
      <c r="AM258" s="79" t="s">
        <v>1109</v>
      </c>
      <c r="AN258" s="79" t="b">
        <v>0</v>
      </c>
      <c r="AO258" s="85" t="s">
        <v>864</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5</v>
      </c>
      <c r="BC258" s="78" t="str">
        <f>REPLACE(INDEX(GroupVertices[Group],MATCH(Edges[[#This Row],[Vertex 2]],GroupVertices[Vertex],0)),1,1,"")</f>
        <v>5</v>
      </c>
      <c r="BD258" s="48"/>
      <c r="BE258" s="49"/>
      <c r="BF258" s="48"/>
      <c r="BG258" s="49"/>
      <c r="BH258" s="48"/>
      <c r="BI258" s="49"/>
      <c r="BJ258" s="48"/>
      <c r="BK258" s="49"/>
      <c r="BL258" s="48"/>
    </row>
    <row r="259" spans="1:64" ht="15">
      <c r="A259" s="64" t="s">
        <v>248</v>
      </c>
      <c r="B259" s="64" t="s">
        <v>249</v>
      </c>
      <c r="C259" s="65" t="s">
        <v>2656</v>
      </c>
      <c r="D259" s="66">
        <v>3</v>
      </c>
      <c r="E259" s="67" t="s">
        <v>132</v>
      </c>
      <c r="F259" s="68">
        <v>35</v>
      </c>
      <c r="G259" s="65"/>
      <c r="H259" s="69"/>
      <c r="I259" s="70"/>
      <c r="J259" s="70"/>
      <c r="K259" s="34" t="s">
        <v>66</v>
      </c>
      <c r="L259" s="77">
        <v>259</v>
      </c>
      <c r="M259" s="77"/>
      <c r="N259" s="72"/>
      <c r="O259" s="79" t="s">
        <v>337</v>
      </c>
      <c r="P259" s="81">
        <v>43678.87486111111</v>
      </c>
      <c r="Q259" s="79" t="s">
        <v>409</v>
      </c>
      <c r="R259" s="79"/>
      <c r="S259" s="79"/>
      <c r="T259" s="79"/>
      <c r="U259" s="79"/>
      <c r="V259" s="82" t="s">
        <v>602</v>
      </c>
      <c r="W259" s="81">
        <v>43678.87486111111</v>
      </c>
      <c r="X259" s="82" t="s">
        <v>691</v>
      </c>
      <c r="Y259" s="79"/>
      <c r="Z259" s="79"/>
      <c r="AA259" s="85" t="s">
        <v>863</v>
      </c>
      <c r="AB259" s="85" t="s">
        <v>864</v>
      </c>
      <c r="AC259" s="79" t="b">
        <v>0</v>
      </c>
      <c r="AD259" s="79">
        <v>1</v>
      </c>
      <c r="AE259" s="85" t="s">
        <v>1031</v>
      </c>
      <c r="AF259" s="79" t="b">
        <v>0</v>
      </c>
      <c r="AG259" s="79" t="s">
        <v>1104</v>
      </c>
      <c r="AH259" s="79"/>
      <c r="AI259" s="85" t="s">
        <v>1033</v>
      </c>
      <c r="AJ259" s="79" t="b">
        <v>0</v>
      </c>
      <c r="AK259" s="79">
        <v>0</v>
      </c>
      <c r="AL259" s="85" t="s">
        <v>1033</v>
      </c>
      <c r="AM259" s="79" t="s">
        <v>1109</v>
      </c>
      <c r="AN259" s="79" t="b">
        <v>0</v>
      </c>
      <c r="AO259" s="85" t="s">
        <v>864</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5</v>
      </c>
      <c r="BC259" s="78" t="str">
        <f>REPLACE(INDEX(GroupVertices[Group],MATCH(Edges[[#This Row],[Vertex 2]],GroupVertices[Vertex],0)),1,1,"")</f>
        <v>1</v>
      </c>
      <c r="BD259" s="48">
        <v>0</v>
      </c>
      <c r="BE259" s="49">
        <v>0</v>
      </c>
      <c r="BF259" s="48">
        <v>0</v>
      </c>
      <c r="BG259" s="49">
        <v>0</v>
      </c>
      <c r="BH259" s="48">
        <v>0</v>
      </c>
      <c r="BI259" s="49">
        <v>0</v>
      </c>
      <c r="BJ259" s="48">
        <v>3</v>
      </c>
      <c r="BK259" s="49">
        <v>100</v>
      </c>
      <c r="BL259" s="48">
        <v>3</v>
      </c>
    </row>
    <row r="260" spans="1:64" ht="15">
      <c r="A260" s="64" t="s">
        <v>249</v>
      </c>
      <c r="B260" s="64" t="s">
        <v>248</v>
      </c>
      <c r="C260" s="65" t="s">
        <v>2656</v>
      </c>
      <c r="D260" s="66">
        <v>3</v>
      </c>
      <c r="E260" s="67" t="s">
        <v>132</v>
      </c>
      <c r="F260" s="68">
        <v>35</v>
      </c>
      <c r="G260" s="65"/>
      <c r="H260" s="69"/>
      <c r="I260" s="70"/>
      <c r="J260" s="70"/>
      <c r="K260" s="34" t="s">
        <v>66</v>
      </c>
      <c r="L260" s="77">
        <v>260</v>
      </c>
      <c r="M260" s="77"/>
      <c r="N260" s="72"/>
      <c r="O260" s="79" t="s">
        <v>337</v>
      </c>
      <c r="P260" s="81">
        <v>43678.81810185185</v>
      </c>
      <c r="Q260" s="79" t="s">
        <v>410</v>
      </c>
      <c r="R260" s="79"/>
      <c r="S260" s="79"/>
      <c r="T260" s="79"/>
      <c r="U260" s="79"/>
      <c r="V260" s="82" t="s">
        <v>603</v>
      </c>
      <c r="W260" s="81">
        <v>43678.81810185185</v>
      </c>
      <c r="X260" s="82" t="s">
        <v>692</v>
      </c>
      <c r="Y260" s="79"/>
      <c r="Z260" s="79"/>
      <c r="AA260" s="85" t="s">
        <v>864</v>
      </c>
      <c r="AB260" s="85" t="s">
        <v>964</v>
      </c>
      <c r="AC260" s="79" t="b">
        <v>0</v>
      </c>
      <c r="AD260" s="79">
        <v>13</v>
      </c>
      <c r="AE260" s="85" t="s">
        <v>1048</v>
      </c>
      <c r="AF260" s="79" t="b">
        <v>0</v>
      </c>
      <c r="AG260" s="79" t="s">
        <v>1102</v>
      </c>
      <c r="AH260" s="79"/>
      <c r="AI260" s="85" t="s">
        <v>1033</v>
      </c>
      <c r="AJ260" s="79" t="b">
        <v>0</v>
      </c>
      <c r="AK260" s="79">
        <v>0</v>
      </c>
      <c r="AL260" s="85" t="s">
        <v>1033</v>
      </c>
      <c r="AM260" s="79" t="s">
        <v>1109</v>
      </c>
      <c r="AN260" s="79" t="b">
        <v>0</v>
      </c>
      <c r="AO260" s="85" t="s">
        <v>964</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1</v>
      </c>
      <c r="BC260" s="78" t="str">
        <f>REPLACE(INDEX(GroupVertices[Group],MATCH(Edges[[#This Row],[Vertex 2]],GroupVertices[Vertex],0)),1,1,"")</f>
        <v>5</v>
      </c>
      <c r="BD260" s="48"/>
      <c r="BE260" s="49"/>
      <c r="BF260" s="48"/>
      <c r="BG260" s="49"/>
      <c r="BH260" s="48"/>
      <c r="BI260" s="49"/>
      <c r="BJ260" s="48"/>
      <c r="BK260" s="49"/>
      <c r="BL260" s="48"/>
    </row>
    <row r="261" spans="1:64" ht="15">
      <c r="A261" s="64" t="s">
        <v>250</v>
      </c>
      <c r="B261" s="64" t="s">
        <v>249</v>
      </c>
      <c r="C261" s="65" t="s">
        <v>2656</v>
      </c>
      <c r="D261" s="66">
        <v>3</v>
      </c>
      <c r="E261" s="67" t="s">
        <v>132</v>
      </c>
      <c r="F261" s="68">
        <v>35</v>
      </c>
      <c r="G261" s="65"/>
      <c r="H261" s="69"/>
      <c r="I261" s="70"/>
      <c r="J261" s="70"/>
      <c r="K261" s="34" t="s">
        <v>66</v>
      </c>
      <c r="L261" s="77">
        <v>261</v>
      </c>
      <c r="M261" s="77"/>
      <c r="N261" s="72"/>
      <c r="O261" s="79" t="s">
        <v>337</v>
      </c>
      <c r="P261" s="81">
        <v>43679.81861111111</v>
      </c>
      <c r="Q261" s="79" t="s">
        <v>411</v>
      </c>
      <c r="R261" s="79"/>
      <c r="S261" s="79"/>
      <c r="T261" s="79"/>
      <c r="U261" s="79"/>
      <c r="V261" s="82" t="s">
        <v>604</v>
      </c>
      <c r="W261" s="81">
        <v>43679.81861111111</v>
      </c>
      <c r="X261" s="82" t="s">
        <v>693</v>
      </c>
      <c r="Y261" s="79"/>
      <c r="Z261" s="79"/>
      <c r="AA261" s="85" t="s">
        <v>865</v>
      </c>
      <c r="AB261" s="85" t="s">
        <v>866</v>
      </c>
      <c r="AC261" s="79" t="b">
        <v>0</v>
      </c>
      <c r="AD261" s="79">
        <v>2</v>
      </c>
      <c r="AE261" s="85" t="s">
        <v>1031</v>
      </c>
      <c r="AF261" s="79" t="b">
        <v>0</v>
      </c>
      <c r="AG261" s="79" t="s">
        <v>1102</v>
      </c>
      <c r="AH261" s="79"/>
      <c r="AI261" s="85" t="s">
        <v>1033</v>
      </c>
      <c r="AJ261" s="79" t="b">
        <v>0</v>
      </c>
      <c r="AK261" s="79">
        <v>0</v>
      </c>
      <c r="AL261" s="85" t="s">
        <v>1033</v>
      </c>
      <c r="AM261" s="79" t="s">
        <v>1111</v>
      </c>
      <c r="AN261" s="79" t="b">
        <v>0</v>
      </c>
      <c r="AO261" s="85" t="s">
        <v>866</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1</v>
      </c>
      <c r="BC261" s="78" t="str">
        <f>REPLACE(INDEX(GroupVertices[Group],MATCH(Edges[[#This Row],[Vertex 2]],GroupVertices[Vertex],0)),1,1,"")</f>
        <v>1</v>
      </c>
      <c r="BD261" s="48">
        <v>0</v>
      </c>
      <c r="BE261" s="49">
        <v>0</v>
      </c>
      <c r="BF261" s="48">
        <v>0</v>
      </c>
      <c r="BG261" s="49">
        <v>0</v>
      </c>
      <c r="BH261" s="48">
        <v>0</v>
      </c>
      <c r="BI261" s="49">
        <v>0</v>
      </c>
      <c r="BJ261" s="48">
        <v>5</v>
      </c>
      <c r="BK261" s="49">
        <v>100</v>
      </c>
      <c r="BL261" s="48">
        <v>5</v>
      </c>
    </row>
    <row r="262" spans="1:64" ht="15">
      <c r="A262" s="64" t="s">
        <v>249</v>
      </c>
      <c r="B262" s="64" t="s">
        <v>250</v>
      </c>
      <c r="C262" s="65" t="s">
        <v>2656</v>
      </c>
      <c r="D262" s="66">
        <v>3</v>
      </c>
      <c r="E262" s="67" t="s">
        <v>132</v>
      </c>
      <c r="F262" s="68">
        <v>35</v>
      </c>
      <c r="G262" s="65"/>
      <c r="H262" s="69"/>
      <c r="I262" s="70"/>
      <c r="J262" s="70"/>
      <c r="K262" s="34" t="s">
        <v>66</v>
      </c>
      <c r="L262" s="77">
        <v>262</v>
      </c>
      <c r="M262" s="77"/>
      <c r="N262" s="72"/>
      <c r="O262" s="79" t="s">
        <v>337</v>
      </c>
      <c r="P262" s="81">
        <v>43679.81390046296</v>
      </c>
      <c r="Q262" s="79" t="s">
        <v>412</v>
      </c>
      <c r="R262" s="79"/>
      <c r="S262" s="79"/>
      <c r="T262" s="79"/>
      <c r="U262" s="79"/>
      <c r="V262" s="82" t="s">
        <v>603</v>
      </c>
      <c r="W262" s="81">
        <v>43679.81390046296</v>
      </c>
      <c r="X262" s="82" t="s">
        <v>694</v>
      </c>
      <c r="Y262" s="79"/>
      <c r="Z262" s="79"/>
      <c r="AA262" s="85" t="s">
        <v>866</v>
      </c>
      <c r="AB262" s="85" t="s">
        <v>965</v>
      </c>
      <c r="AC262" s="79" t="b">
        <v>0</v>
      </c>
      <c r="AD262" s="79">
        <v>3</v>
      </c>
      <c r="AE262" s="85" t="s">
        <v>1049</v>
      </c>
      <c r="AF262" s="79" t="b">
        <v>0</v>
      </c>
      <c r="AG262" s="79" t="s">
        <v>1102</v>
      </c>
      <c r="AH262" s="79"/>
      <c r="AI262" s="85" t="s">
        <v>1033</v>
      </c>
      <c r="AJ262" s="79" t="b">
        <v>0</v>
      </c>
      <c r="AK262" s="79">
        <v>0</v>
      </c>
      <c r="AL262" s="85" t="s">
        <v>1033</v>
      </c>
      <c r="AM262" s="79" t="s">
        <v>1109</v>
      </c>
      <c r="AN262" s="79" t="b">
        <v>0</v>
      </c>
      <c r="AO262" s="85" t="s">
        <v>965</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1</v>
      </c>
      <c r="BC262" s="78" t="str">
        <f>REPLACE(INDEX(GroupVertices[Group],MATCH(Edges[[#This Row],[Vertex 2]],GroupVertices[Vertex],0)),1,1,"")</f>
        <v>1</v>
      </c>
      <c r="BD262" s="48">
        <v>1</v>
      </c>
      <c r="BE262" s="49">
        <v>5.555555555555555</v>
      </c>
      <c r="BF262" s="48">
        <v>0</v>
      </c>
      <c r="BG262" s="49">
        <v>0</v>
      </c>
      <c r="BH262" s="48">
        <v>0</v>
      </c>
      <c r="BI262" s="49">
        <v>0</v>
      </c>
      <c r="BJ262" s="48">
        <v>17</v>
      </c>
      <c r="BK262" s="49">
        <v>94.44444444444444</v>
      </c>
      <c r="BL262" s="48">
        <v>18</v>
      </c>
    </row>
    <row r="263" spans="1:64" ht="15">
      <c r="A263" s="64" t="s">
        <v>249</v>
      </c>
      <c r="B263" s="64" t="s">
        <v>279</v>
      </c>
      <c r="C263" s="65" t="s">
        <v>2656</v>
      </c>
      <c r="D263" s="66">
        <v>3</v>
      </c>
      <c r="E263" s="67" t="s">
        <v>132</v>
      </c>
      <c r="F263" s="68">
        <v>35</v>
      </c>
      <c r="G263" s="65"/>
      <c r="H263" s="69"/>
      <c r="I263" s="70"/>
      <c r="J263" s="70"/>
      <c r="K263" s="34" t="s">
        <v>65</v>
      </c>
      <c r="L263" s="77">
        <v>263</v>
      </c>
      <c r="M263" s="77"/>
      <c r="N263" s="72"/>
      <c r="O263" s="79" t="s">
        <v>337</v>
      </c>
      <c r="P263" s="81">
        <v>43680.68439814815</v>
      </c>
      <c r="Q263" s="79" t="s">
        <v>413</v>
      </c>
      <c r="R263" s="79"/>
      <c r="S263" s="79"/>
      <c r="T263" s="79"/>
      <c r="U263" s="79"/>
      <c r="V263" s="82" t="s">
        <v>603</v>
      </c>
      <c r="W263" s="81">
        <v>43680.68439814815</v>
      </c>
      <c r="X263" s="82" t="s">
        <v>695</v>
      </c>
      <c r="Y263" s="79"/>
      <c r="Z263" s="79"/>
      <c r="AA263" s="85" t="s">
        <v>867</v>
      </c>
      <c r="AB263" s="85" t="s">
        <v>966</v>
      </c>
      <c r="AC263" s="79" t="b">
        <v>0</v>
      </c>
      <c r="AD263" s="79">
        <v>3</v>
      </c>
      <c r="AE263" s="85" t="s">
        <v>1050</v>
      </c>
      <c r="AF263" s="79" t="b">
        <v>0</v>
      </c>
      <c r="AG263" s="79" t="s">
        <v>1102</v>
      </c>
      <c r="AH263" s="79"/>
      <c r="AI263" s="85" t="s">
        <v>1033</v>
      </c>
      <c r="AJ263" s="79" t="b">
        <v>0</v>
      </c>
      <c r="AK263" s="79">
        <v>0</v>
      </c>
      <c r="AL263" s="85" t="s">
        <v>1033</v>
      </c>
      <c r="AM263" s="79" t="s">
        <v>1109</v>
      </c>
      <c r="AN263" s="79" t="b">
        <v>0</v>
      </c>
      <c r="AO263" s="85" t="s">
        <v>966</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1</v>
      </c>
      <c r="BC263" s="78" t="str">
        <f>REPLACE(INDEX(GroupVertices[Group],MATCH(Edges[[#This Row],[Vertex 2]],GroupVertices[Vertex],0)),1,1,"")</f>
        <v>1</v>
      </c>
      <c r="BD263" s="48">
        <v>1</v>
      </c>
      <c r="BE263" s="49">
        <v>11.11111111111111</v>
      </c>
      <c r="BF263" s="48">
        <v>0</v>
      </c>
      <c r="BG263" s="49">
        <v>0</v>
      </c>
      <c r="BH263" s="48">
        <v>0</v>
      </c>
      <c r="BI263" s="49">
        <v>0</v>
      </c>
      <c r="BJ263" s="48">
        <v>8</v>
      </c>
      <c r="BK263" s="49">
        <v>88.88888888888889</v>
      </c>
      <c r="BL263" s="48">
        <v>9</v>
      </c>
    </row>
    <row r="264" spans="1:64" ht="15">
      <c r="A264" s="64" t="s">
        <v>249</v>
      </c>
      <c r="B264" s="64" t="s">
        <v>280</v>
      </c>
      <c r="C264" s="65" t="s">
        <v>2656</v>
      </c>
      <c r="D264" s="66">
        <v>3</v>
      </c>
      <c r="E264" s="67" t="s">
        <v>132</v>
      </c>
      <c r="F264" s="68">
        <v>35</v>
      </c>
      <c r="G264" s="65"/>
      <c r="H264" s="69"/>
      <c r="I264" s="70"/>
      <c r="J264" s="70"/>
      <c r="K264" s="34" t="s">
        <v>65</v>
      </c>
      <c r="L264" s="77">
        <v>264</v>
      </c>
      <c r="M264" s="77"/>
      <c r="N264" s="72"/>
      <c r="O264" s="79" t="s">
        <v>337</v>
      </c>
      <c r="P264" s="81">
        <v>43682.32226851852</v>
      </c>
      <c r="Q264" s="79" t="s">
        <v>414</v>
      </c>
      <c r="R264" s="79"/>
      <c r="S264" s="79"/>
      <c r="T264" s="79"/>
      <c r="U264" s="79"/>
      <c r="V264" s="82" t="s">
        <v>603</v>
      </c>
      <c r="W264" s="81">
        <v>43682.32226851852</v>
      </c>
      <c r="X264" s="82" t="s">
        <v>696</v>
      </c>
      <c r="Y264" s="79"/>
      <c r="Z264" s="79"/>
      <c r="AA264" s="85" t="s">
        <v>868</v>
      </c>
      <c r="AB264" s="85" t="s">
        <v>967</v>
      </c>
      <c r="AC264" s="79" t="b">
        <v>0</v>
      </c>
      <c r="AD264" s="79">
        <v>1</v>
      </c>
      <c r="AE264" s="85" t="s">
        <v>1051</v>
      </c>
      <c r="AF264" s="79" t="b">
        <v>0</v>
      </c>
      <c r="AG264" s="79" t="s">
        <v>1102</v>
      </c>
      <c r="AH264" s="79"/>
      <c r="AI264" s="85" t="s">
        <v>1033</v>
      </c>
      <c r="AJ264" s="79" t="b">
        <v>0</v>
      </c>
      <c r="AK264" s="79">
        <v>0</v>
      </c>
      <c r="AL264" s="85" t="s">
        <v>1033</v>
      </c>
      <c r="AM264" s="79" t="s">
        <v>1109</v>
      </c>
      <c r="AN264" s="79" t="b">
        <v>0</v>
      </c>
      <c r="AO264" s="85" t="s">
        <v>967</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1</v>
      </c>
      <c r="BC264" s="78" t="str">
        <f>REPLACE(INDEX(GroupVertices[Group],MATCH(Edges[[#This Row],[Vertex 2]],GroupVertices[Vertex],0)),1,1,"")</f>
        <v>1</v>
      </c>
      <c r="BD264" s="48">
        <v>1</v>
      </c>
      <c r="BE264" s="49">
        <v>4.166666666666667</v>
      </c>
      <c r="BF264" s="48">
        <v>0</v>
      </c>
      <c r="BG264" s="49">
        <v>0</v>
      </c>
      <c r="BH264" s="48">
        <v>0</v>
      </c>
      <c r="BI264" s="49">
        <v>0</v>
      </c>
      <c r="BJ264" s="48">
        <v>23</v>
      </c>
      <c r="BK264" s="49">
        <v>95.83333333333333</v>
      </c>
      <c r="BL264" s="48">
        <v>24</v>
      </c>
    </row>
    <row r="265" spans="1:64" ht="15">
      <c r="A265" s="64" t="s">
        <v>249</v>
      </c>
      <c r="B265" s="64" t="s">
        <v>281</v>
      </c>
      <c r="C265" s="65" t="s">
        <v>2656</v>
      </c>
      <c r="D265" s="66">
        <v>3</v>
      </c>
      <c r="E265" s="67" t="s">
        <v>132</v>
      </c>
      <c r="F265" s="68">
        <v>35</v>
      </c>
      <c r="G265" s="65"/>
      <c r="H265" s="69"/>
      <c r="I265" s="70"/>
      <c r="J265" s="70"/>
      <c r="K265" s="34" t="s">
        <v>65</v>
      </c>
      <c r="L265" s="77">
        <v>265</v>
      </c>
      <c r="M265" s="77"/>
      <c r="N265" s="72"/>
      <c r="O265" s="79" t="s">
        <v>336</v>
      </c>
      <c r="P265" s="81">
        <v>43682.323113425926</v>
      </c>
      <c r="Q265" s="79" t="s">
        <v>415</v>
      </c>
      <c r="R265" s="79"/>
      <c r="S265" s="79"/>
      <c r="T265" s="79"/>
      <c r="U265" s="79"/>
      <c r="V265" s="82" t="s">
        <v>603</v>
      </c>
      <c r="W265" s="81">
        <v>43682.323113425926</v>
      </c>
      <c r="X265" s="82" t="s">
        <v>697</v>
      </c>
      <c r="Y265" s="79"/>
      <c r="Z265" s="79"/>
      <c r="AA265" s="85" t="s">
        <v>869</v>
      </c>
      <c r="AB265" s="85" t="s">
        <v>968</v>
      </c>
      <c r="AC265" s="79" t="b">
        <v>0</v>
      </c>
      <c r="AD265" s="79">
        <v>0</v>
      </c>
      <c r="AE265" s="85" t="s">
        <v>1052</v>
      </c>
      <c r="AF265" s="79" t="b">
        <v>0</v>
      </c>
      <c r="AG265" s="79" t="s">
        <v>1105</v>
      </c>
      <c r="AH265" s="79"/>
      <c r="AI265" s="85" t="s">
        <v>1033</v>
      </c>
      <c r="AJ265" s="79" t="b">
        <v>0</v>
      </c>
      <c r="AK265" s="79">
        <v>0</v>
      </c>
      <c r="AL265" s="85" t="s">
        <v>1033</v>
      </c>
      <c r="AM265" s="79" t="s">
        <v>1109</v>
      </c>
      <c r="AN265" s="79" t="b">
        <v>0</v>
      </c>
      <c r="AO265" s="85" t="s">
        <v>968</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1</v>
      </c>
      <c r="BC265" s="78" t="str">
        <f>REPLACE(INDEX(GroupVertices[Group],MATCH(Edges[[#This Row],[Vertex 2]],GroupVertices[Vertex],0)),1,1,"")</f>
        <v>1</v>
      </c>
      <c r="BD265" s="48"/>
      <c r="BE265" s="49"/>
      <c r="BF265" s="48"/>
      <c r="BG265" s="49"/>
      <c r="BH265" s="48"/>
      <c r="BI265" s="49"/>
      <c r="BJ265" s="48"/>
      <c r="BK265" s="49"/>
      <c r="BL265" s="48"/>
    </row>
    <row r="266" spans="1:64" ht="15">
      <c r="A266" s="64" t="s">
        <v>249</v>
      </c>
      <c r="B266" s="64" t="s">
        <v>282</v>
      </c>
      <c r="C266" s="65" t="s">
        <v>2656</v>
      </c>
      <c r="D266" s="66">
        <v>3</v>
      </c>
      <c r="E266" s="67" t="s">
        <v>132</v>
      </c>
      <c r="F266" s="68">
        <v>35</v>
      </c>
      <c r="G266" s="65"/>
      <c r="H266" s="69"/>
      <c r="I266" s="70"/>
      <c r="J266" s="70"/>
      <c r="K266" s="34" t="s">
        <v>65</v>
      </c>
      <c r="L266" s="77">
        <v>266</v>
      </c>
      <c r="M266" s="77"/>
      <c r="N266" s="72"/>
      <c r="O266" s="79" t="s">
        <v>337</v>
      </c>
      <c r="P266" s="81">
        <v>43682.323113425926</v>
      </c>
      <c r="Q266" s="79" t="s">
        <v>415</v>
      </c>
      <c r="R266" s="79"/>
      <c r="S266" s="79"/>
      <c r="T266" s="79"/>
      <c r="U266" s="79"/>
      <c r="V266" s="82" t="s">
        <v>603</v>
      </c>
      <c r="W266" s="81">
        <v>43682.323113425926</v>
      </c>
      <c r="X266" s="82" t="s">
        <v>697</v>
      </c>
      <c r="Y266" s="79"/>
      <c r="Z266" s="79"/>
      <c r="AA266" s="85" t="s">
        <v>869</v>
      </c>
      <c r="AB266" s="85" t="s">
        <v>968</v>
      </c>
      <c r="AC266" s="79" t="b">
        <v>0</v>
      </c>
      <c r="AD266" s="79">
        <v>0</v>
      </c>
      <c r="AE266" s="85" t="s">
        <v>1052</v>
      </c>
      <c r="AF266" s="79" t="b">
        <v>0</v>
      </c>
      <c r="AG266" s="79" t="s">
        <v>1105</v>
      </c>
      <c r="AH266" s="79"/>
      <c r="AI266" s="85" t="s">
        <v>1033</v>
      </c>
      <c r="AJ266" s="79" t="b">
        <v>0</v>
      </c>
      <c r="AK266" s="79">
        <v>0</v>
      </c>
      <c r="AL266" s="85" t="s">
        <v>1033</v>
      </c>
      <c r="AM266" s="79" t="s">
        <v>1109</v>
      </c>
      <c r="AN266" s="79" t="b">
        <v>0</v>
      </c>
      <c r="AO266" s="85" t="s">
        <v>968</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1</v>
      </c>
      <c r="BC266" s="78" t="str">
        <f>REPLACE(INDEX(GroupVertices[Group],MATCH(Edges[[#This Row],[Vertex 2]],GroupVertices[Vertex],0)),1,1,"")</f>
        <v>1</v>
      </c>
      <c r="BD266" s="48">
        <v>0</v>
      </c>
      <c r="BE266" s="49">
        <v>0</v>
      </c>
      <c r="BF266" s="48">
        <v>0</v>
      </c>
      <c r="BG266" s="49">
        <v>0</v>
      </c>
      <c r="BH266" s="48">
        <v>0</v>
      </c>
      <c r="BI266" s="49">
        <v>0</v>
      </c>
      <c r="BJ266" s="48">
        <v>4</v>
      </c>
      <c r="BK266" s="49">
        <v>100</v>
      </c>
      <c r="BL266" s="48">
        <v>4</v>
      </c>
    </row>
    <row r="267" spans="1:64" ht="15">
      <c r="A267" s="64" t="s">
        <v>251</v>
      </c>
      <c r="B267" s="64" t="s">
        <v>249</v>
      </c>
      <c r="C267" s="65" t="s">
        <v>2656</v>
      </c>
      <c r="D267" s="66">
        <v>3</v>
      </c>
      <c r="E267" s="67" t="s">
        <v>132</v>
      </c>
      <c r="F267" s="68">
        <v>35</v>
      </c>
      <c r="G267" s="65"/>
      <c r="H267" s="69"/>
      <c r="I267" s="70"/>
      <c r="J267" s="70"/>
      <c r="K267" s="34" t="s">
        <v>66</v>
      </c>
      <c r="L267" s="77">
        <v>267</v>
      </c>
      <c r="M267" s="77"/>
      <c r="N267" s="72"/>
      <c r="O267" s="79" t="s">
        <v>337</v>
      </c>
      <c r="P267" s="81">
        <v>43683.590520833335</v>
      </c>
      <c r="Q267" s="79" t="s">
        <v>416</v>
      </c>
      <c r="R267" s="79"/>
      <c r="S267" s="79"/>
      <c r="T267" s="79"/>
      <c r="U267" s="79"/>
      <c r="V267" s="82" t="s">
        <v>605</v>
      </c>
      <c r="W267" s="81">
        <v>43683.590520833335</v>
      </c>
      <c r="X267" s="82" t="s">
        <v>698</v>
      </c>
      <c r="Y267" s="79"/>
      <c r="Z267" s="79"/>
      <c r="AA267" s="85" t="s">
        <v>870</v>
      </c>
      <c r="AB267" s="85" t="s">
        <v>871</v>
      </c>
      <c r="AC267" s="79" t="b">
        <v>0</v>
      </c>
      <c r="AD267" s="79">
        <v>0</v>
      </c>
      <c r="AE267" s="85" t="s">
        <v>1031</v>
      </c>
      <c r="AF267" s="79" t="b">
        <v>0</v>
      </c>
      <c r="AG267" s="79" t="s">
        <v>1102</v>
      </c>
      <c r="AH267" s="79"/>
      <c r="AI267" s="85" t="s">
        <v>1033</v>
      </c>
      <c r="AJ267" s="79" t="b">
        <v>0</v>
      </c>
      <c r="AK267" s="79">
        <v>0</v>
      </c>
      <c r="AL267" s="85" t="s">
        <v>1033</v>
      </c>
      <c r="AM267" s="79" t="s">
        <v>1109</v>
      </c>
      <c r="AN267" s="79" t="b">
        <v>0</v>
      </c>
      <c r="AO267" s="85" t="s">
        <v>871</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1</v>
      </c>
      <c r="BC267" s="78" t="str">
        <f>REPLACE(INDEX(GroupVertices[Group],MATCH(Edges[[#This Row],[Vertex 2]],GroupVertices[Vertex],0)),1,1,"")</f>
        <v>1</v>
      </c>
      <c r="BD267" s="48">
        <v>0</v>
      </c>
      <c r="BE267" s="49">
        <v>0</v>
      </c>
      <c r="BF267" s="48">
        <v>0</v>
      </c>
      <c r="BG267" s="49">
        <v>0</v>
      </c>
      <c r="BH267" s="48">
        <v>0</v>
      </c>
      <c r="BI267" s="49">
        <v>0</v>
      </c>
      <c r="BJ267" s="48">
        <v>13</v>
      </c>
      <c r="BK267" s="49">
        <v>100</v>
      </c>
      <c r="BL267" s="48">
        <v>13</v>
      </c>
    </row>
    <row r="268" spans="1:64" ht="15">
      <c r="A268" s="64" t="s">
        <v>249</v>
      </c>
      <c r="B268" s="64" t="s">
        <v>251</v>
      </c>
      <c r="C268" s="65" t="s">
        <v>2656</v>
      </c>
      <c r="D268" s="66">
        <v>3</v>
      </c>
      <c r="E268" s="67" t="s">
        <v>132</v>
      </c>
      <c r="F268" s="68">
        <v>35</v>
      </c>
      <c r="G268" s="65"/>
      <c r="H268" s="69"/>
      <c r="I268" s="70"/>
      <c r="J268" s="70"/>
      <c r="K268" s="34" t="s">
        <v>66</v>
      </c>
      <c r="L268" s="77">
        <v>268</v>
      </c>
      <c r="M268" s="77"/>
      <c r="N268" s="72"/>
      <c r="O268" s="79" t="s">
        <v>337</v>
      </c>
      <c r="P268" s="81">
        <v>43683.26069444444</v>
      </c>
      <c r="Q268" s="79" t="s">
        <v>417</v>
      </c>
      <c r="R268" s="82" t="s">
        <v>538</v>
      </c>
      <c r="S268" s="79" t="s">
        <v>549</v>
      </c>
      <c r="T268" s="79"/>
      <c r="U268" s="79"/>
      <c r="V268" s="82" t="s">
        <v>603</v>
      </c>
      <c r="W268" s="81">
        <v>43683.26069444444</v>
      </c>
      <c r="X268" s="82" t="s">
        <v>699</v>
      </c>
      <c r="Y268" s="79"/>
      <c r="Z268" s="79"/>
      <c r="AA268" s="85" t="s">
        <v>871</v>
      </c>
      <c r="AB268" s="85" t="s">
        <v>969</v>
      </c>
      <c r="AC268" s="79" t="b">
        <v>0</v>
      </c>
      <c r="AD268" s="79">
        <v>0</v>
      </c>
      <c r="AE268" s="85" t="s">
        <v>1053</v>
      </c>
      <c r="AF268" s="79" t="b">
        <v>0</v>
      </c>
      <c r="AG268" s="79" t="s">
        <v>1102</v>
      </c>
      <c r="AH268" s="79"/>
      <c r="AI268" s="85" t="s">
        <v>1033</v>
      </c>
      <c r="AJ268" s="79" t="b">
        <v>0</v>
      </c>
      <c r="AK268" s="79">
        <v>0</v>
      </c>
      <c r="AL268" s="85" t="s">
        <v>1033</v>
      </c>
      <c r="AM268" s="79" t="s">
        <v>1109</v>
      </c>
      <c r="AN268" s="79" t="b">
        <v>0</v>
      </c>
      <c r="AO268" s="85" t="s">
        <v>969</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1</v>
      </c>
      <c r="BC268" s="78" t="str">
        <f>REPLACE(INDEX(GroupVertices[Group],MATCH(Edges[[#This Row],[Vertex 2]],GroupVertices[Vertex],0)),1,1,"")</f>
        <v>1</v>
      </c>
      <c r="BD268" s="48">
        <v>0</v>
      </c>
      <c r="BE268" s="49">
        <v>0</v>
      </c>
      <c r="BF268" s="48">
        <v>0</v>
      </c>
      <c r="BG268" s="49">
        <v>0</v>
      </c>
      <c r="BH268" s="48">
        <v>0</v>
      </c>
      <c r="BI268" s="49">
        <v>0</v>
      </c>
      <c r="BJ268" s="48">
        <v>14</v>
      </c>
      <c r="BK268" s="49">
        <v>100</v>
      </c>
      <c r="BL268" s="48">
        <v>14</v>
      </c>
    </row>
    <row r="269" spans="1:64" ht="15">
      <c r="A269" s="64" t="s">
        <v>249</v>
      </c>
      <c r="B269" s="64" t="s">
        <v>283</v>
      </c>
      <c r="C269" s="65" t="s">
        <v>2655</v>
      </c>
      <c r="D269" s="66">
        <v>4.75</v>
      </c>
      <c r="E269" s="67" t="s">
        <v>136</v>
      </c>
      <c r="F269" s="68">
        <v>29.25</v>
      </c>
      <c r="G269" s="65"/>
      <c r="H269" s="69"/>
      <c r="I269" s="70"/>
      <c r="J269" s="70"/>
      <c r="K269" s="34" t="s">
        <v>65</v>
      </c>
      <c r="L269" s="77">
        <v>269</v>
      </c>
      <c r="M269" s="77"/>
      <c r="N269" s="72"/>
      <c r="O269" s="79" t="s">
        <v>337</v>
      </c>
      <c r="P269" s="81">
        <v>43683.603113425925</v>
      </c>
      <c r="Q269" s="79" t="s">
        <v>418</v>
      </c>
      <c r="R269" s="79"/>
      <c r="S269" s="79"/>
      <c r="T269" s="79"/>
      <c r="U269" s="79"/>
      <c r="V269" s="82" t="s">
        <v>603</v>
      </c>
      <c r="W269" s="81">
        <v>43683.603113425925</v>
      </c>
      <c r="X269" s="82" t="s">
        <v>700</v>
      </c>
      <c r="Y269" s="79"/>
      <c r="Z269" s="79"/>
      <c r="AA269" s="85" t="s">
        <v>872</v>
      </c>
      <c r="AB269" s="85" t="s">
        <v>970</v>
      </c>
      <c r="AC269" s="79" t="b">
        <v>0</v>
      </c>
      <c r="AD269" s="79">
        <v>4</v>
      </c>
      <c r="AE269" s="85" t="s">
        <v>1054</v>
      </c>
      <c r="AF269" s="79" t="b">
        <v>0</v>
      </c>
      <c r="AG269" s="79" t="s">
        <v>1102</v>
      </c>
      <c r="AH269" s="79"/>
      <c r="AI269" s="85" t="s">
        <v>1033</v>
      </c>
      <c r="AJ269" s="79" t="b">
        <v>0</v>
      </c>
      <c r="AK269" s="79">
        <v>0</v>
      </c>
      <c r="AL269" s="85" t="s">
        <v>1033</v>
      </c>
      <c r="AM269" s="79" t="s">
        <v>1109</v>
      </c>
      <c r="AN269" s="79" t="b">
        <v>0</v>
      </c>
      <c r="AO269" s="85" t="s">
        <v>970</v>
      </c>
      <c r="AP269" s="79" t="s">
        <v>176</v>
      </c>
      <c r="AQ269" s="79">
        <v>0</v>
      </c>
      <c r="AR269" s="79">
        <v>0</v>
      </c>
      <c r="AS269" s="79"/>
      <c r="AT269" s="79"/>
      <c r="AU269" s="79"/>
      <c r="AV269" s="79"/>
      <c r="AW269" s="79"/>
      <c r="AX269" s="79"/>
      <c r="AY269" s="79"/>
      <c r="AZ269" s="79"/>
      <c r="BA269">
        <v>2</v>
      </c>
      <c r="BB269" s="78" t="str">
        <f>REPLACE(INDEX(GroupVertices[Group],MATCH(Edges[[#This Row],[Vertex 1]],GroupVertices[Vertex],0)),1,1,"")</f>
        <v>1</v>
      </c>
      <c r="BC269" s="78" t="str">
        <f>REPLACE(INDEX(GroupVertices[Group],MATCH(Edges[[#This Row],[Vertex 2]],GroupVertices[Vertex],0)),1,1,"")</f>
        <v>1</v>
      </c>
      <c r="BD269" s="48">
        <v>2</v>
      </c>
      <c r="BE269" s="49">
        <v>5.2631578947368425</v>
      </c>
      <c r="BF269" s="48">
        <v>1</v>
      </c>
      <c r="BG269" s="49">
        <v>2.6315789473684212</v>
      </c>
      <c r="BH269" s="48">
        <v>0</v>
      </c>
      <c r="BI269" s="49">
        <v>0</v>
      </c>
      <c r="BJ269" s="48">
        <v>35</v>
      </c>
      <c r="BK269" s="49">
        <v>92.10526315789474</v>
      </c>
      <c r="BL269" s="48">
        <v>38</v>
      </c>
    </row>
    <row r="270" spans="1:64" ht="15">
      <c r="A270" s="64" t="s">
        <v>249</v>
      </c>
      <c r="B270" s="64" t="s">
        <v>283</v>
      </c>
      <c r="C270" s="65" t="s">
        <v>2655</v>
      </c>
      <c r="D270" s="66">
        <v>4.75</v>
      </c>
      <c r="E270" s="67" t="s">
        <v>136</v>
      </c>
      <c r="F270" s="68">
        <v>29.25</v>
      </c>
      <c r="G270" s="65"/>
      <c r="H270" s="69"/>
      <c r="I270" s="70"/>
      <c r="J270" s="70"/>
      <c r="K270" s="34" t="s">
        <v>65</v>
      </c>
      <c r="L270" s="77">
        <v>270</v>
      </c>
      <c r="M270" s="77"/>
      <c r="N270" s="72"/>
      <c r="O270" s="79" t="s">
        <v>337</v>
      </c>
      <c r="P270" s="81">
        <v>43683.77408564815</v>
      </c>
      <c r="Q270" s="79" t="s">
        <v>419</v>
      </c>
      <c r="R270" s="79"/>
      <c r="S270" s="79"/>
      <c r="T270" s="79"/>
      <c r="U270" s="79"/>
      <c r="V270" s="82" t="s">
        <v>603</v>
      </c>
      <c r="W270" s="81">
        <v>43683.77408564815</v>
      </c>
      <c r="X270" s="82" t="s">
        <v>701</v>
      </c>
      <c r="Y270" s="79"/>
      <c r="Z270" s="79"/>
      <c r="AA270" s="85" t="s">
        <v>873</v>
      </c>
      <c r="AB270" s="85" t="s">
        <v>971</v>
      </c>
      <c r="AC270" s="79" t="b">
        <v>0</v>
      </c>
      <c r="AD270" s="79">
        <v>1</v>
      </c>
      <c r="AE270" s="85" t="s">
        <v>1054</v>
      </c>
      <c r="AF270" s="79" t="b">
        <v>0</v>
      </c>
      <c r="AG270" s="79" t="s">
        <v>1102</v>
      </c>
      <c r="AH270" s="79"/>
      <c r="AI270" s="85" t="s">
        <v>1033</v>
      </c>
      <c r="AJ270" s="79" t="b">
        <v>0</v>
      </c>
      <c r="AK270" s="79">
        <v>0</v>
      </c>
      <c r="AL270" s="85" t="s">
        <v>1033</v>
      </c>
      <c r="AM270" s="79" t="s">
        <v>1109</v>
      </c>
      <c r="AN270" s="79" t="b">
        <v>0</v>
      </c>
      <c r="AO270" s="85" t="s">
        <v>971</v>
      </c>
      <c r="AP270" s="79" t="s">
        <v>176</v>
      </c>
      <c r="AQ270" s="79">
        <v>0</v>
      </c>
      <c r="AR270" s="79">
        <v>0</v>
      </c>
      <c r="AS270" s="79"/>
      <c r="AT270" s="79"/>
      <c r="AU270" s="79"/>
      <c r="AV270" s="79"/>
      <c r="AW270" s="79"/>
      <c r="AX270" s="79"/>
      <c r="AY270" s="79"/>
      <c r="AZ270" s="79"/>
      <c r="BA270">
        <v>2</v>
      </c>
      <c r="BB270" s="78" t="str">
        <f>REPLACE(INDEX(GroupVertices[Group],MATCH(Edges[[#This Row],[Vertex 1]],GroupVertices[Vertex],0)),1,1,"")</f>
        <v>1</v>
      </c>
      <c r="BC270" s="78" t="str">
        <f>REPLACE(INDEX(GroupVertices[Group],MATCH(Edges[[#This Row],[Vertex 2]],GroupVertices[Vertex],0)),1,1,"")</f>
        <v>1</v>
      </c>
      <c r="BD270" s="48">
        <v>4</v>
      </c>
      <c r="BE270" s="49">
        <v>10.256410256410257</v>
      </c>
      <c r="BF270" s="48">
        <v>1</v>
      </c>
      <c r="BG270" s="49">
        <v>2.5641025641025643</v>
      </c>
      <c r="BH270" s="48">
        <v>0</v>
      </c>
      <c r="BI270" s="49">
        <v>0</v>
      </c>
      <c r="BJ270" s="48">
        <v>34</v>
      </c>
      <c r="BK270" s="49">
        <v>87.17948717948718</v>
      </c>
      <c r="BL270" s="48">
        <v>39</v>
      </c>
    </row>
    <row r="271" spans="1:64" ht="15">
      <c r="A271" s="64" t="s">
        <v>249</v>
      </c>
      <c r="B271" s="64" t="s">
        <v>284</v>
      </c>
      <c r="C271" s="65" t="s">
        <v>2656</v>
      </c>
      <c r="D271" s="66">
        <v>3</v>
      </c>
      <c r="E271" s="67" t="s">
        <v>132</v>
      </c>
      <c r="F271" s="68">
        <v>35</v>
      </c>
      <c r="G271" s="65"/>
      <c r="H271" s="69"/>
      <c r="I271" s="70"/>
      <c r="J271" s="70"/>
      <c r="K271" s="34" t="s">
        <v>65</v>
      </c>
      <c r="L271" s="77">
        <v>271</v>
      </c>
      <c r="M271" s="77"/>
      <c r="N271" s="72"/>
      <c r="O271" s="79" t="s">
        <v>336</v>
      </c>
      <c r="P271" s="81">
        <v>43683.78309027778</v>
      </c>
      <c r="Q271" s="79" t="s">
        <v>420</v>
      </c>
      <c r="R271" s="79"/>
      <c r="S271" s="79"/>
      <c r="T271" s="79"/>
      <c r="U271" s="79"/>
      <c r="V271" s="82" t="s">
        <v>603</v>
      </c>
      <c r="W271" s="81">
        <v>43683.78309027778</v>
      </c>
      <c r="X271" s="82" t="s">
        <v>702</v>
      </c>
      <c r="Y271" s="79"/>
      <c r="Z271" s="79"/>
      <c r="AA271" s="85" t="s">
        <v>874</v>
      </c>
      <c r="AB271" s="85" t="s">
        <v>972</v>
      </c>
      <c r="AC271" s="79" t="b">
        <v>0</v>
      </c>
      <c r="AD271" s="79">
        <v>4</v>
      </c>
      <c r="AE271" s="85" t="s">
        <v>1055</v>
      </c>
      <c r="AF271" s="79" t="b">
        <v>0</v>
      </c>
      <c r="AG271" s="79" t="s">
        <v>1102</v>
      </c>
      <c r="AH271" s="79"/>
      <c r="AI271" s="85" t="s">
        <v>1033</v>
      </c>
      <c r="AJ271" s="79" t="b">
        <v>0</v>
      </c>
      <c r="AK271" s="79">
        <v>0</v>
      </c>
      <c r="AL271" s="85" t="s">
        <v>1033</v>
      </c>
      <c r="AM271" s="79" t="s">
        <v>1109</v>
      </c>
      <c r="AN271" s="79" t="b">
        <v>0</v>
      </c>
      <c r="AO271" s="85" t="s">
        <v>972</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1</v>
      </c>
      <c r="BC271" s="78" t="str">
        <f>REPLACE(INDEX(GroupVertices[Group],MATCH(Edges[[#This Row],[Vertex 2]],GroupVertices[Vertex],0)),1,1,"")</f>
        <v>1</v>
      </c>
      <c r="BD271" s="48"/>
      <c r="BE271" s="49"/>
      <c r="BF271" s="48"/>
      <c r="BG271" s="49"/>
      <c r="BH271" s="48"/>
      <c r="BI271" s="49"/>
      <c r="BJ271" s="48"/>
      <c r="BK271" s="49"/>
      <c r="BL271" s="48"/>
    </row>
    <row r="272" spans="1:64" ht="15">
      <c r="A272" s="64" t="s">
        <v>249</v>
      </c>
      <c r="B272" s="64" t="s">
        <v>285</v>
      </c>
      <c r="C272" s="65" t="s">
        <v>2656</v>
      </c>
      <c r="D272" s="66">
        <v>3</v>
      </c>
      <c r="E272" s="67" t="s">
        <v>132</v>
      </c>
      <c r="F272" s="68">
        <v>35</v>
      </c>
      <c r="G272" s="65"/>
      <c r="H272" s="69"/>
      <c r="I272" s="70"/>
      <c r="J272" s="70"/>
      <c r="K272" s="34" t="s">
        <v>65</v>
      </c>
      <c r="L272" s="77">
        <v>272</v>
      </c>
      <c r="M272" s="77"/>
      <c r="N272" s="72"/>
      <c r="O272" s="79" t="s">
        <v>337</v>
      </c>
      <c r="P272" s="81">
        <v>43683.78309027778</v>
      </c>
      <c r="Q272" s="79" t="s">
        <v>420</v>
      </c>
      <c r="R272" s="79"/>
      <c r="S272" s="79"/>
      <c r="T272" s="79"/>
      <c r="U272" s="79"/>
      <c r="V272" s="82" t="s">
        <v>603</v>
      </c>
      <c r="W272" s="81">
        <v>43683.78309027778</v>
      </c>
      <c r="X272" s="82" t="s">
        <v>702</v>
      </c>
      <c r="Y272" s="79"/>
      <c r="Z272" s="79"/>
      <c r="AA272" s="85" t="s">
        <v>874</v>
      </c>
      <c r="AB272" s="85" t="s">
        <v>972</v>
      </c>
      <c r="AC272" s="79" t="b">
        <v>0</v>
      </c>
      <c r="AD272" s="79">
        <v>4</v>
      </c>
      <c r="AE272" s="85" t="s">
        <v>1055</v>
      </c>
      <c r="AF272" s="79" t="b">
        <v>0</v>
      </c>
      <c r="AG272" s="79" t="s">
        <v>1102</v>
      </c>
      <c r="AH272" s="79"/>
      <c r="AI272" s="85" t="s">
        <v>1033</v>
      </c>
      <c r="AJ272" s="79" t="b">
        <v>0</v>
      </c>
      <c r="AK272" s="79">
        <v>0</v>
      </c>
      <c r="AL272" s="85" t="s">
        <v>1033</v>
      </c>
      <c r="AM272" s="79" t="s">
        <v>1109</v>
      </c>
      <c r="AN272" s="79" t="b">
        <v>0</v>
      </c>
      <c r="AO272" s="85" t="s">
        <v>972</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1</v>
      </c>
      <c r="BC272" s="78" t="str">
        <f>REPLACE(INDEX(GroupVertices[Group],MATCH(Edges[[#This Row],[Vertex 2]],GroupVertices[Vertex],0)),1,1,"")</f>
        <v>1</v>
      </c>
      <c r="BD272" s="48">
        <v>0</v>
      </c>
      <c r="BE272" s="49">
        <v>0</v>
      </c>
      <c r="BF272" s="48">
        <v>0</v>
      </c>
      <c r="BG272" s="49">
        <v>0</v>
      </c>
      <c r="BH272" s="48">
        <v>0</v>
      </c>
      <c r="BI272" s="49">
        <v>0</v>
      </c>
      <c r="BJ272" s="48">
        <v>11</v>
      </c>
      <c r="BK272" s="49">
        <v>100</v>
      </c>
      <c r="BL272" s="48">
        <v>11</v>
      </c>
    </row>
    <row r="273" spans="1:64" ht="15">
      <c r="A273" s="64" t="s">
        <v>249</v>
      </c>
      <c r="B273" s="64" t="s">
        <v>286</v>
      </c>
      <c r="C273" s="65" t="s">
        <v>2656</v>
      </c>
      <c r="D273" s="66">
        <v>3</v>
      </c>
      <c r="E273" s="67" t="s">
        <v>132</v>
      </c>
      <c r="F273" s="68">
        <v>35</v>
      </c>
      <c r="G273" s="65"/>
      <c r="H273" s="69"/>
      <c r="I273" s="70"/>
      <c r="J273" s="70"/>
      <c r="K273" s="34" t="s">
        <v>65</v>
      </c>
      <c r="L273" s="77">
        <v>273</v>
      </c>
      <c r="M273" s="77"/>
      <c r="N273" s="72"/>
      <c r="O273" s="79" t="s">
        <v>336</v>
      </c>
      <c r="P273" s="81">
        <v>43686.306597222225</v>
      </c>
      <c r="Q273" s="79" t="s">
        <v>421</v>
      </c>
      <c r="R273" s="79"/>
      <c r="S273" s="79"/>
      <c r="T273" s="79"/>
      <c r="U273" s="82" t="s">
        <v>562</v>
      </c>
      <c r="V273" s="82" t="s">
        <v>562</v>
      </c>
      <c r="W273" s="81">
        <v>43686.306597222225</v>
      </c>
      <c r="X273" s="82" t="s">
        <v>703</v>
      </c>
      <c r="Y273" s="79"/>
      <c r="Z273" s="79"/>
      <c r="AA273" s="85" t="s">
        <v>875</v>
      </c>
      <c r="AB273" s="79"/>
      <c r="AC273" s="79" t="b">
        <v>0</v>
      </c>
      <c r="AD273" s="79">
        <v>2</v>
      </c>
      <c r="AE273" s="85" t="s">
        <v>1033</v>
      </c>
      <c r="AF273" s="79" t="b">
        <v>0</v>
      </c>
      <c r="AG273" s="79" t="s">
        <v>1102</v>
      </c>
      <c r="AH273" s="79"/>
      <c r="AI273" s="85" t="s">
        <v>1033</v>
      </c>
      <c r="AJ273" s="79" t="b">
        <v>0</v>
      </c>
      <c r="AK273" s="79">
        <v>0</v>
      </c>
      <c r="AL273" s="85" t="s">
        <v>1033</v>
      </c>
      <c r="AM273" s="79" t="s">
        <v>1109</v>
      </c>
      <c r="AN273" s="79" t="b">
        <v>0</v>
      </c>
      <c r="AO273" s="85" t="s">
        <v>875</v>
      </c>
      <c r="AP273" s="79" t="s">
        <v>176</v>
      </c>
      <c r="AQ273" s="79">
        <v>0</v>
      </c>
      <c r="AR273" s="79">
        <v>0</v>
      </c>
      <c r="AS273" s="79" t="s">
        <v>1117</v>
      </c>
      <c r="AT273" s="79" t="s">
        <v>1124</v>
      </c>
      <c r="AU273" s="79" t="s">
        <v>1125</v>
      </c>
      <c r="AV273" s="79" t="s">
        <v>1129</v>
      </c>
      <c r="AW273" s="79" t="s">
        <v>1138</v>
      </c>
      <c r="AX273" s="79" t="s">
        <v>1129</v>
      </c>
      <c r="AY273" s="79" t="s">
        <v>1154</v>
      </c>
      <c r="AZ273" s="82" t="s">
        <v>1158</v>
      </c>
      <c r="BA273">
        <v>1</v>
      </c>
      <c r="BB273" s="78" t="str">
        <f>REPLACE(INDEX(GroupVertices[Group],MATCH(Edges[[#This Row],[Vertex 1]],GroupVertices[Vertex],0)),1,1,"")</f>
        <v>1</v>
      </c>
      <c r="BC273" s="78" t="str">
        <f>REPLACE(INDEX(GroupVertices[Group],MATCH(Edges[[#This Row],[Vertex 2]],GroupVertices[Vertex],0)),1,1,"")</f>
        <v>1</v>
      </c>
      <c r="BD273" s="48">
        <v>0</v>
      </c>
      <c r="BE273" s="49">
        <v>0</v>
      </c>
      <c r="BF273" s="48">
        <v>1</v>
      </c>
      <c r="BG273" s="49">
        <v>8.333333333333334</v>
      </c>
      <c r="BH273" s="48">
        <v>0</v>
      </c>
      <c r="BI273" s="49">
        <v>0</v>
      </c>
      <c r="BJ273" s="48">
        <v>11</v>
      </c>
      <c r="BK273" s="49">
        <v>91.66666666666667</v>
      </c>
      <c r="BL273" s="48">
        <v>12</v>
      </c>
    </row>
    <row r="274" spans="1:64" ht="15">
      <c r="A274" s="64" t="s">
        <v>249</v>
      </c>
      <c r="B274" s="64" t="s">
        <v>287</v>
      </c>
      <c r="C274" s="65" t="s">
        <v>2656</v>
      </c>
      <c r="D274" s="66">
        <v>3</v>
      </c>
      <c r="E274" s="67" t="s">
        <v>132</v>
      </c>
      <c r="F274" s="68">
        <v>35</v>
      </c>
      <c r="G274" s="65"/>
      <c r="H274" s="69"/>
      <c r="I274" s="70"/>
      <c r="J274" s="70"/>
      <c r="K274" s="34" t="s">
        <v>65</v>
      </c>
      <c r="L274" s="77">
        <v>274</v>
      </c>
      <c r="M274" s="77"/>
      <c r="N274" s="72"/>
      <c r="O274" s="79" t="s">
        <v>337</v>
      </c>
      <c r="P274" s="81">
        <v>43686.323113425926</v>
      </c>
      <c r="Q274" s="79" t="s">
        <v>422</v>
      </c>
      <c r="R274" s="79"/>
      <c r="S274" s="79"/>
      <c r="T274" s="79"/>
      <c r="U274" s="79"/>
      <c r="V274" s="82" t="s">
        <v>603</v>
      </c>
      <c r="W274" s="81">
        <v>43686.323113425926</v>
      </c>
      <c r="X274" s="82" t="s">
        <v>704</v>
      </c>
      <c r="Y274" s="79"/>
      <c r="Z274" s="79"/>
      <c r="AA274" s="85" t="s">
        <v>876</v>
      </c>
      <c r="AB274" s="85" t="s">
        <v>973</v>
      </c>
      <c r="AC274" s="79" t="b">
        <v>0</v>
      </c>
      <c r="AD274" s="79">
        <v>0</v>
      </c>
      <c r="AE274" s="85" t="s">
        <v>1056</v>
      </c>
      <c r="AF274" s="79" t="b">
        <v>0</v>
      </c>
      <c r="AG274" s="79" t="s">
        <v>1102</v>
      </c>
      <c r="AH274" s="79"/>
      <c r="AI274" s="85" t="s">
        <v>1033</v>
      </c>
      <c r="AJ274" s="79" t="b">
        <v>0</v>
      </c>
      <c r="AK274" s="79">
        <v>0</v>
      </c>
      <c r="AL274" s="85" t="s">
        <v>1033</v>
      </c>
      <c r="AM274" s="79" t="s">
        <v>1109</v>
      </c>
      <c r="AN274" s="79" t="b">
        <v>0</v>
      </c>
      <c r="AO274" s="85" t="s">
        <v>973</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1</v>
      </c>
      <c r="BC274" s="78" t="str">
        <f>REPLACE(INDEX(GroupVertices[Group],MATCH(Edges[[#This Row],[Vertex 2]],GroupVertices[Vertex],0)),1,1,"")</f>
        <v>1</v>
      </c>
      <c r="BD274" s="48">
        <v>1</v>
      </c>
      <c r="BE274" s="49">
        <v>16.666666666666668</v>
      </c>
      <c r="BF274" s="48">
        <v>0</v>
      </c>
      <c r="BG274" s="49">
        <v>0</v>
      </c>
      <c r="BH274" s="48">
        <v>0</v>
      </c>
      <c r="BI274" s="49">
        <v>0</v>
      </c>
      <c r="BJ274" s="48">
        <v>5</v>
      </c>
      <c r="BK274" s="49">
        <v>83.33333333333333</v>
      </c>
      <c r="BL274" s="48">
        <v>6</v>
      </c>
    </row>
    <row r="275" spans="1:64" ht="15">
      <c r="A275" s="64" t="s">
        <v>249</v>
      </c>
      <c r="B275" s="64" t="s">
        <v>288</v>
      </c>
      <c r="C275" s="65" t="s">
        <v>2656</v>
      </c>
      <c r="D275" s="66">
        <v>3</v>
      </c>
      <c r="E275" s="67" t="s">
        <v>132</v>
      </c>
      <c r="F275" s="68">
        <v>35</v>
      </c>
      <c r="G275" s="65"/>
      <c r="H275" s="69"/>
      <c r="I275" s="70"/>
      <c r="J275" s="70"/>
      <c r="K275" s="34" t="s">
        <v>65</v>
      </c>
      <c r="L275" s="77">
        <v>275</v>
      </c>
      <c r="M275" s="77"/>
      <c r="N275" s="72"/>
      <c r="O275" s="79" t="s">
        <v>337</v>
      </c>
      <c r="P275" s="81">
        <v>43687.7140625</v>
      </c>
      <c r="Q275" s="79" t="s">
        <v>423</v>
      </c>
      <c r="R275" s="79"/>
      <c r="S275" s="79"/>
      <c r="T275" s="79"/>
      <c r="U275" s="79"/>
      <c r="V275" s="82" t="s">
        <v>603</v>
      </c>
      <c r="W275" s="81">
        <v>43687.7140625</v>
      </c>
      <c r="X275" s="82" t="s">
        <v>705</v>
      </c>
      <c r="Y275" s="79"/>
      <c r="Z275" s="79"/>
      <c r="AA275" s="85" t="s">
        <v>877</v>
      </c>
      <c r="AB275" s="85" t="s">
        <v>974</v>
      </c>
      <c r="AC275" s="79" t="b">
        <v>0</v>
      </c>
      <c r="AD275" s="79">
        <v>0</v>
      </c>
      <c r="AE275" s="85" t="s">
        <v>1057</v>
      </c>
      <c r="AF275" s="79" t="b">
        <v>0</v>
      </c>
      <c r="AG275" s="79" t="s">
        <v>1102</v>
      </c>
      <c r="AH275" s="79"/>
      <c r="AI275" s="85" t="s">
        <v>1033</v>
      </c>
      <c r="AJ275" s="79" t="b">
        <v>0</v>
      </c>
      <c r="AK275" s="79">
        <v>0</v>
      </c>
      <c r="AL275" s="85" t="s">
        <v>1033</v>
      </c>
      <c r="AM275" s="79" t="s">
        <v>1109</v>
      </c>
      <c r="AN275" s="79" t="b">
        <v>0</v>
      </c>
      <c r="AO275" s="85" t="s">
        <v>974</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1</v>
      </c>
      <c r="BC275" s="78" t="str">
        <f>REPLACE(INDEX(GroupVertices[Group],MATCH(Edges[[#This Row],[Vertex 2]],GroupVertices[Vertex],0)),1,1,"")</f>
        <v>1</v>
      </c>
      <c r="BD275" s="48">
        <v>0</v>
      </c>
      <c r="BE275" s="49">
        <v>0</v>
      </c>
      <c r="BF275" s="48">
        <v>0</v>
      </c>
      <c r="BG275" s="49">
        <v>0</v>
      </c>
      <c r="BH275" s="48">
        <v>0</v>
      </c>
      <c r="BI275" s="49">
        <v>0</v>
      </c>
      <c r="BJ275" s="48">
        <v>6</v>
      </c>
      <c r="BK275" s="49">
        <v>100</v>
      </c>
      <c r="BL275" s="48">
        <v>6</v>
      </c>
    </row>
    <row r="276" spans="1:64" ht="15">
      <c r="A276" s="64" t="s">
        <v>226</v>
      </c>
      <c r="B276" s="64" t="s">
        <v>267</v>
      </c>
      <c r="C276" s="65" t="s">
        <v>2659</v>
      </c>
      <c r="D276" s="66">
        <v>10</v>
      </c>
      <c r="E276" s="67" t="s">
        <v>136</v>
      </c>
      <c r="F276" s="68">
        <v>12</v>
      </c>
      <c r="G276" s="65"/>
      <c r="H276" s="69"/>
      <c r="I276" s="70"/>
      <c r="J276" s="70"/>
      <c r="K276" s="34" t="s">
        <v>65</v>
      </c>
      <c r="L276" s="77">
        <v>276</v>
      </c>
      <c r="M276" s="77"/>
      <c r="N276" s="72"/>
      <c r="O276" s="79" t="s">
        <v>336</v>
      </c>
      <c r="P276" s="81">
        <v>43687.78344907407</v>
      </c>
      <c r="Q276" s="79" t="s">
        <v>352</v>
      </c>
      <c r="R276" s="82" t="s">
        <v>508</v>
      </c>
      <c r="S276" s="79" t="s">
        <v>548</v>
      </c>
      <c r="T276" s="79"/>
      <c r="U276" s="79"/>
      <c r="V276" s="82" t="s">
        <v>581</v>
      </c>
      <c r="W276" s="81">
        <v>43687.78344907407</v>
      </c>
      <c r="X276" s="82" t="s">
        <v>634</v>
      </c>
      <c r="Y276" s="79"/>
      <c r="Z276" s="79"/>
      <c r="AA276" s="85" t="s">
        <v>806</v>
      </c>
      <c r="AB276" s="85" t="s">
        <v>802</v>
      </c>
      <c r="AC276" s="79" t="b">
        <v>0</v>
      </c>
      <c r="AD276" s="79">
        <v>0</v>
      </c>
      <c r="AE276" s="85" t="s">
        <v>1036</v>
      </c>
      <c r="AF276" s="79" t="b">
        <v>0</v>
      </c>
      <c r="AG276" s="79" t="s">
        <v>1102</v>
      </c>
      <c r="AH276" s="79"/>
      <c r="AI276" s="85" t="s">
        <v>1033</v>
      </c>
      <c r="AJ276" s="79" t="b">
        <v>0</v>
      </c>
      <c r="AK276" s="79">
        <v>0</v>
      </c>
      <c r="AL276" s="85" t="s">
        <v>1033</v>
      </c>
      <c r="AM276" s="79" t="s">
        <v>1109</v>
      </c>
      <c r="AN276" s="79" t="b">
        <v>1</v>
      </c>
      <c r="AO276" s="85" t="s">
        <v>802</v>
      </c>
      <c r="AP276" s="79" t="s">
        <v>176</v>
      </c>
      <c r="AQ276" s="79">
        <v>0</v>
      </c>
      <c r="AR276" s="79">
        <v>0</v>
      </c>
      <c r="AS276" s="79"/>
      <c r="AT276" s="79"/>
      <c r="AU276" s="79"/>
      <c r="AV276" s="79"/>
      <c r="AW276" s="79"/>
      <c r="AX276" s="79"/>
      <c r="AY276" s="79"/>
      <c r="AZ276" s="79"/>
      <c r="BA276">
        <v>9</v>
      </c>
      <c r="BB276" s="78" t="str">
        <f>REPLACE(INDEX(GroupVertices[Group],MATCH(Edges[[#This Row],[Vertex 1]],GroupVertices[Vertex],0)),1,1,"")</f>
        <v>2</v>
      </c>
      <c r="BC276" s="78" t="str">
        <f>REPLACE(INDEX(GroupVertices[Group],MATCH(Edges[[#This Row],[Vertex 2]],GroupVertices[Vertex],0)),1,1,"")</f>
        <v>2</v>
      </c>
      <c r="BD276" s="48"/>
      <c r="BE276" s="49"/>
      <c r="BF276" s="48"/>
      <c r="BG276" s="49"/>
      <c r="BH276" s="48"/>
      <c r="BI276" s="49"/>
      <c r="BJ276" s="48"/>
      <c r="BK276" s="49"/>
      <c r="BL276" s="48"/>
    </row>
    <row r="277" spans="1:64" ht="15">
      <c r="A277" s="64" t="s">
        <v>226</v>
      </c>
      <c r="B277" s="64" t="s">
        <v>267</v>
      </c>
      <c r="C277" s="65" t="s">
        <v>2659</v>
      </c>
      <c r="D277" s="66">
        <v>10</v>
      </c>
      <c r="E277" s="67" t="s">
        <v>136</v>
      </c>
      <c r="F277" s="68">
        <v>12</v>
      </c>
      <c r="G277" s="65"/>
      <c r="H277" s="69"/>
      <c r="I277" s="70"/>
      <c r="J277" s="70"/>
      <c r="K277" s="34" t="s">
        <v>65</v>
      </c>
      <c r="L277" s="77">
        <v>277</v>
      </c>
      <c r="M277" s="77"/>
      <c r="N277" s="72"/>
      <c r="O277" s="79" t="s">
        <v>336</v>
      </c>
      <c r="P277" s="81">
        <v>43687.78733796296</v>
      </c>
      <c r="Q277" s="79" t="s">
        <v>353</v>
      </c>
      <c r="R277" s="82" t="s">
        <v>509</v>
      </c>
      <c r="S277" s="79" t="s">
        <v>548</v>
      </c>
      <c r="T277" s="79"/>
      <c r="U277" s="79"/>
      <c r="V277" s="82" t="s">
        <v>581</v>
      </c>
      <c r="W277" s="81">
        <v>43687.78733796296</v>
      </c>
      <c r="X277" s="82" t="s">
        <v>635</v>
      </c>
      <c r="Y277" s="79"/>
      <c r="Z277" s="79"/>
      <c r="AA277" s="85" t="s">
        <v>807</v>
      </c>
      <c r="AB277" s="85" t="s">
        <v>803</v>
      </c>
      <c r="AC277" s="79" t="b">
        <v>0</v>
      </c>
      <c r="AD277" s="79">
        <v>0</v>
      </c>
      <c r="AE277" s="85" t="s">
        <v>1036</v>
      </c>
      <c r="AF277" s="79" t="b">
        <v>0</v>
      </c>
      <c r="AG277" s="79" t="s">
        <v>1102</v>
      </c>
      <c r="AH277" s="79"/>
      <c r="AI277" s="85" t="s">
        <v>1033</v>
      </c>
      <c r="AJ277" s="79" t="b">
        <v>0</v>
      </c>
      <c r="AK277" s="79">
        <v>0</v>
      </c>
      <c r="AL277" s="85" t="s">
        <v>1033</v>
      </c>
      <c r="AM277" s="79" t="s">
        <v>1109</v>
      </c>
      <c r="AN277" s="79" t="b">
        <v>1</v>
      </c>
      <c r="AO277" s="85" t="s">
        <v>803</v>
      </c>
      <c r="AP277" s="79" t="s">
        <v>176</v>
      </c>
      <c r="AQ277" s="79">
        <v>0</v>
      </c>
      <c r="AR277" s="79">
        <v>0</v>
      </c>
      <c r="AS277" s="79"/>
      <c r="AT277" s="79"/>
      <c r="AU277" s="79"/>
      <c r="AV277" s="79"/>
      <c r="AW277" s="79"/>
      <c r="AX277" s="79"/>
      <c r="AY277" s="79"/>
      <c r="AZ277" s="79"/>
      <c r="BA277">
        <v>9</v>
      </c>
      <c r="BB277" s="78" t="str">
        <f>REPLACE(INDEX(GroupVertices[Group],MATCH(Edges[[#This Row],[Vertex 1]],GroupVertices[Vertex],0)),1,1,"")</f>
        <v>2</v>
      </c>
      <c r="BC277" s="78" t="str">
        <f>REPLACE(INDEX(GroupVertices[Group],MATCH(Edges[[#This Row],[Vertex 2]],GroupVertices[Vertex],0)),1,1,"")</f>
        <v>2</v>
      </c>
      <c r="BD277" s="48"/>
      <c r="BE277" s="49"/>
      <c r="BF277" s="48"/>
      <c r="BG277" s="49"/>
      <c r="BH277" s="48"/>
      <c r="BI277" s="49"/>
      <c r="BJ277" s="48"/>
      <c r="BK277" s="49"/>
      <c r="BL277" s="48"/>
    </row>
    <row r="278" spans="1:64" ht="15">
      <c r="A278" s="64" t="s">
        <v>226</v>
      </c>
      <c r="B278" s="64" t="s">
        <v>267</v>
      </c>
      <c r="C278" s="65" t="s">
        <v>2659</v>
      </c>
      <c r="D278" s="66">
        <v>10</v>
      </c>
      <c r="E278" s="67" t="s">
        <v>136</v>
      </c>
      <c r="F278" s="68">
        <v>12</v>
      </c>
      <c r="G278" s="65"/>
      <c r="H278" s="69"/>
      <c r="I278" s="70"/>
      <c r="J278" s="70"/>
      <c r="K278" s="34" t="s">
        <v>65</v>
      </c>
      <c r="L278" s="77">
        <v>278</v>
      </c>
      <c r="M278" s="77"/>
      <c r="N278" s="72"/>
      <c r="O278" s="79" t="s">
        <v>336</v>
      </c>
      <c r="P278" s="81">
        <v>43687.86314814815</v>
      </c>
      <c r="Q278" s="79" t="s">
        <v>354</v>
      </c>
      <c r="R278" s="82" t="s">
        <v>510</v>
      </c>
      <c r="S278" s="79" t="s">
        <v>548</v>
      </c>
      <c r="T278" s="79"/>
      <c r="U278" s="79"/>
      <c r="V278" s="82" t="s">
        <v>581</v>
      </c>
      <c r="W278" s="81">
        <v>43687.86314814815</v>
      </c>
      <c r="X278" s="82" t="s">
        <v>636</v>
      </c>
      <c r="Y278" s="79"/>
      <c r="Z278" s="79"/>
      <c r="AA278" s="85" t="s">
        <v>808</v>
      </c>
      <c r="AB278" s="85" t="s">
        <v>804</v>
      </c>
      <c r="AC278" s="79" t="b">
        <v>0</v>
      </c>
      <c r="AD278" s="79">
        <v>0</v>
      </c>
      <c r="AE278" s="85" t="s">
        <v>1036</v>
      </c>
      <c r="AF278" s="79" t="b">
        <v>0</v>
      </c>
      <c r="AG278" s="79" t="s">
        <v>1102</v>
      </c>
      <c r="AH278" s="79"/>
      <c r="AI278" s="85" t="s">
        <v>1033</v>
      </c>
      <c r="AJ278" s="79" t="b">
        <v>0</v>
      </c>
      <c r="AK278" s="79">
        <v>0</v>
      </c>
      <c r="AL278" s="85" t="s">
        <v>1033</v>
      </c>
      <c r="AM278" s="79" t="s">
        <v>1109</v>
      </c>
      <c r="AN278" s="79" t="b">
        <v>1</v>
      </c>
      <c r="AO278" s="85" t="s">
        <v>804</v>
      </c>
      <c r="AP278" s="79" t="s">
        <v>176</v>
      </c>
      <c r="AQ278" s="79">
        <v>0</v>
      </c>
      <c r="AR278" s="79">
        <v>0</v>
      </c>
      <c r="AS278" s="79"/>
      <c r="AT278" s="79"/>
      <c r="AU278" s="79"/>
      <c r="AV278" s="79"/>
      <c r="AW278" s="79"/>
      <c r="AX278" s="79"/>
      <c r="AY278" s="79"/>
      <c r="AZ278" s="79"/>
      <c r="BA278">
        <v>9</v>
      </c>
      <c r="BB278" s="78" t="str">
        <f>REPLACE(INDEX(GroupVertices[Group],MATCH(Edges[[#This Row],[Vertex 1]],GroupVertices[Vertex],0)),1,1,"")</f>
        <v>2</v>
      </c>
      <c r="BC278" s="78" t="str">
        <f>REPLACE(INDEX(GroupVertices[Group],MATCH(Edges[[#This Row],[Vertex 2]],GroupVertices[Vertex],0)),1,1,"")</f>
        <v>2</v>
      </c>
      <c r="BD278" s="48"/>
      <c r="BE278" s="49"/>
      <c r="BF278" s="48"/>
      <c r="BG278" s="49"/>
      <c r="BH278" s="48"/>
      <c r="BI278" s="49"/>
      <c r="BJ278" s="48"/>
      <c r="BK278" s="49"/>
      <c r="BL278" s="48"/>
    </row>
    <row r="279" spans="1:64" ht="15">
      <c r="A279" s="64" t="s">
        <v>226</v>
      </c>
      <c r="B279" s="64" t="s">
        <v>267</v>
      </c>
      <c r="C279" s="65" t="s">
        <v>2659</v>
      </c>
      <c r="D279" s="66">
        <v>10</v>
      </c>
      <c r="E279" s="67" t="s">
        <v>136</v>
      </c>
      <c r="F279" s="68">
        <v>12</v>
      </c>
      <c r="G279" s="65"/>
      <c r="H279" s="69"/>
      <c r="I279" s="70"/>
      <c r="J279" s="70"/>
      <c r="K279" s="34" t="s">
        <v>65</v>
      </c>
      <c r="L279" s="77">
        <v>279</v>
      </c>
      <c r="M279" s="77"/>
      <c r="N279" s="72"/>
      <c r="O279" s="79" t="s">
        <v>336</v>
      </c>
      <c r="P279" s="81">
        <v>43687.89246527778</v>
      </c>
      <c r="Q279" s="79" t="s">
        <v>382</v>
      </c>
      <c r="R279" s="79"/>
      <c r="S279" s="79"/>
      <c r="T279" s="79"/>
      <c r="U279" s="79"/>
      <c r="V279" s="82" t="s">
        <v>581</v>
      </c>
      <c r="W279" s="81">
        <v>43687.89246527778</v>
      </c>
      <c r="X279" s="82" t="s">
        <v>664</v>
      </c>
      <c r="Y279" s="79"/>
      <c r="Z279" s="79"/>
      <c r="AA279" s="85" t="s">
        <v>836</v>
      </c>
      <c r="AB279" s="85" t="s">
        <v>833</v>
      </c>
      <c r="AC279" s="79" t="b">
        <v>0</v>
      </c>
      <c r="AD279" s="79">
        <v>0</v>
      </c>
      <c r="AE279" s="85" t="s">
        <v>1038</v>
      </c>
      <c r="AF279" s="79" t="b">
        <v>0</v>
      </c>
      <c r="AG279" s="79" t="s">
        <v>1102</v>
      </c>
      <c r="AH279" s="79"/>
      <c r="AI279" s="85" t="s">
        <v>1033</v>
      </c>
      <c r="AJ279" s="79" t="b">
        <v>0</v>
      </c>
      <c r="AK279" s="79">
        <v>0</v>
      </c>
      <c r="AL279" s="85" t="s">
        <v>1033</v>
      </c>
      <c r="AM279" s="79" t="s">
        <v>1109</v>
      </c>
      <c r="AN279" s="79" t="b">
        <v>0</v>
      </c>
      <c r="AO279" s="85" t="s">
        <v>833</v>
      </c>
      <c r="AP279" s="79" t="s">
        <v>176</v>
      </c>
      <c r="AQ279" s="79">
        <v>0</v>
      </c>
      <c r="AR279" s="79">
        <v>0</v>
      </c>
      <c r="AS279" s="79"/>
      <c r="AT279" s="79"/>
      <c r="AU279" s="79"/>
      <c r="AV279" s="79"/>
      <c r="AW279" s="79"/>
      <c r="AX279" s="79"/>
      <c r="AY279" s="79"/>
      <c r="AZ279" s="79"/>
      <c r="BA279">
        <v>9</v>
      </c>
      <c r="BB279" s="78" t="str">
        <f>REPLACE(INDEX(GroupVertices[Group],MATCH(Edges[[#This Row],[Vertex 1]],GroupVertices[Vertex],0)),1,1,"")</f>
        <v>2</v>
      </c>
      <c r="BC279" s="78" t="str">
        <f>REPLACE(INDEX(GroupVertices[Group],MATCH(Edges[[#This Row],[Vertex 2]],GroupVertices[Vertex],0)),1,1,"")</f>
        <v>2</v>
      </c>
      <c r="BD279" s="48"/>
      <c r="BE279" s="49"/>
      <c r="BF279" s="48"/>
      <c r="BG279" s="49"/>
      <c r="BH279" s="48"/>
      <c r="BI279" s="49"/>
      <c r="BJ279" s="48"/>
      <c r="BK279" s="49"/>
      <c r="BL279" s="48"/>
    </row>
    <row r="280" spans="1:64" ht="15">
      <c r="A280" s="64" t="s">
        <v>226</v>
      </c>
      <c r="B280" s="64" t="s">
        <v>267</v>
      </c>
      <c r="C280" s="65" t="s">
        <v>2659</v>
      </c>
      <c r="D280" s="66">
        <v>10</v>
      </c>
      <c r="E280" s="67" t="s">
        <v>136</v>
      </c>
      <c r="F280" s="68">
        <v>12</v>
      </c>
      <c r="G280" s="65"/>
      <c r="H280" s="69"/>
      <c r="I280" s="70"/>
      <c r="J280" s="70"/>
      <c r="K280" s="34" t="s">
        <v>65</v>
      </c>
      <c r="L280" s="77">
        <v>280</v>
      </c>
      <c r="M280" s="77"/>
      <c r="N280" s="72"/>
      <c r="O280" s="79" t="s">
        <v>336</v>
      </c>
      <c r="P280" s="81">
        <v>43688.08936342593</v>
      </c>
      <c r="Q280" s="79" t="s">
        <v>369</v>
      </c>
      <c r="R280" s="79"/>
      <c r="S280" s="79"/>
      <c r="T280" s="79"/>
      <c r="U280" s="79"/>
      <c r="V280" s="82" t="s">
        <v>581</v>
      </c>
      <c r="W280" s="81">
        <v>43688.08936342593</v>
      </c>
      <c r="X280" s="82" t="s">
        <v>651</v>
      </c>
      <c r="Y280" s="79"/>
      <c r="Z280" s="79"/>
      <c r="AA280" s="85" t="s">
        <v>823</v>
      </c>
      <c r="AB280" s="85" t="s">
        <v>819</v>
      </c>
      <c r="AC280" s="79" t="b">
        <v>0</v>
      </c>
      <c r="AD280" s="79">
        <v>0</v>
      </c>
      <c r="AE280" s="85" t="s">
        <v>1037</v>
      </c>
      <c r="AF280" s="79" t="b">
        <v>0</v>
      </c>
      <c r="AG280" s="79" t="s">
        <v>1103</v>
      </c>
      <c r="AH280" s="79"/>
      <c r="AI280" s="85" t="s">
        <v>1033</v>
      </c>
      <c r="AJ280" s="79" t="b">
        <v>0</v>
      </c>
      <c r="AK280" s="79">
        <v>0</v>
      </c>
      <c r="AL280" s="85" t="s">
        <v>1033</v>
      </c>
      <c r="AM280" s="79" t="s">
        <v>1111</v>
      </c>
      <c r="AN280" s="79" t="b">
        <v>0</v>
      </c>
      <c r="AO280" s="85" t="s">
        <v>819</v>
      </c>
      <c r="AP280" s="79" t="s">
        <v>176</v>
      </c>
      <c r="AQ280" s="79">
        <v>0</v>
      </c>
      <c r="AR280" s="79">
        <v>0</v>
      </c>
      <c r="AS280" s="79"/>
      <c r="AT280" s="79"/>
      <c r="AU280" s="79"/>
      <c r="AV280" s="79"/>
      <c r="AW280" s="79"/>
      <c r="AX280" s="79"/>
      <c r="AY280" s="79"/>
      <c r="AZ280" s="79"/>
      <c r="BA280">
        <v>9</v>
      </c>
      <c r="BB280" s="78" t="str">
        <f>REPLACE(INDEX(GroupVertices[Group],MATCH(Edges[[#This Row],[Vertex 1]],GroupVertices[Vertex],0)),1,1,"")</f>
        <v>2</v>
      </c>
      <c r="BC280" s="78" t="str">
        <f>REPLACE(INDEX(GroupVertices[Group],MATCH(Edges[[#This Row],[Vertex 2]],GroupVertices[Vertex],0)),1,1,"")</f>
        <v>2</v>
      </c>
      <c r="BD280" s="48"/>
      <c r="BE280" s="49"/>
      <c r="BF280" s="48"/>
      <c r="BG280" s="49"/>
      <c r="BH280" s="48"/>
      <c r="BI280" s="49"/>
      <c r="BJ280" s="48"/>
      <c r="BK280" s="49"/>
      <c r="BL280" s="48"/>
    </row>
    <row r="281" spans="1:64" ht="15">
      <c r="A281" s="64" t="s">
        <v>226</v>
      </c>
      <c r="B281" s="64" t="s">
        <v>267</v>
      </c>
      <c r="C281" s="65" t="s">
        <v>2659</v>
      </c>
      <c r="D281" s="66">
        <v>10</v>
      </c>
      <c r="E281" s="67" t="s">
        <v>136</v>
      </c>
      <c r="F281" s="68">
        <v>12</v>
      </c>
      <c r="G281" s="65"/>
      <c r="H281" s="69"/>
      <c r="I281" s="70"/>
      <c r="J281" s="70"/>
      <c r="K281" s="34" t="s">
        <v>65</v>
      </c>
      <c r="L281" s="77">
        <v>281</v>
      </c>
      <c r="M281" s="77"/>
      <c r="N281" s="72"/>
      <c r="O281" s="79" t="s">
        <v>336</v>
      </c>
      <c r="P281" s="81">
        <v>43688.1043287037</v>
      </c>
      <c r="Q281" s="79" t="s">
        <v>370</v>
      </c>
      <c r="R281" s="82" t="s">
        <v>523</v>
      </c>
      <c r="S281" s="79" t="s">
        <v>548</v>
      </c>
      <c r="T281" s="79"/>
      <c r="U281" s="79"/>
      <c r="V281" s="82" t="s">
        <v>581</v>
      </c>
      <c r="W281" s="81">
        <v>43688.1043287037</v>
      </c>
      <c r="X281" s="82" t="s">
        <v>652</v>
      </c>
      <c r="Y281" s="79"/>
      <c r="Z281" s="79"/>
      <c r="AA281" s="85" t="s">
        <v>824</v>
      </c>
      <c r="AB281" s="85" t="s">
        <v>809</v>
      </c>
      <c r="AC281" s="79" t="b">
        <v>0</v>
      </c>
      <c r="AD281" s="79">
        <v>0</v>
      </c>
      <c r="AE281" s="85" t="s">
        <v>1034</v>
      </c>
      <c r="AF281" s="79" t="b">
        <v>0</v>
      </c>
      <c r="AG281" s="79" t="s">
        <v>1102</v>
      </c>
      <c r="AH281" s="79"/>
      <c r="AI281" s="85" t="s">
        <v>1033</v>
      </c>
      <c r="AJ281" s="79" t="b">
        <v>0</v>
      </c>
      <c r="AK281" s="79">
        <v>0</v>
      </c>
      <c r="AL281" s="85" t="s">
        <v>1033</v>
      </c>
      <c r="AM281" s="79" t="s">
        <v>1111</v>
      </c>
      <c r="AN281" s="79" t="b">
        <v>1</v>
      </c>
      <c r="AO281" s="85" t="s">
        <v>809</v>
      </c>
      <c r="AP281" s="79" t="s">
        <v>176</v>
      </c>
      <c r="AQ281" s="79">
        <v>0</v>
      </c>
      <c r="AR281" s="79">
        <v>0</v>
      </c>
      <c r="AS281" s="79"/>
      <c r="AT281" s="79"/>
      <c r="AU281" s="79"/>
      <c r="AV281" s="79"/>
      <c r="AW281" s="79"/>
      <c r="AX281" s="79"/>
      <c r="AY281" s="79"/>
      <c r="AZ281" s="79"/>
      <c r="BA281">
        <v>9</v>
      </c>
      <c r="BB281" s="78" t="str">
        <f>REPLACE(INDEX(GroupVertices[Group],MATCH(Edges[[#This Row],[Vertex 1]],GroupVertices[Vertex],0)),1,1,"")</f>
        <v>2</v>
      </c>
      <c r="BC281" s="78" t="str">
        <f>REPLACE(INDEX(GroupVertices[Group],MATCH(Edges[[#This Row],[Vertex 2]],GroupVertices[Vertex],0)),1,1,"")</f>
        <v>2</v>
      </c>
      <c r="BD281" s="48"/>
      <c r="BE281" s="49"/>
      <c r="BF281" s="48"/>
      <c r="BG281" s="49"/>
      <c r="BH281" s="48"/>
      <c r="BI281" s="49"/>
      <c r="BJ281" s="48"/>
      <c r="BK281" s="49"/>
      <c r="BL281" s="48"/>
    </row>
    <row r="282" spans="1:64" ht="15">
      <c r="A282" s="64" t="s">
        <v>226</v>
      </c>
      <c r="B282" s="64" t="s">
        <v>267</v>
      </c>
      <c r="C282" s="65" t="s">
        <v>2659</v>
      </c>
      <c r="D282" s="66">
        <v>10</v>
      </c>
      <c r="E282" s="67" t="s">
        <v>136</v>
      </c>
      <c r="F282" s="68">
        <v>12</v>
      </c>
      <c r="G282" s="65"/>
      <c r="H282" s="69"/>
      <c r="I282" s="70"/>
      <c r="J282" s="70"/>
      <c r="K282" s="34" t="s">
        <v>65</v>
      </c>
      <c r="L282" s="77">
        <v>282</v>
      </c>
      <c r="M282" s="77"/>
      <c r="N282" s="72"/>
      <c r="O282" s="79" t="s">
        <v>336</v>
      </c>
      <c r="P282" s="81">
        <v>43688.105625</v>
      </c>
      <c r="Q282" s="79" t="s">
        <v>371</v>
      </c>
      <c r="R282" s="79"/>
      <c r="S282" s="79"/>
      <c r="T282" s="79"/>
      <c r="U282" s="79"/>
      <c r="V282" s="82" t="s">
        <v>581</v>
      </c>
      <c r="W282" s="81">
        <v>43688.105625</v>
      </c>
      <c r="X282" s="82" t="s">
        <v>653</v>
      </c>
      <c r="Y282" s="79"/>
      <c r="Z282" s="79"/>
      <c r="AA282" s="85" t="s">
        <v>825</v>
      </c>
      <c r="AB282" s="85" t="s">
        <v>821</v>
      </c>
      <c r="AC282" s="79" t="b">
        <v>0</v>
      </c>
      <c r="AD282" s="79">
        <v>0</v>
      </c>
      <c r="AE282" s="85" t="s">
        <v>1037</v>
      </c>
      <c r="AF282" s="79" t="b">
        <v>0</v>
      </c>
      <c r="AG282" s="79" t="s">
        <v>1102</v>
      </c>
      <c r="AH282" s="79"/>
      <c r="AI282" s="85" t="s">
        <v>1033</v>
      </c>
      <c r="AJ282" s="79" t="b">
        <v>0</v>
      </c>
      <c r="AK282" s="79">
        <v>0</v>
      </c>
      <c r="AL282" s="85" t="s">
        <v>1033</v>
      </c>
      <c r="AM282" s="79" t="s">
        <v>1111</v>
      </c>
      <c r="AN282" s="79" t="b">
        <v>0</v>
      </c>
      <c r="AO282" s="85" t="s">
        <v>821</v>
      </c>
      <c r="AP282" s="79" t="s">
        <v>176</v>
      </c>
      <c r="AQ282" s="79">
        <v>0</v>
      </c>
      <c r="AR282" s="79">
        <v>0</v>
      </c>
      <c r="AS282" s="79"/>
      <c r="AT282" s="79"/>
      <c r="AU282" s="79"/>
      <c r="AV282" s="79"/>
      <c r="AW282" s="79"/>
      <c r="AX282" s="79"/>
      <c r="AY282" s="79"/>
      <c r="AZ282" s="79"/>
      <c r="BA282">
        <v>9</v>
      </c>
      <c r="BB282" s="78" t="str">
        <f>REPLACE(INDEX(GroupVertices[Group],MATCH(Edges[[#This Row],[Vertex 1]],GroupVertices[Vertex],0)),1,1,"")</f>
        <v>2</v>
      </c>
      <c r="BC282" s="78" t="str">
        <f>REPLACE(INDEX(GroupVertices[Group],MATCH(Edges[[#This Row],[Vertex 2]],GroupVertices[Vertex],0)),1,1,"")</f>
        <v>2</v>
      </c>
      <c r="BD282" s="48"/>
      <c r="BE282" s="49"/>
      <c r="BF282" s="48"/>
      <c r="BG282" s="49"/>
      <c r="BH282" s="48"/>
      <c r="BI282" s="49"/>
      <c r="BJ282" s="48"/>
      <c r="BK282" s="49"/>
      <c r="BL282" s="48"/>
    </row>
    <row r="283" spans="1:64" ht="15">
      <c r="A283" s="64" t="s">
        <v>226</v>
      </c>
      <c r="B283" s="64" t="s">
        <v>267</v>
      </c>
      <c r="C283" s="65" t="s">
        <v>2659</v>
      </c>
      <c r="D283" s="66">
        <v>10</v>
      </c>
      <c r="E283" s="67" t="s">
        <v>136</v>
      </c>
      <c r="F283" s="68">
        <v>12</v>
      </c>
      <c r="G283" s="65"/>
      <c r="H283" s="69"/>
      <c r="I283" s="70"/>
      <c r="J283" s="70"/>
      <c r="K283" s="34" t="s">
        <v>65</v>
      </c>
      <c r="L283" s="77">
        <v>283</v>
      </c>
      <c r="M283" s="77"/>
      <c r="N283" s="72"/>
      <c r="O283" s="79" t="s">
        <v>336</v>
      </c>
      <c r="P283" s="81">
        <v>43688.54332175926</v>
      </c>
      <c r="Q283" s="79" t="s">
        <v>372</v>
      </c>
      <c r="R283" s="82" t="s">
        <v>524</v>
      </c>
      <c r="S283" s="79" t="s">
        <v>548</v>
      </c>
      <c r="T283" s="79"/>
      <c r="U283" s="79"/>
      <c r="V283" s="82" t="s">
        <v>581</v>
      </c>
      <c r="W283" s="81">
        <v>43688.54332175926</v>
      </c>
      <c r="X283" s="82" t="s">
        <v>654</v>
      </c>
      <c r="Y283" s="79"/>
      <c r="Z283" s="79"/>
      <c r="AA283" s="85" t="s">
        <v>826</v>
      </c>
      <c r="AB283" s="85" t="s">
        <v>810</v>
      </c>
      <c r="AC283" s="79" t="b">
        <v>0</v>
      </c>
      <c r="AD283" s="79">
        <v>0</v>
      </c>
      <c r="AE283" s="85" t="s">
        <v>1034</v>
      </c>
      <c r="AF283" s="79" t="b">
        <v>0</v>
      </c>
      <c r="AG283" s="79" t="s">
        <v>1102</v>
      </c>
      <c r="AH283" s="79"/>
      <c r="AI283" s="85" t="s">
        <v>1033</v>
      </c>
      <c r="AJ283" s="79" t="b">
        <v>0</v>
      </c>
      <c r="AK283" s="79">
        <v>0</v>
      </c>
      <c r="AL283" s="85" t="s">
        <v>1033</v>
      </c>
      <c r="AM283" s="79" t="s">
        <v>1109</v>
      </c>
      <c r="AN283" s="79" t="b">
        <v>1</v>
      </c>
      <c r="AO283" s="85" t="s">
        <v>810</v>
      </c>
      <c r="AP283" s="79" t="s">
        <v>176</v>
      </c>
      <c r="AQ283" s="79">
        <v>0</v>
      </c>
      <c r="AR283" s="79">
        <v>0</v>
      </c>
      <c r="AS283" s="79"/>
      <c r="AT283" s="79"/>
      <c r="AU283" s="79"/>
      <c r="AV283" s="79"/>
      <c r="AW283" s="79"/>
      <c r="AX283" s="79"/>
      <c r="AY283" s="79"/>
      <c r="AZ283" s="79"/>
      <c r="BA283">
        <v>9</v>
      </c>
      <c r="BB283" s="78" t="str">
        <f>REPLACE(INDEX(GroupVertices[Group],MATCH(Edges[[#This Row],[Vertex 1]],GroupVertices[Vertex],0)),1,1,"")</f>
        <v>2</v>
      </c>
      <c r="BC283" s="78" t="str">
        <f>REPLACE(INDEX(GroupVertices[Group],MATCH(Edges[[#This Row],[Vertex 2]],GroupVertices[Vertex],0)),1,1,"")</f>
        <v>2</v>
      </c>
      <c r="BD283" s="48"/>
      <c r="BE283" s="49"/>
      <c r="BF283" s="48"/>
      <c r="BG283" s="49"/>
      <c r="BH283" s="48"/>
      <c r="BI283" s="49"/>
      <c r="BJ283" s="48"/>
      <c r="BK283" s="49"/>
      <c r="BL283" s="48"/>
    </row>
    <row r="284" spans="1:64" ht="15">
      <c r="A284" s="64" t="s">
        <v>226</v>
      </c>
      <c r="B284" s="64" t="s">
        <v>267</v>
      </c>
      <c r="C284" s="65" t="s">
        <v>2659</v>
      </c>
      <c r="D284" s="66">
        <v>10</v>
      </c>
      <c r="E284" s="67" t="s">
        <v>136</v>
      </c>
      <c r="F284" s="68">
        <v>12</v>
      </c>
      <c r="G284" s="65"/>
      <c r="H284" s="69"/>
      <c r="I284" s="70"/>
      <c r="J284" s="70"/>
      <c r="K284" s="34" t="s">
        <v>65</v>
      </c>
      <c r="L284" s="77">
        <v>284</v>
      </c>
      <c r="M284" s="77"/>
      <c r="N284" s="72"/>
      <c r="O284" s="79" t="s">
        <v>336</v>
      </c>
      <c r="P284" s="81">
        <v>43688.62924768519</v>
      </c>
      <c r="Q284" s="79" t="s">
        <v>373</v>
      </c>
      <c r="R284" s="79"/>
      <c r="S284" s="79"/>
      <c r="T284" s="79"/>
      <c r="U284" s="79"/>
      <c r="V284" s="82" t="s">
        <v>581</v>
      </c>
      <c r="W284" s="81">
        <v>43688.62924768519</v>
      </c>
      <c r="X284" s="82" t="s">
        <v>655</v>
      </c>
      <c r="Y284" s="79"/>
      <c r="Z284" s="79"/>
      <c r="AA284" s="85" t="s">
        <v>827</v>
      </c>
      <c r="AB284" s="85" t="s">
        <v>822</v>
      </c>
      <c r="AC284" s="79" t="b">
        <v>0</v>
      </c>
      <c r="AD284" s="79">
        <v>0</v>
      </c>
      <c r="AE284" s="85" t="s">
        <v>1037</v>
      </c>
      <c r="AF284" s="79" t="b">
        <v>0</v>
      </c>
      <c r="AG284" s="79" t="s">
        <v>1102</v>
      </c>
      <c r="AH284" s="79"/>
      <c r="AI284" s="85" t="s">
        <v>1033</v>
      </c>
      <c r="AJ284" s="79" t="b">
        <v>0</v>
      </c>
      <c r="AK284" s="79">
        <v>0</v>
      </c>
      <c r="AL284" s="85" t="s">
        <v>1033</v>
      </c>
      <c r="AM284" s="79" t="s">
        <v>1109</v>
      </c>
      <c r="AN284" s="79" t="b">
        <v>0</v>
      </c>
      <c r="AO284" s="85" t="s">
        <v>822</v>
      </c>
      <c r="AP284" s="79" t="s">
        <v>176</v>
      </c>
      <c r="AQ284" s="79">
        <v>0</v>
      </c>
      <c r="AR284" s="79">
        <v>0</v>
      </c>
      <c r="AS284" s="79"/>
      <c r="AT284" s="79"/>
      <c r="AU284" s="79"/>
      <c r="AV284" s="79"/>
      <c r="AW284" s="79"/>
      <c r="AX284" s="79"/>
      <c r="AY284" s="79"/>
      <c r="AZ284" s="79"/>
      <c r="BA284">
        <v>9</v>
      </c>
      <c r="BB284" s="78" t="str">
        <f>REPLACE(INDEX(GroupVertices[Group],MATCH(Edges[[#This Row],[Vertex 1]],GroupVertices[Vertex],0)),1,1,"")</f>
        <v>2</v>
      </c>
      <c r="BC284" s="78" t="str">
        <f>REPLACE(INDEX(GroupVertices[Group],MATCH(Edges[[#This Row],[Vertex 2]],GroupVertices[Vertex],0)),1,1,"")</f>
        <v>2</v>
      </c>
      <c r="BD284" s="48"/>
      <c r="BE284" s="49"/>
      <c r="BF284" s="48"/>
      <c r="BG284" s="49"/>
      <c r="BH284" s="48"/>
      <c r="BI284" s="49"/>
      <c r="BJ284" s="48"/>
      <c r="BK284" s="49"/>
      <c r="BL284" s="48"/>
    </row>
    <row r="285" spans="1:64" ht="15">
      <c r="A285" s="64" t="s">
        <v>249</v>
      </c>
      <c r="B285" s="64" t="s">
        <v>267</v>
      </c>
      <c r="C285" s="65" t="s">
        <v>2656</v>
      </c>
      <c r="D285" s="66">
        <v>3</v>
      </c>
      <c r="E285" s="67" t="s">
        <v>132</v>
      </c>
      <c r="F285" s="68">
        <v>35</v>
      </c>
      <c r="G285" s="65"/>
      <c r="H285" s="69"/>
      <c r="I285" s="70"/>
      <c r="J285" s="70"/>
      <c r="K285" s="34" t="s">
        <v>65</v>
      </c>
      <c r="L285" s="77">
        <v>285</v>
      </c>
      <c r="M285" s="77"/>
      <c r="N285" s="72"/>
      <c r="O285" s="79" t="s">
        <v>336</v>
      </c>
      <c r="P285" s="81">
        <v>43687.71533564815</v>
      </c>
      <c r="Q285" s="79" t="s">
        <v>424</v>
      </c>
      <c r="R285" s="79"/>
      <c r="S285" s="79"/>
      <c r="T285" s="79"/>
      <c r="U285" s="79"/>
      <c r="V285" s="82" t="s">
        <v>603</v>
      </c>
      <c r="W285" s="81">
        <v>43687.71533564815</v>
      </c>
      <c r="X285" s="82" t="s">
        <v>706</v>
      </c>
      <c r="Y285" s="79"/>
      <c r="Z285" s="79"/>
      <c r="AA285" s="85" t="s">
        <v>878</v>
      </c>
      <c r="AB285" s="85" t="s">
        <v>975</v>
      </c>
      <c r="AC285" s="79" t="b">
        <v>0</v>
      </c>
      <c r="AD285" s="79">
        <v>16</v>
      </c>
      <c r="AE285" s="85" t="s">
        <v>1035</v>
      </c>
      <c r="AF285" s="79" t="b">
        <v>0</v>
      </c>
      <c r="AG285" s="79" t="s">
        <v>1102</v>
      </c>
      <c r="AH285" s="79"/>
      <c r="AI285" s="85" t="s">
        <v>1033</v>
      </c>
      <c r="AJ285" s="79" t="b">
        <v>0</v>
      </c>
      <c r="AK285" s="79">
        <v>0</v>
      </c>
      <c r="AL285" s="85" t="s">
        <v>1033</v>
      </c>
      <c r="AM285" s="79" t="s">
        <v>1109</v>
      </c>
      <c r="AN285" s="79" t="b">
        <v>0</v>
      </c>
      <c r="AO285" s="85" t="s">
        <v>975</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1</v>
      </c>
      <c r="BC285" s="78" t="str">
        <f>REPLACE(INDEX(GroupVertices[Group],MATCH(Edges[[#This Row],[Vertex 2]],GroupVertices[Vertex],0)),1,1,"")</f>
        <v>2</v>
      </c>
      <c r="BD285" s="48"/>
      <c r="BE285" s="49"/>
      <c r="BF285" s="48"/>
      <c r="BG285" s="49"/>
      <c r="BH285" s="48"/>
      <c r="BI285" s="49"/>
      <c r="BJ285" s="48"/>
      <c r="BK285" s="49"/>
      <c r="BL285" s="48"/>
    </row>
    <row r="286" spans="1:64" ht="15">
      <c r="A286" s="64" t="s">
        <v>226</v>
      </c>
      <c r="B286" s="64" t="s">
        <v>249</v>
      </c>
      <c r="C286" s="65" t="s">
        <v>2659</v>
      </c>
      <c r="D286" s="66">
        <v>10</v>
      </c>
      <c r="E286" s="67" t="s">
        <v>136</v>
      </c>
      <c r="F286" s="68">
        <v>12</v>
      </c>
      <c r="G286" s="65"/>
      <c r="H286" s="69"/>
      <c r="I286" s="70"/>
      <c r="J286" s="70"/>
      <c r="K286" s="34" t="s">
        <v>66</v>
      </c>
      <c r="L286" s="77">
        <v>286</v>
      </c>
      <c r="M286" s="77"/>
      <c r="N286" s="72"/>
      <c r="O286" s="79" t="s">
        <v>336</v>
      </c>
      <c r="P286" s="81">
        <v>43687.78344907407</v>
      </c>
      <c r="Q286" s="79" t="s">
        <v>352</v>
      </c>
      <c r="R286" s="82" t="s">
        <v>508</v>
      </c>
      <c r="S286" s="79" t="s">
        <v>548</v>
      </c>
      <c r="T286" s="79"/>
      <c r="U286" s="79"/>
      <c r="V286" s="82" t="s">
        <v>581</v>
      </c>
      <c r="W286" s="81">
        <v>43687.78344907407</v>
      </c>
      <c r="X286" s="82" t="s">
        <v>634</v>
      </c>
      <c r="Y286" s="79"/>
      <c r="Z286" s="79"/>
      <c r="AA286" s="85" t="s">
        <v>806</v>
      </c>
      <c r="AB286" s="85" t="s">
        <v>802</v>
      </c>
      <c r="AC286" s="79" t="b">
        <v>0</v>
      </c>
      <c r="AD286" s="79">
        <v>0</v>
      </c>
      <c r="AE286" s="85" t="s">
        <v>1036</v>
      </c>
      <c r="AF286" s="79" t="b">
        <v>0</v>
      </c>
      <c r="AG286" s="79" t="s">
        <v>1102</v>
      </c>
      <c r="AH286" s="79"/>
      <c r="AI286" s="85" t="s">
        <v>1033</v>
      </c>
      <c r="AJ286" s="79" t="b">
        <v>0</v>
      </c>
      <c r="AK286" s="79">
        <v>0</v>
      </c>
      <c r="AL286" s="85" t="s">
        <v>1033</v>
      </c>
      <c r="AM286" s="79" t="s">
        <v>1109</v>
      </c>
      <c r="AN286" s="79" t="b">
        <v>1</v>
      </c>
      <c r="AO286" s="85" t="s">
        <v>802</v>
      </c>
      <c r="AP286" s="79" t="s">
        <v>176</v>
      </c>
      <c r="AQ286" s="79">
        <v>0</v>
      </c>
      <c r="AR286" s="79">
        <v>0</v>
      </c>
      <c r="AS286" s="79"/>
      <c r="AT286" s="79"/>
      <c r="AU286" s="79"/>
      <c r="AV286" s="79"/>
      <c r="AW286" s="79"/>
      <c r="AX286" s="79"/>
      <c r="AY286" s="79"/>
      <c r="AZ286" s="79"/>
      <c r="BA286">
        <v>9</v>
      </c>
      <c r="BB286" s="78" t="str">
        <f>REPLACE(INDEX(GroupVertices[Group],MATCH(Edges[[#This Row],[Vertex 1]],GroupVertices[Vertex],0)),1,1,"")</f>
        <v>2</v>
      </c>
      <c r="BC286" s="78" t="str">
        <f>REPLACE(INDEX(GroupVertices[Group],MATCH(Edges[[#This Row],[Vertex 2]],GroupVertices[Vertex],0)),1,1,"")</f>
        <v>1</v>
      </c>
      <c r="BD286" s="48"/>
      <c r="BE286" s="49"/>
      <c r="BF286" s="48"/>
      <c r="BG286" s="49"/>
      <c r="BH286" s="48"/>
      <c r="BI286" s="49"/>
      <c r="BJ286" s="48"/>
      <c r="BK286" s="49"/>
      <c r="BL286" s="48"/>
    </row>
    <row r="287" spans="1:64" ht="15">
      <c r="A287" s="64" t="s">
        <v>226</v>
      </c>
      <c r="B287" s="64" t="s">
        <v>249</v>
      </c>
      <c r="C287" s="65" t="s">
        <v>2659</v>
      </c>
      <c r="D287" s="66">
        <v>10</v>
      </c>
      <c r="E287" s="67" t="s">
        <v>136</v>
      </c>
      <c r="F287" s="68">
        <v>12</v>
      </c>
      <c r="G287" s="65"/>
      <c r="H287" s="69"/>
      <c r="I287" s="70"/>
      <c r="J287" s="70"/>
      <c r="K287" s="34" t="s">
        <v>66</v>
      </c>
      <c r="L287" s="77">
        <v>287</v>
      </c>
      <c r="M287" s="77"/>
      <c r="N287" s="72"/>
      <c r="O287" s="79" t="s">
        <v>336</v>
      </c>
      <c r="P287" s="81">
        <v>43687.78733796296</v>
      </c>
      <c r="Q287" s="79" t="s">
        <v>353</v>
      </c>
      <c r="R287" s="82" t="s">
        <v>509</v>
      </c>
      <c r="S287" s="79" t="s">
        <v>548</v>
      </c>
      <c r="T287" s="79"/>
      <c r="U287" s="79"/>
      <c r="V287" s="82" t="s">
        <v>581</v>
      </c>
      <c r="W287" s="81">
        <v>43687.78733796296</v>
      </c>
      <c r="X287" s="82" t="s">
        <v>635</v>
      </c>
      <c r="Y287" s="79"/>
      <c r="Z287" s="79"/>
      <c r="AA287" s="85" t="s">
        <v>807</v>
      </c>
      <c r="AB287" s="85" t="s">
        <v>803</v>
      </c>
      <c r="AC287" s="79" t="b">
        <v>0</v>
      </c>
      <c r="AD287" s="79">
        <v>0</v>
      </c>
      <c r="AE287" s="85" t="s">
        <v>1036</v>
      </c>
      <c r="AF287" s="79" t="b">
        <v>0</v>
      </c>
      <c r="AG287" s="79" t="s">
        <v>1102</v>
      </c>
      <c r="AH287" s="79"/>
      <c r="AI287" s="85" t="s">
        <v>1033</v>
      </c>
      <c r="AJ287" s="79" t="b">
        <v>0</v>
      </c>
      <c r="AK287" s="79">
        <v>0</v>
      </c>
      <c r="AL287" s="85" t="s">
        <v>1033</v>
      </c>
      <c r="AM287" s="79" t="s">
        <v>1109</v>
      </c>
      <c r="AN287" s="79" t="b">
        <v>1</v>
      </c>
      <c r="AO287" s="85" t="s">
        <v>803</v>
      </c>
      <c r="AP287" s="79" t="s">
        <v>176</v>
      </c>
      <c r="AQ287" s="79">
        <v>0</v>
      </c>
      <c r="AR287" s="79">
        <v>0</v>
      </c>
      <c r="AS287" s="79"/>
      <c r="AT287" s="79"/>
      <c r="AU287" s="79"/>
      <c r="AV287" s="79"/>
      <c r="AW287" s="79"/>
      <c r="AX287" s="79"/>
      <c r="AY287" s="79"/>
      <c r="AZ287" s="79"/>
      <c r="BA287">
        <v>9</v>
      </c>
      <c r="BB287" s="78" t="str">
        <f>REPLACE(INDEX(GroupVertices[Group],MATCH(Edges[[#This Row],[Vertex 1]],GroupVertices[Vertex],0)),1,1,"")</f>
        <v>2</v>
      </c>
      <c r="BC287" s="78" t="str">
        <f>REPLACE(INDEX(GroupVertices[Group],MATCH(Edges[[#This Row],[Vertex 2]],GroupVertices[Vertex],0)),1,1,"")</f>
        <v>1</v>
      </c>
      <c r="BD287" s="48"/>
      <c r="BE287" s="49"/>
      <c r="BF287" s="48"/>
      <c r="BG287" s="49"/>
      <c r="BH287" s="48"/>
      <c r="BI287" s="49"/>
      <c r="BJ287" s="48"/>
      <c r="BK287" s="49"/>
      <c r="BL287" s="48"/>
    </row>
    <row r="288" spans="1:64" ht="15">
      <c r="A288" s="64" t="s">
        <v>226</v>
      </c>
      <c r="B288" s="64" t="s">
        <v>249</v>
      </c>
      <c r="C288" s="65" t="s">
        <v>2659</v>
      </c>
      <c r="D288" s="66">
        <v>10</v>
      </c>
      <c r="E288" s="67" t="s">
        <v>136</v>
      </c>
      <c r="F288" s="68">
        <v>12</v>
      </c>
      <c r="G288" s="65"/>
      <c r="H288" s="69"/>
      <c r="I288" s="70"/>
      <c r="J288" s="70"/>
      <c r="K288" s="34" t="s">
        <v>66</v>
      </c>
      <c r="L288" s="77">
        <v>288</v>
      </c>
      <c r="M288" s="77"/>
      <c r="N288" s="72"/>
      <c r="O288" s="79" t="s">
        <v>336</v>
      </c>
      <c r="P288" s="81">
        <v>43687.86314814815</v>
      </c>
      <c r="Q288" s="79" t="s">
        <v>354</v>
      </c>
      <c r="R288" s="82" t="s">
        <v>510</v>
      </c>
      <c r="S288" s="79" t="s">
        <v>548</v>
      </c>
      <c r="T288" s="79"/>
      <c r="U288" s="79"/>
      <c r="V288" s="82" t="s">
        <v>581</v>
      </c>
      <c r="W288" s="81">
        <v>43687.86314814815</v>
      </c>
      <c r="X288" s="82" t="s">
        <v>636</v>
      </c>
      <c r="Y288" s="79"/>
      <c r="Z288" s="79"/>
      <c r="AA288" s="85" t="s">
        <v>808</v>
      </c>
      <c r="AB288" s="85" t="s">
        <v>804</v>
      </c>
      <c r="AC288" s="79" t="b">
        <v>0</v>
      </c>
      <c r="AD288" s="79">
        <v>0</v>
      </c>
      <c r="AE288" s="85" t="s">
        <v>1036</v>
      </c>
      <c r="AF288" s="79" t="b">
        <v>0</v>
      </c>
      <c r="AG288" s="79" t="s">
        <v>1102</v>
      </c>
      <c r="AH288" s="79"/>
      <c r="AI288" s="85" t="s">
        <v>1033</v>
      </c>
      <c r="AJ288" s="79" t="b">
        <v>0</v>
      </c>
      <c r="AK288" s="79">
        <v>0</v>
      </c>
      <c r="AL288" s="85" t="s">
        <v>1033</v>
      </c>
      <c r="AM288" s="79" t="s">
        <v>1109</v>
      </c>
      <c r="AN288" s="79" t="b">
        <v>1</v>
      </c>
      <c r="AO288" s="85" t="s">
        <v>804</v>
      </c>
      <c r="AP288" s="79" t="s">
        <v>176</v>
      </c>
      <c r="AQ288" s="79">
        <v>0</v>
      </c>
      <c r="AR288" s="79">
        <v>0</v>
      </c>
      <c r="AS288" s="79"/>
      <c r="AT288" s="79"/>
      <c r="AU288" s="79"/>
      <c r="AV288" s="79"/>
      <c r="AW288" s="79"/>
      <c r="AX288" s="79"/>
      <c r="AY288" s="79"/>
      <c r="AZ288" s="79"/>
      <c r="BA288">
        <v>9</v>
      </c>
      <c r="BB288" s="78" t="str">
        <f>REPLACE(INDEX(GroupVertices[Group],MATCH(Edges[[#This Row],[Vertex 1]],GroupVertices[Vertex],0)),1,1,"")</f>
        <v>2</v>
      </c>
      <c r="BC288" s="78" t="str">
        <f>REPLACE(INDEX(GroupVertices[Group],MATCH(Edges[[#This Row],[Vertex 2]],GroupVertices[Vertex],0)),1,1,"")</f>
        <v>1</v>
      </c>
      <c r="BD288" s="48"/>
      <c r="BE288" s="49"/>
      <c r="BF288" s="48"/>
      <c r="BG288" s="49"/>
      <c r="BH288" s="48"/>
      <c r="BI288" s="49"/>
      <c r="BJ288" s="48"/>
      <c r="BK288" s="49"/>
      <c r="BL288" s="48"/>
    </row>
    <row r="289" spans="1:64" ht="15">
      <c r="A289" s="64" t="s">
        <v>226</v>
      </c>
      <c r="B289" s="64" t="s">
        <v>249</v>
      </c>
      <c r="C289" s="65" t="s">
        <v>2659</v>
      </c>
      <c r="D289" s="66">
        <v>10</v>
      </c>
      <c r="E289" s="67" t="s">
        <v>136</v>
      </c>
      <c r="F289" s="68">
        <v>12</v>
      </c>
      <c r="G289" s="65"/>
      <c r="H289" s="69"/>
      <c r="I289" s="70"/>
      <c r="J289" s="70"/>
      <c r="K289" s="34" t="s">
        <v>66</v>
      </c>
      <c r="L289" s="77">
        <v>289</v>
      </c>
      <c r="M289" s="77"/>
      <c r="N289" s="72"/>
      <c r="O289" s="79" t="s">
        <v>336</v>
      </c>
      <c r="P289" s="81">
        <v>43687.89246527778</v>
      </c>
      <c r="Q289" s="79" t="s">
        <v>382</v>
      </c>
      <c r="R289" s="79"/>
      <c r="S289" s="79"/>
      <c r="T289" s="79"/>
      <c r="U289" s="79"/>
      <c r="V289" s="82" t="s">
        <v>581</v>
      </c>
      <c r="W289" s="81">
        <v>43687.89246527778</v>
      </c>
      <c r="X289" s="82" t="s">
        <v>664</v>
      </c>
      <c r="Y289" s="79"/>
      <c r="Z289" s="79"/>
      <c r="AA289" s="85" t="s">
        <v>836</v>
      </c>
      <c r="AB289" s="85" t="s">
        <v>833</v>
      </c>
      <c r="AC289" s="79" t="b">
        <v>0</v>
      </c>
      <c r="AD289" s="79">
        <v>0</v>
      </c>
      <c r="AE289" s="85" t="s">
        <v>1038</v>
      </c>
      <c r="AF289" s="79" t="b">
        <v>0</v>
      </c>
      <c r="AG289" s="79" t="s">
        <v>1102</v>
      </c>
      <c r="AH289" s="79"/>
      <c r="AI289" s="85" t="s">
        <v>1033</v>
      </c>
      <c r="AJ289" s="79" t="b">
        <v>0</v>
      </c>
      <c r="AK289" s="79">
        <v>0</v>
      </c>
      <c r="AL289" s="85" t="s">
        <v>1033</v>
      </c>
      <c r="AM289" s="79" t="s">
        <v>1109</v>
      </c>
      <c r="AN289" s="79" t="b">
        <v>0</v>
      </c>
      <c r="AO289" s="85" t="s">
        <v>833</v>
      </c>
      <c r="AP289" s="79" t="s">
        <v>176</v>
      </c>
      <c r="AQ289" s="79">
        <v>0</v>
      </c>
      <c r="AR289" s="79">
        <v>0</v>
      </c>
      <c r="AS289" s="79"/>
      <c r="AT289" s="79"/>
      <c r="AU289" s="79"/>
      <c r="AV289" s="79"/>
      <c r="AW289" s="79"/>
      <c r="AX289" s="79"/>
      <c r="AY289" s="79"/>
      <c r="AZ289" s="79"/>
      <c r="BA289">
        <v>9</v>
      </c>
      <c r="BB289" s="78" t="str">
        <f>REPLACE(INDEX(GroupVertices[Group],MATCH(Edges[[#This Row],[Vertex 1]],GroupVertices[Vertex],0)),1,1,"")</f>
        <v>2</v>
      </c>
      <c r="BC289" s="78" t="str">
        <f>REPLACE(INDEX(GroupVertices[Group],MATCH(Edges[[#This Row],[Vertex 2]],GroupVertices[Vertex],0)),1,1,"")</f>
        <v>1</v>
      </c>
      <c r="BD289" s="48"/>
      <c r="BE289" s="49"/>
      <c r="BF289" s="48"/>
      <c r="BG289" s="49"/>
      <c r="BH289" s="48"/>
      <c r="BI289" s="49"/>
      <c r="BJ289" s="48"/>
      <c r="BK289" s="49"/>
      <c r="BL289" s="48"/>
    </row>
    <row r="290" spans="1:64" ht="15">
      <c r="A290" s="64" t="s">
        <v>226</v>
      </c>
      <c r="B290" s="64" t="s">
        <v>249</v>
      </c>
      <c r="C290" s="65" t="s">
        <v>2659</v>
      </c>
      <c r="D290" s="66">
        <v>10</v>
      </c>
      <c r="E290" s="67" t="s">
        <v>136</v>
      </c>
      <c r="F290" s="68">
        <v>12</v>
      </c>
      <c r="G290" s="65"/>
      <c r="H290" s="69"/>
      <c r="I290" s="70"/>
      <c r="J290" s="70"/>
      <c r="K290" s="34" t="s">
        <v>66</v>
      </c>
      <c r="L290" s="77">
        <v>290</v>
      </c>
      <c r="M290" s="77"/>
      <c r="N290" s="72"/>
      <c r="O290" s="79" t="s">
        <v>336</v>
      </c>
      <c r="P290" s="81">
        <v>43688.08936342593</v>
      </c>
      <c r="Q290" s="79" t="s">
        <v>369</v>
      </c>
      <c r="R290" s="79"/>
      <c r="S290" s="79"/>
      <c r="T290" s="79"/>
      <c r="U290" s="79"/>
      <c r="V290" s="82" t="s">
        <v>581</v>
      </c>
      <c r="W290" s="81">
        <v>43688.08936342593</v>
      </c>
      <c r="X290" s="82" t="s">
        <v>651</v>
      </c>
      <c r="Y290" s="79"/>
      <c r="Z290" s="79"/>
      <c r="AA290" s="85" t="s">
        <v>823</v>
      </c>
      <c r="AB290" s="85" t="s">
        <v>819</v>
      </c>
      <c r="AC290" s="79" t="b">
        <v>0</v>
      </c>
      <c r="AD290" s="79">
        <v>0</v>
      </c>
      <c r="AE290" s="85" t="s">
        <v>1037</v>
      </c>
      <c r="AF290" s="79" t="b">
        <v>0</v>
      </c>
      <c r="AG290" s="79" t="s">
        <v>1103</v>
      </c>
      <c r="AH290" s="79"/>
      <c r="AI290" s="85" t="s">
        <v>1033</v>
      </c>
      <c r="AJ290" s="79" t="b">
        <v>0</v>
      </c>
      <c r="AK290" s="79">
        <v>0</v>
      </c>
      <c r="AL290" s="85" t="s">
        <v>1033</v>
      </c>
      <c r="AM290" s="79" t="s">
        <v>1111</v>
      </c>
      <c r="AN290" s="79" t="b">
        <v>0</v>
      </c>
      <c r="AO290" s="85" t="s">
        <v>819</v>
      </c>
      <c r="AP290" s="79" t="s">
        <v>176</v>
      </c>
      <c r="AQ290" s="79">
        <v>0</v>
      </c>
      <c r="AR290" s="79">
        <v>0</v>
      </c>
      <c r="AS290" s="79"/>
      <c r="AT290" s="79"/>
      <c r="AU290" s="79"/>
      <c r="AV290" s="79"/>
      <c r="AW290" s="79"/>
      <c r="AX290" s="79"/>
      <c r="AY290" s="79"/>
      <c r="AZ290" s="79"/>
      <c r="BA290">
        <v>9</v>
      </c>
      <c r="BB290" s="78" t="str">
        <f>REPLACE(INDEX(GroupVertices[Group],MATCH(Edges[[#This Row],[Vertex 1]],GroupVertices[Vertex],0)),1,1,"")</f>
        <v>2</v>
      </c>
      <c r="BC290" s="78" t="str">
        <f>REPLACE(INDEX(GroupVertices[Group],MATCH(Edges[[#This Row],[Vertex 2]],GroupVertices[Vertex],0)),1,1,"")</f>
        <v>1</v>
      </c>
      <c r="BD290" s="48"/>
      <c r="BE290" s="49"/>
      <c r="BF290" s="48"/>
      <c r="BG290" s="49"/>
      <c r="BH290" s="48"/>
      <c r="BI290" s="49"/>
      <c r="BJ290" s="48"/>
      <c r="BK290" s="49"/>
      <c r="BL290" s="48"/>
    </row>
    <row r="291" spans="1:64" ht="15">
      <c r="A291" s="64" t="s">
        <v>226</v>
      </c>
      <c r="B291" s="64" t="s">
        <v>249</v>
      </c>
      <c r="C291" s="65" t="s">
        <v>2659</v>
      </c>
      <c r="D291" s="66">
        <v>10</v>
      </c>
      <c r="E291" s="67" t="s">
        <v>136</v>
      </c>
      <c r="F291" s="68">
        <v>12</v>
      </c>
      <c r="G291" s="65"/>
      <c r="H291" s="69"/>
      <c r="I291" s="70"/>
      <c r="J291" s="70"/>
      <c r="K291" s="34" t="s">
        <v>66</v>
      </c>
      <c r="L291" s="77">
        <v>291</v>
      </c>
      <c r="M291" s="77"/>
      <c r="N291" s="72"/>
      <c r="O291" s="79" t="s">
        <v>336</v>
      </c>
      <c r="P291" s="81">
        <v>43688.1043287037</v>
      </c>
      <c r="Q291" s="79" t="s">
        <v>370</v>
      </c>
      <c r="R291" s="82" t="s">
        <v>523</v>
      </c>
      <c r="S291" s="79" t="s">
        <v>548</v>
      </c>
      <c r="T291" s="79"/>
      <c r="U291" s="79"/>
      <c r="V291" s="82" t="s">
        <v>581</v>
      </c>
      <c r="W291" s="81">
        <v>43688.1043287037</v>
      </c>
      <c r="X291" s="82" t="s">
        <v>652</v>
      </c>
      <c r="Y291" s="79"/>
      <c r="Z291" s="79"/>
      <c r="AA291" s="85" t="s">
        <v>824</v>
      </c>
      <c r="AB291" s="85" t="s">
        <v>809</v>
      </c>
      <c r="AC291" s="79" t="b">
        <v>0</v>
      </c>
      <c r="AD291" s="79">
        <v>0</v>
      </c>
      <c r="AE291" s="85" t="s">
        <v>1034</v>
      </c>
      <c r="AF291" s="79" t="b">
        <v>0</v>
      </c>
      <c r="AG291" s="79" t="s">
        <v>1102</v>
      </c>
      <c r="AH291" s="79"/>
      <c r="AI291" s="85" t="s">
        <v>1033</v>
      </c>
      <c r="AJ291" s="79" t="b">
        <v>0</v>
      </c>
      <c r="AK291" s="79">
        <v>0</v>
      </c>
      <c r="AL291" s="85" t="s">
        <v>1033</v>
      </c>
      <c r="AM291" s="79" t="s">
        <v>1111</v>
      </c>
      <c r="AN291" s="79" t="b">
        <v>1</v>
      </c>
      <c r="AO291" s="85" t="s">
        <v>809</v>
      </c>
      <c r="AP291" s="79" t="s">
        <v>176</v>
      </c>
      <c r="AQ291" s="79">
        <v>0</v>
      </c>
      <c r="AR291" s="79">
        <v>0</v>
      </c>
      <c r="AS291" s="79"/>
      <c r="AT291" s="79"/>
      <c r="AU291" s="79"/>
      <c r="AV291" s="79"/>
      <c r="AW291" s="79"/>
      <c r="AX291" s="79"/>
      <c r="AY291" s="79"/>
      <c r="AZ291" s="79"/>
      <c r="BA291">
        <v>9</v>
      </c>
      <c r="BB291" s="78" t="str">
        <f>REPLACE(INDEX(GroupVertices[Group],MATCH(Edges[[#This Row],[Vertex 1]],GroupVertices[Vertex],0)),1,1,"")</f>
        <v>2</v>
      </c>
      <c r="BC291" s="78" t="str">
        <f>REPLACE(INDEX(GroupVertices[Group],MATCH(Edges[[#This Row],[Vertex 2]],GroupVertices[Vertex],0)),1,1,"")</f>
        <v>1</v>
      </c>
      <c r="BD291" s="48"/>
      <c r="BE291" s="49"/>
      <c r="BF291" s="48"/>
      <c r="BG291" s="49"/>
      <c r="BH291" s="48"/>
      <c r="BI291" s="49"/>
      <c r="BJ291" s="48"/>
      <c r="BK291" s="49"/>
      <c r="BL291" s="48"/>
    </row>
    <row r="292" spans="1:64" ht="15">
      <c r="A292" s="64" t="s">
        <v>226</v>
      </c>
      <c r="B292" s="64" t="s">
        <v>249</v>
      </c>
      <c r="C292" s="65" t="s">
        <v>2659</v>
      </c>
      <c r="D292" s="66">
        <v>10</v>
      </c>
      <c r="E292" s="67" t="s">
        <v>136</v>
      </c>
      <c r="F292" s="68">
        <v>12</v>
      </c>
      <c r="G292" s="65"/>
      <c r="H292" s="69"/>
      <c r="I292" s="70"/>
      <c r="J292" s="70"/>
      <c r="K292" s="34" t="s">
        <v>66</v>
      </c>
      <c r="L292" s="77">
        <v>292</v>
      </c>
      <c r="M292" s="77"/>
      <c r="N292" s="72"/>
      <c r="O292" s="79" t="s">
        <v>336</v>
      </c>
      <c r="P292" s="81">
        <v>43688.105625</v>
      </c>
      <c r="Q292" s="79" t="s">
        <v>371</v>
      </c>
      <c r="R292" s="79"/>
      <c r="S292" s="79"/>
      <c r="T292" s="79"/>
      <c r="U292" s="79"/>
      <c r="V292" s="82" t="s">
        <v>581</v>
      </c>
      <c r="W292" s="81">
        <v>43688.105625</v>
      </c>
      <c r="X292" s="82" t="s">
        <v>653</v>
      </c>
      <c r="Y292" s="79"/>
      <c r="Z292" s="79"/>
      <c r="AA292" s="85" t="s">
        <v>825</v>
      </c>
      <c r="AB292" s="85" t="s">
        <v>821</v>
      </c>
      <c r="AC292" s="79" t="b">
        <v>0</v>
      </c>
      <c r="AD292" s="79">
        <v>0</v>
      </c>
      <c r="AE292" s="85" t="s">
        <v>1037</v>
      </c>
      <c r="AF292" s="79" t="b">
        <v>0</v>
      </c>
      <c r="AG292" s="79" t="s">
        <v>1102</v>
      </c>
      <c r="AH292" s="79"/>
      <c r="AI292" s="85" t="s">
        <v>1033</v>
      </c>
      <c r="AJ292" s="79" t="b">
        <v>0</v>
      </c>
      <c r="AK292" s="79">
        <v>0</v>
      </c>
      <c r="AL292" s="85" t="s">
        <v>1033</v>
      </c>
      <c r="AM292" s="79" t="s">
        <v>1111</v>
      </c>
      <c r="AN292" s="79" t="b">
        <v>0</v>
      </c>
      <c r="AO292" s="85" t="s">
        <v>821</v>
      </c>
      <c r="AP292" s="79" t="s">
        <v>176</v>
      </c>
      <c r="AQ292" s="79">
        <v>0</v>
      </c>
      <c r="AR292" s="79">
        <v>0</v>
      </c>
      <c r="AS292" s="79"/>
      <c r="AT292" s="79"/>
      <c r="AU292" s="79"/>
      <c r="AV292" s="79"/>
      <c r="AW292" s="79"/>
      <c r="AX292" s="79"/>
      <c r="AY292" s="79"/>
      <c r="AZ292" s="79"/>
      <c r="BA292">
        <v>9</v>
      </c>
      <c r="BB292" s="78" t="str">
        <f>REPLACE(INDEX(GroupVertices[Group],MATCH(Edges[[#This Row],[Vertex 1]],GroupVertices[Vertex],0)),1,1,"")</f>
        <v>2</v>
      </c>
      <c r="BC292" s="78" t="str">
        <f>REPLACE(INDEX(GroupVertices[Group],MATCH(Edges[[#This Row],[Vertex 2]],GroupVertices[Vertex],0)),1,1,"")</f>
        <v>1</v>
      </c>
      <c r="BD292" s="48"/>
      <c r="BE292" s="49"/>
      <c r="BF292" s="48"/>
      <c r="BG292" s="49"/>
      <c r="BH292" s="48"/>
      <c r="BI292" s="49"/>
      <c r="BJ292" s="48"/>
      <c r="BK292" s="49"/>
      <c r="BL292" s="48"/>
    </row>
    <row r="293" spans="1:64" ht="15">
      <c r="A293" s="64" t="s">
        <v>226</v>
      </c>
      <c r="B293" s="64" t="s">
        <v>249</v>
      </c>
      <c r="C293" s="65" t="s">
        <v>2659</v>
      </c>
      <c r="D293" s="66">
        <v>10</v>
      </c>
      <c r="E293" s="67" t="s">
        <v>136</v>
      </c>
      <c r="F293" s="68">
        <v>12</v>
      </c>
      <c r="G293" s="65"/>
      <c r="H293" s="69"/>
      <c r="I293" s="70"/>
      <c r="J293" s="70"/>
      <c r="K293" s="34" t="s">
        <v>66</v>
      </c>
      <c r="L293" s="77">
        <v>293</v>
      </c>
      <c r="M293" s="77"/>
      <c r="N293" s="72"/>
      <c r="O293" s="79" t="s">
        <v>336</v>
      </c>
      <c r="P293" s="81">
        <v>43688.54332175926</v>
      </c>
      <c r="Q293" s="79" t="s">
        <v>372</v>
      </c>
      <c r="R293" s="82" t="s">
        <v>524</v>
      </c>
      <c r="S293" s="79" t="s">
        <v>548</v>
      </c>
      <c r="T293" s="79"/>
      <c r="U293" s="79"/>
      <c r="V293" s="82" t="s">
        <v>581</v>
      </c>
      <c r="W293" s="81">
        <v>43688.54332175926</v>
      </c>
      <c r="X293" s="82" t="s">
        <v>654</v>
      </c>
      <c r="Y293" s="79"/>
      <c r="Z293" s="79"/>
      <c r="AA293" s="85" t="s">
        <v>826</v>
      </c>
      <c r="AB293" s="85" t="s">
        <v>810</v>
      </c>
      <c r="AC293" s="79" t="b">
        <v>0</v>
      </c>
      <c r="AD293" s="79">
        <v>0</v>
      </c>
      <c r="AE293" s="85" t="s">
        <v>1034</v>
      </c>
      <c r="AF293" s="79" t="b">
        <v>0</v>
      </c>
      <c r="AG293" s="79" t="s">
        <v>1102</v>
      </c>
      <c r="AH293" s="79"/>
      <c r="AI293" s="85" t="s">
        <v>1033</v>
      </c>
      <c r="AJ293" s="79" t="b">
        <v>0</v>
      </c>
      <c r="AK293" s="79">
        <v>0</v>
      </c>
      <c r="AL293" s="85" t="s">
        <v>1033</v>
      </c>
      <c r="AM293" s="79" t="s">
        <v>1109</v>
      </c>
      <c r="AN293" s="79" t="b">
        <v>1</v>
      </c>
      <c r="AO293" s="85" t="s">
        <v>810</v>
      </c>
      <c r="AP293" s="79" t="s">
        <v>176</v>
      </c>
      <c r="AQ293" s="79">
        <v>0</v>
      </c>
      <c r="AR293" s="79">
        <v>0</v>
      </c>
      <c r="AS293" s="79"/>
      <c r="AT293" s="79"/>
      <c r="AU293" s="79"/>
      <c r="AV293" s="79"/>
      <c r="AW293" s="79"/>
      <c r="AX293" s="79"/>
      <c r="AY293" s="79"/>
      <c r="AZ293" s="79"/>
      <c r="BA293">
        <v>9</v>
      </c>
      <c r="BB293" s="78" t="str">
        <f>REPLACE(INDEX(GroupVertices[Group],MATCH(Edges[[#This Row],[Vertex 1]],GroupVertices[Vertex],0)),1,1,"")</f>
        <v>2</v>
      </c>
      <c r="BC293" s="78" t="str">
        <f>REPLACE(INDEX(GroupVertices[Group],MATCH(Edges[[#This Row],[Vertex 2]],GroupVertices[Vertex],0)),1,1,"")</f>
        <v>1</v>
      </c>
      <c r="BD293" s="48"/>
      <c r="BE293" s="49"/>
      <c r="BF293" s="48"/>
      <c r="BG293" s="49"/>
      <c r="BH293" s="48"/>
      <c r="BI293" s="49"/>
      <c r="BJ293" s="48"/>
      <c r="BK293" s="49"/>
      <c r="BL293" s="48"/>
    </row>
    <row r="294" spans="1:64" ht="15">
      <c r="A294" s="64" t="s">
        <v>226</v>
      </c>
      <c r="B294" s="64" t="s">
        <v>249</v>
      </c>
      <c r="C294" s="65" t="s">
        <v>2659</v>
      </c>
      <c r="D294" s="66">
        <v>10</v>
      </c>
      <c r="E294" s="67" t="s">
        <v>136</v>
      </c>
      <c r="F294" s="68">
        <v>12</v>
      </c>
      <c r="G294" s="65"/>
      <c r="H294" s="69"/>
      <c r="I294" s="70"/>
      <c r="J294" s="70"/>
      <c r="K294" s="34" t="s">
        <v>66</v>
      </c>
      <c r="L294" s="77">
        <v>294</v>
      </c>
      <c r="M294" s="77"/>
      <c r="N294" s="72"/>
      <c r="O294" s="79" t="s">
        <v>336</v>
      </c>
      <c r="P294" s="81">
        <v>43688.62924768519</v>
      </c>
      <c r="Q294" s="79" t="s">
        <v>373</v>
      </c>
      <c r="R294" s="79"/>
      <c r="S294" s="79"/>
      <c r="T294" s="79"/>
      <c r="U294" s="79"/>
      <c r="V294" s="82" t="s">
        <v>581</v>
      </c>
      <c r="W294" s="81">
        <v>43688.62924768519</v>
      </c>
      <c r="X294" s="82" t="s">
        <v>655</v>
      </c>
      <c r="Y294" s="79"/>
      <c r="Z294" s="79"/>
      <c r="AA294" s="85" t="s">
        <v>827</v>
      </c>
      <c r="AB294" s="85" t="s">
        <v>822</v>
      </c>
      <c r="AC294" s="79" t="b">
        <v>0</v>
      </c>
      <c r="AD294" s="79">
        <v>0</v>
      </c>
      <c r="AE294" s="85" t="s">
        <v>1037</v>
      </c>
      <c r="AF294" s="79" t="b">
        <v>0</v>
      </c>
      <c r="AG294" s="79" t="s">
        <v>1102</v>
      </c>
      <c r="AH294" s="79"/>
      <c r="AI294" s="85" t="s">
        <v>1033</v>
      </c>
      <c r="AJ294" s="79" t="b">
        <v>0</v>
      </c>
      <c r="AK294" s="79">
        <v>0</v>
      </c>
      <c r="AL294" s="85" t="s">
        <v>1033</v>
      </c>
      <c r="AM294" s="79" t="s">
        <v>1109</v>
      </c>
      <c r="AN294" s="79" t="b">
        <v>0</v>
      </c>
      <c r="AO294" s="85" t="s">
        <v>822</v>
      </c>
      <c r="AP294" s="79" t="s">
        <v>176</v>
      </c>
      <c r="AQ294" s="79">
        <v>0</v>
      </c>
      <c r="AR294" s="79">
        <v>0</v>
      </c>
      <c r="AS294" s="79"/>
      <c r="AT294" s="79"/>
      <c r="AU294" s="79"/>
      <c r="AV294" s="79"/>
      <c r="AW294" s="79"/>
      <c r="AX294" s="79"/>
      <c r="AY294" s="79"/>
      <c r="AZ294" s="79"/>
      <c r="BA294">
        <v>9</v>
      </c>
      <c r="BB294" s="78" t="str">
        <f>REPLACE(INDEX(GroupVertices[Group],MATCH(Edges[[#This Row],[Vertex 1]],GroupVertices[Vertex],0)),1,1,"")</f>
        <v>2</v>
      </c>
      <c r="BC294" s="78" t="str">
        <f>REPLACE(INDEX(GroupVertices[Group],MATCH(Edges[[#This Row],[Vertex 2]],GroupVertices[Vertex],0)),1,1,"")</f>
        <v>1</v>
      </c>
      <c r="BD294" s="48"/>
      <c r="BE294" s="49"/>
      <c r="BF294" s="48"/>
      <c r="BG294" s="49"/>
      <c r="BH294" s="48"/>
      <c r="BI294" s="49"/>
      <c r="BJ294" s="48"/>
      <c r="BK294" s="49"/>
      <c r="BL294" s="48"/>
    </row>
    <row r="295" spans="1:64" ht="15">
      <c r="A295" s="64" t="s">
        <v>249</v>
      </c>
      <c r="B295" s="64" t="s">
        <v>226</v>
      </c>
      <c r="C295" s="65" t="s">
        <v>2656</v>
      </c>
      <c r="D295" s="66">
        <v>3</v>
      </c>
      <c r="E295" s="67" t="s">
        <v>132</v>
      </c>
      <c r="F295" s="68">
        <v>35</v>
      </c>
      <c r="G295" s="65"/>
      <c r="H295" s="69"/>
      <c r="I295" s="70"/>
      <c r="J295" s="70"/>
      <c r="K295" s="34" t="s">
        <v>66</v>
      </c>
      <c r="L295" s="77">
        <v>295</v>
      </c>
      <c r="M295" s="77"/>
      <c r="N295" s="72"/>
      <c r="O295" s="79" t="s">
        <v>337</v>
      </c>
      <c r="P295" s="81">
        <v>43687.71533564815</v>
      </c>
      <c r="Q295" s="79" t="s">
        <v>424</v>
      </c>
      <c r="R295" s="79"/>
      <c r="S295" s="79"/>
      <c r="T295" s="79"/>
      <c r="U295" s="79"/>
      <c r="V295" s="82" t="s">
        <v>603</v>
      </c>
      <c r="W295" s="81">
        <v>43687.71533564815</v>
      </c>
      <c r="X295" s="82" t="s">
        <v>706</v>
      </c>
      <c r="Y295" s="79"/>
      <c r="Z295" s="79"/>
      <c r="AA295" s="85" t="s">
        <v>878</v>
      </c>
      <c r="AB295" s="85" t="s">
        <v>975</v>
      </c>
      <c r="AC295" s="79" t="b">
        <v>0</v>
      </c>
      <c r="AD295" s="79">
        <v>16</v>
      </c>
      <c r="AE295" s="85" t="s">
        <v>1035</v>
      </c>
      <c r="AF295" s="79" t="b">
        <v>0</v>
      </c>
      <c r="AG295" s="79" t="s">
        <v>1102</v>
      </c>
      <c r="AH295" s="79"/>
      <c r="AI295" s="85" t="s">
        <v>1033</v>
      </c>
      <c r="AJ295" s="79" t="b">
        <v>0</v>
      </c>
      <c r="AK295" s="79">
        <v>0</v>
      </c>
      <c r="AL295" s="85" t="s">
        <v>1033</v>
      </c>
      <c r="AM295" s="79" t="s">
        <v>1109</v>
      </c>
      <c r="AN295" s="79" t="b">
        <v>0</v>
      </c>
      <c r="AO295" s="85" t="s">
        <v>975</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1</v>
      </c>
      <c r="BC295" s="78" t="str">
        <f>REPLACE(INDEX(GroupVertices[Group],MATCH(Edges[[#This Row],[Vertex 2]],GroupVertices[Vertex],0)),1,1,"")</f>
        <v>2</v>
      </c>
      <c r="BD295" s="48">
        <v>0</v>
      </c>
      <c r="BE295" s="49">
        <v>0</v>
      </c>
      <c r="BF295" s="48">
        <v>0</v>
      </c>
      <c r="BG295" s="49">
        <v>0</v>
      </c>
      <c r="BH295" s="48">
        <v>0</v>
      </c>
      <c r="BI295" s="49">
        <v>0</v>
      </c>
      <c r="BJ295" s="48">
        <v>8</v>
      </c>
      <c r="BK295" s="49">
        <v>100</v>
      </c>
      <c r="BL295" s="48">
        <v>8</v>
      </c>
    </row>
    <row r="296" spans="1:64" ht="15">
      <c r="A296" s="64" t="s">
        <v>252</v>
      </c>
      <c r="B296" s="64" t="s">
        <v>289</v>
      </c>
      <c r="C296" s="65" t="s">
        <v>2656</v>
      </c>
      <c r="D296" s="66">
        <v>3</v>
      </c>
      <c r="E296" s="67" t="s">
        <v>132</v>
      </c>
      <c r="F296" s="68">
        <v>35</v>
      </c>
      <c r="G296" s="65"/>
      <c r="H296" s="69"/>
      <c r="I296" s="70"/>
      <c r="J296" s="70"/>
      <c r="K296" s="34" t="s">
        <v>65</v>
      </c>
      <c r="L296" s="77">
        <v>296</v>
      </c>
      <c r="M296" s="77"/>
      <c r="N296" s="72"/>
      <c r="O296" s="79" t="s">
        <v>336</v>
      </c>
      <c r="P296" s="81">
        <v>43687.73480324074</v>
      </c>
      <c r="Q296" s="79" t="s">
        <v>425</v>
      </c>
      <c r="R296" s="79"/>
      <c r="S296" s="79"/>
      <c r="T296" s="79"/>
      <c r="U296" s="79"/>
      <c r="V296" s="82" t="s">
        <v>606</v>
      </c>
      <c r="W296" s="81">
        <v>43687.73480324074</v>
      </c>
      <c r="X296" s="82" t="s">
        <v>707</v>
      </c>
      <c r="Y296" s="79"/>
      <c r="Z296" s="79"/>
      <c r="AA296" s="85" t="s">
        <v>879</v>
      </c>
      <c r="AB296" s="85" t="s">
        <v>880</v>
      </c>
      <c r="AC296" s="79" t="b">
        <v>0</v>
      </c>
      <c r="AD296" s="79">
        <v>0</v>
      </c>
      <c r="AE296" s="85" t="s">
        <v>1031</v>
      </c>
      <c r="AF296" s="79" t="b">
        <v>0</v>
      </c>
      <c r="AG296" s="79" t="s">
        <v>1102</v>
      </c>
      <c r="AH296" s="79"/>
      <c r="AI296" s="85" t="s">
        <v>1033</v>
      </c>
      <c r="AJ296" s="79" t="b">
        <v>0</v>
      </c>
      <c r="AK296" s="79">
        <v>0</v>
      </c>
      <c r="AL296" s="85" t="s">
        <v>1033</v>
      </c>
      <c r="AM296" s="79" t="s">
        <v>1109</v>
      </c>
      <c r="AN296" s="79" t="b">
        <v>0</v>
      </c>
      <c r="AO296" s="85" t="s">
        <v>880</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7</v>
      </c>
      <c r="BC296" s="78" t="str">
        <f>REPLACE(INDEX(GroupVertices[Group],MATCH(Edges[[#This Row],[Vertex 2]],GroupVertices[Vertex],0)),1,1,"")</f>
        <v>7</v>
      </c>
      <c r="BD296" s="48">
        <v>0</v>
      </c>
      <c r="BE296" s="49">
        <v>0</v>
      </c>
      <c r="BF296" s="48">
        <v>0</v>
      </c>
      <c r="BG296" s="49">
        <v>0</v>
      </c>
      <c r="BH296" s="48">
        <v>0</v>
      </c>
      <c r="BI296" s="49">
        <v>0</v>
      </c>
      <c r="BJ296" s="48">
        <v>10</v>
      </c>
      <c r="BK296" s="49">
        <v>100</v>
      </c>
      <c r="BL296" s="48">
        <v>10</v>
      </c>
    </row>
    <row r="297" spans="1:64" ht="15">
      <c r="A297" s="64" t="s">
        <v>249</v>
      </c>
      <c r="B297" s="64" t="s">
        <v>289</v>
      </c>
      <c r="C297" s="65" t="s">
        <v>2656</v>
      </c>
      <c r="D297" s="66">
        <v>3</v>
      </c>
      <c r="E297" s="67" t="s">
        <v>132</v>
      </c>
      <c r="F297" s="68">
        <v>35</v>
      </c>
      <c r="G297" s="65"/>
      <c r="H297" s="69"/>
      <c r="I297" s="70"/>
      <c r="J297" s="70"/>
      <c r="K297" s="34" t="s">
        <v>65</v>
      </c>
      <c r="L297" s="77">
        <v>297</v>
      </c>
      <c r="M297" s="77"/>
      <c r="N297" s="72"/>
      <c r="O297" s="79" t="s">
        <v>337</v>
      </c>
      <c r="P297" s="81">
        <v>43687.718819444446</v>
      </c>
      <c r="Q297" s="79" t="s">
        <v>426</v>
      </c>
      <c r="R297" s="79"/>
      <c r="S297" s="79"/>
      <c r="T297" s="79"/>
      <c r="U297" s="79"/>
      <c r="V297" s="82" t="s">
        <v>603</v>
      </c>
      <c r="W297" s="81">
        <v>43687.718819444446</v>
      </c>
      <c r="X297" s="82" t="s">
        <v>708</v>
      </c>
      <c r="Y297" s="79"/>
      <c r="Z297" s="79"/>
      <c r="AA297" s="85" t="s">
        <v>880</v>
      </c>
      <c r="AB297" s="85" t="s">
        <v>976</v>
      </c>
      <c r="AC297" s="79" t="b">
        <v>0</v>
      </c>
      <c r="AD297" s="79">
        <v>0</v>
      </c>
      <c r="AE297" s="85" t="s">
        <v>1058</v>
      </c>
      <c r="AF297" s="79" t="b">
        <v>0</v>
      </c>
      <c r="AG297" s="79" t="s">
        <v>1102</v>
      </c>
      <c r="AH297" s="79"/>
      <c r="AI297" s="85" t="s">
        <v>1033</v>
      </c>
      <c r="AJ297" s="79" t="b">
        <v>0</v>
      </c>
      <c r="AK297" s="79">
        <v>0</v>
      </c>
      <c r="AL297" s="85" t="s">
        <v>1033</v>
      </c>
      <c r="AM297" s="79" t="s">
        <v>1109</v>
      </c>
      <c r="AN297" s="79" t="b">
        <v>0</v>
      </c>
      <c r="AO297" s="85" t="s">
        <v>976</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1</v>
      </c>
      <c r="BC297" s="78" t="str">
        <f>REPLACE(INDEX(GroupVertices[Group],MATCH(Edges[[#This Row],[Vertex 2]],GroupVertices[Vertex],0)),1,1,"")</f>
        <v>7</v>
      </c>
      <c r="BD297" s="48">
        <v>0</v>
      </c>
      <c r="BE297" s="49">
        <v>0</v>
      </c>
      <c r="BF297" s="48">
        <v>0</v>
      </c>
      <c r="BG297" s="49">
        <v>0</v>
      </c>
      <c r="BH297" s="48">
        <v>0</v>
      </c>
      <c r="BI297" s="49">
        <v>0</v>
      </c>
      <c r="BJ297" s="48">
        <v>7</v>
      </c>
      <c r="BK297" s="49">
        <v>100</v>
      </c>
      <c r="BL297" s="48">
        <v>7</v>
      </c>
    </row>
    <row r="298" spans="1:64" ht="15">
      <c r="A298" s="64" t="s">
        <v>249</v>
      </c>
      <c r="B298" s="64" t="s">
        <v>289</v>
      </c>
      <c r="C298" s="65" t="s">
        <v>2656</v>
      </c>
      <c r="D298" s="66">
        <v>3</v>
      </c>
      <c r="E298" s="67" t="s">
        <v>132</v>
      </c>
      <c r="F298" s="68">
        <v>35</v>
      </c>
      <c r="G298" s="65"/>
      <c r="H298" s="69"/>
      <c r="I298" s="70"/>
      <c r="J298" s="70"/>
      <c r="K298" s="34" t="s">
        <v>65</v>
      </c>
      <c r="L298" s="77">
        <v>298</v>
      </c>
      <c r="M298" s="77"/>
      <c r="N298" s="72"/>
      <c r="O298" s="79" t="s">
        <v>336</v>
      </c>
      <c r="P298" s="81">
        <v>43687.74217592592</v>
      </c>
      <c r="Q298" s="79" t="s">
        <v>427</v>
      </c>
      <c r="R298" s="79"/>
      <c r="S298" s="79"/>
      <c r="T298" s="79"/>
      <c r="U298" s="79"/>
      <c r="V298" s="82" t="s">
        <v>603</v>
      </c>
      <c r="W298" s="81">
        <v>43687.74217592592</v>
      </c>
      <c r="X298" s="82" t="s">
        <v>709</v>
      </c>
      <c r="Y298" s="79"/>
      <c r="Z298" s="79"/>
      <c r="AA298" s="85" t="s">
        <v>881</v>
      </c>
      <c r="AB298" s="85" t="s">
        <v>879</v>
      </c>
      <c r="AC298" s="79" t="b">
        <v>0</v>
      </c>
      <c r="AD298" s="79">
        <v>1</v>
      </c>
      <c r="AE298" s="85" t="s">
        <v>1059</v>
      </c>
      <c r="AF298" s="79" t="b">
        <v>0</v>
      </c>
      <c r="AG298" s="79" t="s">
        <v>1102</v>
      </c>
      <c r="AH298" s="79"/>
      <c r="AI298" s="85" t="s">
        <v>1033</v>
      </c>
      <c r="AJ298" s="79" t="b">
        <v>0</v>
      </c>
      <c r="AK298" s="79">
        <v>0</v>
      </c>
      <c r="AL298" s="85" t="s">
        <v>1033</v>
      </c>
      <c r="AM298" s="79" t="s">
        <v>1109</v>
      </c>
      <c r="AN298" s="79" t="b">
        <v>0</v>
      </c>
      <c r="AO298" s="85" t="s">
        <v>879</v>
      </c>
      <c r="AP298" s="79" t="s">
        <v>176</v>
      </c>
      <c r="AQ298" s="79">
        <v>0</v>
      </c>
      <c r="AR298" s="79">
        <v>0</v>
      </c>
      <c r="AS298" s="79" t="s">
        <v>1118</v>
      </c>
      <c r="AT298" s="79" t="s">
        <v>1124</v>
      </c>
      <c r="AU298" s="79" t="s">
        <v>1125</v>
      </c>
      <c r="AV298" s="79" t="s">
        <v>1130</v>
      </c>
      <c r="AW298" s="79" t="s">
        <v>1139</v>
      </c>
      <c r="AX298" s="79" t="s">
        <v>1147</v>
      </c>
      <c r="AY298" s="79" t="s">
        <v>1152</v>
      </c>
      <c r="AZ298" s="82" t="s">
        <v>1159</v>
      </c>
      <c r="BA298">
        <v>1</v>
      </c>
      <c r="BB298" s="78" t="str">
        <f>REPLACE(INDEX(GroupVertices[Group],MATCH(Edges[[#This Row],[Vertex 1]],GroupVertices[Vertex],0)),1,1,"")</f>
        <v>1</v>
      </c>
      <c r="BC298" s="78" t="str">
        <f>REPLACE(INDEX(GroupVertices[Group],MATCH(Edges[[#This Row],[Vertex 2]],GroupVertices[Vertex],0)),1,1,"")</f>
        <v>7</v>
      </c>
      <c r="BD298" s="48">
        <v>3</v>
      </c>
      <c r="BE298" s="49">
        <v>16.666666666666668</v>
      </c>
      <c r="BF298" s="48">
        <v>0</v>
      </c>
      <c r="BG298" s="49">
        <v>0</v>
      </c>
      <c r="BH298" s="48">
        <v>0</v>
      </c>
      <c r="BI298" s="49">
        <v>0</v>
      </c>
      <c r="BJ298" s="48">
        <v>15</v>
      </c>
      <c r="BK298" s="49">
        <v>83.33333333333333</v>
      </c>
      <c r="BL298" s="48">
        <v>18</v>
      </c>
    </row>
    <row r="299" spans="1:64" ht="15">
      <c r="A299" s="64" t="s">
        <v>252</v>
      </c>
      <c r="B299" s="64" t="s">
        <v>249</v>
      </c>
      <c r="C299" s="65" t="s">
        <v>2655</v>
      </c>
      <c r="D299" s="66">
        <v>4.75</v>
      </c>
      <c r="E299" s="67" t="s">
        <v>136</v>
      </c>
      <c r="F299" s="68">
        <v>29.25</v>
      </c>
      <c r="G299" s="65"/>
      <c r="H299" s="69"/>
      <c r="I299" s="70"/>
      <c r="J299" s="70"/>
      <c r="K299" s="34" t="s">
        <v>66</v>
      </c>
      <c r="L299" s="77">
        <v>299</v>
      </c>
      <c r="M299" s="77"/>
      <c r="N299" s="72"/>
      <c r="O299" s="79" t="s">
        <v>337</v>
      </c>
      <c r="P299" s="81">
        <v>43687.73480324074</v>
      </c>
      <c r="Q299" s="79" t="s">
        <v>425</v>
      </c>
      <c r="R299" s="79"/>
      <c r="S299" s="79"/>
      <c r="T299" s="79"/>
      <c r="U299" s="79"/>
      <c r="V299" s="82" t="s">
        <v>606</v>
      </c>
      <c r="W299" s="81">
        <v>43687.73480324074</v>
      </c>
      <c r="X299" s="82" t="s">
        <v>707</v>
      </c>
      <c r="Y299" s="79"/>
      <c r="Z299" s="79"/>
      <c r="AA299" s="85" t="s">
        <v>879</v>
      </c>
      <c r="AB299" s="85" t="s">
        <v>880</v>
      </c>
      <c r="AC299" s="79" t="b">
        <v>0</v>
      </c>
      <c r="AD299" s="79">
        <v>0</v>
      </c>
      <c r="AE299" s="85" t="s">
        <v>1031</v>
      </c>
      <c r="AF299" s="79" t="b">
        <v>0</v>
      </c>
      <c r="AG299" s="79" t="s">
        <v>1102</v>
      </c>
      <c r="AH299" s="79"/>
      <c r="AI299" s="85" t="s">
        <v>1033</v>
      </c>
      <c r="AJ299" s="79" t="b">
        <v>0</v>
      </c>
      <c r="AK299" s="79">
        <v>0</v>
      </c>
      <c r="AL299" s="85" t="s">
        <v>1033</v>
      </c>
      <c r="AM299" s="79" t="s">
        <v>1109</v>
      </c>
      <c r="AN299" s="79" t="b">
        <v>0</v>
      </c>
      <c r="AO299" s="85" t="s">
        <v>880</v>
      </c>
      <c r="AP299" s="79" t="s">
        <v>176</v>
      </c>
      <c r="AQ299" s="79">
        <v>0</v>
      </c>
      <c r="AR299" s="79">
        <v>0</v>
      </c>
      <c r="AS299" s="79"/>
      <c r="AT299" s="79"/>
      <c r="AU299" s="79"/>
      <c r="AV299" s="79"/>
      <c r="AW299" s="79"/>
      <c r="AX299" s="79"/>
      <c r="AY299" s="79"/>
      <c r="AZ299" s="79"/>
      <c r="BA299">
        <v>2</v>
      </c>
      <c r="BB299" s="78" t="str">
        <f>REPLACE(INDEX(GroupVertices[Group],MATCH(Edges[[#This Row],[Vertex 1]],GroupVertices[Vertex],0)),1,1,"")</f>
        <v>7</v>
      </c>
      <c r="BC299" s="78" t="str">
        <f>REPLACE(INDEX(GroupVertices[Group],MATCH(Edges[[#This Row],[Vertex 2]],GroupVertices[Vertex],0)),1,1,"")</f>
        <v>1</v>
      </c>
      <c r="BD299" s="48"/>
      <c r="BE299" s="49"/>
      <c r="BF299" s="48"/>
      <c r="BG299" s="49"/>
      <c r="BH299" s="48"/>
      <c r="BI299" s="49"/>
      <c r="BJ299" s="48"/>
      <c r="BK299" s="49"/>
      <c r="BL299" s="48"/>
    </row>
    <row r="300" spans="1:64" ht="15">
      <c r="A300" s="64" t="s">
        <v>252</v>
      </c>
      <c r="B300" s="64" t="s">
        <v>249</v>
      </c>
      <c r="C300" s="65" t="s">
        <v>2655</v>
      </c>
      <c r="D300" s="66">
        <v>4.75</v>
      </c>
      <c r="E300" s="67" t="s">
        <v>136</v>
      </c>
      <c r="F300" s="68">
        <v>29.25</v>
      </c>
      <c r="G300" s="65"/>
      <c r="H300" s="69"/>
      <c r="I300" s="70"/>
      <c r="J300" s="70"/>
      <c r="K300" s="34" t="s">
        <v>66</v>
      </c>
      <c r="L300" s="77">
        <v>300</v>
      </c>
      <c r="M300" s="77"/>
      <c r="N300" s="72"/>
      <c r="O300" s="79" t="s">
        <v>337</v>
      </c>
      <c r="P300" s="81">
        <v>43687.76246527778</v>
      </c>
      <c r="Q300" s="79" t="s">
        <v>428</v>
      </c>
      <c r="R300" s="82" t="s">
        <v>539</v>
      </c>
      <c r="S300" s="79" t="s">
        <v>548</v>
      </c>
      <c r="T300" s="79"/>
      <c r="U300" s="79"/>
      <c r="V300" s="82" t="s">
        <v>606</v>
      </c>
      <c r="W300" s="81">
        <v>43687.76246527778</v>
      </c>
      <c r="X300" s="82" t="s">
        <v>710</v>
      </c>
      <c r="Y300" s="79"/>
      <c r="Z300" s="79"/>
      <c r="AA300" s="85" t="s">
        <v>882</v>
      </c>
      <c r="AB300" s="85" t="s">
        <v>880</v>
      </c>
      <c r="AC300" s="79" t="b">
        <v>0</v>
      </c>
      <c r="AD300" s="79">
        <v>0</v>
      </c>
      <c r="AE300" s="85" t="s">
        <v>1031</v>
      </c>
      <c r="AF300" s="79" t="b">
        <v>0</v>
      </c>
      <c r="AG300" s="79" t="s">
        <v>1102</v>
      </c>
      <c r="AH300" s="79"/>
      <c r="AI300" s="85" t="s">
        <v>1033</v>
      </c>
      <c r="AJ300" s="79" t="b">
        <v>0</v>
      </c>
      <c r="AK300" s="79">
        <v>0</v>
      </c>
      <c r="AL300" s="85" t="s">
        <v>1033</v>
      </c>
      <c r="AM300" s="79" t="s">
        <v>1109</v>
      </c>
      <c r="AN300" s="79" t="b">
        <v>1</v>
      </c>
      <c r="AO300" s="85" t="s">
        <v>880</v>
      </c>
      <c r="AP300" s="79" t="s">
        <v>176</v>
      </c>
      <c r="AQ300" s="79">
        <v>0</v>
      </c>
      <c r="AR300" s="79">
        <v>0</v>
      </c>
      <c r="AS300" s="79"/>
      <c r="AT300" s="79"/>
      <c r="AU300" s="79"/>
      <c r="AV300" s="79"/>
      <c r="AW300" s="79"/>
      <c r="AX300" s="79"/>
      <c r="AY300" s="79"/>
      <c r="AZ300" s="79"/>
      <c r="BA300">
        <v>2</v>
      </c>
      <c r="BB300" s="78" t="str">
        <f>REPLACE(INDEX(GroupVertices[Group],MATCH(Edges[[#This Row],[Vertex 1]],GroupVertices[Vertex],0)),1,1,"")</f>
        <v>7</v>
      </c>
      <c r="BC300" s="78" t="str">
        <f>REPLACE(INDEX(GroupVertices[Group],MATCH(Edges[[#This Row],[Vertex 2]],GroupVertices[Vertex],0)),1,1,"")</f>
        <v>1</v>
      </c>
      <c r="BD300" s="48">
        <v>1</v>
      </c>
      <c r="BE300" s="49">
        <v>4.545454545454546</v>
      </c>
      <c r="BF300" s="48">
        <v>0</v>
      </c>
      <c r="BG300" s="49">
        <v>0</v>
      </c>
      <c r="BH300" s="48">
        <v>0</v>
      </c>
      <c r="BI300" s="49">
        <v>0</v>
      </c>
      <c r="BJ300" s="48">
        <v>21</v>
      </c>
      <c r="BK300" s="49">
        <v>95.45454545454545</v>
      </c>
      <c r="BL300" s="48">
        <v>22</v>
      </c>
    </row>
    <row r="301" spans="1:64" ht="15">
      <c r="A301" s="64" t="s">
        <v>249</v>
      </c>
      <c r="B301" s="64" t="s">
        <v>252</v>
      </c>
      <c r="C301" s="65" t="s">
        <v>2656</v>
      </c>
      <c r="D301" s="66">
        <v>3</v>
      </c>
      <c r="E301" s="67" t="s">
        <v>132</v>
      </c>
      <c r="F301" s="68">
        <v>35</v>
      </c>
      <c r="G301" s="65"/>
      <c r="H301" s="69"/>
      <c r="I301" s="70"/>
      <c r="J301" s="70"/>
      <c r="K301" s="34" t="s">
        <v>66</v>
      </c>
      <c r="L301" s="77">
        <v>301</v>
      </c>
      <c r="M301" s="77"/>
      <c r="N301" s="72"/>
      <c r="O301" s="79" t="s">
        <v>337</v>
      </c>
      <c r="P301" s="81">
        <v>43687.74217592592</v>
      </c>
      <c r="Q301" s="79" t="s">
        <v>427</v>
      </c>
      <c r="R301" s="79"/>
      <c r="S301" s="79"/>
      <c r="T301" s="79"/>
      <c r="U301" s="79"/>
      <c r="V301" s="82" t="s">
        <v>603</v>
      </c>
      <c r="W301" s="81">
        <v>43687.74217592592</v>
      </c>
      <c r="X301" s="82" t="s">
        <v>709</v>
      </c>
      <c r="Y301" s="79"/>
      <c r="Z301" s="79"/>
      <c r="AA301" s="85" t="s">
        <v>881</v>
      </c>
      <c r="AB301" s="85" t="s">
        <v>879</v>
      </c>
      <c r="AC301" s="79" t="b">
        <v>0</v>
      </c>
      <c r="AD301" s="79">
        <v>1</v>
      </c>
      <c r="AE301" s="85" t="s">
        <v>1059</v>
      </c>
      <c r="AF301" s="79" t="b">
        <v>0</v>
      </c>
      <c r="AG301" s="79" t="s">
        <v>1102</v>
      </c>
      <c r="AH301" s="79"/>
      <c r="AI301" s="85" t="s">
        <v>1033</v>
      </c>
      <c r="AJ301" s="79" t="b">
        <v>0</v>
      </c>
      <c r="AK301" s="79">
        <v>0</v>
      </c>
      <c r="AL301" s="85" t="s">
        <v>1033</v>
      </c>
      <c r="AM301" s="79" t="s">
        <v>1109</v>
      </c>
      <c r="AN301" s="79" t="b">
        <v>0</v>
      </c>
      <c r="AO301" s="85" t="s">
        <v>879</v>
      </c>
      <c r="AP301" s="79" t="s">
        <v>176</v>
      </c>
      <c r="AQ301" s="79">
        <v>0</v>
      </c>
      <c r="AR301" s="79">
        <v>0</v>
      </c>
      <c r="AS301" s="79" t="s">
        <v>1118</v>
      </c>
      <c r="AT301" s="79" t="s">
        <v>1124</v>
      </c>
      <c r="AU301" s="79" t="s">
        <v>1125</v>
      </c>
      <c r="AV301" s="79" t="s">
        <v>1130</v>
      </c>
      <c r="AW301" s="79" t="s">
        <v>1139</v>
      </c>
      <c r="AX301" s="79" t="s">
        <v>1147</v>
      </c>
      <c r="AY301" s="79" t="s">
        <v>1152</v>
      </c>
      <c r="AZ301" s="82" t="s">
        <v>1159</v>
      </c>
      <c r="BA301">
        <v>1</v>
      </c>
      <c r="BB301" s="78" t="str">
        <f>REPLACE(INDEX(GroupVertices[Group],MATCH(Edges[[#This Row],[Vertex 1]],GroupVertices[Vertex],0)),1,1,"")</f>
        <v>1</v>
      </c>
      <c r="BC301" s="78" t="str">
        <f>REPLACE(INDEX(GroupVertices[Group],MATCH(Edges[[#This Row],[Vertex 2]],GroupVertices[Vertex],0)),1,1,"")</f>
        <v>7</v>
      </c>
      <c r="BD301" s="48"/>
      <c r="BE301" s="49"/>
      <c r="BF301" s="48"/>
      <c r="BG301" s="49"/>
      <c r="BH301" s="48"/>
      <c r="BI301" s="49"/>
      <c r="BJ301" s="48"/>
      <c r="BK301" s="49"/>
      <c r="BL301" s="48"/>
    </row>
    <row r="302" spans="1:64" ht="15">
      <c r="A302" s="64" t="s">
        <v>253</v>
      </c>
      <c r="B302" s="64" t="s">
        <v>290</v>
      </c>
      <c r="C302" s="65" t="s">
        <v>2656</v>
      </c>
      <c r="D302" s="66">
        <v>3</v>
      </c>
      <c r="E302" s="67" t="s">
        <v>132</v>
      </c>
      <c r="F302" s="68">
        <v>35</v>
      </c>
      <c r="G302" s="65"/>
      <c r="H302" s="69"/>
      <c r="I302" s="70"/>
      <c r="J302" s="70"/>
      <c r="K302" s="34" t="s">
        <v>65</v>
      </c>
      <c r="L302" s="77">
        <v>302</v>
      </c>
      <c r="M302" s="77"/>
      <c r="N302" s="72"/>
      <c r="O302" s="79" t="s">
        <v>336</v>
      </c>
      <c r="P302" s="81">
        <v>43689.94629629629</v>
      </c>
      <c r="Q302" s="79" t="s">
        <v>429</v>
      </c>
      <c r="R302" s="79"/>
      <c r="S302" s="79"/>
      <c r="T302" s="79"/>
      <c r="U302" s="79"/>
      <c r="V302" s="82" t="s">
        <v>607</v>
      </c>
      <c r="W302" s="81">
        <v>43689.94629629629</v>
      </c>
      <c r="X302" s="82" t="s">
        <v>711</v>
      </c>
      <c r="Y302" s="79"/>
      <c r="Z302" s="79"/>
      <c r="AA302" s="85" t="s">
        <v>883</v>
      </c>
      <c r="AB302" s="85" t="s">
        <v>884</v>
      </c>
      <c r="AC302" s="79" t="b">
        <v>0</v>
      </c>
      <c r="AD302" s="79">
        <v>0</v>
      </c>
      <c r="AE302" s="85" t="s">
        <v>1031</v>
      </c>
      <c r="AF302" s="79" t="b">
        <v>0</v>
      </c>
      <c r="AG302" s="79" t="s">
        <v>1102</v>
      </c>
      <c r="AH302" s="79"/>
      <c r="AI302" s="85" t="s">
        <v>1033</v>
      </c>
      <c r="AJ302" s="79" t="b">
        <v>0</v>
      </c>
      <c r="AK302" s="79">
        <v>0</v>
      </c>
      <c r="AL302" s="85" t="s">
        <v>1033</v>
      </c>
      <c r="AM302" s="79" t="s">
        <v>1109</v>
      </c>
      <c r="AN302" s="79" t="b">
        <v>0</v>
      </c>
      <c r="AO302" s="85" t="s">
        <v>884</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6</v>
      </c>
      <c r="BC302" s="78" t="str">
        <f>REPLACE(INDEX(GroupVertices[Group],MATCH(Edges[[#This Row],[Vertex 2]],GroupVertices[Vertex],0)),1,1,"")</f>
        <v>6</v>
      </c>
      <c r="BD302" s="48">
        <v>0</v>
      </c>
      <c r="BE302" s="49">
        <v>0</v>
      </c>
      <c r="BF302" s="48">
        <v>0</v>
      </c>
      <c r="BG302" s="49">
        <v>0</v>
      </c>
      <c r="BH302" s="48">
        <v>0</v>
      </c>
      <c r="BI302" s="49">
        <v>0</v>
      </c>
      <c r="BJ302" s="48">
        <v>8</v>
      </c>
      <c r="BK302" s="49">
        <v>100</v>
      </c>
      <c r="BL302" s="48">
        <v>8</v>
      </c>
    </row>
    <row r="303" spans="1:64" ht="15">
      <c r="A303" s="64" t="s">
        <v>249</v>
      </c>
      <c r="B303" s="64" t="s">
        <v>290</v>
      </c>
      <c r="C303" s="65" t="s">
        <v>2655</v>
      </c>
      <c r="D303" s="66">
        <v>4.75</v>
      </c>
      <c r="E303" s="67" t="s">
        <v>136</v>
      </c>
      <c r="F303" s="68">
        <v>29.25</v>
      </c>
      <c r="G303" s="65"/>
      <c r="H303" s="69"/>
      <c r="I303" s="70"/>
      <c r="J303" s="70"/>
      <c r="K303" s="34" t="s">
        <v>65</v>
      </c>
      <c r="L303" s="77">
        <v>303</v>
      </c>
      <c r="M303" s="77"/>
      <c r="N303" s="72"/>
      <c r="O303" s="79" t="s">
        <v>336</v>
      </c>
      <c r="P303" s="81">
        <v>43689.9444212963</v>
      </c>
      <c r="Q303" s="79" t="s">
        <v>430</v>
      </c>
      <c r="R303" s="79"/>
      <c r="S303" s="79"/>
      <c r="T303" s="79"/>
      <c r="U303" s="79"/>
      <c r="V303" s="82" t="s">
        <v>603</v>
      </c>
      <c r="W303" s="81">
        <v>43689.9444212963</v>
      </c>
      <c r="X303" s="82" t="s">
        <v>712</v>
      </c>
      <c r="Y303" s="79"/>
      <c r="Z303" s="79"/>
      <c r="AA303" s="85" t="s">
        <v>884</v>
      </c>
      <c r="AB303" s="85" t="s">
        <v>977</v>
      </c>
      <c r="AC303" s="79" t="b">
        <v>0</v>
      </c>
      <c r="AD303" s="79">
        <v>2</v>
      </c>
      <c r="AE303" s="85" t="s">
        <v>1060</v>
      </c>
      <c r="AF303" s="79" t="b">
        <v>0</v>
      </c>
      <c r="AG303" s="79" t="s">
        <v>1102</v>
      </c>
      <c r="AH303" s="79"/>
      <c r="AI303" s="85" t="s">
        <v>1033</v>
      </c>
      <c r="AJ303" s="79" t="b">
        <v>0</v>
      </c>
      <c r="AK303" s="79">
        <v>0</v>
      </c>
      <c r="AL303" s="85" t="s">
        <v>1033</v>
      </c>
      <c r="AM303" s="79" t="s">
        <v>1109</v>
      </c>
      <c r="AN303" s="79" t="b">
        <v>0</v>
      </c>
      <c r="AO303" s="85" t="s">
        <v>977</v>
      </c>
      <c r="AP303" s="79" t="s">
        <v>176</v>
      </c>
      <c r="AQ303" s="79">
        <v>0</v>
      </c>
      <c r="AR303" s="79">
        <v>0</v>
      </c>
      <c r="AS303" s="79"/>
      <c r="AT303" s="79"/>
      <c r="AU303" s="79"/>
      <c r="AV303" s="79"/>
      <c r="AW303" s="79"/>
      <c r="AX303" s="79"/>
      <c r="AY303" s="79"/>
      <c r="AZ303" s="79"/>
      <c r="BA303">
        <v>2</v>
      </c>
      <c r="BB303" s="78" t="str">
        <f>REPLACE(INDEX(GroupVertices[Group],MATCH(Edges[[#This Row],[Vertex 1]],GroupVertices[Vertex],0)),1,1,"")</f>
        <v>1</v>
      </c>
      <c r="BC303" s="78" t="str">
        <f>REPLACE(INDEX(GroupVertices[Group],MATCH(Edges[[#This Row],[Vertex 2]],GroupVertices[Vertex],0)),1,1,"")</f>
        <v>6</v>
      </c>
      <c r="BD303" s="48">
        <v>1</v>
      </c>
      <c r="BE303" s="49">
        <v>5.2631578947368425</v>
      </c>
      <c r="BF303" s="48">
        <v>0</v>
      </c>
      <c r="BG303" s="49">
        <v>0</v>
      </c>
      <c r="BH303" s="48">
        <v>0</v>
      </c>
      <c r="BI303" s="49">
        <v>0</v>
      </c>
      <c r="BJ303" s="48">
        <v>18</v>
      </c>
      <c r="BK303" s="49">
        <v>94.73684210526316</v>
      </c>
      <c r="BL303" s="48">
        <v>19</v>
      </c>
    </row>
    <row r="304" spans="1:64" ht="15">
      <c r="A304" s="64" t="s">
        <v>249</v>
      </c>
      <c r="B304" s="64" t="s">
        <v>290</v>
      </c>
      <c r="C304" s="65" t="s">
        <v>2655</v>
      </c>
      <c r="D304" s="66">
        <v>4.75</v>
      </c>
      <c r="E304" s="67" t="s">
        <v>136</v>
      </c>
      <c r="F304" s="68">
        <v>29.25</v>
      </c>
      <c r="G304" s="65"/>
      <c r="H304" s="69"/>
      <c r="I304" s="70"/>
      <c r="J304" s="70"/>
      <c r="K304" s="34" t="s">
        <v>65</v>
      </c>
      <c r="L304" s="77">
        <v>304</v>
      </c>
      <c r="M304" s="77"/>
      <c r="N304" s="72"/>
      <c r="O304" s="79" t="s">
        <v>336</v>
      </c>
      <c r="P304" s="81">
        <v>43689.94943287037</v>
      </c>
      <c r="Q304" s="79" t="s">
        <v>431</v>
      </c>
      <c r="R304" s="79"/>
      <c r="S304" s="79"/>
      <c r="T304" s="79"/>
      <c r="U304" s="79"/>
      <c r="V304" s="82" t="s">
        <v>603</v>
      </c>
      <c r="W304" s="81">
        <v>43689.94943287037</v>
      </c>
      <c r="X304" s="82" t="s">
        <v>713</v>
      </c>
      <c r="Y304" s="79"/>
      <c r="Z304" s="79"/>
      <c r="AA304" s="85" t="s">
        <v>885</v>
      </c>
      <c r="AB304" s="85" t="s">
        <v>883</v>
      </c>
      <c r="AC304" s="79" t="b">
        <v>0</v>
      </c>
      <c r="AD304" s="79">
        <v>1</v>
      </c>
      <c r="AE304" s="85" t="s">
        <v>1060</v>
      </c>
      <c r="AF304" s="79" t="b">
        <v>0</v>
      </c>
      <c r="AG304" s="79" t="s">
        <v>1102</v>
      </c>
      <c r="AH304" s="79"/>
      <c r="AI304" s="85" t="s">
        <v>1033</v>
      </c>
      <c r="AJ304" s="79" t="b">
        <v>0</v>
      </c>
      <c r="AK304" s="79">
        <v>0</v>
      </c>
      <c r="AL304" s="85" t="s">
        <v>1033</v>
      </c>
      <c r="AM304" s="79" t="s">
        <v>1109</v>
      </c>
      <c r="AN304" s="79" t="b">
        <v>0</v>
      </c>
      <c r="AO304" s="85" t="s">
        <v>883</v>
      </c>
      <c r="AP304" s="79" t="s">
        <v>176</v>
      </c>
      <c r="AQ304" s="79">
        <v>0</v>
      </c>
      <c r="AR304" s="79">
        <v>0</v>
      </c>
      <c r="AS304" s="79"/>
      <c r="AT304" s="79"/>
      <c r="AU304" s="79"/>
      <c r="AV304" s="79"/>
      <c r="AW304" s="79"/>
      <c r="AX304" s="79"/>
      <c r="AY304" s="79"/>
      <c r="AZ304" s="79"/>
      <c r="BA304">
        <v>2</v>
      </c>
      <c r="BB304" s="78" t="str">
        <f>REPLACE(INDEX(GroupVertices[Group],MATCH(Edges[[#This Row],[Vertex 1]],GroupVertices[Vertex],0)),1,1,"")</f>
        <v>1</v>
      </c>
      <c r="BC304" s="78" t="str">
        <f>REPLACE(INDEX(GroupVertices[Group],MATCH(Edges[[#This Row],[Vertex 2]],GroupVertices[Vertex],0)),1,1,"")</f>
        <v>6</v>
      </c>
      <c r="BD304" s="48">
        <v>2</v>
      </c>
      <c r="BE304" s="49">
        <v>4.25531914893617</v>
      </c>
      <c r="BF304" s="48">
        <v>1</v>
      </c>
      <c r="BG304" s="49">
        <v>2.127659574468085</v>
      </c>
      <c r="BH304" s="48">
        <v>0</v>
      </c>
      <c r="BI304" s="49">
        <v>0</v>
      </c>
      <c r="BJ304" s="48">
        <v>44</v>
      </c>
      <c r="BK304" s="49">
        <v>93.61702127659575</v>
      </c>
      <c r="BL304" s="48">
        <v>47</v>
      </c>
    </row>
    <row r="305" spans="1:64" ht="15">
      <c r="A305" s="64" t="s">
        <v>253</v>
      </c>
      <c r="B305" s="64" t="s">
        <v>249</v>
      </c>
      <c r="C305" s="65" t="s">
        <v>2656</v>
      </c>
      <c r="D305" s="66">
        <v>3</v>
      </c>
      <c r="E305" s="67" t="s">
        <v>132</v>
      </c>
      <c r="F305" s="68">
        <v>35</v>
      </c>
      <c r="G305" s="65"/>
      <c r="H305" s="69"/>
      <c r="I305" s="70"/>
      <c r="J305" s="70"/>
      <c r="K305" s="34" t="s">
        <v>66</v>
      </c>
      <c r="L305" s="77">
        <v>305</v>
      </c>
      <c r="M305" s="77"/>
      <c r="N305" s="72"/>
      <c r="O305" s="79" t="s">
        <v>337</v>
      </c>
      <c r="P305" s="81">
        <v>43689.94629629629</v>
      </c>
      <c r="Q305" s="79" t="s">
        <v>429</v>
      </c>
      <c r="R305" s="79"/>
      <c r="S305" s="79"/>
      <c r="T305" s="79"/>
      <c r="U305" s="79"/>
      <c r="V305" s="82" t="s">
        <v>607</v>
      </c>
      <c r="W305" s="81">
        <v>43689.94629629629</v>
      </c>
      <c r="X305" s="82" t="s">
        <v>711</v>
      </c>
      <c r="Y305" s="79"/>
      <c r="Z305" s="79"/>
      <c r="AA305" s="85" t="s">
        <v>883</v>
      </c>
      <c r="AB305" s="85" t="s">
        <v>884</v>
      </c>
      <c r="AC305" s="79" t="b">
        <v>0</v>
      </c>
      <c r="AD305" s="79">
        <v>0</v>
      </c>
      <c r="AE305" s="85" t="s">
        <v>1031</v>
      </c>
      <c r="AF305" s="79" t="b">
        <v>0</v>
      </c>
      <c r="AG305" s="79" t="s">
        <v>1102</v>
      </c>
      <c r="AH305" s="79"/>
      <c r="AI305" s="85" t="s">
        <v>1033</v>
      </c>
      <c r="AJ305" s="79" t="b">
        <v>0</v>
      </c>
      <c r="AK305" s="79">
        <v>0</v>
      </c>
      <c r="AL305" s="85" t="s">
        <v>1033</v>
      </c>
      <c r="AM305" s="79" t="s">
        <v>1109</v>
      </c>
      <c r="AN305" s="79" t="b">
        <v>0</v>
      </c>
      <c r="AO305" s="85" t="s">
        <v>884</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6</v>
      </c>
      <c r="BC305" s="78" t="str">
        <f>REPLACE(INDEX(GroupVertices[Group],MATCH(Edges[[#This Row],[Vertex 2]],GroupVertices[Vertex],0)),1,1,"")</f>
        <v>1</v>
      </c>
      <c r="BD305" s="48"/>
      <c r="BE305" s="49"/>
      <c r="BF305" s="48"/>
      <c r="BG305" s="49"/>
      <c r="BH305" s="48"/>
      <c r="BI305" s="49"/>
      <c r="BJ305" s="48"/>
      <c r="BK305" s="49"/>
      <c r="BL305" s="48"/>
    </row>
    <row r="306" spans="1:64" ht="15">
      <c r="A306" s="64" t="s">
        <v>249</v>
      </c>
      <c r="B306" s="64" t="s">
        <v>253</v>
      </c>
      <c r="C306" s="65" t="s">
        <v>2655</v>
      </c>
      <c r="D306" s="66">
        <v>4.75</v>
      </c>
      <c r="E306" s="67" t="s">
        <v>136</v>
      </c>
      <c r="F306" s="68">
        <v>29.25</v>
      </c>
      <c r="G306" s="65"/>
      <c r="H306" s="69"/>
      <c r="I306" s="70"/>
      <c r="J306" s="70"/>
      <c r="K306" s="34" t="s">
        <v>66</v>
      </c>
      <c r="L306" s="77">
        <v>306</v>
      </c>
      <c r="M306" s="77"/>
      <c r="N306" s="72"/>
      <c r="O306" s="79" t="s">
        <v>337</v>
      </c>
      <c r="P306" s="81">
        <v>43689.9444212963</v>
      </c>
      <c r="Q306" s="79" t="s">
        <v>430</v>
      </c>
      <c r="R306" s="79"/>
      <c r="S306" s="79"/>
      <c r="T306" s="79"/>
      <c r="U306" s="79"/>
      <c r="V306" s="82" t="s">
        <v>603</v>
      </c>
      <c r="W306" s="81">
        <v>43689.9444212963</v>
      </c>
      <c r="X306" s="82" t="s">
        <v>712</v>
      </c>
      <c r="Y306" s="79"/>
      <c r="Z306" s="79"/>
      <c r="AA306" s="85" t="s">
        <v>884</v>
      </c>
      <c r="AB306" s="85" t="s">
        <v>977</v>
      </c>
      <c r="AC306" s="79" t="b">
        <v>0</v>
      </c>
      <c r="AD306" s="79">
        <v>2</v>
      </c>
      <c r="AE306" s="85" t="s">
        <v>1060</v>
      </c>
      <c r="AF306" s="79" t="b">
        <v>0</v>
      </c>
      <c r="AG306" s="79" t="s">
        <v>1102</v>
      </c>
      <c r="AH306" s="79"/>
      <c r="AI306" s="85" t="s">
        <v>1033</v>
      </c>
      <c r="AJ306" s="79" t="b">
        <v>0</v>
      </c>
      <c r="AK306" s="79">
        <v>0</v>
      </c>
      <c r="AL306" s="85" t="s">
        <v>1033</v>
      </c>
      <c r="AM306" s="79" t="s">
        <v>1109</v>
      </c>
      <c r="AN306" s="79" t="b">
        <v>0</v>
      </c>
      <c r="AO306" s="85" t="s">
        <v>977</v>
      </c>
      <c r="AP306" s="79" t="s">
        <v>176</v>
      </c>
      <c r="AQ306" s="79">
        <v>0</v>
      </c>
      <c r="AR306" s="79">
        <v>0</v>
      </c>
      <c r="AS306" s="79"/>
      <c r="AT306" s="79"/>
      <c r="AU306" s="79"/>
      <c r="AV306" s="79"/>
      <c r="AW306" s="79"/>
      <c r="AX306" s="79"/>
      <c r="AY306" s="79"/>
      <c r="AZ306" s="79"/>
      <c r="BA306">
        <v>2</v>
      </c>
      <c r="BB306" s="78" t="str">
        <f>REPLACE(INDEX(GroupVertices[Group],MATCH(Edges[[#This Row],[Vertex 1]],GroupVertices[Vertex],0)),1,1,"")</f>
        <v>1</v>
      </c>
      <c r="BC306" s="78" t="str">
        <f>REPLACE(INDEX(GroupVertices[Group],MATCH(Edges[[#This Row],[Vertex 2]],GroupVertices[Vertex],0)),1,1,"")</f>
        <v>6</v>
      </c>
      <c r="BD306" s="48"/>
      <c r="BE306" s="49"/>
      <c r="BF306" s="48"/>
      <c r="BG306" s="49"/>
      <c r="BH306" s="48"/>
      <c r="BI306" s="49"/>
      <c r="BJ306" s="48"/>
      <c r="BK306" s="49"/>
      <c r="BL306" s="48"/>
    </row>
    <row r="307" spans="1:64" ht="15">
      <c r="A307" s="64" t="s">
        <v>249</v>
      </c>
      <c r="B307" s="64" t="s">
        <v>253</v>
      </c>
      <c r="C307" s="65" t="s">
        <v>2655</v>
      </c>
      <c r="D307" s="66">
        <v>4.75</v>
      </c>
      <c r="E307" s="67" t="s">
        <v>136</v>
      </c>
      <c r="F307" s="68">
        <v>29.25</v>
      </c>
      <c r="G307" s="65"/>
      <c r="H307" s="69"/>
      <c r="I307" s="70"/>
      <c r="J307" s="70"/>
      <c r="K307" s="34" t="s">
        <v>66</v>
      </c>
      <c r="L307" s="77">
        <v>307</v>
      </c>
      <c r="M307" s="77"/>
      <c r="N307" s="72"/>
      <c r="O307" s="79" t="s">
        <v>337</v>
      </c>
      <c r="P307" s="81">
        <v>43689.94943287037</v>
      </c>
      <c r="Q307" s="79" t="s">
        <v>431</v>
      </c>
      <c r="R307" s="79"/>
      <c r="S307" s="79"/>
      <c r="T307" s="79"/>
      <c r="U307" s="79"/>
      <c r="V307" s="82" t="s">
        <v>603</v>
      </c>
      <c r="W307" s="81">
        <v>43689.94943287037</v>
      </c>
      <c r="X307" s="82" t="s">
        <v>713</v>
      </c>
      <c r="Y307" s="79"/>
      <c r="Z307" s="79"/>
      <c r="AA307" s="85" t="s">
        <v>885</v>
      </c>
      <c r="AB307" s="85" t="s">
        <v>883</v>
      </c>
      <c r="AC307" s="79" t="b">
        <v>0</v>
      </c>
      <c r="AD307" s="79">
        <v>1</v>
      </c>
      <c r="AE307" s="85" t="s">
        <v>1060</v>
      </c>
      <c r="AF307" s="79" t="b">
        <v>0</v>
      </c>
      <c r="AG307" s="79" t="s">
        <v>1102</v>
      </c>
      <c r="AH307" s="79"/>
      <c r="AI307" s="85" t="s">
        <v>1033</v>
      </c>
      <c r="AJ307" s="79" t="b">
        <v>0</v>
      </c>
      <c r="AK307" s="79">
        <v>0</v>
      </c>
      <c r="AL307" s="85" t="s">
        <v>1033</v>
      </c>
      <c r="AM307" s="79" t="s">
        <v>1109</v>
      </c>
      <c r="AN307" s="79" t="b">
        <v>0</v>
      </c>
      <c r="AO307" s="85" t="s">
        <v>883</v>
      </c>
      <c r="AP307" s="79" t="s">
        <v>176</v>
      </c>
      <c r="AQ307" s="79">
        <v>0</v>
      </c>
      <c r="AR307" s="79">
        <v>0</v>
      </c>
      <c r="AS307" s="79"/>
      <c r="AT307" s="79"/>
      <c r="AU307" s="79"/>
      <c r="AV307" s="79"/>
      <c r="AW307" s="79"/>
      <c r="AX307" s="79"/>
      <c r="AY307" s="79"/>
      <c r="AZ307" s="79"/>
      <c r="BA307">
        <v>2</v>
      </c>
      <c r="BB307" s="78" t="str">
        <f>REPLACE(INDEX(GroupVertices[Group],MATCH(Edges[[#This Row],[Vertex 1]],GroupVertices[Vertex],0)),1,1,"")</f>
        <v>1</v>
      </c>
      <c r="BC307" s="78" t="str">
        <f>REPLACE(INDEX(GroupVertices[Group],MATCH(Edges[[#This Row],[Vertex 2]],GroupVertices[Vertex],0)),1,1,"")</f>
        <v>6</v>
      </c>
      <c r="BD307" s="48"/>
      <c r="BE307" s="49"/>
      <c r="BF307" s="48"/>
      <c r="BG307" s="49"/>
      <c r="BH307" s="48"/>
      <c r="BI307" s="49"/>
      <c r="BJ307" s="48"/>
      <c r="BK307" s="49"/>
      <c r="BL307" s="48"/>
    </row>
    <row r="308" spans="1:64" ht="15">
      <c r="A308" s="64" t="s">
        <v>249</v>
      </c>
      <c r="B308" s="64" t="s">
        <v>291</v>
      </c>
      <c r="C308" s="65" t="s">
        <v>2656</v>
      </c>
      <c r="D308" s="66">
        <v>3</v>
      </c>
      <c r="E308" s="67" t="s">
        <v>132</v>
      </c>
      <c r="F308" s="68">
        <v>35</v>
      </c>
      <c r="G308" s="65"/>
      <c r="H308" s="69"/>
      <c r="I308" s="70"/>
      <c r="J308" s="70"/>
      <c r="K308" s="34" t="s">
        <v>65</v>
      </c>
      <c r="L308" s="77">
        <v>308</v>
      </c>
      <c r="M308" s="77"/>
      <c r="N308" s="72"/>
      <c r="O308" s="79" t="s">
        <v>336</v>
      </c>
      <c r="P308" s="81">
        <v>43690.25767361111</v>
      </c>
      <c r="Q308" s="79" t="s">
        <v>432</v>
      </c>
      <c r="R308" s="79"/>
      <c r="S308" s="79"/>
      <c r="T308" s="79"/>
      <c r="U308" s="79"/>
      <c r="V308" s="82" t="s">
        <v>603</v>
      </c>
      <c r="W308" s="81">
        <v>43690.25767361111</v>
      </c>
      <c r="X308" s="82" t="s">
        <v>714</v>
      </c>
      <c r="Y308" s="79"/>
      <c r="Z308" s="79"/>
      <c r="AA308" s="85" t="s">
        <v>886</v>
      </c>
      <c r="AB308" s="85" t="s">
        <v>978</v>
      </c>
      <c r="AC308" s="79" t="b">
        <v>0</v>
      </c>
      <c r="AD308" s="79">
        <v>1</v>
      </c>
      <c r="AE308" s="85" t="s">
        <v>1061</v>
      </c>
      <c r="AF308" s="79" t="b">
        <v>0</v>
      </c>
      <c r="AG308" s="79" t="s">
        <v>1102</v>
      </c>
      <c r="AH308" s="79"/>
      <c r="AI308" s="85" t="s">
        <v>1033</v>
      </c>
      <c r="AJ308" s="79" t="b">
        <v>0</v>
      </c>
      <c r="AK308" s="79">
        <v>0</v>
      </c>
      <c r="AL308" s="85" t="s">
        <v>1033</v>
      </c>
      <c r="AM308" s="79" t="s">
        <v>1109</v>
      </c>
      <c r="AN308" s="79" t="b">
        <v>0</v>
      </c>
      <c r="AO308" s="85" t="s">
        <v>978</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1</v>
      </c>
      <c r="BC308" s="78" t="str">
        <f>REPLACE(INDEX(GroupVertices[Group],MATCH(Edges[[#This Row],[Vertex 2]],GroupVertices[Vertex],0)),1,1,"")</f>
        <v>1</v>
      </c>
      <c r="BD308" s="48"/>
      <c r="BE308" s="49"/>
      <c r="BF308" s="48"/>
      <c r="BG308" s="49"/>
      <c r="BH308" s="48"/>
      <c r="BI308" s="49"/>
      <c r="BJ308" s="48"/>
      <c r="BK308" s="49"/>
      <c r="BL308" s="48"/>
    </row>
    <row r="309" spans="1:64" ht="15">
      <c r="A309" s="64" t="s">
        <v>249</v>
      </c>
      <c r="B309" s="64" t="s">
        <v>292</v>
      </c>
      <c r="C309" s="65" t="s">
        <v>2656</v>
      </c>
      <c r="D309" s="66">
        <v>3</v>
      </c>
      <c r="E309" s="67" t="s">
        <v>132</v>
      </c>
      <c r="F309" s="68">
        <v>35</v>
      </c>
      <c r="G309" s="65"/>
      <c r="H309" s="69"/>
      <c r="I309" s="70"/>
      <c r="J309" s="70"/>
      <c r="K309" s="34" t="s">
        <v>65</v>
      </c>
      <c r="L309" s="77">
        <v>309</v>
      </c>
      <c r="M309" s="77"/>
      <c r="N309" s="72"/>
      <c r="O309" s="79" t="s">
        <v>336</v>
      </c>
      <c r="P309" s="81">
        <v>43690.25767361111</v>
      </c>
      <c r="Q309" s="79" t="s">
        <v>432</v>
      </c>
      <c r="R309" s="79"/>
      <c r="S309" s="79"/>
      <c r="T309" s="79"/>
      <c r="U309" s="79"/>
      <c r="V309" s="82" t="s">
        <v>603</v>
      </c>
      <c r="W309" s="81">
        <v>43690.25767361111</v>
      </c>
      <c r="X309" s="82" t="s">
        <v>714</v>
      </c>
      <c r="Y309" s="79"/>
      <c r="Z309" s="79"/>
      <c r="AA309" s="85" t="s">
        <v>886</v>
      </c>
      <c r="AB309" s="85" t="s">
        <v>978</v>
      </c>
      <c r="AC309" s="79" t="b">
        <v>0</v>
      </c>
      <c r="AD309" s="79">
        <v>1</v>
      </c>
      <c r="AE309" s="85" t="s">
        <v>1061</v>
      </c>
      <c r="AF309" s="79" t="b">
        <v>0</v>
      </c>
      <c r="AG309" s="79" t="s">
        <v>1102</v>
      </c>
      <c r="AH309" s="79"/>
      <c r="AI309" s="85" t="s">
        <v>1033</v>
      </c>
      <c r="AJ309" s="79" t="b">
        <v>0</v>
      </c>
      <c r="AK309" s="79">
        <v>0</v>
      </c>
      <c r="AL309" s="85" t="s">
        <v>1033</v>
      </c>
      <c r="AM309" s="79" t="s">
        <v>1109</v>
      </c>
      <c r="AN309" s="79" t="b">
        <v>0</v>
      </c>
      <c r="AO309" s="85" t="s">
        <v>978</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1</v>
      </c>
      <c r="BC309" s="78" t="str">
        <f>REPLACE(INDEX(GroupVertices[Group],MATCH(Edges[[#This Row],[Vertex 2]],GroupVertices[Vertex],0)),1,1,"")</f>
        <v>1</v>
      </c>
      <c r="BD309" s="48"/>
      <c r="BE309" s="49"/>
      <c r="BF309" s="48"/>
      <c r="BG309" s="49"/>
      <c r="BH309" s="48"/>
      <c r="BI309" s="49"/>
      <c r="BJ309" s="48"/>
      <c r="BK309" s="49"/>
      <c r="BL309" s="48"/>
    </row>
    <row r="310" spans="1:64" ht="15">
      <c r="A310" s="64" t="s">
        <v>249</v>
      </c>
      <c r="B310" s="64" t="s">
        <v>293</v>
      </c>
      <c r="C310" s="65" t="s">
        <v>2656</v>
      </c>
      <c r="D310" s="66">
        <v>3</v>
      </c>
      <c r="E310" s="67" t="s">
        <v>132</v>
      </c>
      <c r="F310" s="68">
        <v>35</v>
      </c>
      <c r="G310" s="65"/>
      <c r="H310" s="69"/>
      <c r="I310" s="70"/>
      <c r="J310" s="70"/>
      <c r="K310" s="34" t="s">
        <v>65</v>
      </c>
      <c r="L310" s="77">
        <v>310</v>
      </c>
      <c r="M310" s="77"/>
      <c r="N310" s="72"/>
      <c r="O310" s="79" t="s">
        <v>337</v>
      </c>
      <c r="P310" s="81">
        <v>43690.25767361111</v>
      </c>
      <c r="Q310" s="79" t="s">
        <v>432</v>
      </c>
      <c r="R310" s="79"/>
      <c r="S310" s="79"/>
      <c r="T310" s="79"/>
      <c r="U310" s="79"/>
      <c r="V310" s="82" t="s">
        <v>603</v>
      </c>
      <c r="W310" s="81">
        <v>43690.25767361111</v>
      </c>
      <c r="X310" s="82" t="s">
        <v>714</v>
      </c>
      <c r="Y310" s="79"/>
      <c r="Z310" s="79"/>
      <c r="AA310" s="85" t="s">
        <v>886</v>
      </c>
      <c r="AB310" s="85" t="s">
        <v>978</v>
      </c>
      <c r="AC310" s="79" t="b">
        <v>0</v>
      </c>
      <c r="AD310" s="79">
        <v>1</v>
      </c>
      <c r="AE310" s="85" t="s">
        <v>1061</v>
      </c>
      <c r="AF310" s="79" t="b">
        <v>0</v>
      </c>
      <c r="AG310" s="79" t="s">
        <v>1102</v>
      </c>
      <c r="AH310" s="79"/>
      <c r="AI310" s="85" t="s">
        <v>1033</v>
      </c>
      <c r="AJ310" s="79" t="b">
        <v>0</v>
      </c>
      <c r="AK310" s="79">
        <v>0</v>
      </c>
      <c r="AL310" s="85" t="s">
        <v>1033</v>
      </c>
      <c r="AM310" s="79" t="s">
        <v>1109</v>
      </c>
      <c r="AN310" s="79" t="b">
        <v>0</v>
      </c>
      <c r="AO310" s="85" t="s">
        <v>978</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1</v>
      </c>
      <c r="BC310" s="78" t="str">
        <f>REPLACE(INDEX(GroupVertices[Group],MATCH(Edges[[#This Row],[Vertex 2]],GroupVertices[Vertex],0)),1,1,"")</f>
        <v>1</v>
      </c>
      <c r="BD310" s="48">
        <v>0</v>
      </c>
      <c r="BE310" s="49">
        <v>0</v>
      </c>
      <c r="BF310" s="48">
        <v>0</v>
      </c>
      <c r="BG310" s="49">
        <v>0</v>
      </c>
      <c r="BH310" s="48">
        <v>0</v>
      </c>
      <c r="BI310" s="49">
        <v>0</v>
      </c>
      <c r="BJ310" s="48">
        <v>7</v>
      </c>
      <c r="BK310" s="49">
        <v>100</v>
      </c>
      <c r="BL310" s="48">
        <v>7</v>
      </c>
    </row>
    <row r="311" spans="1:64" ht="15">
      <c r="A311" s="64" t="s">
        <v>249</v>
      </c>
      <c r="B311" s="64" t="s">
        <v>294</v>
      </c>
      <c r="C311" s="65" t="s">
        <v>2656</v>
      </c>
      <c r="D311" s="66">
        <v>3</v>
      </c>
      <c r="E311" s="67" t="s">
        <v>132</v>
      </c>
      <c r="F311" s="68">
        <v>35</v>
      </c>
      <c r="G311" s="65"/>
      <c r="H311" s="69"/>
      <c r="I311" s="70"/>
      <c r="J311" s="70"/>
      <c r="K311" s="34" t="s">
        <v>65</v>
      </c>
      <c r="L311" s="77">
        <v>311</v>
      </c>
      <c r="M311" s="77"/>
      <c r="N311" s="72"/>
      <c r="O311" s="79" t="s">
        <v>337</v>
      </c>
      <c r="P311" s="81">
        <v>43698.96013888889</v>
      </c>
      <c r="Q311" s="79" t="s">
        <v>433</v>
      </c>
      <c r="R311" s="79"/>
      <c r="S311" s="79"/>
      <c r="T311" s="79"/>
      <c r="U311" s="79"/>
      <c r="V311" s="82" t="s">
        <v>603</v>
      </c>
      <c r="W311" s="81">
        <v>43698.96013888889</v>
      </c>
      <c r="X311" s="82" t="s">
        <v>715</v>
      </c>
      <c r="Y311" s="79"/>
      <c r="Z311" s="79"/>
      <c r="AA311" s="85" t="s">
        <v>887</v>
      </c>
      <c r="AB311" s="85" t="s">
        <v>979</v>
      </c>
      <c r="AC311" s="79" t="b">
        <v>0</v>
      </c>
      <c r="AD311" s="79">
        <v>1</v>
      </c>
      <c r="AE311" s="85" t="s">
        <v>1062</v>
      </c>
      <c r="AF311" s="79" t="b">
        <v>0</v>
      </c>
      <c r="AG311" s="79" t="s">
        <v>1102</v>
      </c>
      <c r="AH311" s="79"/>
      <c r="AI311" s="85" t="s">
        <v>1033</v>
      </c>
      <c r="AJ311" s="79" t="b">
        <v>0</v>
      </c>
      <c r="AK311" s="79">
        <v>0</v>
      </c>
      <c r="AL311" s="85" t="s">
        <v>1033</v>
      </c>
      <c r="AM311" s="79" t="s">
        <v>1109</v>
      </c>
      <c r="AN311" s="79" t="b">
        <v>0</v>
      </c>
      <c r="AO311" s="85" t="s">
        <v>979</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1</v>
      </c>
      <c r="BC311" s="78" t="str">
        <f>REPLACE(INDEX(GroupVertices[Group],MATCH(Edges[[#This Row],[Vertex 2]],GroupVertices[Vertex],0)),1,1,"")</f>
        <v>1</v>
      </c>
      <c r="BD311" s="48">
        <v>2</v>
      </c>
      <c r="BE311" s="49">
        <v>8.333333333333334</v>
      </c>
      <c r="BF311" s="48">
        <v>0</v>
      </c>
      <c r="BG311" s="49">
        <v>0</v>
      </c>
      <c r="BH311" s="48">
        <v>0</v>
      </c>
      <c r="BI311" s="49">
        <v>0</v>
      </c>
      <c r="BJ311" s="48">
        <v>22</v>
      </c>
      <c r="BK311" s="49">
        <v>91.66666666666667</v>
      </c>
      <c r="BL311" s="48">
        <v>24</v>
      </c>
    </row>
    <row r="312" spans="1:64" ht="15">
      <c r="A312" s="64" t="s">
        <v>254</v>
      </c>
      <c r="B312" s="64" t="s">
        <v>295</v>
      </c>
      <c r="C312" s="65" t="s">
        <v>2656</v>
      </c>
      <c r="D312" s="66">
        <v>3</v>
      </c>
      <c r="E312" s="67" t="s">
        <v>132</v>
      </c>
      <c r="F312" s="68">
        <v>35</v>
      </c>
      <c r="G312" s="65"/>
      <c r="H312" s="69"/>
      <c r="I312" s="70"/>
      <c r="J312" s="70"/>
      <c r="K312" s="34" t="s">
        <v>65</v>
      </c>
      <c r="L312" s="77">
        <v>312</v>
      </c>
      <c r="M312" s="77"/>
      <c r="N312" s="72"/>
      <c r="O312" s="79" t="s">
        <v>336</v>
      </c>
      <c r="P312" s="81">
        <v>43700.02265046296</v>
      </c>
      <c r="Q312" s="79" t="s">
        <v>434</v>
      </c>
      <c r="R312" s="79"/>
      <c r="S312" s="79"/>
      <c r="T312" s="79"/>
      <c r="U312" s="79"/>
      <c r="V312" s="82" t="s">
        <v>608</v>
      </c>
      <c r="W312" s="81">
        <v>43700.02265046296</v>
      </c>
      <c r="X312" s="82" t="s">
        <v>716</v>
      </c>
      <c r="Y312" s="79"/>
      <c r="Z312" s="79"/>
      <c r="AA312" s="85" t="s">
        <v>888</v>
      </c>
      <c r="AB312" s="85" t="s">
        <v>889</v>
      </c>
      <c r="AC312" s="79" t="b">
        <v>0</v>
      </c>
      <c r="AD312" s="79">
        <v>0</v>
      </c>
      <c r="AE312" s="85" t="s">
        <v>1031</v>
      </c>
      <c r="AF312" s="79" t="b">
        <v>0</v>
      </c>
      <c r="AG312" s="79" t="s">
        <v>1102</v>
      </c>
      <c r="AH312" s="79"/>
      <c r="AI312" s="85" t="s">
        <v>1033</v>
      </c>
      <c r="AJ312" s="79" t="b">
        <v>0</v>
      </c>
      <c r="AK312" s="79">
        <v>0</v>
      </c>
      <c r="AL312" s="85" t="s">
        <v>1033</v>
      </c>
      <c r="AM312" s="79" t="s">
        <v>1109</v>
      </c>
      <c r="AN312" s="79" t="b">
        <v>0</v>
      </c>
      <c r="AO312" s="85" t="s">
        <v>889</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1</v>
      </c>
      <c r="BC312" s="78" t="str">
        <f>REPLACE(INDEX(GroupVertices[Group],MATCH(Edges[[#This Row],[Vertex 2]],GroupVertices[Vertex],0)),1,1,"")</f>
        <v>1</v>
      </c>
      <c r="BD312" s="48"/>
      <c r="BE312" s="49"/>
      <c r="BF312" s="48"/>
      <c r="BG312" s="49"/>
      <c r="BH312" s="48"/>
      <c r="BI312" s="49"/>
      <c r="BJ312" s="48"/>
      <c r="BK312" s="49"/>
      <c r="BL312" s="48"/>
    </row>
    <row r="313" spans="1:64" ht="15">
      <c r="A313" s="64" t="s">
        <v>249</v>
      </c>
      <c r="B313" s="64" t="s">
        <v>295</v>
      </c>
      <c r="C313" s="65" t="s">
        <v>2656</v>
      </c>
      <c r="D313" s="66">
        <v>3</v>
      </c>
      <c r="E313" s="67" t="s">
        <v>132</v>
      </c>
      <c r="F313" s="68">
        <v>35</v>
      </c>
      <c r="G313" s="65"/>
      <c r="H313" s="69"/>
      <c r="I313" s="70"/>
      <c r="J313" s="70"/>
      <c r="K313" s="34" t="s">
        <v>65</v>
      </c>
      <c r="L313" s="77">
        <v>313</v>
      </c>
      <c r="M313" s="77"/>
      <c r="N313" s="72"/>
      <c r="O313" s="79" t="s">
        <v>336</v>
      </c>
      <c r="P313" s="81">
        <v>43700.02055555556</v>
      </c>
      <c r="Q313" s="79" t="s">
        <v>435</v>
      </c>
      <c r="R313" s="79"/>
      <c r="S313" s="79"/>
      <c r="T313" s="79"/>
      <c r="U313" s="79"/>
      <c r="V313" s="82" t="s">
        <v>603</v>
      </c>
      <c r="W313" s="81">
        <v>43700.02055555556</v>
      </c>
      <c r="X313" s="82" t="s">
        <v>717</v>
      </c>
      <c r="Y313" s="79"/>
      <c r="Z313" s="79"/>
      <c r="AA313" s="85" t="s">
        <v>889</v>
      </c>
      <c r="AB313" s="85" t="s">
        <v>980</v>
      </c>
      <c r="AC313" s="79" t="b">
        <v>0</v>
      </c>
      <c r="AD313" s="79">
        <v>1</v>
      </c>
      <c r="AE313" s="85" t="s">
        <v>1063</v>
      </c>
      <c r="AF313" s="79" t="b">
        <v>0</v>
      </c>
      <c r="AG313" s="79" t="s">
        <v>1102</v>
      </c>
      <c r="AH313" s="79"/>
      <c r="AI313" s="85" t="s">
        <v>1033</v>
      </c>
      <c r="AJ313" s="79" t="b">
        <v>0</v>
      </c>
      <c r="AK313" s="79">
        <v>0</v>
      </c>
      <c r="AL313" s="85" t="s">
        <v>1033</v>
      </c>
      <c r="AM313" s="79" t="s">
        <v>1109</v>
      </c>
      <c r="AN313" s="79" t="b">
        <v>0</v>
      </c>
      <c r="AO313" s="85" t="s">
        <v>980</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1</v>
      </c>
      <c r="BC313" s="78" t="str">
        <f>REPLACE(INDEX(GroupVertices[Group],MATCH(Edges[[#This Row],[Vertex 2]],GroupVertices[Vertex],0)),1,1,"")</f>
        <v>1</v>
      </c>
      <c r="BD313" s="48"/>
      <c r="BE313" s="49"/>
      <c r="BF313" s="48"/>
      <c r="BG313" s="49"/>
      <c r="BH313" s="48"/>
      <c r="BI313" s="49"/>
      <c r="BJ313" s="48"/>
      <c r="BK313" s="49"/>
      <c r="BL313" s="48"/>
    </row>
    <row r="314" spans="1:64" ht="15">
      <c r="A314" s="64" t="s">
        <v>254</v>
      </c>
      <c r="B314" s="64" t="s">
        <v>296</v>
      </c>
      <c r="C314" s="65" t="s">
        <v>2656</v>
      </c>
      <c r="D314" s="66">
        <v>3</v>
      </c>
      <c r="E314" s="67" t="s">
        <v>132</v>
      </c>
      <c r="F314" s="68">
        <v>35</v>
      </c>
      <c r="G314" s="65"/>
      <c r="H314" s="69"/>
      <c r="I314" s="70"/>
      <c r="J314" s="70"/>
      <c r="K314" s="34" t="s">
        <v>65</v>
      </c>
      <c r="L314" s="77">
        <v>314</v>
      </c>
      <c r="M314" s="77"/>
      <c r="N314" s="72"/>
      <c r="O314" s="79" t="s">
        <v>336</v>
      </c>
      <c r="P314" s="81">
        <v>43700.02265046296</v>
      </c>
      <c r="Q314" s="79" t="s">
        <v>434</v>
      </c>
      <c r="R314" s="79"/>
      <c r="S314" s="79"/>
      <c r="T314" s="79"/>
      <c r="U314" s="79"/>
      <c r="V314" s="82" t="s">
        <v>608</v>
      </c>
      <c r="W314" s="81">
        <v>43700.02265046296</v>
      </c>
      <c r="X314" s="82" t="s">
        <v>716</v>
      </c>
      <c r="Y314" s="79"/>
      <c r="Z314" s="79"/>
      <c r="AA314" s="85" t="s">
        <v>888</v>
      </c>
      <c r="AB314" s="85" t="s">
        <v>889</v>
      </c>
      <c r="AC314" s="79" t="b">
        <v>0</v>
      </c>
      <c r="AD314" s="79">
        <v>0</v>
      </c>
      <c r="AE314" s="85" t="s">
        <v>1031</v>
      </c>
      <c r="AF314" s="79" t="b">
        <v>0</v>
      </c>
      <c r="AG314" s="79" t="s">
        <v>1102</v>
      </c>
      <c r="AH314" s="79"/>
      <c r="AI314" s="85" t="s">
        <v>1033</v>
      </c>
      <c r="AJ314" s="79" t="b">
        <v>0</v>
      </c>
      <c r="AK314" s="79">
        <v>0</v>
      </c>
      <c r="AL314" s="85" t="s">
        <v>1033</v>
      </c>
      <c r="AM314" s="79" t="s">
        <v>1109</v>
      </c>
      <c r="AN314" s="79" t="b">
        <v>0</v>
      </c>
      <c r="AO314" s="85" t="s">
        <v>889</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1</v>
      </c>
      <c r="BC314" s="78" t="str">
        <f>REPLACE(INDEX(GroupVertices[Group],MATCH(Edges[[#This Row],[Vertex 2]],GroupVertices[Vertex],0)),1,1,"")</f>
        <v>1</v>
      </c>
      <c r="BD314" s="48">
        <v>0</v>
      </c>
      <c r="BE314" s="49">
        <v>0</v>
      </c>
      <c r="BF314" s="48">
        <v>0</v>
      </c>
      <c r="BG314" s="49">
        <v>0</v>
      </c>
      <c r="BH314" s="48">
        <v>0</v>
      </c>
      <c r="BI314" s="49">
        <v>0</v>
      </c>
      <c r="BJ314" s="48">
        <v>10</v>
      </c>
      <c r="BK314" s="49">
        <v>100</v>
      </c>
      <c r="BL314" s="48">
        <v>10</v>
      </c>
    </row>
    <row r="315" spans="1:64" ht="15">
      <c r="A315" s="64" t="s">
        <v>249</v>
      </c>
      <c r="B315" s="64" t="s">
        <v>296</v>
      </c>
      <c r="C315" s="65" t="s">
        <v>2656</v>
      </c>
      <c r="D315" s="66">
        <v>3</v>
      </c>
      <c r="E315" s="67" t="s">
        <v>132</v>
      </c>
      <c r="F315" s="68">
        <v>35</v>
      </c>
      <c r="G315" s="65"/>
      <c r="H315" s="69"/>
      <c r="I315" s="70"/>
      <c r="J315" s="70"/>
      <c r="K315" s="34" t="s">
        <v>65</v>
      </c>
      <c r="L315" s="77">
        <v>315</v>
      </c>
      <c r="M315" s="77"/>
      <c r="N315" s="72"/>
      <c r="O315" s="79" t="s">
        <v>336</v>
      </c>
      <c r="P315" s="81">
        <v>43700.02055555556</v>
      </c>
      <c r="Q315" s="79" t="s">
        <v>435</v>
      </c>
      <c r="R315" s="79"/>
      <c r="S315" s="79"/>
      <c r="T315" s="79"/>
      <c r="U315" s="79"/>
      <c r="V315" s="82" t="s">
        <v>603</v>
      </c>
      <c r="W315" s="81">
        <v>43700.02055555556</v>
      </c>
      <c r="X315" s="82" t="s">
        <v>717</v>
      </c>
      <c r="Y315" s="79"/>
      <c r="Z315" s="79"/>
      <c r="AA315" s="85" t="s">
        <v>889</v>
      </c>
      <c r="AB315" s="85" t="s">
        <v>980</v>
      </c>
      <c r="AC315" s="79" t="b">
        <v>0</v>
      </c>
      <c r="AD315" s="79">
        <v>1</v>
      </c>
      <c r="AE315" s="85" t="s">
        <v>1063</v>
      </c>
      <c r="AF315" s="79" t="b">
        <v>0</v>
      </c>
      <c r="AG315" s="79" t="s">
        <v>1102</v>
      </c>
      <c r="AH315" s="79"/>
      <c r="AI315" s="85" t="s">
        <v>1033</v>
      </c>
      <c r="AJ315" s="79" t="b">
        <v>0</v>
      </c>
      <c r="AK315" s="79">
        <v>0</v>
      </c>
      <c r="AL315" s="85" t="s">
        <v>1033</v>
      </c>
      <c r="AM315" s="79" t="s">
        <v>1109</v>
      </c>
      <c r="AN315" s="79" t="b">
        <v>0</v>
      </c>
      <c r="AO315" s="85" t="s">
        <v>980</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1</v>
      </c>
      <c r="BC315" s="78" t="str">
        <f>REPLACE(INDEX(GroupVertices[Group],MATCH(Edges[[#This Row],[Vertex 2]],GroupVertices[Vertex],0)),1,1,"")</f>
        <v>1</v>
      </c>
      <c r="BD315" s="48">
        <v>1</v>
      </c>
      <c r="BE315" s="49">
        <v>8.333333333333334</v>
      </c>
      <c r="BF315" s="48">
        <v>0</v>
      </c>
      <c r="BG315" s="49">
        <v>0</v>
      </c>
      <c r="BH315" s="48">
        <v>0</v>
      </c>
      <c r="BI315" s="49">
        <v>0</v>
      </c>
      <c r="BJ315" s="48">
        <v>11</v>
      </c>
      <c r="BK315" s="49">
        <v>91.66666666666667</v>
      </c>
      <c r="BL315" s="48">
        <v>12</v>
      </c>
    </row>
    <row r="316" spans="1:64" ht="15">
      <c r="A316" s="64" t="s">
        <v>254</v>
      </c>
      <c r="B316" s="64" t="s">
        <v>249</v>
      </c>
      <c r="C316" s="65" t="s">
        <v>2656</v>
      </c>
      <c r="D316" s="66">
        <v>3</v>
      </c>
      <c r="E316" s="67" t="s">
        <v>132</v>
      </c>
      <c r="F316" s="68">
        <v>35</v>
      </c>
      <c r="G316" s="65"/>
      <c r="H316" s="69"/>
      <c r="I316" s="70"/>
      <c r="J316" s="70"/>
      <c r="K316" s="34" t="s">
        <v>66</v>
      </c>
      <c r="L316" s="77">
        <v>316</v>
      </c>
      <c r="M316" s="77"/>
      <c r="N316" s="72"/>
      <c r="O316" s="79" t="s">
        <v>337</v>
      </c>
      <c r="P316" s="81">
        <v>43700.02265046296</v>
      </c>
      <c r="Q316" s="79" t="s">
        <v>434</v>
      </c>
      <c r="R316" s="79"/>
      <c r="S316" s="79"/>
      <c r="T316" s="79"/>
      <c r="U316" s="79"/>
      <c r="V316" s="82" t="s">
        <v>608</v>
      </c>
      <c r="W316" s="81">
        <v>43700.02265046296</v>
      </c>
      <c r="X316" s="82" t="s">
        <v>716</v>
      </c>
      <c r="Y316" s="79"/>
      <c r="Z316" s="79"/>
      <c r="AA316" s="85" t="s">
        <v>888</v>
      </c>
      <c r="AB316" s="85" t="s">
        <v>889</v>
      </c>
      <c r="AC316" s="79" t="b">
        <v>0</v>
      </c>
      <c r="AD316" s="79">
        <v>0</v>
      </c>
      <c r="AE316" s="85" t="s">
        <v>1031</v>
      </c>
      <c r="AF316" s="79" t="b">
        <v>0</v>
      </c>
      <c r="AG316" s="79" t="s">
        <v>1102</v>
      </c>
      <c r="AH316" s="79"/>
      <c r="AI316" s="85" t="s">
        <v>1033</v>
      </c>
      <c r="AJ316" s="79" t="b">
        <v>0</v>
      </c>
      <c r="AK316" s="79">
        <v>0</v>
      </c>
      <c r="AL316" s="85" t="s">
        <v>1033</v>
      </c>
      <c r="AM316" s="79" t="s">
        <v>1109</v>
      </c>
      <c r="AN316" s="79" t="b">
        <v>0</v>
      </c>
      <c r="AO316" s="85" t="s">
        <v>889</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1</v>
      </c>
      <c r="BC316" s="78" t="str">
        <f>REPLACE(INDEX(GroupVertices[Group],MATCH(Edges[[#This Row],[Vertex 2]],GroupVertices[Vertex],0)),1,1,"")</f>
        <v>1</v>
      </c>
      <c r="BD316" s="48"/>
      <c r="BE316" s="49"/>
      <c r="BF316" s="48"/>
      <c r="BG316" s="49"/>
      <c r="BH316" s="48"/>
      <c r="BI316" s="49"/>
      <c r="BJ316" s="48"/>
      <c r="BK316" s="49"/>
      <c r="BL316" s="48"/>
    </row>
    <row r="317" spans="1:64" ht="15">
      <c r="A317" s="64" t="s">
        <v>249</v>
      </c>
      <c r="B317" s="64" t="s">
        <v>254</v>
      </c>
      <c r="C317" s="65" t="s">
        <v>2656</v>
      </c>
      <c r="D317" s="66">
        <v>3</v>
      </c>
      <c r="E317" s="67" t="s">
        <v>132</v>
      </c>
      <c r="F317" s="68">
        <v>35</v>
      </c>
      <c r="G317" s="65"/>
      <c r="H317" s="69"/>
      <c r="I317" s="70"/>
      <c r="J317" s="70"/>
      <c r="K317" s="34" t="s">
        <v>66</v>
      </c>
      <c r="L317" s="77">
        <v>317</v>
      </c>
      <c r="M317" s="77"/>
      <c r="N317" s="72"/>
      <c r="O317" s="79" t="s">
        <v>337</v>
      </c>
      <c r="P317" s="81">
        <v>43700.02055555556</v>
      </c>
      <c r="Q317" s="79" t="s">
        <v>435</v>
      </c>
      <c r="R317" s="79"/>
      <c r="S317" s="79"/>
      <c r="T317" s="79"/>
      <c r="U317" s="79"/>
      <c r="V317" s="82" t="s">
        <v>603</v>
      </c>
      <c r="W317" s="81">
        <v>43700.02055555556</v>
      </c>
      <c r="X317" s="82" t="s">
        <v>717</v>
      </c>
      <c r="Y317" s="79"/>
      <c r="Z317" s="79"/>
      <c r="AA317" s="85" t="s">
        <v>889</v>
      </c>
      <c r="AB317" s="85" t="s">
        <v>980</v>
      </c>
      <c r="AC317" s="79" t="b">
        <v>0</v>
      </c>
      <c r="AD317" s="79">
        <v>1</v>
      </c>
      <c r="AE317" s="85" t="s">
        <v>1063</v>
      </c>
      <c r="AF317" s="79" t="b">
        <v>0</v>
      </c>
      <c r="AG317" s="79" t="s">
        <v>1102</v>
      </c>
      <c r="AH317" s="79"/>
      <c r="AI317" s="85" t="s">
        <v>1033</v>
      </c>
      <c r="AJ317" s="79" t="b">
        <v>0</v>
      </c>
      <c r="AK317" s="79">
        <v>0</v>
      </c>
      <c r="AL317" s="85" t="s">
        <v>1033</v>
      </c>
      <c r="AM317" s="79" t="s">
        <v>1109</v>
      </c>
      <c r="AN317" s="79" t="b">
        <v>0</v>
      </c>
      <c r="AO317" s="85" t="s">
        <v>980</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1</v>
      </c>
      <c r="BC317" s="78" t="str">
        <f>REPLACE(INDEX(GroupVertices[Group],MATCH(Edges[[#This Row],[Vertex 2]],GroupVertices[Vertex],0)),1,1,"")</f>
        <v>1</v>
      </c>
      <c r="BD317" s="48"/>
      <c r="BE317" s="49"/>
      <c r="BF317" s="48"/>
      <c r="BG317" s="49"/>
      <c r="BH317" s="48"/>
      <c r="BI317" s="49"/>
      <c r="BJ317" s="48"/>
      <c r="BK317" s="49"/>
      <c r="BL317" s="48"/>
    </row>
    <row r="318" spans="1:64" ht="15">
      <c r="A318" s="64" t="s">
        <v>255</v>
      </c>
      <c r="B318" s="64" t="s">
        <v>297</v>
      </c>
      <c r="C318" s="65" t="s">
        <v>2656</v>
      </c>
      <c r="D318" s="66">
        <v>3</v>
      </c>
      <c r="E318" s="67" t="s">
        <v>132</v>
      </c>
      <c r="F318" s="68">
        <v>35</v>
      </c>
      <c r="G318" s="65"/>
      <c r="H318" s="69"/>
      <c r="I318" s="70"/>
      <c r="J318" s="70"/>
      <c r="K318" s="34" t="s">
        <v>65</v>
      </c>
      <c r="L318" s="77">
        <v>318</v>
      </c>
      <c r="M318" s="77"/>
      <c r="N318" s="72"/>
      <c r="O318" s="79" t="s">
        <v>336</v>
      </c>
      <c r="P318" s="81">
        <v>43700.663831018515</v>
      </c>
      <c r="Q318" s="79" t="s">
        <v>436</v>
      </c>
      <c r="R318" s="79"/>
      <c r="S318" s="79"/>
      <c r="T318" s="79"/>
      <c r="U318" s="79"/>
      <c r="V318" s="82" t="s">
        <v>609</v>
      </c>
      <c r="W318" s="81">
        <v>43700.663831018515</v>
      </c>
      <c r="X318" s="82" t="s">
        <v>718</v>
      </c>
      <c r="Y318" s="79"/>
      <c r="Z318" s="79"/>
      <c r="AA318" s="85" t="s">
        <v>890</v>
      </c>
      <c r="AB318" s="85" t="s">
        <v>891</v>
      </c>
      <c r="AC318" s="79" t="b">
        <v>0</v>
      </c>
      <c r="AD318" s="79">
        <v>0</v>
      </c>
      <c r="AE318" s="85" t="s">
        <v>1031</v>
      </c>
      <c r="AF318" s="79" t="b">
        <v>0</v>
      </c>
      <c r="AG318" s="79" t="s">
        <v>1104</v>
      </c>
      <c r="AH318" s="79"/>
      <c r="AI318" s="85" t="s">
        <v>1033</v>
      </c>
      <c r="AJ318" s="79" t="b">
        <v>0</v>
      </c>
      <c r="AK318" s="79">
        <v>0</v>
      </c>
      <c r="AL318" s="85" t="s">
        <v>1033</v>
      </c>
      <c r="AM318" s="79" t="s">
        <v>1109</v>
      </c>
      <c r="AN318" s="79" t="b">
        <v>0</v>
      </c>
      <c r="AO318" s="85" t="s">
        <v>891</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1</v>
      </c>
      <c r="BC318" s="78" t="str">
        <f>REPLACE(INDEX(GroupVertices[Group],MATCH(Edges[[#This Row],[Vertex 2]],GroupVertices[Vertex],0)),1,1,"")</f>
        <v>1</v>
      </c>
      <c r="BD318" s="48">
        <v>0</v>
      </c>
      <c r="BE318" s="49">
        <v>0</v>
      </c>
      <c r="BF318" s="48">
        <v>0</v>
      </c>
      <c r="BG318" s="49">
        <v>0</v>
      </c>
      <c r="BH318" s="48">
        <v>0</v>
      </c>
      <c r="BI318" s="49">
        <v>0</v>
      </c>
      <c r="BJ318" s="48">
        <v>2</v>
      </c>
      <c r="BK318" s="49">
        <v>100</v>
      </c>
      <c r="BL318" s="48">
        <v>2</v>
      </c>
    </row>
    <row r="319" spans="1:64" ht="15">
      <c r="A319" s="64" t="s">
        <v>249</v>
      </c>
      <c r="B319" s="64" t="s">
        <v>297</v>
      </c>
      <c r="C319" s="65" t="s">
        <v>2656</v>
      </c>
      <c r="D319" s="66">
        <v>3</v>
      </c>
      <c r="E319" s="67" t="s">
        <v>132</v>
      </c>
      <c r="F319" s="68">
        <v>35</v>
      </c>
      <c r="G319" s="65"/>
      <c r="H319" s="69"/>
      <c r="I319" s="70"/>
      <c r="J319" s="70"/>
      <c r="K319" s="34" t="s">
        <v>65</v>
      </c>
      <c r="L319" s="77">
        <v>319</v>
      </c>
      <c r="M319" s="77"/>
      <c r="N319" s="72"/>
      <c r="O319" s="79" t="s">
        <v>336</v>
      </c>
      <c r="P319" s="81">
        <v>43700.66326388889</v>
      </c>
      <c r="Q319" s="79" t="s">
        <v>437</v>
      </c>
      <c r="R319" s="79"/>
      <c r="S319" s="79"/>
      <c r="T319" s="79"/>
      <c r="U319" s="79"/>
      <c r="V319" s="82" t="s">
        <v>603</v>
      </c>
      <c r="W319" s="81">
        <v>43700.66326388889</v>
      </c>
      <c r="X319" s="82" t="s">
        <v>719</v>
      </c>
      <c r="Y319" s="79"/>
      <c r="Z319" s="79"/>
      <c r="AA319" s="85" t="s">
        <v>891</v>
      </c>
      <c r="AB319" s="85" t="s">
        <v>981</v>
      </c>
      <c r="AC319" s="79" t="b">
        <v>0</v>
      </c>
      <c r="AD319" s="79">
        <v>4</v>
      </c>
      <c r="AE319" s="85" t="s">
        <v>1064</v>
      </c>
      <c r="AF319" s="79" t="b">
        <v>0</v>
      </c>
      <c r="AG319" s="79" t="s">
        <v>1102</v>
      </c>
      <c r="AH319" s="79"/>
      <c r="AI319" s="85" t="s">
        <v>1033</v>
      </c>
      <c r="AJ319" s="79" t="b">
        <v>0</v>
      </c>
      <c r="AK319" s="79">
        <v>0</v>
      </c>
      <c r="AL319" s="85" t="s">
        <v>1033</v>
      </c>
      <c r="AM319" s="79" t="s">
        <v>1109</v>
      </c>
      <c r="AN319" s="79" t="b">
        <v>0</v>
      </c>
      <c r="AO319" s="85" t="s">
        <v>981</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1</v>
      </c>
      <c r="BC319" s="78" t="str">
        <f>REPLACE(INDEX(GroupVertices[Group],MATCH(Edges[[#This Row],[Vertex 2]],GroupVertices[Vertex],0)),1,1,"")</f>
        <v>1</v>
      </c>
      <c r="BD319" s="48">
        <v>0</v>
      </c>
      <c r="BE319" s="49">
        <v>0</v>
      </c>
      <c r="BF319" s="48">
        <v>1</v>
      </c>
      <c r="BG319" s="49">
        <v>14.285714285714286</v>
      </c>
      <c r="BH319" s="48">
        <v>0</v>
      </c>
      <c r="BI319" s="49">
        <v>0</v>
      </c>
      <c r="BJ319" s="48">
        <v>6</v>
      </c>
      <c r="BK319" s="49">
        <v>85.71428571428571</v>
      </c>
      <c r="BL319" s="48">
        <v>7</v>
      </c>
    </row>
    <row r="320" spans="1:64" ht="15">
      <c r="A320" s="64" t="s">
        <v>255</v>
      </c>
      <c r="B320" s="64" t="s">
        <v>249</v>
      </c>
      <c r="C320" s="65" t="s">
        <v>2656</v>
      </c>
      <c r="D320" s="66">
        <v>3</v>
      </c>
      <c r="E320" s="67" t="s">
        <v>132</v>
      </c>
      <c r="F320" s="68">
        <v>35</v>
      </c>
      <c r="G320" s="65"/>
      <c r="H320" s="69"/>
      <c r="I320" s="70"/>
      <c r="J320" s="70"/>
      <c r="K320" s="34" t="s">
        <v>66</v>
      </c>
      <c r="L320" s="77">
        <v>320</v>
      </c>
      <c r="M320" s="77"/>
      <c r="N320" s="72"/>
      <c r="O320" s="79" t="s">
        <v>337</v>
      </c>
      <c r="P320" s="81">
        <v>43700.663831018515</v>
      </c>
      <c r="Q320" s="79" t="s">
        <v>436</v>
      </c>
      <c r="R320" s="79"/>
      <c r="S320" s="79"/>
      <c r="T320" s="79"/>
      <c r="U320" s="79"/>
      <c r="V320" s="82" t="s">
        <v>609</v>
      </c>
      <c r="W320" s="81">
        <v>43700.663831018515</v>
      </c>
      <c r="X320" s="82" t="s">
        <v>718</v>
      </c>
      <c r="Y320" s="79"/>
      <c r="Z320" s="79"/>
      <c r="AA320" s="85" t="s">
        <v>890</v>
      </c>
      <c r="AB320" s="85" t="s">
        <v>891</v>
      </c>
      <c r="AC320" s="79" t="b">
        <v>0</v>
      </c>
      <c r="AD320" s="79">
        <v>0</v>
      </c>
      <c r="AE320" s="85" t="s">
        <v>1031</v>
      </c>
      <c r="AF320" s="79" t="b">
        <v>0</v>
      </c>
      <c r="AG320" s="79" t="s">
        <v>1104</v>
      </c>
      <c r="AH320" s="79"/>
      <c r="AI320" s="85" t="s">
        <v>1033</v>
      </c>
      <c r="AJ320" s="79" t="b">
        <v>0</v>
      </c>
      <c r="AK320" s="79">
        <v>0</v>
      </c>
      <c r="AL320" s="85" t="s">
        <v>1033</v>
      </c>
      <c r="AM320" s="79" t="s">
        <v>1109</v>
      </c>
      <c r="AN320" s="79" t="b">
        <v>0</v>
      </c>
      <c r="AO320" s="85" t="s">
        <v>891</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1</v>
      </c>
      <c r="BC320" s="78" t="str">
        <f>REPLACE(INDEX(GroupVertices[Group],MATCH(Edges[[#This Row],[Vertex 2]],GroupVertices[Vertex],0)),1,1,"")</f>
        <v>1</v>
      </c>
      <c r="BD320" s="48"/>
      <c r="BE320" s="49"/>
      <c r="BF320" s="48"/>
      <c r="BG320" s="49"/>
      <c r="BH320" s="48"/>
      <c r="BI320" s="49"/>
      <c r="BJ320" s="48"/>
      <c r="BK320" s="49"/>
      <c r="BL320" s="48"/>
    </row>
    <row r="321" spans="1:64" ht="15">
      <c r="A321" s="64" t="s">
        <v>249</v>
      </c>
      <c r="B321" s="64" t="s">
        <v>255</v>
      </c>
      <c r="C321" s="65" t="s">
        <v>2656</v>
      </c>
      <c r="D321" s="66">
        <v>3</v>
      </c>
      <c r="E321" s="67" t="s">
        <v>132</v>
      </c>
      <c r="F321" s="68">
        <v>35</v>
      </c>
      <c r="G321" s="65"/>
      <c r="H321" s="69"/>
      <c r="I321" s="70"/>
      <c r="J321" s="70"/>
      <c r="K321" s="34" t="s">
        <v>66</v>
      </c>
      <c r="L321" s="77">
        <v>321</v>
      </c>
      <c r="M321" s="77"/>
      <c r="N321" s="72"/>
      <c r="O321" s="79" t="s">
        <v>337</v>
      </c>
      <c r="P321" s="81">
        <v>43700.66326388889</v>
      </c>
      <c r="Q321" s="79" t="s">
        <v>437</v>
      </c>
      <c r="R321" s="79"/>
      <c r="S321" s="79"/>
      <c r="T321" s="79"/>
      <c r="U321" s="79"/>
      <c r="V321" s="82" t="s">
        <v>603</v>
      </c>
      <c r="W321" s="81">
        <v>43700.66326388889</v>
      </c>
      <c r="X321" s="82" t="s">
        <v>719</v>
      </c>
      <c r="Y321" s="79"/>
      <c r="Z321" s="79"/>
      <c r="AA321" s="85" t="s">
        <v>891</v>
      </c>
      <c r="AB321" s="85" t="s">
        <v>981</v>
      </c>
      <c r="AC321" s="79" t="b">
        <v>0</v>
      </c>
      <c r="AD321" s="79">
        <v>4</v>
      </c>
      <c r="AE321" s="85" t="s">
        <v>1064</v>
      </c>
      <c r="AF321" s="79" t="b">
        <v>0</v>
      </c>
      <c r="AG321" s="79" t="s">
        <v>1102</v>
      </c>
      <c r="AH321" s="79"/>
      <c r="AI321" s="85" t="s">
        <v>1033</v>
      </c>
      <c r="AJ321" s="79" t="b">
        <v>0</v>
      </c>
      <c r="AK321" s="79">
        <v>0</v>
      </c>
      <c r="AL321" s="85" t="s">
        <v>1033</v>
      </c>
      <c r="AM321" s="79" t="s">
        <v>1109</v>
      </c>
      <c r="AN321" s="79" t="b">
        <v>0</v>
      </c>
      <c r="AO321" s="85" t="s">
        <v>981</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1</v>
      </c>
      <c r="BC321" s="78" t="str">
        <f>REPLACE(INDEX(GroupVertices[Group],MATCH(Edges[[#This Row],[Vertex 2]],GroupVertices[Vertex],0)),1,1,"")</f>
        <v>1</v>
      </c>
      <c r="BD321" s="48"/>
      <c r="BE321" s="49"/>
      <c r="BF321" s="48"/>
      <c r="BG321" s="49"/>
      <c r="BH321" s="48"/>
      <c r="BI321" s="49"/>
      <c r="BJ321" s="48"/>
      <c r="BK321" s="49"/>
      <c r="BL321" s="48"/>
    </row>
    <row r="322" spans="1:64" ht="15">
      <c r="A322" s="64" t="s">
        <v>249</v>
      </c>
      <c r="B322" s="64" t="s">
        <v>298</v>
      </c>
      <c r="C322" s="65" t="s">
        <v>2656</v>
      </c>
      <c r="D322" s="66">
        <v>3</v>
      </c>
      <c r="E322" s="67" t="s">
        <v>132</v>
      </c>
      <c r="F322" s="68">
        <v>35</v>
      </c>
      <c r="G322" s="65"/>
      <c r="H322" s="69"/>
      <c r="I322" s="70"/>
      <c r="J322" s="70"/>
      <c r="K322" s="34" t="s">
        <v>65</v>
      </c>
      <c r="L322" s="77">
        <v>322</v>
      </c>
      <c r="M322" s="77"/>
      <c r="N322" s="72"/>
      <c r="O322" s="79" t="s">
        <v>336</v>
      </c>
      <c r="P322" s="81">
        <v>43700.668333333335</v>
      </c>
      <c r="Q322" s="79" t="s">
        <v>438</v>
      </c>
      <c r="R322" s="79"/>
      <c r="S322" s="79"/>
      <c r="T322" s="79"/>
      <c r="U322" s="79"/>
      <c r="V322" s="82" t="s">
        <v>603</v>
      </c>
      <c r="W322" s="81">
        <v>43700.668333333335</v>
      </c>
      <c r="X322" s="82" t="s">
        <v>720</v>
      </c>
      <c r="Y322" s="79"/>
      <c r="Z322" s="79"/>
      <c r="AA322" s="85" t="s">
        <v>892</v>
      </c>
      <c r="AB322" s="85" t="s">
        <v>982</v>
      </c>
      <c r="AC322" s="79" t="b">
        <v>0</v>
      </c>
      <c r="AD322" s="79">
        <v>1</v>
      </c>
      <c r="AE322" s="85" t="s">
        <v>1065</v>
      </c>
      <c r="AF322" s="79" t="b">
        <v>0</v>
      </c>
      <c r="AG322" s="79" t="s">
        <v>1102</v>
      </c>
      <c r="AH322" s="79"/>
      <c r="AI322" s="85" t="s">
        <v>1033</v>
      </c>
      <c r="AJ322" s="79" t="b">
        <v>0</v>
      </c>
      <c r="AK322" s="79">
        <v>0</v>
      </c>
      <c r="AL322" s="85" t="s">
        <v>1033</v>
      </c>
      <c r="AM322" s="79" t="s">
        <v>1109</v>
      </c>
      <c r="AN322" s="79" t="b">
        <v>0</v>
      </c>
      <c r="AO322" s="85" t="s">
        <v>982</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1</v>
      </c>
      <c r="BC322" s="78" t="str">
        <f>REPLACE(INDEX(GroupVertices[Group],MATCH(Edges[[#This Row],[Vertex 2]],GroupVertices[Vertex],0)),1,1,"")</f>
        <v>1</v>
      </c>
      <c r="BD322" s="48"/>
      <c r="BE322" s="49"/>
      <c r="BF322" s="48"/>
      <c r="BG322" s="49"/>
      <c r="BH322" s="48"/>
      <c r="BI322" s="49"/>
      <c r="BJ322" s="48"/>
      <c r="BK322" s="49"/>
      <c r="BL322" s="48"/>
    </row>
    <row r="323" spans="1:64" ht="15">
      <c r="A323" s="64" t="s">
        <v>249</v>
      </c>
      <c r="B323" s="64" t="s">
        <v>299</v>
      </c>
      <c r="C323" s="65" t="s">
        <v>2656</v>
      </c>
      <c r="D323" s="66">
        <v>3</v>
      </c>
      <c r="E323" s="67" t="s">
        <v>132</v>
      </c>
      <c r="F323" s="68">
        <v>35</v>
      </c>
      <c r="G323" s="65"/>
      <c r="H323" s="69"/>
      <c r="I323" s="70"/>
      <c r="J323" s="70"/>
      <c r="K323" s="34" t="s">
        <v>65</v>
      </c>
      <c r="L323" s="77">
        <v>323</v>
      </c>
      <c r="M323" s="77"/>
      <c r="N323" s="72"/>
      <c r="O323" s="79" t="s">
        <v>337</v>
      </c>
      <c r="P323" s="81">
        <v>43700.668333333335</v>
      </c>
      <c r="Q323" s="79" t="s">
        <v>438</v>
      </c>
      <c r="R323" s="79"/>
      <c r="S323" s="79"/>
      <c r="T323" s="79"/>
      <c r="U323" s="79"/>
      <c r="V323" s="82" t="s">
        <v>603</v>
      </c>
      <c r="W323" s="81">
        <v>43700.668333333335</v>
      </c>
      <c r="X323" s="82" t="s">
        <v>720</v>
      </c>
      <c r="Y323" s="79"/>
      <c r="Z323" s="79"/>
      <c r="AA323" s="85" t="s">
        <v>892</v>
      </c>
      <c r="AB323" s="85" t="s">
        <v>982</v>
      </c>
      <c r="AC323" s="79" t="b">
        <v>0</v>
      </c>
      <c r="AD323" s="79">
        <v>1</v>
      </c>
      <c r="AE323" s="85" t="s">
        <v>1065</v>
      </c>
      <c r="AF323" s="79" t="b">
        <v>0</v>
      </c>
      <c r="AG323" s="79" t="s">
        <v>1102</v>
      </c>
      <c r="AH323" s="79"/>
      <c r="AI323" s="85" t="s">
        <v>1033</v>
      </c>
      <c r="AJ323" s="79" t="b">
        <v>0</v>
      </c>
      <c r="AK323" s="79">
        <v>0</v>
      </c>
      <c r="AL323" s="85" t="s">
        <v>1033</v>
      </c>
      <c r="AM323" s="79" t="s">
        <v>1109</v>
      </c>
      <c r="AN323" s="79" t="b">
        <v>0</v>
      </c>
      <c r="AO323" s="85" t="s">
        <v>982</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1</v>
      </c>
      <c r="BC323" s="78" t="str">
        <f>REPLACE(INDEX(GroupVertices[Group],MATCH(Edges[[#This Row],[Vertex 2]],GroupVertices[Vertex],0)),1,1,"")</f>
        <v>1</v>
      </c>
      <c r="BD323" s="48">
        <v>0</v>
      </c>
      <c r="BE323" s="49">
        <v>0</v>
      </c>
      <c r="BF323" s="48">
        <v>3</v>
      </c>
      <c r="BG323" s="49">
        <v>12.5</v>
      </c>
      <c r="BH323" s="48">
        <v>0</v>
      </c>
      <c r="BI323" s="49">
        <v>0</v>
      </c>
      <c r="BJ323" s="48">
        <v>21</v>
      </c>
      <c r="BK323" s="49">
        <v>87.5</v>
      </c>
      <c r="BL323" s="48">
        <v>24</v>
      </c>
    </row>
    <row r="324" spans="1:64" ht="15">
      <c r="A324" s="64" t="s">
        <v>249</v>
      </c>
      <c r="B324" s="64" t="s">
        <v>300</v>
      </c>
      <c r="C324" s="65" t="s">
        <v>2656</v>
      </c>
      <c r="D324" s="66">
        <v>3</v>
      </c>
      <c r="E324" s="67" t="s">
        <v>132</v>
      </c>
      <c r="F324" s="68">
        <v>35</v>
      </c>
      <c r="G324" s="65"/>
      <c r="H324" s="69"/>
      <c r="I324" s="70"/>
      <c r="J324" s="70"/>
      <c r="K324" s="34" t="s">
        <v>65</v>
      </c>
      <c r="L324" s="77">
        <v>324</v>
      </c>
      <c r="M324" s="77"/>
      <c r="N324" s="72"/>
      <c r="O324" s="79" t="s">
        <v>337</v>
      </c>
      <c r="P324" s="81">
        <v>43703.54976851852</v>
      </c>
      <c r="Q324" s="79" t="s">
        <v>439</v>
      </c>
      <c r="R324" s="79"/>
      <c r="S324" s="79"/>
      <c r="T324" s="79"/>
      <c r="U324" s="79"/>
      <c r="V324" s="82" t="s">
        <v>603</v>
      </c>
      <c r="W324" s="81">
        <v>43703.54976851852</v>
      </c>
      <c r="X324" s="82" t="s">
        <v>721</v>
      </c>
      <c r="Y324" s="79"/>
      <c r="Z324" s="79"/>
      <c r="AA324" s="85" t="s">
        <v>893</v>
      </c>
      <c r="AB324" s="85" t="s">
        <v>983</v>
      </c>
      <c r="AC324" s="79" t="b">
        <v>0</v>
      </c>
      <c r="AD324" s="79">
        <v>0</v>
      </c>
      <c r="AE324" s="85" t="s">
        <v>1066</v>
      </c>
      <c r="AF324" s="79" t="b">
        <v>0</v>
      </c>
      <c r="AG324" s="79" t="s">
        <v>1102</v>
      </c>
      <c r="AH324" s="79"/>
      <c r="AI324" s="85" t="s">
        <v>1033</v>
      </c>
      <c r="AJ324" s="79" t="b">
        <v>0</v>
      </c>
      <c r="AK324" s="79">
        <v>0</v>
      </c>
      <c r="AL324" s="85" t="s">
        <v>1033</v>
      </c>
      <c r="AM324" s="79" t="s">
        <v>1109</v>
      </c>
      <c r="AN324" s="79" t="b">
        <v>0</v>
      </c>
      <c r="AO324" s="85" t="s">
        <v>983</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1</v>
      </c>
      <c r="BC324" s="78" t="str">
        <f>REPLACE(INDEX(GroupVertices[Group],MATCH(Edges[[#This Row],[Vertex 2]],GroupVertices[Vertex],0)),1,1,"")</f>
        <v>1</v>
      </c>
      <c r="BD324" s="48">
        <v>0</v>
      </c>
      <c r="BE324" s="49">
        <v>0</v>
      </c>
      <c r="BF324" s="48">
        <v>0</v>
      </c>
      <c r="BG324" s="49">
        <v>0</v>
      </c>
      <c r="BH324" s="48">
        <v>0</v>
      </c>
      <c r="BI324" s="49">
        <v>0</v>
      </c>
      <c r="BJ324" s="48">
        <v>11</v>
      </c>
      <c r="BK324" s="49">
        <v>100</v>
      </c>
      <c r="BL324" s="48">
        <v>11</v>
      </c>
    </row>
    <row r="325" spans="1:64" ht="15">
      <c r="A325" s="64" t="s">
        <v>249</v>
      </c>
      <c r="B325" s="64" t="s">
        <v>301</v>
      </c>
      <c r="C325" s="65" t="s">
        <v>2656</v>
      </c>
      <c r="D325" s="66">
        <v>3</v>
      </c>
      <c r="E325" s="67" t="s">
        <v>132</v>
      </c>
      <c r="F325" s="68">
        <v>35</v>
      </c>
      <c r="G325" s="65"/>
      <c r="H325" s="69"/>
      <c r="I325" s="70"/>
      <c r="J325" s="70"/>
      <c r="K325" s="34" t="s">
        <v>65</v>
      </c>
      <c r="L325" s="77">
        <v>325</v>
      </c>
      <c r="M325" s="77"/>
      <c r="N325" s="72"/>
      <c r="O325" s="79" t="s">
        <v>336</v>
      </c>
      <c r="P325" s="81">
        <v>43703.55195601852</v>
      </c>
      <c r="Q325" s="79" t="s">
        <v>440</v>
      </c>
      <c r="R325" s="79"/>
      <c r="S325" s="79"/>
      <c r="T325" s="79"/>
      <c r="U325" s="79"/>
      <c r="V325" s="82" t="s">
        <v>603</v>
      </c>
      <c r="W325" s="81">
        <v>43703.55195601852</v>
      </c>
      <c r="X325" s="82" t="s">
        <v>722</v>
      </c>
      <c r="Y325" s="79"/>
      <c r="Z325" s="79"/>
      <c r="AA325" s="85" t="s">
        <v>894</v>
      </c>
      <c r="AB325" s="85" t="s">
        <v>984</v>
      </c>
      <c r="AC325" s="79" t="b">
        <v>0</v>
      </c>
      <c r="AD325" s="79">
        <v>4</v>
      </c>
      <c r="AE325" s="85" t="s">
        <v>1067</v>
      </c>
      <c r="AF325" s="79" t="b">
        <v>0</v>
      </c>
      <c r="AG325" s="79" t="s">
        <v>1102</v>
      </c>
      <c r="AH325" s="79"/>
      <c r="AI325" s="85" t="s">
        <v>1033</v>
      </c>
      <c r="AJ325" s="79" t="b">
        <v>0</v>
      </c>
      <c r="AK325" s="79">
        <v>0</v>
      </c>
      <c r="AL325" s="85" t="s">
        <v>1033</v>
      </c>
      <c r="AM325" s="79" t="s">
        <v>1109</v>
      </c>
      <c r="AN325" s="79" t="b">
        <v>0</v>
      </c>
      <c r="AO325" s="85" t="s">
        <v>984</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1</v>
      </c>
      <c r="BC325" s="78" t="str">
        <f>REPLACE(INDEX(GroupVertices[Group],MATCH(Edges[[#This Row],[Vertex 2]],GroupVertices[Vertex],0)),1,1,"")</f>
        <v>1</v>
      </c>
      <c r="BD325" s="48"/>
      <c r="BE325" s="49"/>
      <c r="BF325" s="48"/>
      <c r="BG325" s="49"/>
      <c r="BH325" s="48"/>
      <c r="BI325" s="49"/>
      <c r="BJ325" s="48"/>
      <c r="BK325" s="49"/>
      <c r="BL325" s="48"/>
    </row>
    <row r="326" spans="1:64" ht="15">
      <c r="A326" s="64" t="s">
        <v>249</v>
      </c>
      <c r="B326" s="64" t="s">
        <v>302</v>
      </c>
      <c r="C326" s="65" t="s">
        <v>2656</v>
      </c>
      <c r="D326" s="66">
        <v>3</v>
      </c>
      <c r="E326" s="67" t="s">
        <v>132</v>
      </c>
      <c r="F326" s="68">
        <v>35</v>
      </c>
      <c r="G326" s="65"/>
      <c r="H326" s="69"/>
      <c r="I326" s="70"/>
      <c r="J326" s="70"/>
      <c r="K326" s="34" t="s">
        <v>65</v>
      </c>
      <c r="L326" s="77">
        <v>326</v>
      </c>
      <c r="M326" s="77"/>
      <c r="N326" s="72"/>
      <c r="O326" s="79" t="s">
        <v>336</v>
      </c>
      <c r="P326" s="81">
        <v>43703.55195601852</v>
      </c>
      <c r="Q326" s="79" t="s">
        <v>440</v>
      </c>
      <c r="R326" s="79"/>
      <c r="S326" s="79"/>
      <c r="T326" s="79"/>
      <c r="U326" s="79"/>
      <c r="V326" s="82" t="s">
        <v>603</v>
      </c>
      <c r="W326" s="81">
        <v>43703.55195601852</v>
      </c>
      <c r="X326" s="82" t="s">
        <v>722</v>
      </c>
      <c r="Y326" s="79"/>
      <c r="Z326" s="79"/>
      <c r="AA326" s="85" t="s">
        <v>894</v>
      </c>
      <c r="AB326" s="85" t="s">
        <v>984</v>
      </c>
      <c r="AC326" s="79" t="b">
        <v>0</v>
      </c>
      <c r="AD326" s="79">
        <v>4</v>
      </c>
      <c r="AE326" s="85" t="s">
        <v>1067</v>
      </c>
      <c r="AF326" s="79" t="b">
        <v>0</v>
      </c>
      <c r="AG326" s="79" t="s">
        <v>1102</v>
      </c>
      <c r="AH326" s="79"/>
      <c r="AI326" s="85" t="s">
        <v>1033</v>
      </c>
      <c r="AJ326" s="79" t="b">
        <v>0</v>
      </c>
      <c r="AK326" s="79">
        <v>0</v>
      </c>
      <c r="AL326" s="85" t="s">
        <v>1033</v>
      </c>
      <c r="AM326" s="79" t="s">
        <v>1109</v>
      </c>
      <c r="AN326" s="79" t="b">
        <v>0</v>
      </c>
      <c r="AO326" s="85" t="s">
        <v>984</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1</v>
      </c>
      <c r="BC326" s="78" t="str">
        <f>REPLACE(INDEX(GroupVertices[Group],MATCH(Edges[[#This Row],[Vertex 2]],GroupVertices[Vertex],0)),1,1,"")</f>
        <v>1</v>
      </c>
      <c r="BD326" s="48"/>
      <c r="BE326" s="49"/>
      <c r="BF326" s="48"/>
      <c r="BG326" s="49"/>
      <c r="BH326" s="48"/>
      <c r="BI326" s="49"/>
      <c r="BJ326" s="48"/>
      <c r="BK326" s="49"/>
      <c r="BL326" s="48"/>
    </row>
    <row r="327" spans="1:64" ht="15">
      <c r="A327" s="64" t="s">
        <v>249</v>
      </c>
      <c r="B327" s="64" t="s">
        <v>303</v>
      </c>
      <c r="C327" s="65" t="s">
        <v>2656</v>
      </c>
      <c r="D327" s="66">
        <v>3</v>
      </c>
      <c r="E327" s="67" t="s">
        <v>132</v>
      </c>
      <c r="F327" s="68">
        <v>35</v>
      </c>
      <c r="G327" s="65"/>
      <c r="H327" s="69"/>
      <c r="I327" s="70"/>
      <c r="J327" s="70"/>
      <c r="K327" s="34" t="s">
        <v>65</v>
      </c>
      <c r="L327" s="77">
        <v>327</v>
      </c>
      <c r="M327" s="77"/>
      <c r="N327" s="72"/>
      <c r="O327" s="79" t="s">
        <v>337</v>
      </c>
      <c r="P327" s="81">
        <v>43703.55195601852</v>
      </c>
      <c r="Q327" s="79" t="s">
        <v>440</v>
      </c>
      <c r="R327" s="79"/>
      <c r="S327" s="79"/>
      <c r="T327" s="79"/>
      <c r="U327" s="79"/>
      <c r="V327" s="82" t="s">
        <v>603</v>
      </c>
      <c r="W327" s="81">
        <v>43703.55195601852</v>
      </c>
      <c r="X327" s="82" t="s">
        <v>722</v>
      </c>
      <c r="Y327" s="79"/>
      <c r="Z327" s="79"/>
      <c r="AA327" s="85" t="s">
        <v>894</v>
      </c>
      <c r="AB327" s="85" t="s">
        <v>984</v>
      </c>
      <c r="AC327" s="79" t="b">
        <v>0</v>
      </c>
      <c r="AD327" s="79">
        <v>4</v>
      </c>
      <c r="AE327" s="85" t="s">
        <v>1067</v>
      </c>
      <c r="AF327" s="79" t="b">
        <v>0</v>
      </c>
      <c r="AG327" s="79" t="s">
        <v>1102</v>
      </c>
      <c r="AH327" s="79"/>
      <c r="AI327" s="85" t="s">
        <v>1033</v>
      </c>
      <c r="AJ327" s="79" t="b">
        <v>0</v>
      </c>
      <c r="AK327" s="79">
        <v>0</v>
      </c>
      <c r="AL327" s="85" t="s">
        <v>1033</v>
      </c>
      <c r="AM327" s="79" t="s">
        <v>1109</v>
      </c>
      <c r="AN327" s="79" t="b">
        <v>0</v>
      </c>
      <c r="AO327" s="85" t="s">
        <v>984</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1</v>
      </c>
      <c r="BC327" s="78" t="str">
        <f>REPLACE(INDEX(GroupVertices[Group],MATCH(Edges[[#This Row],[Vertex 2]],GroupVertices[Vertex],0)),1,1,"")</f>
        <v>1</v>
      </c>
      <c r="BD327" s="48">
        <v>0</v>
      </c>
      <c r="BE327" s="49">
        <v>0</v>
      </c>
      <c r="BF327" s="48">
        <v>0</v>
      </c>
      <c r="BG327" s="49">
        <v>0</v>
      </c>
      <c r="BH327" s="48">
        <v>0</v>
      </c>
      <c r="BI327" s="49">
        <v>0</v>
      </c>
      <c r="BJ327" s="48">
        <v>5</v>
      </c>
      <c r="BK327" s="49">
        <v>100</v>
      </c>
      <c r="BL327" s="48">
        <v>5</v>
      </c>
    </row>
    <row r="328" spans="1:64" ht="15">
      <c r="A328" s="64" t="s">
        <v>249</v>
      </c>
      <c r="B328" s="64" t="s">
        <v>304</v>
      </c>
      <c r="C328" s="65" t="s">
        <v>2656</v>
      </c>
      <c r="D328" s="66">
        <v>3</v>
      </c>
      <c r="E328" s="67" t="s">
        <v>132</v>
      </c>
      <c r="F328" s="68">
        <v>35</v>
      </c>
      <c r="G328" s="65"/>
      <c r="H328" s="69"/>
      <c r="I328" s="70"/>
      <c r="J328" s="70"/>
      <c r="K328" s="34" t="s">
        <v>65</v>
      </c>
      <c r="L328" s="77">
        <v>328</v>
      </c>
      <c r="M328" s="77"/>
      <c r="N328" s="72"/>
      <c r="O328" s="79" t="s">
        <v>337</v>
      </c>
      <c r="P328" s="81">
        <v>43703.97094907407</v>
      </c>
      <c r="Q328" s="79" t="s">
        <v>441</v>
      </c>
      <c r="R328" s="79"/>
      <c r="S328" s="79"/>
      <c r="T328" s="79"/>
      <c r="U328" s="79"/>
      <c r="V328" s="82" t="s">
        <v>603</v>
      </c>
      <c r="W328" s="81">
        <v>43703.97094907407</v>
      </c>
      <c r="X328" s="82" t="s">
        <v>723</v>
      </c>
      <c r="Y328" s="79"/>
      <c r="Z328" s="79"/>
      <c r="AA328" s="85" t="s">
        <v>895</v>
      </c>
      <c r="AB328" s="85" t="s">
        <v>985</v>
      </c>
      <c r="AC328" s="79" t="b">
        <v>0</v>
      </c>
      <c r="AD328" s="79">
        <v>0</v>
      </c>
      <c r="AE328" s="85" t="s">
        <v>1068</v>
      </c>
      <c r="AF328" s="79" t="b">
        <v>0</v>
      </c>
      <c r="AG328" s="79" t="s">
        <v>1102</v>
      </c>
      <c r="AH328" s="79"/>
      <c r="AI328" s="85" t="s">
        <v>1033</v>
      </c>
      <c r="AJ328" s="79" t="b">
        <v>0</v>
      </c>
      <c r="AK328" s="79">
        <v>0</v>
      </c>
      <c r="AL328" s="85" t="s">
        <v>1033</v>
      </c>
      <c r="AM328" s="79" t="s">
        <v>1109</v>
      </c>
      <c r="AN328" s="79" t="b">
        <v>0</v>
      </c>
      <c r="AO328" s="85" t="s">
        <v>985</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1</v>
      </c>
      <c r="BC328" s="78" t="str">
        <f>REPLACE(INDEX(GroupVertices[Group],MATCH(Edges[[#This Row],[Vertex 2]],GroupVertices[Vertex],0)),1,1,"")</f>
        <v>1</v>
      </c>
      <c r="BD328" s="48">
        <v>1</v>
      </c>
      <c r="BE328" s="49">
        <v>16.666666666666668</v>
      </c>
      <c r="BF328" s="48">
        <v>1</v>
      </c>
      <c r="BG328" s="49">
        <v>16.666666666666668</v>
      </c>
      <c r="BH328" s="48">
        <v>0</v>
      </c>
      <c r="BI328" s="49">
        <v>0</v>
      </c>
      <c r="BJ328" s="48">
        <v>4</v>
      </c>
      <c r="BK328" s="49">
        <v>66.66666666666667</v>
      </c>
      <c r="BL328" s="48">
        <v>6</v>
      </c>
    </row>
    <row r="329" spans="1:64" ht="15">
      <c r="A329" s="64" t="s">
        <v>249</v>
      </c>
      <c r="B329" s="64" t="s">
        <v>305</v>
      </c>
      <c r="C329" s="65" t="s">
        <v>2656</v>
      </c>
      <c r="D329" s="66">
        <v>3</v>
      </c>
      <c r="E329" s="67" t="s">
        <v>132</v>
      </c>
      <c r="F329" s="68">
        <v>35</v>
      </c>
      <c r="G329" s="65"/>
      <c r="H329" s="69"/>
      <c r="I329" s="70"/>
      <c r="J329" s="70"/>
      <c r="K329" s="34" t="s">
        <v>65</v>
      </c>
      <c r="L329" s="77">
        <v>329</v>
      </c>
      <c r="M329" s="77"/>
      <c r="N329" s="72"/>
      <c r="O329" s="79" t="s">
        <v>337</v>
      </c>
      <c r="P329" s="81">
        <v>43703.975439814814</v>
      </c>
      <c r="Q329" s="79" t="s">
        <v>442</v>
      </c>
      <c r="R329" s="79"/>
      <c r="S329" s="79"/>
      <c r="T329" s="79"/>
      <c r="U329" s="79"/>
      <c r="V329" s="82" t="s">
        <v>603</v>
      </c>
      <c r="W329" s="81">
        <v>43703.975439814814</v>
      </c>
      <c r="X329" s="82" t="s">
        <v>724</v>
      </c>
      <c r="Y329" s="79"/>
      <c r="Z329" s="79"/>
      <c r="AA329" s="85" t="s">
        <v>896</v>
      </c>
      <c r="AB329" s="85" t="s">
        <v>986</v>
      </c>
      <c r="AC329" s="79" t="b">
        <v>0</v>
      </c>
      <c r="AD329" s="79">
        <v>0</v>
      </c>
      <c r="AE329" s="85" t="s">
        <v>1069</v>
      </c>
      <c r="AF329" s="79" t="b">
        <v>0</v>
      </c>
      <c r="AG329" s="79" t="s">
        <v>1102</v>
      </c>
      <c r="AH329" s="79"/>
      <c r="AI329" s="85" t="s">
        <v>1033</v>
      </c>
      <c r="AJ329" s="79" t="b">
        <v>0</v>
      </c>
      <c r="AK329" s="79">
        <v>0</v>
      </c>
      <c r="AL329" s="85" t="s">
        <v>1033</v>
      </c>
      <c r="AM329" s="79" t="s">
        <v>1109</v>
      </c>
      <c r="AN329" s="79" t="b">
        <v>0</v>
      </c>
      <c r="AO329" s="85" t="s">
        <v>986</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1</v>
      </c>
      <c r="BC329" s="78" t="str">
        <f>REPLACE(INDEX(GroupVertices[Group],MATCH(Edges[[#This Row],[Vertex 2]],GroupVertices[Vertex],0)),1,1,"")</f>
        <v>1</v>
      </c>
      <c r="BD329" s="48">
        <v>1</v>
      </c>
      <c r="BE329" s="49">
        <v>6.666666666666667</v>
      </c>
      <c r="BF329" s="48">
        <v>0</v>
      </c>
      <c r="BG329" s="49">
        <v>0</v>
      </c>
      <c r="BH329" s="48">
        <v>0</v>
      </c>
      <c r="BI329" s="49">
        <v>0</v>
      </c>
      <c r="BJ329" s="48">
        <v>14</v>
      </c>
      <c r="BK329" s="49">
        <v>93.33333333333333</v>
      </c>
      <c r="BL329" s="48">
        <v>15</v>
      </c>
    </row>
    <row r="330" spans="1:64" ht="15">
      <c r="A330" s="64" t="s">
        <v>249</v>
      </c>
      <c r="B330" s="64" t="s">
        <v>306</v>
      </c>
      <c r="C330" s="65" t="s">
        <v>2656</v>
      </c>
      <c r="D330" s="66">
        <v>3</v>
      </c>
      <c r="E330" s="67" t="s">
        <v>132</v>
      </c>
      <c r="F330" s="68">
        <v>35</v>
      </c>
      <c r="G330" s="65"/>
      <c r="H330" s="69"/>
      <c r="I330" s="70"/>
      <c r="J330" s="70"/>
      <c r="K330" s="34" t="s">
        <v>65</v>
      </c>
      <c r="L330" s="77">
        <v>330</v>
      </c>
      <c r="M330" s="77"/>
      <c r="N330" s="72"/>
      <c r="O330" s="79" t="s">
        <v>337</v>
      </c>
      <c r="P330" s="81">
        <v>43703.981516203705</v>
      </c>
      <c r="Q330" s="79" t="s">
        <v>443</v>
      </c>
      <c r="R330" s="79"/>
      <c r="S330" s="79"/>
      <c r="T330" s="79"/>
      <c r="U330" s="79"/>
      <c r="V330" s="82" t="s">
        <v>603</v>
      </c>
      <c r="W330" s="81">
        <v>43703.981516203705</v>
      </c>
      <c r="X330" s="82" t="s">
        <v>725</v>
      </c>
      <c r="Y330" s="79"/>
      <c r="Z330" s="79"/>
      <c r="AA330" s="85" t="s">
        <v>897</v>
      </c>
      <c r="AB330" s="85" t="s">
        <v>987</v>
      </c>
      <c r="AC330" s="79" t="b">
        <v>0</v>
      </c>
      <c r="AD330" s="79">
        <v>0</v>
      </c>
      <c r="AE330" s="85" t="s">
        <v>1070</v>
      </c>
      <c r="AF330" s="79" t="b">
        <v>0</v>
      </c>
      <c r="AG330" s="79" t="s">
        <v>1102</v>
      </c>
      <c r="AH330" s="79"/>
      <c r="AI330" s="85" t="s">
        <v>1033</v>
      </c>
      <c r="AJ330" s="79" t="b">
        <v>0</v>
      </c>
      <c r="AK330" s="79">
        <v>0</v>
      </c>
      <c r="AL330" s="85" t="s">
        <v>1033</v>
      </c>
      <c r="AM330" s="79" t="s">
        <v>1109</v>
      </c>
      <c r="AN330" s="79" t="b">
        <v>0</v>
      </c>
      <c r="AO330" s="85" t="s">
        <v>987</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1</v>
      </c>
      <c r="BC330" s="78" t="str">
        <f>REPLACE(INDEX(GroupVertices[Group],MATCH(Edges[[#This Row],[Vertex 2]],GroupVertices[Vertex],0)),1,1,"")</f>
        <v>1</v>
      </c>
      <c r="BD330" s="48">
        <v>0</v>
      </c>
      <c r="BE330" s="49">
        <v>0</v>
      </c>
      <c r="BF330" s="48">
        <v>0</v>
      </c>
      <c r="BG330" s="49">
        <v>0</v>
      </c>
      <c r="BH330" s="48">
        <v>0</v>
      </c>
      <c r="BI330" s="49">
        <v>0</v>
      </c>
      <c r="BJ330" s="48">
        <v>4</v>
      </c>
      <c r="BK330" s="49">
        <v>100</v>
      </c>
      <c r="BL330" s="48">
        <v>4</v>
      </c>
    </row>
    <row r="331" spans="1:64" ht="15">
      <c r="A331" s="64" t="s">
        <v>249</v>
      </c>
      <c r="B331" s="64" t="s">
        <v>307</v>
      </c>
      <c r="C331" s="65" t="s">
        <v>2656</v>
      </c>
      <c r="D331" s="66">
        <v>3</v>
      </c>
      <c r="E331" s="67" t="s">
        <v>132</v>
      </c>
      <c r="F331" s="68">
        <v>35</v>
      </c>
      <c r="G331" s="65"/>
      <c r="H331" s="69"/>
      <c r="I331" s="70"/>
      <c r="J331" s="70"/>
      <c r="K331" s="34" t="s">
        <v>65</v>
      </c>
      <c r="L331" s="77">
        <v>331</v>
      </c>
      <c r="M331" s="77"/>
      <c r="N331" s="72"/>
      <c r="O331" s="79" t="s">
        <v>337</v>
      </c>
      <c r="P331" s="81">
        <v>43705.30087962963</v>
      </c>
      <c r="Q331" s="79" t="s">
        <v>444</v>
      </c>
      <c r="R331" s="79"/>
      <c r="S331" s="79"/>
      <c r="T331" s="79"/>
      <c r="U331" s="79"/>
      <c r="V331" s="82" t="s">
        <v>603</v>
      </c>
      <c r="W331" s="81">
        <v>43705.30087962963</v>
      </c>
      <c r="X331" s="82" t="s">
        <v>726</v>
      </c>
      <c r="Y331" s="79"/>
      <c r="Z331" s="79"/>
      <c r="AA331" s="85" t="s">
        <v>898</v>
      </c>
      <c r="AB331" s="85" t="s">
        <v>988</v>
      </c>
      <c r="AC331" s="79" t="b">
        <v>0</v>
      </c>
      <c r="AD331" s="79">
        <v>1</v>
      </c>
      <c r="AE331" s="85" t="s">
        <v>1071</v>
      </c>
      <c r="AF331" s="79" t="b">
        <v>0</v>
      </c>
      <c r="AG331" s="79" t="s">
        <v>1102</v>
      </c>
      <c r="AH331" s="79"/>
      <c r="AI331" s="85" t="s">
        <v>1033</v>
      </c>
      <c r="AJ331" s="79" t="b">
        <v>0</v>
      </c>
      <c r="AK331" s="79">
        <v>0</v>
      </c>
      <c r="AL331" s="85" t="s">
        <v>1033</v>
      </c>
      <c r="AM331" s="79" t="s">
        <v>1109</v>
      </c>
      <c r="AN331" s="79" t="b">
        <v>0</v>
      </c>
      <c r="AO331" s="85" t="s">
        <v>988</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1</v>
      </c>
      <c r="BC331" s="78" t="str">
        <f>REPLACE(INDEX(GroupVertices[Group],MATCH(Edges[[#This Row],[Vertex 2]],GroupVertices[Vertex],0)),1,1,"")</f>
        <v>1</v>
      </c>
      <c r="BD331" s="48"/>
      <c r="BE331" s="49"/>
      <c r="BF331" s="48"/>
      <c r="BG331" s="49"/>
      <c r="BH331" s="48"/>
      <c r="BI331" s="49"/>
      <c r="BJ331" s="48"/>
      <c r="BK331" s="49"/>
      <c r="BL331" s="48"/>
    </row>
    <row r="332" spans="1:64" ht="15">
      <c r="A332" s="64" t="s">
        <v>249</v>
      </c>
      <c r="B332" s="64" t="s">
        <v>308</v>
      </c>
      <c r="C332" s="65" t="s">
        <v>2656</v>
      </c>
      <c r="D332" s="66">
        <v>3</v>
      </c>
      <c r="E332" s="67" t="s">
        <v>132</v>
      </c>
      <c r="F332" s="68">
        <v>35</v>
      </c>
      <c r="G332" s="65"/>
      <c r="H332" s="69"/>
      <c r="I332" s="70"/>
      <c r="J332" s="70"/>
      <c r="K332" s="34" t="s">
        <v>65</v>
      </c>
      <c r="L332" s="77">
        <v>332</v>
      </c>
      <c r="M332" s="77"/>
      <c r="N332" s="72"/>
      <c r="O332" s="79" t="s">
        <v>336</v>
      </c>
      <c r="P332" s="81">
        <v>43705.3106712963</v>
      </c>
      <c r="Q332" s="79" t="s">
        <v>445</v>
      </c>
      <c r="R332" s="79"/>
      <c r="S332" s="79"/>
      <c r="T332" s="79"/>
      <c r="U332" s="79"/>
      <c r="V332" s="82" t="s">
        <v>603</v>
      </c>
      <c r="W332" s="81">
        <v>43705.3106712963</v>
      </c>
      <c r="X332" s="82" t="s">
        <v>727</v>
      </c>
      <c r="Y332" s="79"/>
      <c r="Z332" s="79"/>
      <c r="AA332" s="85" t="s">
        <v>899</v>
      </c>
      <c r="AB332" s="85" t="s">
        <v>919</v>
      </c>
      <c r="AC332" s="79" t="b">
        <v>0</v>
      </c>
      <c r="AD332" s="79">
        <v>1</v>
      </c>
      <c r="AE332" s="85" t="s">
        <v>1072</v>
      </c>
      <c r="AF332" s="79" t="b">
        <v>0</v>
      </c>
      <c r="AG332" s="79" t="s">
        <v>1104</v>
      </c>
      <c r="AH332" s="79"/>
      <c r="AI332" s="85" t="s">
        <v>1033</v>
      </c>
      <c r="AJ332" s="79" t="b">
        <v>0</v>
      </c>
      <c r="AK332" s="79">
        <v>0</v>
      </c>
      <c r="AL332" s="85" t="s">
        <v>1033</v>
      </c>
      <c r="AM332" s="79" t="s">
        <v>1109</v>
      </c>
      <c r="AN332" s="79" t="b">
        <v>0</v>
      </c>
      <c r="AO332" s="85" t="s">
        <v>919</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1</v>
      </c>
      <c r="BC332" s="78" t="str">
        <f>REPLACE(INDEX(GroupVertices[Group],MATCH(Edges[[#This Row],[Vertex 2]],GroupVertices[Vertex],0)),1,1,"")</f>
        <v>1</v>
      </c>
      <c r="BD332" s="48"/>
      <c r="BE332" s="49"/>
      <c r="BF332" s="48"/>
      <c r="BG332" s="49"/>
      <c r="BH332" s="48"/>
      <c r="BI332" s="49"/>
      <c r="BJ332" s="48"/>
      <c r="BK332" s="49"/>
      <c r="BL332" s="48"/>
    </row>
    <row r="333" spans="1:64" ht="15">
      <c r="A333" s="64" t="s">
        <v>256</v>
      </c>
      <c r="B333" s="64" t="s">
        <v>249</v>
      </c>
      <c r="C333" s="65" t="s">
        <v>2656</v>
      </c>
      <c r="D333" s="66">
        <v>3</v>
      </c>
      <c r="E333" s="67" t="s">
        <v>132</v>
      </c>
      <c r="F333" s="68">
        <v>35</v>
      </c>
      <c r="G333" s="65"/>
      <c r="H333" s="69"/>
      <c r="I333" s="70"/>
      <c r="J333" s="70"/>
      <c r="K333" s="34" t="s">
        <v>66</v>
      </c>
      <c r="L333" s="77">
        <v>333</v>
      </c>
      <c r="M333" s="77"/>
      <c r="N333" s="72"/>
      <c r="O333" s="79" t="s">
        <v>337</v>
      </c>
      <c r="P333" s="81">
        <v>43705.31130787037</v>
      </c>
      <c r="Q333" s="79" t="s">
        <v>446</v>
      </c>
      <c r="R333" s="79"/>
      <c r="S333" s="79"/>
      <c r="T333" s="79"/>
      <c r="U333" s="79"/>
      <c r="V333" s="82" t="s">
        <v>610</v>
      </c>
      <c r="W333" s="81">
        <v>43705.31130787037</v>
      </c>
      <c r="X333" s="82" t="s">
        <v>728</v>
      </c>
      <c r="Y333" s="79"/>
      <c r="Z333" s="79"/>
      <c r="AA333" s="85" t="s">
        <v>900</v>
      </c>
      <c r="AB333" s="85" t="s">
        <v>901</v>
      </c>
      <c r="AC333" s="79" t="b">
        <v>0</v>
      </c>
      <c r="AD333" s="79">
        <v>0</v>
      </c>
      <c r="AE333" s="85" t="s">
        <v>1031</v>
      </c>
      <c r="AF333" s="79" t="b">
        <v>0</v>
      </c>
      <c r="AG333" s="79" t="s">
        <v>1102</v>
      </c>
      <c r="AH333" s="79"/>
      <c r="AI333" s="85" t="s">
        <v>1033</v>
      </c>
      <c r="AJ333" s="79" t="b">
        <v>0</v>
      </c>
      <c r="AK333" s="79">
        <v>0</v>
      </c>
      <c r="AL333" s="85" t="s">
        <v>1033</v>
      </c>
      <c r="AM333" s="79" t="s">
        <v>1109</v>
      </c>
      <c r="AN333" s="79" t="b">
        <v>0</v>
      </c>
      <c r="AO333" s="85" t="s">
        <v>901</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1</v>
      </c>
      <c r="BC333" s="78" t="str">
        <f>REPLACE(INDEX(GroupVertices[Group],MATCH(Edges[[#This Row],[Vertex 2]],GroupVertices[Vertex],0)),1,1,"")</f>
        <v>1</v>
      </c>
      <c r="BD333" s="48">
        <v>0</v>
      </c>
      <c r="BE333" s="49">
        <v>0</v>
      </c>
      <c r="BF333" s="48">
        <v>0</v>
      </c>
      <c r="BG333" s="49">
        <v>0</v>
      </c>
      <c r="BH333" s="48">
        <v>0</v>
      </c>
      <c r="BI333" s="49">
        <v>0</v>
      </c>
      <c r="BJ333" s="48">
        <v>3</v>
      </c>
      <c r="BK333" s="49">
        <v>100</v>
      </c>
      <c r="BL333" s="48">
        <v>3</v>
      </c>
    </row>
    <row r="334" spans="1:64" ht="15">
      <c r="A334" s="64" t="s">
        <v>249</v>
      </c>
      <c r="B334" s="64" t="s">
        <v>256</v>
      </c>
      <c r="C334" s="65" t="s">
        <v>2656</v>
      </c>
      <c r="D334" s="66">
        <v>3</v>
      </c>
      <c r="E334" s="67" t="s">
        <v>132</v>
      </c>
      <c r="F334" s="68">
        <v>35</v>
      </c>
      <c r="G334" s="65"/>
      <c r="H334" s="69"/>
      <c r="I334" s="70"/>
      <c r="J334" s="70"/>
      <c r="K334" s="34" t="s">
        <v>66</v>
      </c>
      <c r="L334" s="77">
        <v>334</v>
      </c>
      <c r="M334" s="77"/>
      <c r="N334" s="72"/>
      <c r="O334" s="79" t="s">
        <v>337</v>
      </c>
      <c r="P334" s="81">
        <v>43705.311064814814</v>
      </c>
      <c r="Q334" s="79" t="s">
        <v>447</v>
      </c>
      <c r="R334" s="79"/>
      <c r="S334" s="79"/>
      <c r="T334" s="79"/>
      <c r="U334" s="79"/>
      <c r="V334" s="82" t="s">
        <v>603</v>
      </c>
      <c r="W334" s="81">
        <v>43705.311064814814</v>
      </c>
      <c r="X334" s="82" t="s">
        <v>729</v>
      </c>
      <c r="Y334" s="79"/>
      <c r="Z334" s="79"/>
      <c r="AA334" s="85" t="s">
        <v>901</v>
      </c>
      <c r="AB334" s="85" t="s">
        <v>989</v>
      </c>
      <c r="AC334" s="79" t="b">
        <v>0</v>
      </c>
      <c r="AD334" s="79">
        <v>1</v>
      </c>
      <c r="AE334" s="85" t="s">
        <v>1073</v>
      </c>
      <c r="AF334" s="79" t="b">
        <v>0</v>
      </c>
      <c r="AG334" s="79" t="s">
        <v>1102</v>
      </c>
      <c r="AH334" s="79"/>
      <c r="AI334" s="85" t="s">
        <v>1033</v>
      </c>
      <c r="AJ334" s="79" t="b">
        <v>0</v>
      </c>
      <c r="AK334" s="79">
        <v>0</v>
      </c>
      <c r="AL334" s="85" t="s">
        <v>1033</v>
      </c>
      <c r="AM334" s="79" t="s">
        <v>1109</v>
      </c>
      <c r="AN334" s="79" t="b">
        <v>0</v>
      </c>
      <c r="AO334" s="85" t="s">
        <v>989</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1</v>
      </c>
      <c r="BC334" s="78" t="str">
        <f>REPLACE(INDEX(GroupVertices[Group],MATCH(Edges[[#This Row],[Vertex 2]],GroupVertices[Vertex],0)),1,1,"")</f>
        <v>1</v>
      </c>
      <c r="BD334" s="48">
        <v>0</v>
      </c>
      <c r="BE334" s="49">
        <v>0</v>
      </c>
      <c r="BF334" s="48">
        <v>3</v>
      </c>
      <c r="BG334" s="49">
        <v>50</v>
      </c>
      <c r="BH334" s="48">
        <v>0</v>
      </c>
      <c r="BI334" s="49">
        <v>0</v>
      </c>
      <c r="BJ334" s="48">
        <v>3</v>
      </c>
      <c r="BK334" s="49">
        <v>50</v>
      </c>
      <c r="BL334" s="48">
        <v>6</v>
      </c>
    </row>
    <row r="335" spans="1:64" ht="15">
      <c r="A335" s="64" t="s">
        <v>249</v>
      </c>
      <c r="B335" s="64" t="s">
        <v>309</v>
      </c>
      <c r="C335" s="65" t="s">
        <v>2656</v>
      </c>
      <c r="D335" s="66">
        <v>3</v>
      </c>
      <c r="E335" s="67" t="s">
        <v>132</v>
      </c>
      <c r="F335" s="68">
        <v>35</v>
      </c>
      <c r="G335" s="65"/>
      <c r="H335" s="69"/>
      <c r="I335" s="70"/>
      <c r="J335" s="70"/>
      <c r="K335" s="34" t="s">
        <v>65</v>
      </c>
      <c r="L335" s="77">
        <v>335</v>
      </c>
      <c r="M335" s="77"/>
      <c r="N335" s="72"/>
      <c r="O335" s="79" t="s">
        <v>337</v>
      </c>
      <c r="P335" s="81">
        <v>43705.31878472222</v>
      </c>
      <c r="Q335" s="79" t="s">
        <v>448</v>
      </c>
      <c r="R335" s="79"/>
      <c r="S335" s="79"/>
      <c r="T335" s="79"/>
      <c r="U335" s="79"/>
      <c r="V335" s="82" t="s">
        <v>603</v>
      </c>
      <c r="W335" s="81">
        <v>43705.31878472222</v>
      </c>
      <c r="X335" s="82" t="s">
        <v>730</v>
      </c>
      <c r="Y335" s="79"/>
      <c r="Z335" s="79"/>
      <c r="AA335" s="85" t="s">
        <v>902</v>
      </c>
      <c r="AB335" s="85" t="s">
        <v>990</v>
      </c>
      <c r="AC335" s="79" t="b">
        <v>0</v>
      </c>
      <c r="AD335" s="79">
        <v>1</v>
      </c>
      <c r="AE335" s="85" t="s">
        <v>1074</v>
      </c>
      <c r="AF335" s="79" t="b">
        <v>0</v>
      </c>
      <c r="AG335" s="79" t="s">
        <v>1102</v>
      </c>
      <c r="AH335" s="79"/>
      <c r="AI335" s="85" t="s">
        <v>1033</v>
      </c>
      <c r="AJ335" s="79" t="b">
        <v>0</v>
      </c>
      <c r="AK335" s="79">
        <v>0</v>
      </c>
      <c r="AL335" s="85" t="s">
        <v>1033</v>
      </c>
      <c r="AM335" s="79" t="s">
        <v>1109</v>
      </c>
      <c r="AN335" s="79" t="b">
        <v>0</v>
      </c>
      <c r="AO335" s="85" t="s">
        <v>990</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1</v>
      </c>
      <c r="BC335" s="78" t="str">
        <f>REPLACE(INDEX(GroupVertices[Group],MATCH(Edges[[#This Row],[Vertex 2]],GroupVertices[Vertex],0)),1,1,"")</f>
        <v>1</v>
      </c>
      <c r="BD335" s="48">
        <v>0</v>
      </c>
      <c r="BE335" s="49">
        <v>0</v>
      </c>
      <c r="BF335" s="48">
        <v>0</v>
      </c>
      <c r="BG335" s="49">
        <v>0</v>
      </c>
      <c r="BH335" s="48">
        <v>0</v>
      </c>
      <c r="BI335" s="49">
        <v>0</v>
      </c>
      <c r="BJ335" s="48">
        <v>9</v>
      </c>
      <c r="BK335" s="49">
        <v>100</v>
      </c>
      <c r="BL335" s="48">
        <v>9</v>
      </c>
    </row>
    <row r="336" spans="1:64" ht="15">
      <c r="A336" s="64" t="s">
        <v>249</v>
      </c>
      <c r="B336" s="64" t="s">
        <v>310</v>
      </c>
      <c r="C336" s="65" t="s">
        <v>2656</v>
      </c>
      <c r="D336" s="66">
        <v>3</v>
      </c>
      <c r="E336" s="67" t="s">
        <v>132</v>
      </c>
      <c r="F336" s="68">
        <v>35</v>
      </c>
      <c r="G336" s="65"/>
      <c r="H336" s="69"/>
      <c r="I336" s="70"/>
      <c r="J336" s="70"/>
      <c r="K336" s="34" t="s">
        <v>65</v>
      </c>
      <c r="L336" s="77">
        <v>336</v>
      </c>
      <c r="M336" s="77"/>
      <c r="N336" s="72"/>
      <c r="O336" s="79" t="s">
        <v>337</v>
      </c>
      <c r="P336" s="81">
        <v>43705.61813657408</v>
      </c>
      <c r="Q336" s="79" t="s">
        <v>449</v>
      </c>
      <c r="R336" s="79"/>
      <c r="S336" s="79"/>
      <c r="T336" s="79"/>
      <c r="U336" s="79"/>
      <c r="V336" s="82" t="s">
        <v>603</v>
      </c>
      <c r="W336" s="81">
        <v>43705.61813657408</v>
      </c>
      <c r="X336" s="82" t="s">
        <v>731</v>
      </c>
      <c r="Y336" s="79"/>
      <c r="Z336" s="79"/>
      <c r="AA336" s="85" t="s">
        <v>903</v>
      </c>
      <c r="AB336" s="85" t="s">
        <v>991</v>
      </c>
      <c r="AC336" s="79" t="b">
        <v>0</v>
      </c>
      <c r="AD336" s="79">
        <v>0</v>
      </c>
      <c r="AE336" s="85" t="s">
        <v>1075</v>
      </c>
      <c r="AF336" s="79" t="b">
        <v>0</v>
      </c>
      <c r="AG336" s="79" t="s">
        <v>1102</v>
      </c>
      <c r="AH336" s="79"/>
      <c r="AI336" s="85" t="s">
        <v>1033</v>
      </c>
      <c r="AJ336" s="79" t="b">
        <v>0</v>
      </c>
      <c r="AK336" s="79">
        <v>0</v>
      </c>
      <c r="AL336" s="85" t="s">
        <v>1033</v>
      </c>
      <c r="AM336" s="79" t="s">
        <v>1109</v>
      </c>
      <c r="AN336" s="79" t="b">
        <v>0</v>
      </c>
      <c r="AO336" s="85" t="s">
        <v>991</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1</v>
      </c>
      <c r="BC336" s="78" t="str">
        <f>REPLACE(INDEX(GroupVertices[Group],MATCH(Edges[[#This Row],[Vertex 2]],GroupVertices[Vertex],0)),1,1,"")</f>
        <v>1</v>
      </c>
      <c r="BD336" s="48">
        <v>0</v>
      </c>
      <c r="BE336" s="49">
        <v>0</v>
      </c>
      <c r="BF336" s="48">
        <v>1</v>
      </c>
      <c r="BG336" s="49">
        <v>9.090909090909092</v>
      </c>
      <c r="BH336" s="48">
        <v>0</v>
      </c>
      <c r="BI336" s="49">
        <v>0</v>
      </c>
      <c r="BJ336" s="48">
        <v>10</v>
      </c>
      <c r="BK336" s="49">
        <v>90.9090909090909</v>
      </c>
      <c r="BL336" s="48">
        <v>11</v>
      </c>
    </row>
    <row r="337" spans="1:64" ht="15">
      <c r="A337" s="64" t="s">
        <v>249</v>
      </c>
      <c r="B337" s="64" t="s">
        <v>311</v>
      </c>
      <c r="C337" s="65" t="s">
        <v>2656</v>
      </c>
      <c r="D337" s="66">
        <v>3</v>
      </c>
      <c r="E337" s="67" t="s">
        <v>132</v>
      </c>
      <c r="F337" s="68">
        <v>35</v>
      </c>
      <c r="G337" s="65"/>
      <c r="H337" s="69"/>
      <c r="I337" s="70"/>
      <c r="J337" s="70"/>
      <c r="K337" s="34" t="s">
        <v>65</v>
      </c>
      <c r="L337" s="77">
        <v>337</v>
      </c>
      <c r="M337" s="77"/>
      <c r="N337" s="72"/>
      <c r="O337" s="79" t="s">
        <v>336</v>
      </c>
      <c r="P337" s="81">
        <v>43707.225011574075</v>
      </c>
      <c r="Q337" s="79" t="s">
        <v>450</v>
      </c>
      <c r="R337" s="79"/>
      <c r="S337" s="79"/>
      <c r="T337" s="79"/>
      <c r="U337" s="79"/>
      <c r="V337" s="82" t="s">
        <v>603</v>
      </c>
      <c r="W337" s="81">
        <v>43707.225011574075</v>
      </c>
      <c r="X337" s="82" t="s">
        <v>732</v>
      </c>
      <c r="Y337" s="79"/>
      <c r="Z337" s="79"/>
      <c r="AA337" s="85" t="s">
        <v>904</v>
      </c>
      <c r="AB337" s="85" t="s">
        <v>992</v>
      </c>
      <c r="AC337" s="79" t="b">
        <v>0</v>
      </c>
      <c r="AD337" s="79">
        <v>0</v>
      </c>
      <c r="AE337" s="85" t="s">
        <v>1076</v>
      </c>
      <c r="AF337" s="79" t="b">
        <v>0</v>
      </c>
      <c r="AG337" s="79" t="s">
        <v>1102</v>
      </c>
      <c r="AH337" s="79"/>
      <c r="AI337" s="85" t="s">
        <v>1033</v>
      </c>
      <c r="AJ337" s="79" t="b">
        <v>0</v>
      </c>
      <c r="AK337" s="79">
        <v>0</v>
      </c>
      <c r="AL337" s="85" t="s">
        <v>1033</v>
      </c>
      <c r="AM337" s="79" t="s">
        <v>1109</v>
      </c>
      <c r="AN337" s="79" t="b">
        <v>0</v>
      </c>
      <c r="AO337" s="85" t="s">
        <v>992</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1</v>
      </c>
      <c r="BC337" s="78" t="str">
        <f>REPLACE(INDEX(GroupVertices[Group],MATCH(Edges[[#This Row],[Vertex 2]],GroupVertices[Vertex],0)),1,1,"")</f>
        <v>1</v>
      </c>
      <c r="BD337" s="48"/>
      <c r="BE337" s="49"/>
      <c r="BF337" s="48"/>
      <c r="BG337" s="49"/>
      <c r="BH337" s="48"/>
      <c r="BI337" s="49"/>
      <c r="BJ337" s="48"/>
      <c r="BK337" s="49"/>
      <c r="BL337" s="48"/>
    </row>
    <row r="338" spans="1:64" ht="15">
      <c r="A338" s="64" t="s">
        <v>249</v>
      </c>
      <c r="B338" s="64" t="s">
        <v>312</v>
      </c>
      <c r="C338" s="65" t="s">
        <v>2656</v>
      </c>
      <c r="D338" s="66">
        <v>3</v>
      </c>
      <c r="E338" s="67" t="s">
        <v>132</v>
      </c>
      <c r="F338" s="68">
        <v>35</v>
      </c>
      <c r="G338" s="65"/>
      <c r="H338" s="69"/>
      <c r="I338" s="70"/>
      <c r="J338" s="70"/>
      <c r="K338" s="34" t="s">
        <v>65</v>
      </c>
      <c r="L338" s="77">
        <v>338</v>
      </c>
      <c r="M338" s="77"/>
      <c r="N338" s="72"/>
      <c r="O338" s="79" t="s">
        <v>337</v>
      </c>
      <c r="P338" s="81">
        <v>43707.225011574075</v>
      </c>
      <c r="Q338" s="79" t="s">
        <v>450</v>
      </c>
      <c r="R338" s="79"/>
      <c r="S338" s="79"/>
      <c r="T338" s="79"/>
      <c r="U338" s="79"/>
      <c r="V338" s="82" t="s">
        <v>603</v>
      </c>
      <c r="W338" s="81">
        <v>43707.225011574075</v>
      </c>
      <c r="X338" s="82" t="s">
        <v>732</v>
      </c>
      <c r="Y338" s="79"/>
      <c r="Z338" s="79"/>
      <c r="AA338" s="85" t="s">
        <v>904</v>
      </c>
      <c r="AB338" s="85" t="s">
        <v>992</v>
      </c>
      <c r="AC338" s="79" t="b">
        <v>0</v>
      </c>
      <c r="AD338" s="79">
        <v>0</v>
      </c>
      <c r="AE338" s="85" t="s">
        <v>1076</v>
      </c>
      <c r="AF338" s="79" t="b">
        <v>0</v>
      </c>
      <c r="AG338" s="79" t="s">
        <v>1102</v>
      </c>
      <c r="AH338" s="79"/>
      <c r="AI338" s="85" t="s">
        <v>1033</v>
      </c>
      <c r="AJ338" s="79" t="b">
        <v>0</v>
      </c>
      <c r="AK338" s="79">
        <v>0</v>
      </c>
      <c r="AL338" s="85" t="s">
        <v>1033</v>
      </c>
      <c r="AM338" s="79" t="s">
        <v>1109</v>
      </c>
      <c r="AN338" s="79" t="b">
        <v>0</v>
      </c>
      <c r="AO338" s="85" t="s">
        <v>992</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1</v>
      </c>
      <c r="BC338" s="78" t="str">
        <f>REPLACE(INDEX(GroupVertices[Group],MATCH(Edges[[#This Row],[Vertex 2]],GroupVertices[Vertex],0)),1,1,"")</f>
        <v>1</v>
      </c>
      <c r="BD338" s="48">
        <v>0</v>
      </c>
      <c r="BE338" s="49">
        <v>0</v>
      </c>
      <c r="BF338" s="48">
        <v>0</v>
      </c>
      <c r="BG338" s="49">
        <v>0</v>
      </c>
      <c r="BH338" s="48">
        <v>0</v>
      </c>
      <c r="BI338" s="49">
        <v>0</v>
      </c>
      <c r="BJ338" s="48">
        <v>10</v>
      </c>
      <c r="BK338" s="49">
        <v>100</v>
      </c>
      <c r="BL338" s="48">
        <v>10</v>
      </c>
    </row>
    <row r="339" spans="1:64" ht="15">
      <c r="A339" s="64" t="s">
        <v>249</v>
      </c>
      <c r="B339" s="64" t="s">
        <v>313</v>
      </c>
      <c r="C339" s="65" t="s">
        <v>2656</v>
      </c>
      <c r="D339" s="66">
        <v>3</v>
      </c>
      <c r="E339" s="67" t="s">
        <v>132</v>
      </c>
      <c r="F339" s="68">
        <v>35</v>
      </c>
      <c r="G339" s="65"/>
      <c r="H339" s="69"/>
      <c r="I339" s="70"/>
      <c r="J339" s="70"/>
      <c r="K339" s="34" t="s">
        <v>65</v>
      </c>
      <c r="L339" s="77">
        <v>339</v>
      </c>
      <c r="M339" s="77"/>
      <c r="N339" s="72"/>
      <c r="O339" s="79" t="s">
        <v>336</v>
      </c>
      <c r="P339" s="81">
        <v>43707.62229166667</v>
      </c>
      <c r="Q339" s="79" t="s">
        <v>451</v>
      </c>
      <c r="R339" s="79"/>
      <c r="S339" s="79"/>
      <c r="T339" s="79"/>
      <c r="U339" s="79"/>
      <c r="V339" s="82" t="s">
        <v>603</v>
      </c>
      <c r="W339" s="81">
        <v>43707.62229166667</v>
      </c>
      <c r="X339" s="82" t="s">
        <v>733</v>
      </c>
      <c r="Y339" s="79"/>
      <c r="Z339" s="79"/>
      <c r="AA339" s="85" t="s">
        <v>905</v>
      </c>
      <c r="AB339" s="85" t="s">
        <v>993</v>
      </c>
      <c r="AC339" s="79" t="b">
        <v>0</v>
      </c>
      <c r="AD339" s="79">
        <v>1</v>
      </c>
      <c r="AE339" s="85" t="s">
        <v>1077</v>
      </c>
      <c r="AF339" s="79" t="b">
        <v>0</v>
      </c>
      <c r="AG339" s="79" t="s">
        <v>1102</v>
      </c>
      <c r="AH339" s="79"/>
      <c r="AI339" s="85" t="s">
        <v>1033</v>
      </c>
      <c r="AJ339" s="79" t="b">
        <v>0</v>
      </c>
      <c r="AK339" s="79">
        <v>0</v>
      </c>
      <c r="AL339" s="85" t="s">
        <v>1033</v>
      </c>
      <c r="AM339" s="79" t="s">
        <v>1109</v>
      </c>
      <c r="AN339" s="79" t="b">
        <v>0</v>
      </c>
      <c r="AO339" s="85" t="s">
        <v>993</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1</v>
      </c>
      <c r="BC339" s="78" t="str">
        <f>REPLACE(INDEX(GroupVertices[Group],MATCH(Edges[[#This Row],[Vertex 2]],GroupVertices[Vertex],0)),1,1,"")</f>
        <v>1</v>
      </c>
      <c r="BD339" s="48"/>
      <c r="BE339" s="49"/>
      <c r="BF339" s="48"/>
      <c r="BG339" s="49"/>
      <c r="BH339" s="48"/>
      <c r="BI339" s="49"/>
      <c r="BJ339" s="48"/>
      <c r="BK339" s="49"/>
      <c r="BL339" s="48"/>
    </row>
    <row r="340" spans="1:64" ht="15">
      <c r="A340" s="64" t="s">
        <v>249</v>
      </c>
      <c r="B340" s="64" t="s">
        <v>270</v>
      </c>
      <c r="C340" s="65" t="s">
        <v>2656</v>
      </c>
      <c r="D340" s="66">
        <v>3</v>
      </c>
      <c r="E340" s="67" t="s">
        <v>132</v>
      </c>
      <c r="F340" s="68">
        <v>35</v>
      </c>
      <c r="G340" s="65"/>
      <c r="H340" s="69"/>
      <c r="I340" s="70"/>
      <c r="J340" s="70"/>
      <c r="K340" s="34" t="s">
        <v>65</v>
      </c>
      <c r="L340" s="77">
        <v>340</v>
      </c>
      <c r="M340" s="77"/>
      <c r="N340" s="72"/>
      <c r="O340" s="79" t="s">
        <v>337</v>
      </c>
      <c r="P340" s="81">
        <v>43708.022152777776</v>
      </c>
      <c r="Q340" s="79" t="s">
        <v>452</v>
      </c>
      <c r="R340" s="79"/>
      <c r="S340" s="79"/>
      <c r="T340" s="79"/>
      <c r="U340" s="82" t="s">
        <v>563</v>
      </c>
      <c r="V340" s="82" t="s">
        <v>563</v>
      </c>
      <c r="W340" s="81">
        <v>43708.022152777776</v>
      </c>
      <c r="X340" s="82" t="s">
        <v>734</v>
      </c>
      <c r="Y340" s="79"/>
      <c r="Z340" s="79"/>
      <c r="AA340" s="85" t="s">
        <v>906</v>
      </c>
      <c r="AB340" s="85" t="s">
        <v>994</v>
      </c>
      <c r="AC340" s="79" t="b">
        <v>0</v>
      </c>
      <c r="AD340" s="79">
        <v>0</v>
      </c>
      <c r="AE340" s="85" t="s">
        <v>1078</v>
      </c>
      <c r="AF340" s="79" t="b">
        <v>0</v>
      </c>
      <c r="AG340" s="79" t="s">
        <v>1104</v>
      </c>
      <c r="AH340" s="79"/>
      <c r="AI340" s="85" t="s">
        <v>1033</v>
      </c>
      <c r="AJ340" s="79" t="b">
        <v>0</v>
      </c>
      <c r="AK340" s="79">
        <v>0</v>
      </c>
      <c r="AL340" s="85" t="s">
        <v>1033</v>
      </c>
      <c r="AM340" s="79" t="s">
        <v>1109</v>
      </c>
      <c r="AN340" s="79" t="b">
        <v>0</v>
      </c>
      <c r="AO340" s="85" t="s">
        <v>994</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1</v>
      </c>
      <c r="BC340" s="78" t="str">
        <f>REPLACE(INDEX(GroupVertices[Group],MATCH(Edges[[#This Row],[Vertex 2]],GroupVertices[Vertex],0)),1,1,"")</f>
        <v>10</v>
      </c>
      <c r="BD340" s="48">
        <v>0</v>
      </c>
      <c r="BE340" s="49">
        <v>0</v>
      </c>
      <c r="BF340" s="48">
        <v>0</v>
      </c>
      <c r="BG340" s="49">
        <v>0</v>
      </c>
      <c r="BH340" s="48">
        <v>0</v>
      </c>
      <c r="BI340" s="49">
        <v>0</v>
      </c>
      <c r="BJ340" s="48">
        <v>1</v>
      </c>
      <c r="BK340" s="49">
        <v>100</v>
      </c>
      <c r="BL340" s="48">
        <v>1</v>
      </c>
    </row>
    <row r="341" spans="1:64" ht="15">
      <c r="A341" s="64" t="s">
        <v>249</v>
      </c>
      <c r="B341" s="64" t="s">
        <v>314</v>
      </c>
      <c r="C341" s="65" t="s">
        <v>2655</v>
      </c>
      <c r="D341" s="66">
        <v>4.75</v>
      </c>
      <c r="E341" s="67" t="s">
        <v>136</v>
      </c>
      <c r="F341" s="68">
        <v>29.25</v>
      </c>
      <c r="G341" s="65"/>
      <c r="H341" s="69"/>
      <c r="I341" s="70"/>
      <c r="J341" s="70"/>
      <c r="K341" s="34" t="s">
        <v>65</v>
      </c>
      <c r="L341" s="77">
        <v>341</v>
      </c>
      <c r="M341" s="77"/>
      <c r="N341" s="72"/>
      <c r="O341" s="79" t="s">
        <v>337</v>
      </c>
      <c r="P341" s="81">
        <v>43707.62229166667</v>
      </c>
      <c r="Q341" s="79" t="s">
        <v>451</v>
      </c>
      <c r="R341" s="79"/>
      <c r="S341" s="79"/>
      <c r="T341" s="79"/>
      <c r="U341" s="79"/>
      <c r="V341" s="82" t="s">
        <v>603</v>
      </c>
      <c r="W341" s="81">
        <v>43707.62229166667</v>
      </c>
      <c r="X341" s="82" t="s">
        <v>733</v>
      </c>
      <c r="Y341" s="79"/>
      <c r="Z341" s="79"/>
      <c r="AA341" s="85" t="s">
        <v>905</v>
      </c>
      <c r="AB341" s="85" t="s">
        <v>993</v>
      </c>
      <c r="AC341" s="79" t="b">
        <v>0</v>
      </c>
      <c r="AD341" s="79">
        <v>1</v>
      </c>
      <c r="AE341" s="85" t="s">
        <v>1077</v>
      </c>
      <c r="AF341" s="79" t="b">
        <v>0</v>
      </c>
      <c r="AG341" s="79" t="s">
        <v>1102</v>
      </c>
      <c r="AH341" s="79"/>
      <c r="AI341" s="85" t="s">
        <v>1033</v>
      </c>
      <c r="AJ341" s="79" t="b">
        <v>0</v>
      </c>
      <c r="AK341" s="79">
        <v>0</v>
      </c>
      <c r="AL341" s="85" t="s">
        <v>1033</v>
      </c>
      <c r="AM341" s="79" t="s">
        <v>1109</v>
      </c>
      <c r="AN341" s="79" t="b">
        <v>0</v>
      </c>
      <c r="AO341" s="85" t="s">
        <v>993</v>
      </c>
      <c r="AP341" s="79" t="s">
        <v>176</v>
      </c>
      <c r="AQ341" s="79">
        <v>0</v>
      </c>
      <c r="AR341" s="79">
        <v>0</v>
      </c>
      <c r="AS341" s="79"/>
      <c r="AT341" s="79"/>
      <c r="AU341" s="79"/>
      <c r="AV341" s="79"/>
      <c r="AW341" s="79"/>
      <c r="AX341" s="79"/>
      <c r="AY341" s="79"/>
      <c r="AZ341" s="79"/>
      <c r="BA341">
        <v>2</v>
      </c>
      <c r="BB341" s="78" t="str">
        <f>REPLACE(INDEX(GroupVertices[Group],MATCH(Edges[[#This Row],[Vertex 1]],GroupVertices[Vertex],0)),1,1,"")</f>
        <v>1</v>
      </c>
      <c r="BC341" s="78" t="str">
        <f>REPLACE(INDEX(GroupVertices[Group],MATCH(Edges[[#This Row],[Vertex 2]],GroupVertices[Vertex],0)),1,1,"")</f>
        <v>1</v>
      </c>
      <c r="BD341" s="48"/>
      <c r="BE341" s="49"/>
      <c r="BF341" s="48"/>
      <c r="BG341" s="49"/>
      <c r="BH341" s="48"/>
      <c r="BI341" s="49"/>
      <c r="BJ341" s="48"/>
      <c r="BK341" s="49"/>
      <c r="BL341" s="48"/>
    </row>
    <row r="342" spans="1:64" ht="15">
      <c r="A342" s="64" t="s">
        <v>249</v>
      </c>
      <c r="B342" s="64" t="s">
        <v>314</v>
      </c>
      <c r="C342" s="65" t="s">
        <v>2655</v>
      </c>
      <c r="D342" s="66">
        <v>4.75</v>
      </c>
      <c r="E342" s="67" t="s">
        <v>136</v>
      </c>
      <c r="F342" s="68">
        <v>29.25</v>
      </c>
      <c r="G342" s="65"/>
      <c r="H342" s="69"/>
      <c r="I342" s="70"/>
      <c r="J342" s="70"/>
      <c r="K342" s="34" t="s">
        <v>65</v>
      </c>
      <c r="L342" s="77">
        <v>342</v>
      </c>
      <c r="M342" s="77"/>
      <c r="N342" s="72"/>
      <c r="O342" s="79" t="s">
        <v>337</v>
      </c>
      <c r="P342" s="81">
        <v>43712.01136574074</v>
      </c>
      <c r="Q342" s="79" t="s">
        <v>453</v>
      </c>
      <c r="R342" s="79"/>
      <c r="S342" s="79"/>
      <c r="T342" s="79"/>
      <c r="U342" s="79"/>
      <c r="V342" s="82" t="s">
        <v>603</v>
      </c>
      <c r="W342" s="81">
        <v>43712.01136574074</v>
      </c>
      <c r="X342" s="82" t="s">
        <v>735</v>
      </c>
      <c r="Y342" s="79"/>
      <c r="Z342" s="79"/>
      <c r="AA342" s="85" t="s">
        <v>907</v>
      </c>
      <c r="AB342" s="85" t="s">
        <v>995</v>
      </c>
      <c r="AC342" s="79" t="b">
        <v>0</v>
      </c>
      <c r="AD342" s="79">
        <v>0</v>
      </c>
      <c r="AE342" s="85" t="s">
        <v>1077</v>
      </c>
      <c r="AF342" s="79" t="b">
        <v>0</v>
      </c>
      <c r="AG342" s="79" t="s">
        <v>1102</v>
      </c>
      <c r="AH342" s="79"/>
      <c r="AI342" s="85" t="s">
        <v>1033</v>
      </c>
      <c r="AJ342" s="79" t="b">
        <v>0</v>
      </c>
      <c r="AK342" s="79">
        <v>0</v>
      </c>
      <c r="AL342" s="85" t="s">
        <v>1033</v>
      </c>
      <c r="AM342" s="79" t="s">
        <v>1109</v>
      </c>
      <c r="AN342" s="79" t="b">
        <v>0</v>
      </c>
      <c r="AO342" s="85" t="s">
        <v>995</v>
      </c>
      <c r="AP342" s="79" t="s">
        <v>176</v>
      </c>
      <c r="AQ342" s="79">
        <v>0</v>
      </c>
      <c r="AR342" s="79">
        <v>0</v>
      </c>
      <c r="AS342" s="79"/>
      <c r="AT342" s="79"/>
      <c r="AU342" s="79"/>
      <c r="AV342" s="79"/>
      <c r="AW342" s="79"/>
      <c r="AX342" s="79"/>
      <c r="AY342" s="79"/>
      <c r="AZ342" s="79"/>
      <c r="BA342">
        <v>2</v>
      </c>
      <c r="BB342" s="78" t="str">
        <f>REPLACE(INDEX(GroupVertices[Group],MATCH(Edges[[#This Row],[Vertex 1]],GroupVertices[Vertex],0)),1,1,"")</f>
        <v>1</v>
      </c>
      <c r="BC342" s="78" t="str">
        <f>REPLACE(INDEX(GroupVertices[Group],MATCH(Edges[[#This Row],[Vertex 2]],GroupVertices[Vertex],0)),1,1,"")</f>
        <v>1</v>
      </c>
      <c r="BD342" s="48">
        <v>1</v>
      </c>
      <c r="BE342" s="49">
        <v>3.4482758620689653</v>
      </c>
      <c r="BF342" s="48">
        <v>2</v>
      </c>
      <c r="BG342" s="49">
        <v>6.896551724137931</v>
      </c>
      <c r="BH342" s="48">
        <v>0</v>
      </c>
      <c r="BI342" s="49">
        <v>0</v>
      </c>
      <c r="BJ342" s="48">
        <v>26</v>
      </c>
      <c r="BK342" s="49">
        <v>89.65517241379311</v>
      </c>
      <c r="BL342" s="48">
        <v>29</v>
      </c>
    </row>
    <row r="343" spans="1:64" ht="15">
      <c r="A343" s="64" t="s">
        <v>249</v>
      </c>
      <c r="B343" s="64" t="s">
        <v>315</v>
      </c>
      <c r="C343" s="65" t="s">
        <v>2656</v>
      </c>
      <c r="D343" s="66">
        <v>3</v>
      </c>
      <c r="E343" s="67" t="s">
        <v>132</v>
      </c>
      <c r="F343" s="68">
        <v>35</v>
      </c>
      <c r="G343" s="65"/>
      <c r="H343" s="69"/>
      <c r="I343" s="70"/>
      <c r="J343" s="70"/>
      <c r="K343" s="34" t="s">
        <v>65</v>
      </c>
      <c r="L343" s="77">
        <v>343</v>
      </c>
      <c r="M343" s="77"/>
      <c r="N343" s="72"/>
      <c r="O343" s="79" t="s">
        <v>336</v>
      </c>
      <c r="P343" s="81">
        <v>43712.80168981481</v>
      </c>
      <c r="Q343" s="79" t="s">
        <v>454</v>
      </c>
      <c r="R343" s="79"/>
      <c r="S343" s="79"/>
      <c r="T343" s="79"/>
      <c r="U343" s="79"/>
      <c r="V343" s="82" t="s">
        <v>603</v>
      </c>
      <c r="W343" s="81">
        <v>43712.80168981481</v>
      </c>
      <c r="X343" s="82" t="s">
        <v>736</v>
      </c>
      <c r="Y343" s="79"/>
      <c r="Z343" s="79"/>
      <c r="AA343" s="85" t="s">
        <v>908</v>
      </c>
      <c r="AB343" s="85" t="s">
        <v>996</v>
      </c>
      <c r="AC343" s="79" t="b">
        <v>0</v>
      </c>
      <c r="AD343" s="79">
        <v>0</v>
      </c>
      <c r="AE343" s="85" t="s">
        <v>1079</v>
      </c>
      <c r="AF343" s="79" t="b">
        <v>0</v>
      </c>
      <c r="AG343" s="79" t="s">
        <v>1102</v>
      </c>
      <c r="AH343" s="79"/>
      <c r="AI343" s="85" t="s">
        <v>1033</v>
      </c>
      <c r="AJ343" s="79" t="b">
        <v>0</v>
      </c>
      <c r="AK343" s="79">
        <v>0</v>
      </c>
      <c r="AL343" s="85" t="s">
        <v>1033</v>
      </c>
      <c r="AM343" s="79" t="s">
        <v>1109</v>
      </c>
      <c r="AN343" s="79" t="b">
        <v>0</v>
      </c>
      <c r="AO343" s="85" t="s">
        <v>996</v>
      </c>
      <c r="AP343" s="79" t="s">
        <v>176</v>
      </c>
      <c r="AQ343" s="79">
        <v>0</v>
      </c>
      <c r="AR343" s="79">
        <v>0</v>
      </c>
      <c r="AS343" s="79" t="s">
        <v>1119</v>
      </c>
      <c r="AT343" s="79" t="s">
        <v>1124</v>
      </c>
      <c r="AU343" s="79" t="s">
        <v>1125</v>
      </c>
      <c r="AV343" s="79" t="s">
        <v>1131</v>
      </c>
      <c r="AW343" s="79" t="s">
        <v>1140</v>
      </c>
      <c r="AX343" s="79" t="s">
        <v>1148</v>
      </c>
      <c r="AY343" s="79" t="s">
        <v>1153</v>
      </c>
      <c r="AZ343" s="82" t="s">
        <v>1160</v>
      </c>
      <c r="BA343">
        <v>1</v>
      </c>
      <c r="BB343" s="78" t="str">
        <f>REPLACE(INDEX(GroupVertices[Group],MATCH(Edges[[#This Row],[Vertex 1]],GroupVertices[Vertex],0)),1,1,"")</f>
        <v>1</v>
      </c>
      <c r="BC343" s="78" t="str">
        <f>REPLACE(INDEX(GroupVertices[Group],MATCH(Edges[[#This Row],[Vertex 2]],GroupVertices[Vertex],0)),1,1,"")</f>
        <v>1</v>
      </c>
      <c r="BD343" s="48"/>
      <c r="BE343" s="49"/>
      <c r="BF343" s="48"/>
      <c r="BG343" s="49"/>
      <c r="BH343" s="48"/>
      <c r="BI343" s="49"/>
      <c r="BJ343" s="48"/>
      <c r="BK343" s="49"/>
      <c r="BL343" s="48"/>
    </row>
    <row r="344" spans="1:64" ht="15">
      <c r="A344" s="64" t="s">
        <v>249</v>
      </c>
      <c r="B344" s="64" t="s">
        <v>316</v>
      </c>
      <c r="C344" s="65" t="s">
        <v>2656</v>
      </c>
      <c r="D344" s="66">
        <v>3</v>
      </c>
      <c r="E344" s="67" t="s">
        <v>132</v>
      </c>
      <c r="F344" s="68">
        <v>35</v>
      </c>
      <c r="G344" s="65"/>
      <c r="H344" s="69"/>
      <c r="I344" s="70"/>
      <c r="J344" s="70"/>
      <c r="K344" s="34" t="s">
        <v>65</v>
      </c>
      <c r="L344" s="77">
        <v>344</v>
      </c>
      <c r="M344" s="77"/>
      <c r="N344" s="72"/>
      <c r="O344" s="79" t="s">
        <v>337</v>
      </c>
      <c r="P344" s="81">
        <v>43712.80168981481</v>
      </c>
      <c r="Q344" s="79" t="s">
        <v>454</v>
      </c>
      <c r="R344" s="79"/>
      <c r="S344" s="79"/>
      <c r="T344" s="79"/>
      <c r="U344" s="79"/>
      <c r="V344" s="82" t="s">
        <v>603</v>
      </c>
      <c r="W344" s="81">
        <v>43712.80168981481</v>
      </c>
      <c r="X344" s="82" t="s">
        <v>736</v>
      </c>
      <c r="Y344" s="79"/>
      <c r="Z344" s="79"/>
      <c r="AA344" s="85" t="s">
        <v>908</v>
      </c>
      <c r="AB344" s="85" t="s">
        <v>996</v>
      </c>
      <c r="AC344" s="79" t="b">
        <v>0</v>
      </c>
      <c r="AD344" s="79">
        <v>0</v>
      </c>
      <c r="AE344" s="85" t="s">
        <v>1079</v>
      </c>
      <c r="AF344" s="79" t="b">
        <v>0</v>
      </c>
      <c r="AG344" s="79" t="s">
        <v>1102</v>
      </c>
      <c r="AH344" s="79"/>
      <c r="AI344" s="85" t="s">
        <v>1033</v>
      </c>
      <c r="AJ344" s="79" t="b">
        <v>0</v>
      </c>
      <c r="AK344" s="79">
        <v>0</v>
      </c>
      <c r="AL344" s="85" t="s">
        <v>1033</v>
      </c>
      <c r="AM344" s="79" t="s">
        <v>1109</v>
      </c>
      <c r="AN344" s="79" t="b">
        <v>0</v>
      </c>
      <c r="AO344" s="85" t="s">
        <v>996</v>
      </c>
      <c r="AP344" s="79" t="s">
        <v>176</v>
      </c>
      <c r="AQ344" s="79">
        <v>0</v>
      </c>
      <c r="AR344" s="79">
        <v>0</v>
      </c>
      <c r="AS344" s="79" t="s">
        <v>1119</v>
      </c>
      <c r="AT344" s="79" t="s">
        <v>1124</v>
      </c>
      <c r="AU344" s="79" t="s">
        <v>1125</v>
      </c>
      <c r="AV344" s="79" t="s">
        <v>1131</v>
      </c>
      <c r="AW344" s="79" t="s">
        <v>1140</v>
      </c>
      <c r="AX344" s="79" t="s">
        <v>1148</v>
      </c>
      <c r="AY344" s="79" t="s">
        <v>1153</v>
      </c>
      <c r="AZ344" s="82" t="s">
        <v>1160</v>
      </c>
      <c r="BA344">
        <v>1</v>
      </c>
      <c r="BB344" s="78" t="str">
        <f>REPLACE(INDEX(GroupVertices[Group],MATCH(Edges[[#This Row],[Vertex 1]],GroupVertices[Vertex],0)),1,1,"")</f>
        <v>1</v>
      </c>
      <c r="BC344" s="78" t="str">
        <f>REPLACE(INDEX(GroupVertices[Group],MATCH(Edges[[#This Row],[Vertex 2]],GroupVertices[Vertex],0)),1,1,"")</f>
        <v>1</v>
      </c>
      <c r="BD344" s="48"/>
      <c r="BE344" s="49"/>
      <c r="BF344" s="48"/>
      <c r="BG344" s="49"/>
      <c r="BH344" s="48"/>
      <c r="BI344" s="49"/>
      <c r="BJ344" s="48"/>
      <c r="BK344" s="49"/>
      <c r="BL344" s="48"/>
    </row>
    <row r="345" spans="1:64" ht="15">
      <c r="A345" s="64" t="s">
        <v>249</v>
      </c>
      <c r="B345" s="64" t="s">
        <v>317</v>
      </c>
      <c r="C345" s="65" t="s">
        <v>2656</v>
      </c>
      <c r="D345" s="66">
        <v>3</v>
      </c>
      <c r="E345" s="67" t="s">
        <v>132</v>
      </c>
      <c r="F345" s="68">
        <v>35</v>
      </c>
      <c r="G345" s="65"/>
      <c r="H345" s="69"/>
      <c r="I345" s="70"/>
      <c r="J345" s="70"/>
      <c r="K345" s="34" t="s">
        <v>65</v>
      </c>
      <c r="L345" s="77">
        <v>345</v>
      </c>
      <c r="M345" s="77"/>
      <c r="N345" s="72"/>
      <c r="O345" s="79" t="s">
        <v>337</v>
      </c>
      <c r="P345" s="81">
        <v>43714.56957175926</v>
      </c>
      <c r="Q345" s="79" t="s">
        <v>455</v>
      </c>
      <c r="R345" s="79"/>
      <c r="S345" s="79"/>
      <c r="T345" s="79"/>
      <c r="U345" s="79"/>
      <c r="V345" s="82" t="s">
        <v>603</v>
      </c>
      <c r="W345" s="81">
        <v>43714.56957175926</v>
      </c>
      <c r="X345" s="82" t="s">
        <v>737</v>
      </c>
      <c r="Y345" s="79"/>
      <c r="Z345" s="79"/>
      <c r="AA345" s="85" t="s">
        <v>909</v>
      </c>
      <c r="AB345" s="85" t="s">
        <v>997</v>
      </c>
      <c r="AC345" s="79" t="b">
        <v>0</v>
      </c>
      <c r="AD345" s="79">
        <v>0</v>
      </c>
      <c r="AE345" s="85" t="s">
        <v>1080</v>
      </c>
      <c r="AF345" s="79" t="b">
        <v>0</v>
      </c>
      <c r="AG345" s="79" t="s">
        <v>1102</v>
      </c>
      <c r="AH345" s="79"/>
      <c r="AI345" s="85" t="s">
        <v>1033</v>
      </c>
      <c r="AJ345" s="79" t="b">
        <v>0</v>
      </c>
      <c r="AK345" s="79">
        <v>0</v>
      </c>
      <c r="AL345" s="85" t="s">
        <v>1033</v>
      </c>
      <c r="AM345" s="79" t="s">
        <v>1109</v>
      </c>
      <c r="AN345" s="79" t="b">
        <v>0</v>
      </c>
      <c r="AO345" s="85" t="s">
        <v>997</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1</v>
      </c>
      <c r="BC345" s="78" t="str">
        <f>REPLACE(INDEX(GroupVertices[Group],MATCH(Edges[[#This Row],[Vertex 2]],GroupVertices[Vertex],0)),1,1,"")</f>
        <v>1</v>
      </c>
      <c r="BD345" s="48"/>
      <c r="BE345" s="49"/>
      <c r="BF345" s="48"/>
      <c r="BG345" s="49"/>
      <c r="BH345" s="48"/>
      <c r="BI345" s="49"/>
      <c r="BJ345" s="48"/>
      <c r="BK345" s="49"/>
      <c r="BL345" s="48"/>
    </row>
    <row r="346" spans="1:64" ht="15">
      <c r="A346" s="64" t="s">
        <v>249</v>
      </c>
      <c r="B346" s="64" t="s">
        <v>318</v>
      </c>
      <c r="C346" s="65" t="s">
        <v>2655</v>
      </c>
      <c r="D346" s="66">
        <v>4.75</v>
      </c>
      <c r="E346" s="67" t="s">
        <v>136</v>
      </c>
      <c r="F346" s="68">
        <v>29.25</v>
      </c>
      <c r="G346" s="65"/>
      <c r="H346" s="69"/>
      <c r="I346" s="70"/>
      <c r="J346" s="70"/>
      <c r="K346" s="34" t="s">
        <v>65</v>
      </c>
      <c r="L346" s="77">
        <v>346</v>
      </c>
      <c r="M346" s="77"/>
      <c r="N346" s="72"/>
      <c r="O346" s="79" t="s">
        <v>337</v>
      </c>
      <c r="P346" s="81">
        <v>43714.56875</v>
      </c>
      <c r="Q346" s="79" t="s">
        <v>456</v>
      </c>
      <c r="R346" s="79"/>
      <c r="S346" s="79"/>
      <c r="T346" s="79"/>
      <c r="U346" s="82" t="s">
        <v>564</v>
      </c>
      <c r="V346" s="82" t="s">
        <v>564</v>
      </c>
      <c r="W346" s="81">
        <v>43714.56875</v>
      </c>
      <c r="X346" s="82" t="s">
        <v>738</v>
      </c>
      <c r="Y346" s="79"/>
      <c r="Z346" s="79"/>
      <c r="AA346" s="85" t="s">
        <v>910</v>
      </c>
      <c r="AB346" s="85" t="s">
        <v>998</v>
      </c>
      <c r="AC346" s="79" t="b">
        <v>0</v>
      </c>
      <c r="AD346" s="79">
        <v>0</v>
      </c>
      <c r="AE346" s="85" t="s">
        <v>1081</v>
      </c>
      <c r="AF346" s="79" t="b">
        <v>0</v>
      </c>
      <c r="AG346" s="79" t="s">
        <v>1102</v>
      </c>
      <c r="AH346" s="79"/>
      <c r="AI346" s="85" t="s">
        <v>1033</v>
      </c>
      <c r="AJ346" s="79" t="b">
        <v>0</v>
      </c>
      <c r="AK346" s="79">
        <v>0</v>
      </c>
      <c r="AL346" s="85" t="s">
        <v>1033</v>
      </c>
      <c r="AM346" s="79" t="s">
        <v>1109</v>
      </c>
      <c r="AN346" s="79" t="b">
        <v>0</v>
      </c>
      <c r="AO346" s="85" t="s">
        <v>998</v>
      </c>
      <c r="AP346" s="79" t="s">
        <v>176</v>
      </c>
      <c r="AQ346" s="79">
        <v>0</v>
      </c>
      <c r="AR346" s="79">
        <v>0</v>
      </c>
      <c r="AS346" s="79"/>
      <c r="AT346" s="79"/>
      <c r="AU346" s="79"/>
      <c r="AV346" s="79"/>
      <c r="AW346" s="79"/>
      <c r="AX346" s="79"/>
      <c r="AY346" s="79"/>
      <c r="AZ346" s="79"/>
      <c r="BA346">
        <v>2</v>
      </c>
      <c r="BB346" s="78" t="str">
        <f>REPLACE(INDEX(GroupVertices[Group],MATCH(Edges[[#This Row],[Vertex 1]],GroupVertices[Vertex],0)),1,1,"")</f>
        <v>1</v>
      </c>
      <c r="BC346" s="78" t="str">
        <f>REPLACE(INDEX(GroupVertices[Group],MATCH(Edges[[#This Row],[Vertex 2]],GroupVertices[Vertex],0)),1,1,"")</f>
        <v>1</v>
      </c>
      <c r="BD346" s="48">
        <v>0</v>
      </c>
      <c r="BE346" s="49">
        <v>0</v>
      </c>
      <c r="BF346" s="48">
        <v>0</v>
      </c>
      <c r="BG346" s="49">
        <v>0</v>
      </c>
      <c r="BH346" s="48">
        <v>0</v>
      </c>
      <c r="BI346" s="49">
        <v>0</v>
      </c>
      <c r="BJ346" s="48">
        <v>11</v>
      </c>
      <c r="BK346" s="49">
        <v>100</v>
      </c>
      <c r="BL346" s="48">
        <v>11</v>
      </c>
    </row>
    <row r="347" spans="1:64" ht="15">
      <c r="A347" s="64" t="s">
        <v>249</v>
      </c>
      <c r="B347" s="64" t="s">
        <v>318</v>
      </c>
      <c r="C347" s="65" t="s">
        <v>2655</v>
      </c>
      <c r="D347" s="66">
        <v>4.75</v>
      </c>
      <c r="E347" s="67" t="s">
        <v>136</v>
      </c>
      <c r="F347" s="68">
        <v>29.25</v>
      </c>
      <c r="G347" s="65"/>
      <c r="H347" s="69"/>
      <c r="I347" s="70"/>
      <c r="J347" s="70"/>
      <c r="K347" s="34" t="s">
        <v>65</v>
      </c>
      <c r="L347" s="77">
        <v>347</v>
      </c>
      <c r="M347" s="77"/>
      <c r="N347" s="72"/>
      <c r="O347" s="79" t="s">
        <v>337</v>
      </c>
      <c r="P347" s="81">
        <v>43714.57864583333</v>
      </c>
      <c r="Q347" s="79" t="s">
        <v>457</v>
      </c>
      <c r="R347" s="79"/>
      <c r="S347" s="79"/>
      <c r="T347" s="79"/>
      <c r="U347" s="79"/>
      <c r="V347" s="82" t="s">
        <v>603</v>
      </c>
      <c r="W347" s="81">
        <v>43714.57864583333</v>
      </c>
      <c r="X347" s="82" t="s">
        <v>739</v>
      </c>
      <c r="Y347" s="79"/>
      <c r="Z347" s="79"/>
      <c r="AA347" s="85" t="s">
        <v>911</v>
      </c>
      <c r="AB347" s="85" t="s">
        <v>998</v>
      </c>
      <c r="AC347" s="79" t="b">
        <v>0</v>
      </c>
      <c r="AD347" s="79">
        <v>2</v>
      </c>
      <c r="AE347" s="85" t="s">
        <v>1081</v>
      </c>
      <c r="AF347" s="79" t="b">
        <v>0</v>
      </c>
      <c r="AG347" s="79" t="s">
        <v>1102</v>
      </c>
      <c r="AH347" s="79"/>
      <c r="AI347" s="85" t="s">
        <v>1033</v>
      </c>
      <c r="AJ347" s="79" t="b">
        <v>0</v>
      </c>
      <c r="AK347" s="79">
        <v>0</v>
      </c>
      <c r="AL347" s="85" t="s">
        <v>1033</v>
      </c>
      <c r="AM347" s="79" t="s">
        <v>1109</v>
      </c>
      <c r="AN347" s="79" t="b">
        <v>0</v>
      </c>
      <c r="AO347" s="85" t="s">
        <v>998</v>
      </c>
      <c r="AP347" s="79" t="s">
        <v>176</v>
      </c>
      <c r="AQ347" s="79">
        <v>0</v>
      </c>
      <c r="AR347" s="79">
        <v>0</v>
      </c>
      <c r="AS347" s="79"/>
      <c r="AT347" s="79"/>
      <c r="AU347" s="79"/>
      <c r="AV347" s="79"/>
      <c r="AW347" s="79"/>
      <c r="AX347" s="79"/>
      <c r="AY347" s="79"/>
      <c r="AZ347" s="79"/>
      <c r="BA347">
        <v>2</v>
      </c>
      <c r="BB347" s="78" t="str">
        <f>REPLACE(INDEX(GroupVertices[Group],MATCH(Edges[[#This Row],[Vertex 1]],GroupVertices[Vertex],0)),1,1,"")</f>
        <v>1</v>
      </c>
      <c r="BC347" s="78" t="str">
        <f>REPLACE(INDEX(GroupVertices[Group],MATCH(Edges[[#This Row],[Vertex 2]],GroupVertices[Vertex],0)),1,1,"")</f>
        <v>1</v>
      </c>
      <c r="BD347" s="48">
        <v>0</v>
      </c>
      <c r="BE347" s="49">
        <v>0</v>
      </c>
      <c r="BF347" s="48">
        <v>0</v>
      </c>
      <c r="BG347" s="49">
        <v>0</v>
      </c>
      <c r="BH347" s="48">
        <v>0</v>
      </c>
      <c r="BI347" s="49">
        <v>0</v>
      </c>
      <c r="BJ347" s="48">
        <v>15</v>
      </c>
      <c r="BK347" s="49">
        <v>100</v>
      </c>
      <c r="BL347" s="48">
        <v>15</v>
      </c>
    </row>
    <row r="348" spans="1:64" ht="15">
      <c r="A348" s="64" t="s">
        <v>249</v>
      </c>
      <c r="B348" s="64" t="s">
        <v>319</v>
      </c>
      <c r="C348" s="65" t="s">
        <v>2656</v>
      </c>
      <c r="D348" s="66">
        <v>3</v>
      </c>
      <c r="E348" s="67" t="s">
        <v>132</v>
      </c>
      <c r="F348" s="68">
        <v>35</v>
      </c>
      <c r="G348" s="65"/>
      <c r="H348" s="69"/>
      <c r="I348" s="70"/>
      <c r="J348" s="70"/>
      <c r="K348" s="34" t="s">
        <v>65</v>
      </c>
      <c r="L348" s="77">
        <v>348</v>
      </c>
      <c r="M348" s="77"/>
      <c r="N348" s="72"/>
      <c r="O348" s="79" t="s">
        <v>337</v>
      </c>
      <c r="P348" s="81">
        <v>43715.04949074074</v>
      </c>
      <c r="Q348" s="79" t="s">
        <v>458</v>
      </c>
      <c r="R348" s="79"/>
      <c r="S348" s="79"/>
      <c r="T348" s="79"/>
      <c r="U348" s="79"/>
      <c r="V348" s="82" t="s">
        <v>603</v>
      </c>
      <c r="W348" s="81">
        <v>43715.04949074074</v>
      </c>
      <c r="X348" s="82" t="s">
        <v>740</v>
      </c>
      <c r="Y348" s="79"/>
      <c r="Z348" s="79"/>
      <c r="AA348" s="85" t="s">
        <v>912</v>
      </c>
      <c r="AB348" s="85" t="s">
        <v>999</v>
      </c>
      <c r="AC348" s="79" t="b">
        <v>0</v>
      </c>
      <c r="AD348" s="79">
        <v>0</v>
      </c>
      <c r="AE348" s="85" t="s">
        <v>1082</v>
      </c>
      <c r="AF348" s="79" t="b">
        <v>0</v>
      </c>
      <c r="AG348" s="79" t="s">
        <v>1102</v>
      </c>
      <c r="AH348" s="79"/>
      <c r="AI348" s="85" t="s">
        <v>1033</v>
      </c>
      <c r="AJ348" s="79" t="b">
        <v>0</v>
      </c>
      <c r="AK348" s="79">
        <v>0</v>
      </c>
      <c r="AL348" s="85" t="s">
        <v>1033</v>
      </c>
      <c r="AM348" s="79" t="s">
        <v>1109</v>
      </c>
      <c r="AN348" s="79" t="b">
        <v>0</v>
      </c>
      <c r="AO348" s="85" t="s">
        <v>999</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1</v>
      </c>
      <c r="BC348" s="78" t="str">
        <f>REPLACE(INDEX(GroupVertices[Group],MATCH(Edges[[#This Row],[Vertex 2]],GroupVertices[Vertex],0)),1,1,"")</f>
        <v>1</v>
      </c>
      <c r="BD348" s="48">
        <v>0</v>
      </c>
      <c r="BE348" s="49">
        <v>0</v>
      </c>
      <c r="BF348" s="48">
        <v>1</v>
      </c>
      <c r="BG348" s="49">
        <v>16.666666666666668</v>
      </c>
      <c r="BH348" s="48">
        <v>0</v>
      </c>
      <c r="BI348" s="49">
        <v>0</v>
      </c>
      <c r="BJ348" s="48">
        <v>5</v>
      </c>
      <c r="BK348" s="49">
        <v>83.33333333333333</v>
      </c>
      <c r="BL348" s="48">
        <v>6</v>
      </c>
    </row>
    <row r="349" spans="1:64" ht="15">
      <c r="A349" s="64" t="s">
        <v>249</v>
      </c>
      <c r="B349" s="64" t="s">
        <v>320</v>
      </c>
      <c r="C349" s="65" t="s">
        <v>2656</v>
      </c>
      <c r="D349" s="66">
        <v>3</v>
      </c>
      <c r="E349" s="67" t="s">
        <v>132</v>
      </c>
      <c r="F349" s="68">
        <v>35</v>
      </c>
      <c r="G349" s="65"/>
      <c r="H349" s="69"/>
      <c r="I349" s="70"/>
      <c r="J349" s="70"/>
      <c r="K349" s="34" t="s">
        <v>65</v>
      </c>
      <c r="L349" s="77">
        <v>349</v>
      </c>
      <c r="M349" s="77"/>
      <c r="N349" s="72"/>
      <c r="O349" s="79" t="s">
        <v>337</v>
      </c>
      <c r="P349" s="81">
        <v>43716.14971064815</v>
      </c>
      <c r="Q349" s="79" t="s">
        <v>459</v>
      </c>
      <c r="R349" s="79"/>
      <c r="S349" s="79"/>
      <c r="T349" s="79"/>
      <c r="U349" s="79"/>
      <c r="V349" s="82" t="s">
        <v>603</v>
      </c>
      <c r="W349" s="81">
        <v>43716.14971064815</v>
      </c>
      <c r="X349" s="82" t="s">
        <v>741</v>
      </c>
      <c r="Y349" s="79"/>
      <c r="Z349" s="79"/>
      <c r="AA349" s="85" t="s">
        <v>913</v>
      </c>
      <c r="AB349" s="85" t="s">
        <v>1000</v>
      </c>
      <c r="AC349" s="79" t="b">
        <v>0</v>
      </c>
      <c r="AD349" s="79">
        <v>0</v>
      </c>
      <c r="AE349" s="85" t="s">
        <v>1083</v>
      </c>
      <c r="AF349" s="79" t="b">
        <v>0</v>
      </c>
      <c r="AG349" s="79" t="s">
        <v>1102</v>
      </c>
      <c r="AH349" s="79"/>
      <c r="AI349" s="85" t="s">
        <v>1033</v>
      </c>
      <c r="AJ349" s="79" t="b">
        <v>0</v>
      </c>
      <c r="AK349" s="79">
        <v>0</v>
      </c>
      <c r="AL349" s="85" t="s">
        <v>1033</v>
      </c>
      <c r="AM349" s="79" t="s">
        <v>1109</v>
      </c>
      <c r="AN349" s="79" t="b">
        <v>0</v>
      </c>
      <c r="AO349" s="85" t="s">
        <v>1000</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1</v>
      </c>
      <c r="BC349" s="78" t="str">
        <f>REPLACE(INDEX(GroupVertices[Group],MATCH(Edges[[#This Row],[Vertex 2]],GroupVertices[Vertex],0)),1,1,"")</f>
        <v>1</v>
      </c>
      <c r="BD349" s="48">
        <v>0</v>
      </c>
      <c r="BE349" s="49">
        <v>0</v>
      </c>
      <c r="BF349" s="48">
        <v>0</v>
      </c>
      <c r="BG349" s="49">
        <v>0</v>
      </c>
      <c r="BH349" s="48">
        <v>0</v>
      </c>
      <c r="BI349" s="49">
        <v>0</v>
      </c>
      <c r="BJ349" s="48">
        <v>6</v>
      </c>
      <c r="BK349" s="49">
        <v>100</v>
      </c>
      <c r="BL349" s="48">
        <v>6</v>
      </c>
    </row>
    <row r="350" spans="1:64" ht="15">
      <c r="A350" s="64" t="s">
        <v>249</v>
      </c>
      <c r="B350" s="64" t="s">
        <v>271</v>
      </c>
      <c r="C350" s="65" t="s">
        <v>2656</v>
      </c>
      <c r="D350" s="66">
        <v>3</v>
      </c>
      <c r="E350" s="67" t="s">
        <v>132</v>
      </c>
      <c r="F350" s="68">
        <v>35</v>
      </c>
      <c r="G350" s="65"/>
      <c r="H350" s="69"/>
      <c r="I350" s="70"/>
      <c r="J350" s="70"/>
      <c r="K350" s="34" t="s">
        <v>65</v>
      </c>
      <c r="L350" s="77">
        <v>350</v>
      </c>
      <c r="M350" s="77"/>
      <c r="N350" s="72"/>
      <c r="O350" s="79" t="s">
        <v>337</v>
      </c>
      <c r="P350" s="81">
        <v>43717.79472222222</v>
      </c>
      <c r="Q350" s="79" t="s">
        <v>460</v>
      </c>
      <c r="R350" s="79"/>
      <c r="S350" s="79"/>
      <c r="T350" s="79"/>
      <c r="U350" s="79"/>
      <c r="V350" s="82" t="s">
        <v>603</v>
      </c>
      <c r="W350" s="81">
        <v>43717.79472222222</v>
      </c>
      <c r="X350" s="82" t="s">
        <v>742</v>
      </c>
      <c r="Y350" s="79"/>
      <c r="Z350" s="79"/>
      <c r="AA350" s="85" t="s">
        <v>914</v>
      </c>
      <c r="AB350" s="85" t="s">
        <v>1001</v>
      </c>
      <c r="AC350" s="79" t="b">
        <v>0</v>
      </c>
      <c r="AD350" s="79">
        <v>4</v>
      </c>
      <c r="AE350" s="85" t="s">
        <v>1084</v>
      </c>
      <c r="AF350" s="79" t="b">
        <v>0</v>
      </c>
      <c r="AG350" s="79" t="s">
        <v>1102</v>
      </c>
      <c r="AH350" s="79"/>
      <c r="AI350" s="85" t="s">
        <v>1033</v>
      </c>
      <c r="AJ350" s="79" t="b">
        <v>0</v>
      </c>
      <c r="AK350" s="79">
        <v>0</v>
      </c>
      <c r="AL350" s="85" t="s">
        <v>1033</v>
      </c>
      <c r="AM350" s="79" t="s">
        <v>1109</v>
      </c>
      <c r="AN350" s="79" t="b">
        <v>0</v>
      </c>
      <c r="AO350" s="85" t="s">
        <v>1001</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1</v>
      </c>
      <c r="BC350" s="78" t="str">
        <f>REPLACE(INDEX(GroupVertices[Group],MATCH(Edges[[#This Row],[Vertex 2]],GroupVertices[Vertex],0)),1,1,"")</f>
        <v>1</v>
      </c>
      <c r="BD350" s="48">
        <v>1</v>
      </c>
      <c r="BE350" s="49">
        <v>2.5</v>
      </c>
      <c r="BF350" s="48">
        <v>1</v>
      </c>
      <c r="BG350" s="49">
        <v>2.5</v>
      </c>
      <c r="BH350" s="48">
        <v>0</v>
      </c>
      <c r="BI350" s="49">
        <v>0</v>
      </c>
      <c r="BJ350" s="48">
        <v>38</v>
      </c>
      <c r="BK350" s="49">
        <v>95</v>
      </c>
      <c r="BL350" s="48">
        <v>40</v>
      </c>
    </row>
    <row r="351" spans="1:64" ht="15">
      <c r="A351" s="64" t="s">
        <v>249</v>
      </c>
      <c r="B351" s="64" t="s">
        <v>321</v>
      </c>
      <c r="C351" s="65" t="s">
        <v>2656</v>
      </c>
      <c r="D351" s="66">
        <v>3</v>
      </c>
      <c r="E351" s="67" t="s">
        <v>132</v>
      </c>
      <c r="F351" s="68">
        <v>35</v>
      </c>
      <c r="G351" s="65"/>
      <c r="H351" s="69"/>
      <c r="I351" s="70"/>
      <c r="J351" s="70"/>
      <c r="K351" s="34" t="s">
        <v>65</v>
      </c>
      <c r="L351" s="77">
        <v>351</v>
      </c>
      <c r="M351" s="77"/>
      <c r="N351" s="72"/>
      <c r="O351" s="79" t="s">
        <v>336</v>
      </c>
      <c r="P351" s="81">
        <v>43707.62229166667</v>
      </c>
      <c r="Q351" s="79" t="s">
        <v>451</v>
      </c>
      <c r="R351" s="79"/>
      <c r="S351" s="79"/>
      <c r="T351" s="79"/>
      <c r="U351" s="79"/>
      <c r="V351" s="82" t="s">
        <v>603</v>
      </c>
      <c r="W351" s="81">
        <v>43707.62229166667</v>
      </c>
      <c r="X351" s="82" t="s">
        <v>733</v>
      </c>
      <c r="Y351" s="79"/>
      <c r="Z351" s="79"/>
      <c r="AA351" s="85" t="s">
        <v>905</v>
      </c>
      <c r="AB351" s="85" t="s">
        <v>993</v>
      </c>
      <c r="AC351" s="79" t="b">
        <v>0</v>
      </c>
      <c r="AD351" s="79">
        <v>1</v>
      </c>
      <c r="AE351" s="85" t="s">
        <v>1077</v>
      </c>
      <c r="AF351" s="79" t="b">
        <v>0</v>
      </c>
      <c r="AG351" s="79" t="s">
        <v>1102</v>
      </c>
      <c r="AH351" s="79"/>
      <c r="AI351" s="85" t="s">
        <v>1033</v>
      </c>
      <c r="AJ351" s="79" t="b">
        <v>0</v>
      </c>
      <c r="AK351" s="79">
        <v>0</v>
      </c>
      <c r="AL351" s="85" t="s">
        <v>1033</v>
      </c>
      <c r="AM351" s="79" t="s">
        <v>1109</v>
      </c>
      <c r="AN351" s="79" t="b">
        <v>0</v>
      </c>
      <c r="AO351" s="85" t="s">
        <v>993</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1</v>
      </c>
      <c r="BC351" s="78" t="str">
        <f>REPLACE(INDEX(GroupVertices[Group],MATCH(Edges[[#This Row],[Vertex 2]],GroupVertices[Vertex],0)),1,1,"")</f>
        <v>1</v>
      </c>
      <c r="BD351" s="48">
        <v>0</v>
      </c>
      <c r="BE351" s="49">
        <v>0</v>
      </c>
      <c r="BF351" s="48">
        <v>0</v>
      </c>
      <c r="BG351" s="49">
        <v>0</v>
      </c>
      <c r="BH351" s="48">
        <v>0</v>
      </c>
      <c r="BI351" s="49">
        <v>0</v>
      </c>
      <c r="BJ351" s="48">
        <v>16</v>
      </c>
      <c r="BK351" s="49">
        <v>100</v>
      </c>
      <c r="BL351" s="48">
        <v>16</v>
      </c>
    </row>
    <row r="352" spans="1:64" ht="15">
      <c r="A352" s="64" t="s">
        <v>249</v>
      </c>
      <c r="B352" s="64" t="s">
        <v>321</v>
      </c>
      <c r="C352" s="65" t="s">
        <v>2656</v>
      </c>
      <c r="D352" s="66">
        <v>3</v>
      </c>
      <c r="E352" s="67" t="s">
        <v>132</v>
      </c>
      <c r="F352" s="68">
        <v>35</v>
      </c>
      <c r="G352" s="65"/>
      <c r="H352" s="69"/>
      <c r="I352" s="70"/>
      <c r="J352" s="70"/>
      <c r="K352" s="34" t="s">
        <v>65</v>
      </c>
      <c r="L352" s="77">
        <v>352</v>
      </c>
      <c r="M352" s="77"/>
      <c r="N352" s="72"/>
      <c r="O352" s="79" t="s">
        <v>337</v>
      </c>
      <c r="P352" s="81">
        <v>43725.171273148146</v>
      </c>
      <c r="Q352" s="79" t="s">
        <v>461</v>
      </c>
      <c r="R352" s="79"/>
      <c r="S352" s="79"/>
      <c r="T352" s="79"/>
      <c r="U352" s="79"/>
      <c r="V352" s="82" t="s">
        <v>603</v>
      </c>
      <c r="W352" s="81">
        <v>43725.171273148146</v>
      </c>
      <c r="X352" s="82" t="s">
        <v>743</v>
      </c>
      <c r="Y352" s="79"/>
      <c r="Z352" s="79"/>
      <c r="AA352" s="85" t="s">
        <v>915</v>
      </c>
      <c r="AB352" s="85" t="s">
        <v>1002</v>
      </c>
      <c r="AC352" s="79" t="b">
        <v>0</v>
      </c>
      <c r="AD352" s="79">
        <v>1</v>
      </c>
      <c r="AE352" s="85" t="s">
        <v>1085</v>
      </c>
      <c r="AF352" s="79" t="b">
        <v>0</v>
      </c>
      <c r="AG352" s="79" t="s">
        <v>1104</v>
      </c>
      <c r="AH352" s="79"/>
      <c r="AI352" s="85" t="s">
        <v>1033</v>
      </c>
      <c r="AJ352" s="79" t="b">
        <v>0</v>
      </c>
      <c r="AK352" s="79">
        <v>0</v>
      </c>
      <c r="AL352" s="85" t="s">
        <v>1033</v>
      </c>
      <c r="AM352" s="79" t="s">
        <v>1109</v>
      </c>
      <c r="AN352" s="79" t="b">
        <v>0</v>
      </c>
      <c r="AO352" s="85" t="s">
        <v>1002</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1</v>
      </c>
      <c r="BC352" s="78" t="str">
        <f>REPLACE(INDEX(GroupVertices[Group],MATCH(Edges[[#This Row],[Vertex 2]],GroupVertices[Vertex],0)),1,1,"")</f>
        <v>1</v>
      </c>
      <c r="BD352" s="48">
        <v>0</v>
      </c>
      <c r="BE352" s="49">
        <v>0</v>
      </c>
      <c r="BF352" s="48">
        <v>0</v>
      </c>
      <c r="BG352" s="49">
        <v>0</v>
      </c>
      <c r="BH352" s="48">
        <v>0</v>
      </c>
      <c r="BI352" s="49">
        <v>0</v>
      </c>
      <c r="BJ352" s="48">
        <v>1</v>
      </c>
      <c r="BK352" s="49">
        <v>100</v>
      </c>
      <c r="BL352" s="48">
        <v>1</v>
      </c>
    </row>
    <row r="353" spans="1:64" ht="15">
      <c r="A353" s="64" t="s">
        <v>249</v>
      </c>
      <c r="B353" s="64" t="s">
        <v>322</v>
      </c>
      <c r="C353" s="65" t="s">
        <v>2656</v>
      </c>
      <c r="D353" s="66">
        <v>3</v>
      </c>
      <c r="E353" s="67" t="s">
        <v>132</v>
      </c>
      <c r="F353" s="68">
        <v>35</v>
      </c>
      <c r="G353" s="65"/>
      <c r="H353" s="69"/>
      <c r="I353" s="70"/>
      <c r="J353" s="70"/>
      <c r="K353" s="34" t="s">
        <v>65</v>
      </c>
      <c r="L353" s="77">
        <v>353</v>
      </c>
      <c r="M353" s="77"/>
      <c r="N353" s="72"/>
      <c r="O353" s="79" t="s">
        <v>337</v>
      </c>
      <c r="P353" s="81">
        <v>43732.641377314816</v>
      </c>
      <c r="Q353" s="79" t="s">
        <v>462</v>
      </c>
      <c r="R353" s="79"/>
      <c r="S353" s="79"/>
      <c r="T353" s="79"/>
      <c r="U353" s="79"/>
      <c r="V353" s="82" t="s">
        <v>603</v>
      </c>
      <c r="W353" s="81">
        <v>43732.641377314816</v>
      </c>
      <c r="X353" s="82" t="s">
        <v>744</v>
      </c>
      <c r="Y353" s="79"/>
      <c r="Z353" s="79"/>
      <c r="AA353" s="85" t="s">
        <v>916</v>
      </c>
      <c r="AB353" s="85" t="s">
        <v>1003</v>
      </c>
      <c r="AC353" s="79" t="b">
        <v>0</v>
      </c>
      <c r="AD353" s="79">
        <v>1</v>
      </c>
      <c r="AE353" s="85" t="s">
        <v>1086</v>
      </c>
      <c r="AF353" s="79" t="b">
        <v>0</v>
      </c>
      <c r="AG353" s="79" t="s">
        <v>1102</v>
      </c>
      <c r="AH353" s="79"/>
      <c r="AI353" s="85" t="s">
        <v>1033</v>
      </c>
      <c r="AJ353" s="79" t="b">
        <v>0</v>
      </c>
      <c r="AK353" s="79">
        <v>0</v>
      </c>
      <c r="AL353" s="85" t="s">
        <v>1033</v>
      </c>
      <c r="AM353" s="79" t="s">
        <v>1109</v>
      </c>
      <c r="AN353" s="79" t="b">
        <v>0</v>
      </c>
      <c r="AO353" s="85" t="s">
        <v>1003</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1</v>
      </c>
      <c r="BC353" s="78" t="str">
        <f>REPLACE(INDEX(GroupVertices[Group],MATCH(Edges[[#This Row],[Vertex 2]],GroupVertices[Vertex],0)),1,1,"")</f>
        <v>1</v>
      </c>
      <c r="BD353" s="48">
        <v>1</v>
      </c>
      <c r="BE353" s="49">
        <v>20</v>
      </c>
      <c r="BF353" s="48">
        <v>0</v>
      </c>
      <c r="BG353" s="49">
        <v>0</v>
      </c>
      <c r="BH353" s="48">
        <v>0</v>
      </c>
      <c r="BI353" s="49">
        <v>0</v>
      </c>
      <c r="BJ353" s="48">
        <v>4</v>
      </c>
      <c r="BK353" s="49">
        <v>80</v>
      </c>
      <c r="BL353" s="48">
        <v>5</v>
      </c>
    </row>
    <row r="354" spans="1:64" ht="15">
      <c r="A354" s="64" t="s">
        <v>249</v>
      </c>
      <c r="B354" s="64" t="s">
        <v>323</v>
      </c>
      <c r="C354" s="65" t="s">
        <v>2656</v>
      </c>
      <c r="D354" s="66">
        <v>3</v>
      </c>
      <c r="E354" s="67" t="s">
        <v>132</v>
      </c>
      <c r="F354" s="68">
        <v>35</v>
      </c>
      <c r="G354" s="65"/>
      <c r="H354" s="69"/>
      <c r="I354" s="70"/>
      <c r="J354" s="70"/>
      <c r="K354" s="34" t="s">
        <v>65</v>
      </c>
      <c r="L354" s="77">
        <v>354</v>
      </c>
      <c r="M354" s="77"/>
      <c r="N354" s="72"/>
      <c r="O354" s="79" t="s">
        <v>337</v>
      </c>
      <c r="P354" s="81">
        <v>43732.68835648148</v>
      </c>
      <c r="Q354" s="79" t="s">
        <v>463</v>
      </c>
      <c r="R354" s="79"/>
      <c r="S354" s="79"/>
      <c r="T354" s="79"/>
      <c r="U354" s="82" t="s">
        <v>565</v>
      </c>
      <c r="V354" s="82" t="s">
        <v>565</v>
      </c>
      <c r="W354" s="81">
        <v>43732.68835648148</v>
      </c>
      <c r="X354" s="82" t="s">
        <v>745</v>
      </c>
      <c r="Y354" s="79"/>
      <c r="Z354" s="79"/>
      <c r="AA354" s="85" t="s">
        <v>917</v>
      </c>
      <c r="AB354" s="85" t="s">
        <v>1004</v>
      </c>
      <c r="AC354" s="79" t="b">
        <v>0</v>
      </c>
      <c r="AD354" s="79">
        <v>0</v>
      </c>
      <c r="AE354" s="85" t="s">
        <v>1087</v>
      </c>
      <c r="AF354" s="79" t="b">
        <v>0</v>
      </c>
      <c r="AG354" s="79" t="s">
        <v>1104</v>
      </c>
      <c r="AH354" s="79"/>
      <c r="AI354" s="85" t="s">
        <v>1033</v>
      </c>
      <c r="AJ354" s="79" t="b">
        <v>0</v>
      </c>
      <c r="AK354" s="79">
        <v>0</v>
      </c>
      <c r="AL354" s="85" t="s">
        <v>1033</v>
      </c>
      <c r="AM354" s="79" t="s">
        <v>1109</v>
      </c>
      <c r="AN354" s="79" t="b">
        <v>0</v>
      </c>
      <c r="AO354" s="85" t="s">
        <v>1004</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1</v>
      </c>
      <c r="BC354" s="78" t="str">
        <f>REPLACE(INDEX(GroupVertices[Group],MATCH(Edges[[#This Row],[Vertex 2]],GroupVertices[Vertex],0)),1,1,"")</f>
        <v>1</v>
      </c>
      <c r="BD354" s="48">
        <v>0</v>
      </c>
      <c r="BE354" s="49">
        <v>0</v>
      </c>
      <c r="BF354" s="48">
        <v>0</v>
      </c>
      <c r="BG354" s="49">
        <v>0</v>
      </c>
      <c r="BH354" s="48">
        <v>0</v>
      </c>
      <c r="BI354" s="49">
        <v>0</v>
      </c>
      <c r="BJ354" s="48">
        <v>1</v>
      </c>
      <c r="BK354" s="49">
        <v>100</v>
      </c>
      <c r="BL354" s="48">
        <v>1</v>
      </c>
    </row>
    <row r="355" spans="1:64" ht="15">
      <c r="A355" s="64" t="s">
        <v>249</v>
      </c>
      <c r="B355" s="64" t="s">
        <v>324</v>
      </c>
      <c r="C355" s="65" t="s">
        <v>2656</v>
      </c>
      <c r="D355" s="66">
        <v>3</v>
      </c>
      <c r="E355" s="67" t="s">
        <v>132</v>
      </c>
      <c r="F355" s="68">
        <v>35</v>
      </c>
      <c r="G355" s="65"/>
      <c r="H355" s="69"/>
      <c r="I355" s="70"/>
      <c r="J355" s="70"/>
      <c r="K355" s="34" t="s">
        <v>65</v>
      </c>
      <c r="L355" s="77">
        <v>355</v>
      </c>
      <c r="M355" s="77"/>
      <c r="N355" s="72"/>
      <c r="O355" s="79" t="s">
        <v>336</v>
      </c>
      <c r="P355" s="81">
        <v>43733.90300925926</v>
      </c>
      <c r="Q355" s="79" t="s">
        <v>464</v>
      </c>
      <c r="R355" s="79"/>
      <c r="S355" s="79"/>
      <c r="T355" s="79"/>
      <c r="U355" s="82" t="s">
        <v>566</v>
      </c>
      <c r="V355" s="82" t="s">
        <v>566</v>
      </c>
      <c r="W355" s="81">
        <v>43733.90300925926</v>
      </c>
      <c r="X355" s="82" t="s">
        <v>746</v>
      </c>
      <c r="Y355" s="79"/>
      <c r="Z355" s="79"/>
      <c r="AA355" s="85" t="s">
        <v>918</v>
      </c>
      <c r="AB355" s="79"/>
      <c r="AC355" s="79" t="b">
        <v>0</v>
      </c>
      <c r="AD355" s="79">
        <v>0</v>
      </c>
      <c r="AE355" s="85" t="s">
        <v>1033</v>
      </c>
      <c r="AF355" s="79" t="b">
        <v>0</v>
      </c>
      <c r="AG355" s="79" t="s">
        <v>1102</v>
      </c>
      <c r="AH355" s="79"/>
      <c r="AI355" s="85" t="s">
        <v>1033</v>
      </c>
      <c r="AJ355" s="79" t="b">
        <v>0</v>
      </c>
      <c r="AK355" s="79">
        <v>0</v>
      </c>
      <c r="AL355" s="85" t="s">
        <v>1033</v>
      </c>
      <c r="AM355" s="79" t="s">
        <v>1109</v>
      </c>
      <c r="AN355" s="79" t="b">
        <v>0</v>
      </c>
      <c r="AO355" s="85" t="s">
        <v>918</v>
      </c>
      <c r="AP355" s="79" t="s">
        <v>176</v>
      </c>
      <c r="AQ355" s="79">
        <v>0</v>
      </c>
      <c r="AR355" s="79">
        <v>0</v>
      </c>
      <c r="AS355" s="79" t="s">
        <v>1120</v>
      </c>
      <c r="AT355" s="79" t="s">
        <v>1124</v>
      </c>
      <c r="AU355" s="79" t="s">
        <v>1125</v>
      </c>
      <c r="AV355" s="79" t="s">
        <v>1132</v>
      </c>
      <c r="AW355" s="79" t="s">
        <v>1141</v>
      </c>
      <c r="AX355" s="79" t="s">
        <v>1149</v>
      </c>
      <c r="AY355" s="79" t="s">
        <v>1153</v>
      </c>
      <c r="AZ355" s="82" t="s">
        <v>1161</v>
      </c>
      <c r="BA355">
        <v>1</v>
      </c>
      <c r="BB355" s="78" t="str">
        <f>REPLACE(INDEX(GroupVertices[Group],MATCH(Edges[[#This Row],[Vertex 1]],GroupVertices[Vertex],0)),1,1,"")</f>
        <v>1</v>
      </c>
      <c r="BC355" s="78" t="str">
        <f>REPLACE(INDEX(GroupVertices[Group],MATCH(Edges[[#This Row],[Vertex 2]],GroupVertices[Vertex],0)),1,1,"")</f>
        <v>1</v>
      </c>
      <c r="BD355" s="48"/>
      <c r="BE355" s="49"/>
      <c r="BF355" s="48"/>
      <c r="BG355" s="49"/>
      <c r="BH355" s="48"/>
      <c r="BI355" s="49"/>
      <c r="BJ355" s="48"/>
      <c r="BK355" s="49"/>
      <c r="BL355" s="48"/>
    </row>
    <row r="356" spans="1:64" ht="15">
      <c r="A356" s="64" t="s">
        <v>257</v>
      </c>
      <c r="B356" s="64" t="s">
        <v>249</v>
      </c>
      <c r="C356" s="65" t="s">
        <v>2655</v>
      </c>
      <c r="D356" s="66">
        <v>4.75</v>
      </c>
      <c r="E356" s="67" t="s">
        <v>136</v>
      </c>
      <c r="F356" s="68">
        <v>29.25</v>
      </c>
      <c r="G356" s="65"/>
      <c r="H356" s="69"/>
      <c r="I356" s="70"/>
      <c r="J356" s="70"/>
      <c r="K356" s="34" t="s">
        <v>66</v>
      </c>
      <c r="L356" s="77">
        <v>356</v>
      </c>
      <c r="M356" s="77"/>
      <c r="N356" s="72"/>
      <c r="O356" s="79" t="s">
        <v>337</v>
      </c>
      <c r="P356" s="81">
        <v>43705.284953703704</v>
      </c>
      <c r="Q356" s="79" t="s">
        <v>465</v>
      </c>
      <c r="R356" s="82" t="s">
        <v>540</v>
      </c>
      <c r="S356" s="79" t="s">
        <v>548</v>
      </c>
      <c r="T356" s="79"/>
      <c r="U356" s="79"/>
      <c r="V356" s="82" t="s">
        <v>611</v>
      </c>
      <c r="W356" s="81">
        <v>43705.284953703704</v>
      </c>
      <c r="X356" s="82" t="s">
        <v>747</v>
      </c>
      <c r="Y356" s="79"/>
      <c r="Z356" s="79"/>
      <c r="AA356" s="85" t="s">
        <v>919</v>
      </c>
      <c r="AB356" s="85" t="s">
        <v>921</v>
      </c>
      <c r="AC356" s="79" t="b">
        <v>0</v>
      </c>
      <c r="AD356" s="79">
        <v>0</v>
      </c>
      <c r="AE356" s="85" t="s">
        <v>1031</v>
      </c>
      <c r="AF356" s="79" t="b">
        <v>0</v>
      </c>
      <c r="AG356" s="79" t="s">
        <v>1102</v>
      </c>
      <c r="AH356" s="79"/>
      <c r="AI356" s="85" t="s">
        <v>1033</v>
      </c>
      <c r="AJ356" s="79" t="b">
        <v>0</v>
      </c>
      <c r="AK356" s="79">
        <v>0</v>
      </c>
      <c r="AL356" s="85" t="s">
        <v>1033</v>
      </c>
      <c r="AM356" s="79" t="s">
        <v>1109</v>
      </c>
      <c r="AN356" s="79" t="b">
        <v>1</v>
      </c>
      <c r="AO356" s="85" t="s">
        <v>921</v>
      </c>
      <c r="AP356" s="79" t="s">
        <v>176</v>
      </c>
      <c r="AQ356" s="79">
        <v>0</v>
      </c>
      <c r="AR356" s="79">
        <v>0</v>
      </c>
      <c r="AS356" s="79"/>
      <c r="AT356" s="79"/>
      <c r="AU356" s="79"/>
      <c r="AV356" s="79"/>
      <c r="AW356" s="79"/>
      <c r="AX356" s="79"/>
      <c r="AY356" s="79"/>
      <c r="AZ356" s="79"/>
      <c r="BA356">
        <v>2</v>
      </c>
      <c r="BB356" s="78" t="str">
        <f>REPLACE(INDEX(GroupVertices[Group],MATCH(Edges[[#This Row],[Vertex 1]],GroupVertices[Vertex],0)),1,1,"")</f>
        <v>1</v>
      </c>
      <c r="BC356" s="78" t="str">
        <f>REPLACE(INDEX(GroupVertices[Group],MATCH(Edges[[#This Row],[Vertex 2]],GroupVertices[Vertex],0)),1,1,"")</f>
        <v>1</v>
      </c>
      <c r="BD356" s="48">
        <v>1</v>
      </c>
      <c r="BE356" s="49">
        <v>4.761904761904762</v>
      </c>
      <c r="BF356" s="48">
        <v>0</v>
      </c>
      <c r="BG356" s="49">
        <v>0</v>
      </c>
      <c r="BH356" s="48">
        <v>0</v>
      </c>
      <c r="BI356" s="49">
        <v>0</v>
      </c>
      <c r="BJ356" s="48">
        <v>20</v>
      </c>
      <c r="BK356" s="49">
        <v>95.23809523809524</v>
      </c>
      <c r="BL356" s="48">
        <v>21</v>
      </c>
    </row>
    <row r="357" spans="1:64" ht="15">
      <c r="A357" s="64" t="s">
        <v>257</v>
      </c>
      <c r="B357" s="64" t="s">
        <v>249</v>
      </c>
      <c r="C357" s="65" t="s">
        <v>2655</v>
      </c>
      <c r="D357" s="66">
        <v>4.75</v>
      </c>
      <c r="E357" s="67" t="s">
        <v>136</v>
      </c>
      <c r="F357" s="68">
        <v>29.25</v>
      </c>
      <c r="G357" s="65"/>
      <c r="H357" s="69"/>
      <c r="I357" s="70"/>
      <c r="J357" s="70"/>
      <c r="K357" s="34" t="s">
        <v>66</v>
      </c>
      <c r="L357" s="77">
        <v>357</v>
      </c>
      <c r="M357" s="77"/>
      <c r="N357" s="72"/>
      <c r="O357" s="79" t="s">
        <v>337</v>
      </c>
      <c r="P357" s="81">
        <v>43734.01122685185</v>
      </c>
      <c r="Q357" s="79" t="s">
        <v>466</v>
      </c>
      <c r="R357" s="79"/>
      <c r="S357" s="79"/>
      <c r="T357" s="79"/>
      <c r="U357" s="79"/>
      <c r="V357" s="82" t="s">
        <v>611</v>
      </c>
      <c r="W357" s="81">
        <v>43734.01122685185</v>
      </c>
      <c r="X357" s="82" t="s">
        <v>748</v>
      </c>
      <c r="Y357" s="79"/>
      <c r="Z357" s="79"/>
      <c r="AA357" s="85" t="s">
        <v>920</v>
      </c>
      <c r="AB357" s="85" t="s">
        <v>922</v>
      </c>
      <c r="AC357" s="79" t="b">
        <v>0</v>
      </c>
      <c r="AD357" s="79">
        <v>0</v>
      </c>
      <c r="AE357" s="85" t="s">
        <v>1031</v>
      </c>
      <c r="AF357" s="79" t="b">
        <v>0</v>
      </c>
      <c r="AG357" s="79" t="s">
        <v>1102</v>
      </c>
      <c r="AH357" s="79"/>
      <c r="AI357" s="85" t="s">
        <v>1033</v>
      </c>
      <c r="AJ357" s="79" t="b">
        <v>0</v>
      </c>
      <c r="AK357" s="79">
        <v>0</v>
      </c>
      <c r="AL357" s="85" t="s">
        <v>1033</v>
      </c>
      <c r="AM357" s="79" t="s">
        <v>1109</v>
      </c>
      <c r="AN357" s="79" t="b">
        <v>0</v>
      </c>
      <c r="AO357" s="85" t="s">
        <v>922</v>
      </c>
      <c r="AP357" s="79" t="s">
        <v>176</v>
      </c>
      <c r="AQ357" s="79">
        <v>0</v>
      </c>
      <c r="AR357" s="79">
        <v>0</v>
      </c>
      <c r="AS357" s="79"/>
      <c r="AT357" s="79"/>
      <c r="AU357" s="79"/>
      <c r="AV357" s="79"/>
      <c r="AW357" s="79"/>
      <c r="AX357" s="79"/>
      <c r="AY357" s="79"/>
      <c r="AZ357" s="79"/>
      <c r="BA357">
        <v>2</v>
      </c>
      <c r="BB357" s="78" t="str">
        <f>REPLACE(INDEX(GroupVertices[Group],MATCH(Edges[[#This Row],[Vertex 1]],GroupVertices[Vertex],0)),1,1,"")</f>
        <v>1</v>
      </c>
      <c r="BC357" s="78" t="str">
        <f>REPLACE(INDEX(GroupVertices[Group],MATCH(Edges[[#This Row],[Vertex 2]],GroupVertices[Vertex],0)),1,1,"")</f>
        <v>1</v>
      </c>
      <c r="BD357" s="48">
        <v>0</v>
      </c>
      <c r="BE357" s="49">
        <v>0</v>
      </c>
      <c r="BF357" s="48">
        <v>0</v>
      </c>
      <c r="BG357" s="49">
        <v>0</v>
      </c>
      <c r="BH357" s="48">
        <v>0</v>
      </c>
      <c r="BI357" s="49">
        <v>0</v>
      </c>
      <c r="BJ357" s="48">
        <v>12</v>
      </c>
      <c r="BK357" s="49">
        <v>100</v>
      </c>
      <c r="BL357" s="48">
        <v>12</v>
      </c>
    </row>
    <row r="358" spans="1:64" ht="15">
      <c r="A358" s="64" t="s">
        <v>249</v>
      </c>
      <c r="B358" s="64" t="s">
        <v>257</v>
      </c>
      <c r="C358" s="65" t="s">
        <v>2658</v>
      </c>
      <c r="D358" s="66">
        <v>6.5</v>
      </c>
      <c r="E358" s="67" t="s">
        <v>136</v>
      </c>
      <c r="F358" s="68">
        <v>23.5</v>
      </c>
      <c r="G358" s="65"/>
      <c r="H358" s="69"/>
      <c r="I358" s="70"/>
      <c r="J358" s="70"/>
      <c r="K358" s="34" t="s">
        <v>66</v>
      </c>
      <c r="L358" s="77">
        <v>358</v>
      </c>
      <c r="M358" s="77"/>
      <c r="N358" s="72"/>
      <c r="O358" s="79" t="s">
        <v>337</v>
      </c>
      <c r="P358" s="81">
        <v>43705.27800925926</v>
      </c>
      <c r="Q358" s="79" t="s">
        <v>467</v>
      </c>
      <c r="R358" s="79"/>
      <c r="S358" s="79"/>
      <c r="T358" s="79"/>
      <c r="U358" s="79"/>
      <c r="V358" s="82" t="s">
        <v>603</v>
      </c>
      <c r="W358" s="81">
        <v>43705.27800925926</v>
      </c>
      <c r="X358" s="82" t="s">
        <v>749</v>
      </c>
      <c r="Y358" s="79"/>
      <c r="Z358" s="79"/>
      <c r="AA358" s="85" t="s">
        <v>921</v>
      </c>
      <c r="AB358" s="85" t="s">
        <v>1005</v>
      </c>
      <c r="AC358" s="79" t="b">
        <v>0</v>
      </c>
      <c r="AD358" s="79">
        <v>0</v>
      </c>
      <c r="AE358" s="85" t="s">
        <v>1072</v>
      </c>
      <c r="AF358" s="79" t="b">
        <v>0</v>
      </c>
      <c r="AG358" s="79" t="s">
        <v>1102</v>
      </c>
      <c r="AH358" s="79"/>
      <c r="AI358" s="85" t="s">
        <v>1033</v>
      </c>
      <c r="AJ358" s="79" t="b">
        <v>0</v>
      </c>
      <c r="AK358" s="79">
        <v>0</v>
      </c>
      <c r="AL358" s="85" t="s">
        <v>1033</v>
      </c>
      <c r="AM358" s="79" t="s">
        <v>1109</v>
      </c>
      <c r="AN358" s="79" t="b">
        <v>0</v>
      </c>
      <c r="AO358" s="85" t="s">
        <v>1005</v>
      </c>
      <c r="AP358" s="79" t="s">
        <v>176</v>
      </c>
      <c r="AQ358" s="79">
        <v>0</v>
      </c>
      <c r="AR358" s="79">
        <v>0</v>
      </c>
      <c r="AS358" s="79"/>
      <c r="AT358" s="79"/>
      <c r="AU358" s="79"/>
      <c r="AV358" s="79"/>
      <c r="AW358" s="79"/>
      <c r="AX358" s="79"/>
      <c r="AY358" s="79"/>
      <c r="AZ358" s="79"/>
      <c r="BA358">
        <v>3</v>
      </c>
      <c r="BB358" s="78" t="str">
        <f>REPLACE(INDEX(GroupVertices[Group],MATCH(Edges[[#This Row],[Vertex 1]],GroupVertices[Vertex],0)),1,1,"")</f>
        <v>1</v>
      </c>
      <c r="BC358" s="78" t="str">
        <f>REPLACE(INDEX(GroupVertices[Group],MATCH(Edges[[#This Row],[Vertex 2]],GroupVertices[Vertex],0)),1,1,"")</f>
        <v>1</v>
      </c>
      <c r="BD358" s="48">
        <v>0</v>
      </c>
      <c r="BE358" s="49">
        <v>0</v>
      </c>
      <c r="BF358" s="48">
        <v>0</v>
      </c>
      <c r="BG358" s="49">
        <v>0</v>
      </c>
      <c r="BH358" s="48">
        <v>0</v>
      </c>
      <c r="BI358" s="49">
        <v>0</v>
      </c>
      <c r="BJ358" s="48">
        <v>7</v>
      </c>
      <c r="BK358" s="49">
        <v>100</v>
      </c>
      <c r="BL358" s="48">
        <v>7</v>
      </c>
    </row>
    <row r="359" spans="1:64" ht="15">
      <c r="A359" s="64" t="s">
        <v>249</v>
      </c>
      <c r="B359" s="64" t="s">
        <v>257</v>
      </c>
      <c r="C359" s="65" t="s">
        <v>2658</v>
      </c>
      <c r="D359" s="66">
        <v>6.5</v>
      </c>
      <c r="E359" s="67" t="s">
        <v>136</v>
      </c>
      <c r="F359" s="68">
        <v>23.5</v>
      </c>
      <c r="G359" s="65"/>
      <c r="H359" s="69"/>
      <c r="I359" s="70"/>
      <c r="J359" s="70"/>
      <c r="K359" s="34" t="s">
        <v>66</v>
      </c>
      <c r="L359" s="77">
        <v>359</v>
      </c>
      <c r="M359" s="77"/>
      <c r="N359" s="72"/>
      <c r="O359" s="79" t="s">
        <v>337</v>
      </c>
      <c r="P359" s="81">
        <v>43705.3106712963</v>
      </c>
      <c r="Q359" s="79" t="s">
        <v>445</v>
      </c>
      <c r="R359" s="79"/>
      <c r="S359" s="79"/>
      <c r="T359" s="79"/>
      <c r="U359" s="79"/>
      <c r="V359" s="82" t="s">
        <v>603</v>
      </c>
      <c r="W359" s="81">
        <v>43705.3106712963</v>
      </c>
      <c r="X359" s="82" t="s">
        <v>727</v>
      </c>
      <c r="Y359" s="79"/>
      <c r="Z359" s="79"/>
      <c r="AA359" s="85" t="s">
        <v>899</v>
      </c>
      <c r="AB359" s="85" t="s">
        <v>919</v>
      </c>
      <c r="AC359" s="79" t="b">
        <v>0</v>
      </c>
      <c r="AD359" s="79">
        <v>1</v>
      </c>
      <c r="AE359" s="85" t="s">
        <v>1072</v>
      </c>
      <c r="AF359" s="79" t="b">
        <v>0</v>
      </c>
      <c r="AG359" s="79" t="s">
        <v>1104</v>
      </c>
      <c r="AH359" s="79"/>
      <c r="AI359" s="85" t="s">
        <v>1033</v>
      </c>
      <c r="AJ359" s="79" t="b">
        <v>0</v>
      </c>
      <c r="AK359" s="79">
        <v>0</v>
      </c>
      <c r="AL359" s="85" t="s">
        <v>1033</v>
      </c>
      <c r="AM359" s="79" t="s">
        <v>1109</v>
      </c>
      <c r="AN359" s="79" t="b">
        <v>0</v>
      </c>
      <c r="AO359" s="85" t="s">
        <v>919</v>
      </c>
      <c r="AP359" s="79" t="s">
        <v>176</v>
      </c>
      <c r="AQ359" s="79">
        <v>0</v>
      </c>
      <c r="AR359" s="79">
        <v>0</v>
      </c>
      <c r="AS359" s="79"/>
      <c r="AT359" s="79"/>
      <c r="AU359" s="79"/>
      <c r="AV359" s="79"/>
      <c r="AW359" s="79"/>
      <c r="AX359" s="79"/>
      <c r="AY359" s="79"/>
      <c r="AZ359" s="79"/>
      <c r="BA359">
        <v>3</v>
      </c>
      <c r="BB359" s="78" t="str">
        <f>REPLACE(INDEX(GroupVertices[Group],MATCH(Edges[[#This Row],[Vertex 1]],GroupVertices[Vertex],0)),1,1,"")</f>
        <v>1</v>
      </c>
      <c r="BC359" s="78" t="str">
        <f>REPLACE(INDEX(GroupVertices[Group],MATCH(Edges[[#This Row],[Vertex 2]],GroupVertices[Vertex],0)),1,1,"")</f>
        <v>1</v>
      </c>
      <c r="BD359" s="48">
        <v>0</v>
      </c>
      <c r="BE359" s="49">
        <v>0</v>
      </c>
      <c r="BF359" s="48">
        <v>0</v>
      </c>
      <c r="BG359" s="49">
        <v>0</v>
      </c>
      <c r="BH359" s="48">
        <v>0</v>
      </c>
      <c r="BI359" s="49">
        <v>0</v>
      </c>
      <c r="BJ359" s="48">
        <v>2</v>
      </c>
      <c r="BK359" s="49">
        <v>100</v>
      </c>
      <c r="BL359" s="48">
        <v>2</v>
      </c>
    </row>
    <row r="360" spans="1:64" ht="15">
      <c r="A360" s="64" t="s">
        <v>249</v>
      </c>
      <c r="B360" s="64" t="s">
        <v>257</v>
      </c>
      <c r="C360" s="65" t="s">
        <v>2658</v>
      </c>
      <c r="D360" s="66">
        <v>6.5</v>
      </c>
      <c r="E360" s="67" t="s">
        <v>136</v>
      </c>
      <c r="F360" s="68">
        <v>23.5</v>
      </c>
      <c r="G360" s="65"/>
      <c r="H360" s="69"/>
      <c r="I360" s="70"/>
      <c r="J360" s="70"/>
      <c r="K360" s="34" t="s">
        <v>66</v>
      </c>
      <c r="L360" s="77">
        <v>360</v>
      </c>
      <c r="M360" s="77"/>
      <c r="N360" s="72"/>
      <c r="O360" s="79" t="s">
        <v>337</v>
      </c>
      <c r="P360" s="81">
        <v>43734.00334490741</v>
      </c>
      <c r="Q360" s="79" t="s">
        <v>468</v>
      </c>
      <c r="R360" s="79"/>
      <c r="S360" s="79"/>
      <c r="T360" s="79"/>
      <c r="U360" s="79"/>
      <c r="V360" s="82" t="s">
        <v>603</v>
      </c>
      <c r="W360" s="81">
        <v>43734.00334490741</v>
      </c>
      <c r="X360" s="82" t="s">
        <v>750</v>
      </c>
      <c r="Y360" s="79"/>
      <c r="Z360" s="79"/>
      <c r="AA360" s="85" t="s">
        <v>922</v>
      </c>
      <c r="AB360" s="85" t="s">
        <v>1006</v>
      </c>
      <c r="AC360" s="79" t="b">
        <v>0</v>
      </c>
      <c r="AD360" s="79">
        <v>2</v>
      </c>
      <c r="AE360" s="85" t="s">
        <v>1072</v>
      </c>
      <c r="AF360" s="79" t="b">
        <v>0</v>
      </c>
      <c r="AG360" s="79" t="s">
        <v>1102</v>
      </c>
      <c r="AH360" s="79"/>
      <c r="AI360" s="85" t="s">
        <v>1033</v>
      </c>
      <c r="AJ360" s="79" t="b">
        <v>0</v>
      </c>
      <c r="AK360" s="79">
        <v>0</v>
      </c>
      <c r="AL360" s="85" t="s">
        <v>1033</v>
      </c>
      <c r="AM360" s="79" t="s">
        <v>1109</v>
      </c>
      <c r="AN360" s="79" t="b">
        <v>0</v>
      </c>
      <c r="AO360" s="85" t="s">
        <v>1006</v>
      </c>
      <c r="AP360" s="79" t="s">
        <v>176</v>
      </c>
      <c r="AQ360" s="79">
        <v>0</v>
      </c>
      <c r="AR360" s="79">
        <v>0</v>
      </c>
      <c r="AS360" s="79"/>
      <c r="AT360" s="79"/>
      <c r="AU360" s="79"/>
      <c r="AV360" s="79"/>
      <c r="AW360" s="79"/>
      <c r="AX360" s="79"/>
      <c r="AY360" s="79"/>
      <c r="AZ360" s="79"/>
      <c r="BA360">
        <v>3</v>
      </c>
      <c r="BB360" s="78" t="str">
        <f>REPLACE(INDEX(GroupVertices[Group],MATCH(Edges[[#This Row],[Vertex 1]],GroupVertices[Vertex],0)),1,1,"")</f>
        <v>1</v>
      </c>
      <c r="BC360" s="78" t="str">
        <f>REPLACE(INDEX(GroupVertices[Group],MATCH(Edges[[#This Row],[Vertex 2]],GroupVertices[Vertex],0)),1,1,"")</f>
        <v>1</v>
      </c>
      <c r="BD360" s="48">
        <v>0</v>
      </c>
      <c r="BE360" s="49">
        <v>0</v>
      </c>
      <c r="BF360" s="48">
        <v>1</v>
      </c>
      <c r="BG360" s="49">
        <v>11.11111111111111</v>
      </c>
      <c r="BH360" s="48">
        <v>0</v>
      </c>
      <c r="BI360" s="49">
        <v>0</v>
      </c>
      <c r="BJ360" s="48">
        <v>8</v>
      </c>
      <c r="BK360" s="49">
        <v>88.88888888888889</v>
      </c>
      <c r="BL360" s="48">
        <v>9</v>
      </c>
    </row>
    <row r="361" spans="1:64" ht="15">
      <c r="A361" s="64" t="s">
        <v>249</v>
      </c>
      <c r="B361" s="64" t="s">
        <v>325</v>
      </c>
      <c r="C361" s="65" t="s">
        <v>2655</v>
      </c>
      <c r="D361" s="66">
        <v>4.75</v>
      </c>
      <c r="E361" s="67" t="s">
        <v>136</v>
      </c>
      <c r="F361" s="68">
        <v>29.25</v>
      </c>
      <c r="G361" s="65"/>
      <c r="H361" s="69"/>
      <c r="I361" s="70"/>
      <c r="J361" s="70"/>
      <c r="K361" s="34" t="s">
        <v>65</v>
      </c>
      <c r="L361" s="77">
        <v>361</v>
      </c>
      <c r="M361" s="77"/>
      <c r="N361" s="72"/>
      <c r="O361" s="79" t="s">
        <v>337</v>
      </c>
      <c r="P361" s="81">
        <v>43689.9452662037</v>
      </c>
      <c r="Q361" s="79" t="s">
        <v>469</v>
      </c>
      <c r="R361" s="79"/>
      <c r="S361" s="79"/>
      <c r="T361" s="79"/>
      <c r="U361" s="79"/>
      <c r="V361" s="82" t="s">
        <v>603</v>
      </c>
      <c r="W361" s="81">
        <v>43689.9452662037</v>
      </c>
      <c r="X361" s="82" t="s">
        <v>751</v>
      </c>
      <c r="Y361" s="79"/>
      <c r="Z361" s="79"/>
      <c r="AA361" s="85" t="s">
        <v>923</v>
      </c>
      <c r="AB361" s="85" t="s">
        <v>1007</v>
      </c>
      <c r="AC361" s="79" t="b">
        <v>0</v>
      </c>
      <c r="AD361" s="79">
        <v>0</v>
      </c>
      <c r="AE361" s="85" t="s">
        <v>1088</v>
      </c>
      <c r="AF361" s="79" t="b">
        <v>0</v>
      </c>
      <c r="AG361" s="79" t="s">
        <v>1102</v>
      </c>
      <c r="AH361" s="79"/>
      <c r="AI361" s="85" t="s">
        <v>1033</v>
      </c>
      <c r="AJ361" s="79" t="b">
        <v>0</v>
      </c>
      <c r="AK361" s="79">
        <v>0</v>
      </c>
      <c r="AL361" s="85" t="s">
        <v>1033</v>
      </c>
      <c r="AM361" s="79" t="s">
        <v>1109</v>
      </c>
      <c r="AN361" s="79" t="b">
        <v>0</v>
      </c>
      <c r="AO361" s="85" t="s">
        <v>1007</v>
      </c>
      <c r="AP361" s="79" t="s">
        <v>176</v>
      </c>
      <c r="AQ361" s="79">
        <v>0</v>
      </c>
      <c r="AR361" s="79">
        <v>0</v>
      </c>
      <c r="AS361" s="79"/>
      <c r="AT361" s="79"/>
      <c r="AU361" s="79"/>
      <c r="AV361" s="79"/>
      <c r="AW361" s="79"/>
      <c r="AX361" s="79"/>
      <c r="AY361" s="79"/>
      <c r="AZ361" s="79"/>
      <c r="BA361">
        <v>2</v>
      </c>
      <c r="BB361" s="78" t="str">
        <f>REPLACE(INDEX(GroupVertices[Group],MATCH(Edges[[#This Row],[Vertex 1]],GroupVertices[Vertex],0)),1,1,"")</f>
        <v>1</v>
      </c>
      <c r="BC361" s="78" t="str">
        <f>REPLACE(INDEX(GroupVertices[Group],MATCH(Edges[[#This Row],[Vertex 2]],GroupVertices[Vertex],0)),1,1,"")</f>
        <v>1</v>
      </c>
      <c r="BD361" s="48">
        <v>1</v>
      </c>
      <c r="BE361" s="49">
        <v>11.11111111111111</v>
      </c>
      <c r="BF361" s="48">
        <v>0</v>
      </c>
      <c r="BG361" s="49">
        <v>0</v>
      </c>
      <c r="BH361" s="48">
        <v>0</v>
      </c>
      <c r="BI361" s="49">
        <v>0</v>
      </c>
      <c r="BJ361" s="48">
        <v>8</v>
      </c>
      <c r="BK361" s="49">
        <v>88.88888888888889</v>
      </c>
      <c r="BL361" s="48">
        <v>9</v>
      </c>
    </row>
    <row r="362" spans="1:64" ht="15">
      <c r="A362" s="64" t="s">
        <v>249</v>
      </c>
      <c r="B362" s="64" t="s">
        <v>325</v>
      </c>
      <c r="C362" s="65" t="s">
        <v>2656</v>
      </c>
      <c r="D362" s="66">
        <v>3</v>
      </c>
      <c r="E362" s="67" t="s">
        <v>132</v>
      </c>
      <c r="F362" s="68">
        <v>35</v>
      </c>
      <c r="G362" s="65"/>
      <c r="H362" s="69"/>
      <c r="I362" s="70"/>
      <c r="J362" s="70"/>
      <c r="K362" s="34" t="s">
        <v>65</v>
      </c>
      <c r="L362" s="77">
        <v>362</v>
      </c>
      <c r="M362" s="77"/>
      <c r="N362" s="72"/>
      <c r="O362" s="79" t="s">
        <v>336</v>
      </c>
      <c r="P362" s="81">
        <v>43712.80168981481</v>
      </c>
      <c r="Q362" s="79" t="s">
        <v>454</v>
      </c>
      <c r="R362" s="79"/>
      <c r="S362" s="79"/>
      <c r="T362" s="79"/>
      <c r="U362" s="79"/>
      <c r="V362" s="82" t="s">
        <v>603</v>
      </c>
      <c r="W362" s="81">
        <v>43712.80168981481</v>
      </c>
      <c r="X362" s="82" t="s">
        <v>736</v>
      </c>
      <c r="Y362" s="79"/>
      <c r="Z362" s="79"/>
      <c r="AA362" s="85" t="s">
        <v>908</v>
      </c>
      <c r="AB362" s="85" t="s">
        <v>996</v>
      </c>
      <c r="AC362" s="79" t="b">
        <v>0</v>
      </c>
      <c r="AD362" s="79">
        <v>0</v>
      </c>
      <c r="AE362" s="85" t="s">
        <v>1079</v>
      </c>
      <c r="AF362" s="79" t="b">
        <v>0</v>
      </c>
      <c r="AG362" s="79" t="s">
        <v>1102</v>
      </c>
      <c r="AH362" s="79"/>
      <c r="AI362" s="85" t="s">
        <v>1033</v>
      </c>
      <c r="AJ362" s="79" t="b">
        <v>0</v>
      </c>
      <c r="AK362" s="79">
        <v>0</v>
      </c>
      <c r="AL362" s="85" t="s">
        <v>1033</v>
      </c>
      <c r="AM362" s="79" t="s">
        <v>1109</v>
      </c>
      <c r="AN362" s="79" t="b">
        <v>0</v>
      </c>
      <c r="AO362" s="85" t="s">
        <v>996</v>
      </c>
      <c r="AP362" s="79" t="s">
        <v>176</v>
      </c>
      <c r="AQ362" s="79">
        <v>0</v>
      </c>
      <c r="AR362" s="79">
        <v>0</v>
      </c>
      <c r="AS362" s="79" t="s">
        <v>1119</v>
      </c>
      <c r="AT362" s="79" t="s">
        <v>1124</v>
      </c>
      <c r="AU362" s="79" t="s">
        <v>1125</v>
      </c>
      <c r="AV362" s="79" t="s">
        <v>1131</v>
      </c>
      <c r="AW362" s="79" t="s">
        <v>1140</v>
      </c>
      <c r="AX362" s="79" t="s">
        <v>1148</v>
      </c>
      <c r="AY362" s="79" t="s">
        <v>1153</v>
      </c>
      <c r="AZ362" s="82" t="s">
        <v>1160</v>
      </c>
      <c r="BA362">
        <v>1</v>
      </c>
      <c r="BB362" s="78" t="str">
        <f>REPLACE(INDEX(GroupVertices[Group],MATCH(Edges[[#This Row],[Vertex 1]],GroupVertices[Vertex],0)),1,1,"")</f>
        <v>1</v>
      </c>
      <c r="BC362" s="78" t="str">
        <f>REPLACE(INDEX(GroupVertices[Group],MATCH(Edges[[#This Row],[Vertex 2]],GroupVertices[Vertex],0)),1,1,"")</f>
        <v>1</v>
      </c>
      <c r="BD362" s="48">
        <v>0</v>
      </c>
      <c r="BE362" s="49">
        <v>0</v>
      </c>
      <c r="BF362" s="48">
        <v>0</v>
      </c>
      <c r="BG362" s="49">
        <v>0</v>
      </c>
      <c r="BH362" s="48">
        <v>0</v>
      </c>
      <c r="BI362" s="49">
        <v>0</v>
      </c>
      <c r="BJ362" s="48">
        <v>11</v>
      </c>
      <c r="BK362" s="49">
        <v>100</v>
      </c>
      <c r="BL362" s="48">
        <v>11</v>
      </c>
    </row>
    <row r="363" spans="1:64" ht="15">
      <c r="A363" s="64" t="s">
        <v>249</v>
      </c>
      <c r="B363" s="64" t="s">
        <v>325</v>
      </c>
      <c r="C363" s="65" t="s">
        <v>2655</v>
      </c>
      <c r="D363" s="66">
        <v>4.75</v>
      </c>
      <c r="E363" s="67" t="s">
        <v>136</v>
      </c>
      <c r="F363" s="68">
        <v>29.25</v>
      </c>
      <c r="G363" s="65"/>
      <c r="H363" s="69"/>
      <c r="I363" s="70"/>
      <c r="J363" s="70"/>
      <c r="K363" s="34" t="s">
        <v>65</v>
      </c>
      <c r="L363" s="77">
        <v>363</v>
      </c>
      <c r="M363" s="77"/>
      <c r="N363" s="72"/>
      <c r="O363" s="79" t="s">
        <v>337</v>
      </c>
      <c r="P363" s="81">
        <v>43734.00368055556</v>
      </c>
      <c r="Q363" s="79" t="s">
        <v>470</v>
      </c>
      <c r="R363" s="79"/>
      <c r="S363" s="79"/>
      <c r="T363" s="79"/>
      <c r="U363" s="79"/>
      <c r="V363" s="82" t="s">
        <v>603</v>
      </c>
      <c r="W363" s="81">
        <v>43734.00368055556</v>
      </c>
      <c r="X363" s="82" t="s">
        <v>752</v>
      </c>
      <c r="Y363" s="79"/>
      <c r="Z363" s="79"/>
      <c r="AA363" s="85" t="s">
        <v>924</v>
      </c>
      <c r="AB363" s="85" t="s">
        <v>1008</v>
      </c>
      <c r="AC363" s="79" t="b">
        <v>0</v>
      </c>
      <c r="AD363" s="79">
        <v>0</v>
      </c>
      <c r="AE363" s="85" t="s">
        <v>1088</v>
      </c>
      <c r="AF363" s="79" t="b">
        <v>0</v>
      </c>
      <c r="AG363" s="79" t="s">
        <v>1104</v>
      </c>
      <c r="AH363" s="79"/>
      <c r="AI363" s="85" t="s">
        <v>1033</v>
      </c>
      <c r="AJ363" s="79" t="b">
        <v>0</v>
      </c>
      <c r="AK363" s="79">
        <v>0</v>
      </c>
      <c r="AL363" s="85" t="s">
        <v>1033</v>
      </c>
      <c r="AM363" s="79" t="s">
        <v>1109</v>
      </c>
      <c r="AN363" s="79" t="b">
        <v>0</v>
      </c>
      <c r="AO363" s="85" t="s">
        <v>1008</v>
      </c>
      <c r="AP363" s="79" t="s">
        <v>176</v>
      </c>
      <c r="AQ363" s="79">
        <v>0</v>
      </c>
      <c r="AR363" s="79">
        <v>0</v>
      </c>
      <c r="AS363" s="79"/>
      <c r="AT363" s="79"/>
      <c r="AU363" s="79"/>
      <c r="AV363" s="79"/>
      <c r="AW363" s="79"/>
      <c r="AX363" s="79"/>
      <c r="AY363" s="79"/>
      <c r="AZ363" s="79"/>
      <c r="BA363">
        <v>2</v>
      </c>
      <c r="BB363" s="78" t="str">
        <f>REPLACE(INDEX(GroupVertices[Group],MATCH(Edges[[#This Row],[Vertex 1]],GroupVertices[Vertex],0)),1,1,"")</f>
        <v>1</v>
      </c>
      <c r="BC363" s="78" t="str">
        <f>REPLACE(INDEX(GroupVertices[Group],MATCH(Edges[[#This Row],[Vertex 2]],GroupVertices[Vertex],0)),1,1,"")</f>
        <v>1</v>
      </c>
      <c r="BD363" s="48">
        <v>0</v>
      </c>
      <c r="BE363" s="49">
        <v>0</v>
      </c>
      <c r="BF363" s="48">
        <v>0</v>
      </c>
      <c r="BG363" s="49">
        <v>0</v>
      </c>
      <c r="BH363" s="48">
        <v>0</v>
      </c>
      <c r="BI363" s="49">
        <v>0</v>
      </c>
      <c r="BJ363" s="48">
        <v>2</v>
      </c>
      <c r="BK363" s="49">
        <v>100</v>
      </c>
      <c r="BL363" s="48">
        <v>2</v>
      </c>
    </row>
    <row r="364" spans="1:64" ht="15">
      <c r="A364" s="64" t="s">
        <v>245</v>
      </c>
      <c r="B364" s="64" t="s">
        <v>249</v>
      </c>
      <c r="C364" s="65" t="s">
        <v>2655</v>
      </c>
      <c r="D364" s="66">
        <v>4.75</v>
      </c>
      <c r="E364" s="67" t="s">
        <v>136</v>
      </c>
      <c r="F364" s="68">
        <v>29.25</v>
      </c>
      <c r="G364" s="65"/>
      <c r="H364" s="69"/>
      <c r="I364" s="70"/>
      <c r="J364" s="70"/>
      <c r="K364" s="34" t="s">
        <v>66</v>
      </c>
      <c r="L364" s="77">
        <v>364</v>
      </c>
      <c r="M364" s="77"/>
      <c r="N364" s="72"/>
      <c r="O364" s="79" t="s">
        <v>337</v>
      </c>
      <c r="P364" s="81">
        <v>43690.81181712963</v>
      </c>
      <c r="Q364" s="79" t="s">
        <v>471</v>
      </c>
      <c r="R364" s="79"/>
      <c r="S364" s="79"/>
      <c r="T364" s="79"/>
      <c r="U364" s="79"/>
      <c r="V364" s="82" t="s">
        <v>599</v>
      </c>
      <c r="W364" s="81">
        <v>43690.81181712963</v>
      </c>
      <c r="X364" s="82" t="s">
        <v>753</v>
      </c>
      <c r="Y364" s="79"/>
      <c r="Z364" s="79"/>
      <c r="AA364" s="85" t="s">
        <v>925</v>
      </c>
      <c r="AB364" s="85" t="s">
        <v>954</v>
      </c>
      <c r="AC364" s="79" t="b">
        <v>0</v>
      </c>
      <c r="AD364" s="79">
        <v>0</v>
      </c>
      <c r="AE364" s="85" t="s">
        <v>1031</v>
      </c>
      <c r="AF364" s="79" t="b">
        <v>0</v>
      </c>
      <c r="AG364" s="79" t="s">
        <v>1102</v>
      </c>
      <c r="AH364" s="79"/>
      <c r="AI364" s="85" t="s">
        <v>1033</v>
      </c>
      <c r="AJ364" s="79" t="b">
        <v>0</v>
      </c>
      <c r="AK364" s="79">
        <v>0</v>
      </c>
      <c r="AL364" s="85" t="s">
        <v>1033</v>
      </c>
      <c r="AM364" s="79" t="s">
        <v>1110</v>
      </c>
      <c r="AN364" s="79" t="b">
        <v>0</v>
      </c>
      <c r="AO364" s="85" t="s">
        <v>954</v>
      </c>
      <c r="AP364" s="79" t="s">
        <v>176</v>
      </c>
      <c r="AQ364" s="79">
        <v>0</v>
      </c>
      <c r="AR364" s="79">
        <v>0</v>
      </c>
      <c r="AS364" s="79"/>
      <c r="AT364" s="79"/>
      <c r="AU364" s="79"/>
      <c r="AV364" s="79"/>
      <c r="AW364" s="79"/>
      <c r="AX364" s="79"/>
      <c r="AY364" s="79"/>
      <c r="AZ364" s="79"/>
      <c r="BA364">
        <v>2</v>
      </c>
      <c r="BB364" s="78" t="str">
        <f>REPLACE(INDEX(GroupVertices[Group],MATCH(Edges[[#This Row],[Vertex 1]],GroupVertices[Vertex],0)),1,1,"")</f>
        <v>9</v>
      </c>
      <c r="BC364" s="78" t="str">
        <f>REPLACE(INDEX(GroupVertices[Group],MATCH(Edges[[#This Row],[Vertex 2]],GroupVertices[Vertex],0)),1,1,"")</f>
        <v>1</v>
      </c>
      <c r="BD364" s="48">
        <v>0</v>
      </c>
      <c r="BE364" s="49">
        <v>0</v>
      </c>
      <c r="BF364" s="48">
        <v>0</v>
      </c>
      <c r="BG364" s="49">
        <v>0</v>
      </c>
      <c r="BH364" s="48">
        <v>0</v>
      </c>
      <c r="BI364" s="49">
        <v>0</v>
      </c>
      <c r="BJ364" s="48">
        <v>10</v>
      </c>
      <c r="BK364" s="49">
        <v>100</v>
      </c>
      <c r="BL364" s="48">
        <v>10</v>
      </c>
    </row>
    <row r="365" spans="1:64" ht="15">
      <c r="A365" s="64" t="s">
        <v>245</v>
      </c>
      <c r="B365" s="64" t="s">
        <v>249</v>
      </c>
      <c r="C365" s="65" t="s">
        <v>2656</v>
      </c>
      <c r="D365" s="66">
        <v>3</v>
      </c>
      <c r="E365" s="67" t="s">
        <v>132</v>
      </c>
      <c r="F365" s="68">
        <v>35</v>
      </c>
      <c r="G365" s="65"/>
      <c r="H365" s="69"/>
      <c r="I365" s="70"/>
      <c r="J365" s="70"/>
      <c r="K365" s="34" t="s">
        <v>66</v>
      </c>
      <c r="L365" s="77">
        <v>365</v>
      </c>
      <c r="M365" s="77"/>
      <c r="N365" s="72"/>
      <c r="O365" s="79" t="s">
        <v>336</v>
      </c>
      <c r="P365" s="81">
        <v>43690.91140046297</v>
      </c>
      <c r="Q365" s="79" t="s">
        <v>406</v>
      </c>
      <c r="R365" s="79"/>
      <c r="S365" s="79"/>
      <c r="T365" s="79"/>
      <c r="U365" s="79"/>
      <c r="V365" s="82" t="s">
        <v>599</v>
      </c>
      <c r="W365" s="81">
        <v>43690.91140046297</v>
      </c>
      <c r="X365" s="82" t="s">
        <v>688</v>
      </c>
      <c r="Y365" s="79"/>
      <c r="Z365" s="79"/>
      <c r="AA365" s="85" t="s">
        <v>860</v>
      </c>
      <c r="AB365" s="85" t="s">
        <v>859</v>
      </c>
      <c r="AC365" s="79" t="b">
        <v>0</v>
      </c>
      <c r="AD365" s="79">
        <v>0</v>
      </c>
      <c r="AE365" s="85" t="s">
        <v>1046</v>
      </c>
      <c r="AF365" s="79" t="b">
        <v>0</v>
      </c>
      <c r="AG365" s="79" t="s">
        <v>1102</v>
      </c>
      <c r="AH365" s="79"/>
      <c r="AI365" s="85" t="s">
        <v>1033</v>
      </c>
      <c r="AJ365" s="79" t="b">
        <v>0</v>
      </c>
      <c r="AK365" s="79">
        <v>0</v>
      </c>
      <c r="AL365" s="85" t="s">
        <v>1033</v>
      </c>
      <c r="AM365" s="79" t="s">
        <v>1111</v>
      </c>
      <c r="AN365" s="79" t="b">
        <v>0</v>
      </c>
      <c r="AO365" s="85" t="s">
        <v>859</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9</v>
      </c>
      <c r="BC365" s="78" t="str">
        <f>REPLACE(INDEX(GroupVertices[Group],MATCH(Edges[[#This Row],[Vertex 2]],GroupVertices[Vertex],0)),1,1,"")</f>
        <v>1</v>
      </c>
      <c r="BD365" s="48">
        <v>1</v>
      </c>
      <c r="BE365" s="49">
        <v>7.142857142857143</v>
      </c>
      <c r="BF365" s="48">
        <v>1</v>
      </c>
      <c r="BG365" s="49">
        <v>7.142857142857143</v>
      </c>
      <c r="BH365" s="48">
        <v>0</v>
      </c>
      <c r="BI365" s="49">
        <v>0</v>
      </c>
      <c r="BJ365" s="48">
        <v>12</v>
      </c>
      <c r="BK365" s="49">
        <v>85.71428571428571</v>
      </c>
      <c r="BL365" s="48">
        <v>14</v>
      </c>
    </row>
    <row r="366" spans="1:64" ht="15">
      <c r="A366" s="64" t="s">
        <v>245</v>
      </c>
      <c r="B366" s="64" t="s">
        <v>249</v>
      </c>
      <c r="C366" s="65" t="s">
        <v>2655</v>
      </c>
      <c r="D366" s="66">
        <v>4.75</v>
      </c>
      <c r="E366" s="67" t="s">
        <v>136</v>
      </c>
      <c r="F366" s="68">
        <v>29.25</v>
      </c>
      <c r="G366" s="65"/>
      <c r="H366" s="69"/>
      <c r="I366" s="70"/>
      <c r="J366" s="70"/>
      <c r="K366" s="34" t="s">
        <v>66</v>
      </c>
      <c r="L366" s="77">
        <v>366</v>
      </c>
      <c r="M366" s="77"/>
      <c r="N366" s="72"/>
      <c r="O366" s="79" t="s">
        <v>337</v>
      </c>
      <c r="P366" s="81">
        <v>43733.975277777776</v>
      </c>
      <c r="Q366" s="79" t="s">
        <v>472</v>
      </c>
      <c r="R366" s="79"/>
      <c r="S366" s="79"/>
      <c r="T366" s="79"/>
      <c r="U366" s="79"/>
      <c r="V366" s="82" t="s">
        <v>599</v>
      </c>
      <c r="W366" s="81">
        <v>43733.975277777776</v>
      </c>
      <c r="X366" s="82" t="s">
        <v>754</v>
      </c>
      <c r="Y366" s="79"/>
      <c r="Z366" s="79"/>
      <c r="AA366" s="85" t="s">
        <v>926</v>
      </c>
      <c r="AB366" s="85" t="s">
        <v>927</v>
      </c>
      <c r="AC366" s="79" t="b">
        <v>0</v>
      </c>
      <c r="AD366" s="79">
        <v>0</v>
      </c>
      <c r="AE366" s="85" t="s">
        <v>1031</v>
      </c>
      <c r="AF366" s="79" t="b">
        <v>0</v>
      </c>
      <c r="AG366" s="79" t="s">
        <v>1102</v>
      </c>
      <c r="AH366" s="79"/>
      <c r="AI366" s="85" t="s">
        <v>1033</v>
      </c>
      <c r="AJ366" s="79" t="b">
        <v>0</v>
      </c>
      <c r="AK366" s="79">
        <v>0</v>
      </c>
      <c r="AL366" s="85" t="s">
        <v>1033</v>
      </c>
      <c r="AM366" s="79" t="s">
        <v>1111</v>
      </c>
      <c r="AN366" s="79" t="b">
        <v>0</v>
      </c>
      <c r="AO366" s="85" t="s">
        <v>927</v>
      </c>
      <c r="AP366" s="79" t="s">
        <v>176</v>
      </c>
      <c r="AQ366" s="79">
        <v>0</v>
      </c>
      <c r="AR366" s="79">
        <v>0</v>
      </c>
      <c r="AS366" s="79"/>
      <c r="AT366" s="79"/>
      <c r="AU366" s="79"/>
      <c r="AV366" s="79"/>
      <c r="AW366" s="79"/>
      <c r="AX366" s="79"/>
      <c r="AY366" s="79"/>
      <c r="AZ366" s="79"/>
      <c r="BA366">
        <v>2</v>
      </c>
      <c r="BB366" s="78" t="str">
        <f>REPLACE(INDEX(GroupVertices[Group],MATCH(Edges[[#This Row],[Vertex 1]],GroupVertices[Vertex],0)),1,1,"")</f>
        <v>9</v>
      </c>
      <c r="BC366" s="78" t="str">
        <f>REPLACE(INDEX(GroupVertices[Group],MATCH(Edges[[#This Row],[Vertex 2]],GroupVertices[Vertex],0)),1,1,"")</f>
        <v>1</v>
      </c>
      <c r="BD366" s="48">
        <v>1</v>
      </c>
      <c r="BE366" s="49">
        <v>14.285714285714286</v>
      </c>
      <c r="BF366" s="48">
        <v>0</v>
      </c>
      <c r="BG366" s="49">
        <v>0</v>
      </c>
      <c r="BH366" s="48">
        <v>0</v>
      </c>
      <c r="BI366" s="49">
        <v>0</v>
      </c>
      <c r="BJ366" s="48">
        <v>6</v>
      </c>
      <c r="BK366" s="49">
        <v>85.71428571428571</v>
      </c>
      <c r="BL366" s="48">
        <v>7</v>
      </c>
    </row>
    <row r="367" spans="1:64" ht="15">
      <c r="A367" s="64" t="s">
        <v>249</v>
      </c>
      <c r="B367" s="64" t="s">
        <v>245</v>
      </c>
      <c r="C367" s="65" t="s">
        <v>2655</v>
      </c>
      <c r="D367" s="66">
        <v>4.75</v>
      </c>
      <c r="E367" s="67" t="s">
        <v>136</v>
      </c>
      <c r="F367" s="68">
        <v>29.25</v>
      </c>
      <c r="G367" s="65"/>
      <c r="H367" s="69"/>
      <c r="I367" s="70"/>
      <c r="J367" s="70"/>
      <c r="K367" s="34" t="s">
        <v>66</v>
      </c>
      <c r="L367" s="77">
        <v>367</v>
      </c>
      <c r="M367" s="77"/>
      <c r="N367" s="72"/>
      <c r="O367" s="79" t="s">
        <v>337</v>
      </c>
      <c r="P367" s="81">
        <v>43733.967997685184</v>
      </c>
      <c r="Q367" s="79" t="s">
        <v>473</v>
      </c>
      <c r="R367" s="79"/>
      <c r="S367" s="79"/>
      <c r="T367" s="79"/>
      <c r="U367" s="79"/>
      <c r="V367" s="82" t="s">
        <v>603</v>
      </c>
      <c r="W367" s="81">
        <v>43733.967997685184</v>
      </c>
      <c r="X367" s="82" t="s">
        <v>755</v>
      </c>
      <c r="Y367" s="79"/>
      <c r="Z367" s="79"/>
      <c r="AA367" s="85" t="s">
        <v>927</v>
      </c>
      <c r="AB367" s="85" t="s">
        <v>1009</v>
      </c>
      <c r="AC367" s="79" t="b">
        <v>0</v>
      </c>
      <c r="AD367" s="79">
        <v>1</v>
      </c>
      <c r="AE367" s="85" t="s">
        <v>1045</v>
      </c>
      <c r="AF367" s="79" t="b">
        <v>0</v>
      </c>
      <c r="AG367" s="79" t="s">
        <v>1102</v>
      </c>
      <c r="AH367" s="79"/>
      <c r="AI367" s="85" t="s">
        <v>1033</v>
      </c>
      <c r="AJ367" s="79" t="b">
        <v>0</v>
      </c>
      <c r="AK367" s="79">
        <v>0</v>
      </c>
      <c r="AL367" s="85" t="s">
        <v>1033</v>
      </c>
      <c r="AM367" s="79" t="s">
        <v>1109</v>
      </c>
      <c r="AN367" s="79" t="b">
        <v>0</v>
      </c>
      <c r="AO367" s="85" t="s">
        <v>1009</v>
      </c>
      <c r="AP367" s="79" t="s">
        <v>176</v>
      </c>
      <c r="AQ367" s="79">
        <v>0</v>
      </c>
      <c r="AR367" s="79">
        <v>0</v>
      </c>
      <c r="AS367" s="79"/>
      <c r="AT367" s="79"/>
      <c r="AU367" s="79"/>
      <c r="AV367" s="79"/>
      <c r="AW367" s="79"/>
      <c r="AX367" s="79"/>
      <c r="AY367" s="79"/>
      <c r="AZ367" s="79"/>
      <c r="BA367">
        <v>2</v>
      </c>
      <c r="BB367" s="78" t="str">
        <f>REPLACE(INDEX(GroupVertices[Group],MATCH(Edges[[#This Row],[Vertex 1]],GroupVertices[Vertex],0)),1,1,"")</f>
        <v>1</v>
      </c>
      <c r="BC367" s="78" t="str">
        <f>REPLACE(INDEX(GroupVertices[Group],MATCH(Edges[[#This Row],[Vertex 2]],GroupVertices[Vertex],0)),1,1,"")</f>
        <v>9</v>
      </c>
      <c r="BD367" s="48">
        <v>1</v>
      </c>
      <c r="BE367" s="49">
        <v>16.666666666666668</v>
      </c>
      <c r="BF367" s="48">
        <v>0</v>
      </c>
      <c r="BG367" s="49">
        <v>0</v>
      </c>
      <c r="BH367" s="48">
        <v>0</v>
      </c>
      <c r="BI367" s="49">
        <v>0</v>
      </c>
      <c r="BJ367" s="48">
        <v>5</v>
      </c>
      <c r="BK367" s="49">
        <v>83.33333333333333</v>
      </c>
      <c r="BL367" s="48">
        <v>6</v>
      </c>
    </row>
    <row r="368" spans="1:64" ht="15">
      <c r="A368" s="64" t="s">
        <v>249</v>
      </c>
      <c r="B368" s="64" t="s">
        <v>245</v>
      </c>
      <c r="C368" s="65" t="s">
        <v>2655</v>
      </c>
      <c r="D368" s="66">
        <v>4.75</v>
      </c>
      <c r="E368" s="67" t="s">
        <v>136</v>
      </c>
      <c r="F368" s="68">
        <v>29.25</v>
      </c>
      <c r="G368" s="65"/>
      <c r="H368" s="69"/>
      <c r="I368" s="70"/>
      <c r="J368" s="70"/>
      <c r="K368" s="34" t="s">
        <v>66</v>
      </c>
      <c r="L368" s="77">
        <v>368</v>
      </c>
      <c r="M368" s="77"/>
      <c r="N368" s="72"/>
      <c r="O368" s="79" t="s">
        <v>337</v>
      </c>
      <c r="P368" s="81">
        <v>43734.02241898148</v>
      </c>
      <c r="Q368" s="79" t="s">
        <v>474</v>
      </c>
      <c r="R368" s="79"/>
      <c r="S368" s="79"/>
      <c r="T368" s="79"/>
      <c r="U368" s="79"/>
      <c r="V368" s="82" t="s">
        <v>603</v>
      </c>
      <c r="W368" s="81">
        <v>43734.02241898148</v>
      </c>
      <c r="X368" s="82" t="s">
        <v>756</v>
      </c>
      <c r="Y368" s="79"/>
      <c r="Z368" s="79"/>
      <c r="AA368" s="85" t="s">
        <v>928</v>
      </c>
      <c r="AB368" s="85" t="s">
        <v>1010</v>
      </c>
      <c r="AC368" s="79" t="b">
        <v>0</v>
      </c>
      <c r="AD368" s="79">
        <v>3</v>
      </c>
      <c r="AE368" s="85" t="s">
        <v>1045</v>
      </c>
      <c r="AF368" s="79" t="b">
        <v>0</v>
      </c>
      <c r="AG368" s="79" t="s">
        <v>1102</v>
      </c>
      <c r="AH368" s="79"/>
      <c r="AI368" s="85" t="s">
        <v>1033</v>
      </c>
      <c r="AJ368" s="79" t="b">
        <v>0</v>
      </c>
      <c r="AK368" s="79">
        <v>0</v>
      </c>
      <c r="AL368" s="85" t="s">
        <v>1033</v>
      </c>
      <c r="AM368" s="79" t="s">
        <v>1109</v>
      </c>
      <c r="AN368" s="79" t="b">
        <v>0</v>
      </c>
      <c r="AO368" s="85" t="s">
        <v>1010</v>
      </c>
      <c r="AP368" s="79" t="s">
        <v>176</v>
      </c>
      <c r="AQ368" s="79">
        <v>0</v>
      </c>
      <c r="AR368" s="79">
        <v>0</v>
      </c>
      <c r="AS368" s="79"/>
      <c r="AT368" s="79"/>
      <c r="AU368" s="79"/>
      <c r="AV368" s="79"/>
      <c r="AW368" s="79"/>
      <c r="AX368" s="79"/>
      <c r="AY368" s="79"/>
      <c r="AZ368" s="79"/>
      <c r="BA368">
        <v>2</v>
      </c>
      <c r="BB368" s="78" t="str">
        <f>REPLACE(INDEX(GroupVertices[Group],MATCH(Edges[[#This Row],[Vertex 1]],GroupVertices[Vertex],0)),1,1,"")</f>
        <v>1</v>
      </c>
      <c r="BC368" s="78" t="str">
        <f>REPLACE(INDEX(GroupVertices[Group],MATCH(Edges[[#This Row],[Vertex 2]],GroupVertices[Vertex],0)),1,1,"")</f>
        <v>9</v>
      </c>
      <c r="BD368" s="48">
        <v>2</v>
      </c>
      <c r="BE368" s="49">
        <v>11.764705882352942</v>
      </c>
      <c r="BF368" s="48">
        <v>1</v>
      </c>
      <c r="BG368" s="49">
        <v>5.882352941176471</v>
      </c>
      <c r="BH368" s="48">
        <v>0</v>
      </c>
      <c r="BI368" s="49">
        <v>0</v>
      </c>
      <c r="BJ368" s="48">
        <v>14</v>
      </c>
      <c r="BK368" s="49">
        <v>82.3529411764706</v>
      </c>
      <c r="BL368" s="48">
        <v>17</v>
      </c>
    </row>
    <row r="369" spans="1:64" ht="15">
      <c r="A369" s="64" t="s">
        <v>258</v>
      </c>
      <c r="B369" s="64" t="s">
        <v>249</v>
      </c>
      <c r="C369" s="65" t="s">
        <v>2656</v>
      </c>
      <c r="D369" s="66">
        <v>3</v>
      </c>
      <c r="E369" s="67" t="s">
        <v>132</v>
      </c>
      <c r="F369" s="68">
        <v>35</v>
      </c>
      <c r="G369" s="65"/>
      <c r="H369" s="69"/>
      <c r="I369" s="70"/>
      <c r="J369" s="70"/>
      <c r="K369" s="34" t="s">
        <v>66</v>
      </c>
      <c r="L369" s="77">
        <v>369</v>
      </c>
      <c r="M369" s="77"/>
      <c r="N369" s="72"/>
      <c r="O369" s="79" t="s">
        <v>337</v>
      </c>
      <c r="P369" s="81">
        <v>43735.16611111111</v>
      </c>
      <c r="Q369" s="79" t="s">
        <v>475</v>
      </c>
      <c r="R369" s="82" t="s">
        <v>541</v>
      </c>
      <c r="S369" s="79" t="s">
        <v>548</v>
      </c>
      <c r="T369" s="79"/>
      <c r="U369" s="79"/>
      <c r="V369" s="82" t="s">
        <v>612</v>
      </c>
      <c r="W369" s="81">
        <v>43735.16611111111</v>
      </c>
      <c r="X369" s="82" t="s">
        <v>757</v>
      </c>
      <c r="Y369" s="79"/>
      <c r="Z369" s="79"/>
      <c r="AA369" s="85" t="s">
        <v>929</v>
      </c>
      <c r="AB369" s="85" t="s">
        <v>931</v>
      </c>
      <c r="AC369" s="79" t="b">
        <v>0</v>
      </c>
      <c r="AD369" s="79">
        <v>0</v>
      </c>
      <c r="AE369" s="85" t="s">
        <v>1031</v>
      </c>
      <c r="AF369" s="79" t="b">
        <v>0</v>
      </c>
      <c r="AG369" s="79" t="s">
        <v>1102</v>
      </c>
      <c r="AH369" s="79"/>
      <c r="AI369" s="85" t="s">
        <v>1033</v>
      </c>
      <c r="AJ369" s="79" t="b">
        <v>0</v>
      </c>
      <c r="AK369" s="79">
        <v>0</v>
      </c>
      <c r="AL369" s="85" t="s">
        <v>1033</v>
      </c>
      <c r="AM369" s="79" t="s">
        <v>1109</v>
      </c>
      <c r="AN369" s="79" t="b">
        <v>1</v>
      </c>
      <c r="AO369" s="85" t="s">
        <v>931</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1</v>
      </c>
      <c r="BC369" s="78" t="str">
        <f>REPLACE(INDEX(GroupVertices[Group],MATCH(Edges[[#This Row],[Vertex 2]],GroupVertices[Vertex],0)),1,1,"")</f>
        <v>1</v>
      </c>
      <c r="BD369" s="48">
        <v>1</v>
      </c>
      <c r="BE369" s="49">
        <v>6.666666666666667</v>
      </c>
      <c r="BF369" s="48">
        <v>0</v>
      </c>
      <c r="BG369" s="49">
        <v>0</v>
      </c>
      <c r="BH369" s="48">
        <v>0</v>
      </c>
      <c r="BI369" s="49">
        <v>0</v>
      </c>
      <c r="BJ369" s="48">
        <v>14</v>
      </c>
      <c r="BK369" s="49">
        <v>93.33333333333333</v>
      </c>
      <c r="BL369" s="48">
        <v>15</v>
      </c>
    </row>
    <row r="370" spans="1:64" ht="15">
      <c r="A370" s="64" t="s">
        <v>249</v>
      </c>
      <c r="B370" s="64" t="s">
        <v>258</v>
      </c>
      <c r="C370" s="65" t="s">
        <v>2655</v>
      </c>
      <c r="D370" s="66">
        <v>4.75</v>
      </c>
      <c r="E370" s="67" t="s">
        <v>136</v>
      </c>
      <c r="F370" s="68">
        <v>29.25</v>
      </c>
      <c r="G370" s="65"/>
      <c r="H370" s="69"/>
      <c r="I370" s="70"/>
      <c r="J370" s="70"/>
      <c r="K370" s="34" t="s">
        <v>66</v>
      </c>
      <c r="L370" s="77">
        <v>370</v>
      </c>
      <c r="M370" s="77"/>
      <c r="N370" s="72"/>
      <c r="O370" s="79" t="s">
        <v>337</v>
      </c>
      <c r="P370" s="81">
        <v>43717.8671875</v>
      </c>
      <c r="Q370" s="79" t="s">
        <v>476</v>
      </c>
      <c r="R370" s="79"/>
      <c r="S370" s="79"/>
      <c r="T370" s="79"/>
      <c r="U370" s="79"/>
      <c r="V370" s="82" t="s">
        <v>603</v>
      </c>
      <c r="W370" s="81">
        <v>43717.8671875</v>
      </c>
      <c r="X370" s="82" t="s">
        <v>758</v>
      </c>
      <c r="Y370" s="79"/>
      <c r="Z370" s="79"/>
      <c r="AA370" s="85" t="s">
        <v>930</v>
      </c>
      <c r="AB370" s="85" t="s">
        <v>1011</v>
      </c>
      <c r="AC370" s="79" t="b">
        <v>0</v>
      </c>
      <c r="AD370" s="79">
        <v>1</v>
      </c>
      <c r="AE370" s="85" t="s">
        <v>1089</v>
      </c>
      <c r="AF370" s="79" t="b">
        <v>0</v>
      </c>
      <c r="AG370" s="79" t="s">
        <v>1102</v>
      </c>
      <c r="AH370" s="79"/>
      <c r="AI370" s="85" t="s">
        <v>1033</v>
      </c>
      <c r="AJ370" s="79" t="b">
        <v>0</v>
      </c>
      <c r="AK370" s="79">
        <v>0</v>
      </c>
      <c r="AL370" s="85" t="s">
        <v>1033</v>
      </c>
      <c r="AM370" s="79" t="s">
        <v>1109</v>
      </c>
      <c r="AN370" s="79" t="b">
        <v>0</v>
      </c>
      <c r="AO370" s="85" t="s">
        <v>1011</v>
      </c>
      <c r="AP370" s="79" t="s">
        <v>176</v>
      </c>
      <c r="AQ370" s="79">
        <v>0</v>
      </c>
      <c r="AR370" s="79">
        <v>0</v>
      </c>
      <c r="AS370" s="79"/>
      <c r="AT370" s="79"/>
      <c r="AU370" s="79"/>
      <c r="AV370" s="79"/>
      <c r="AW370" s="79"/>
      <c r="AX370" s="79"/>
      <c r="AY370" s="79"/>
      <c r="AZ370" s="79"/>
      <c r="BA370">
        <v>2</v>
      </c>
      <c r="BB370" s="78" t="str">
        <f>REPLACE(INDEX(GroupVertices[Group],MATCH(Edges[[#This Row],[Vertex 1]],GroupVertices[Vertex],0)),1,1,"")</f>
        <v>1</v>
      </c>
      <c r="BC370" s="78" t="str">
        <f>REPLACE(INDEX(GroupVertices[Group],MATCH(Edges[[#This Row],[Vertex 2]],GroupVertices[Vertex],0)),1,1,"")</f>
        <v>1</v>
      </c>
      <c r="BD370" s="48">
        <v>1</v>
      </c>
      <c r="BE370" s="49">
        <v>3.225806451612903</v>
      </c>
      <c r="BF370" s="48">
        <v>0</v>
      </c>
      <c r="BG370" s="49">
        <v>0</v>
      </c>
      <c r="BH370" s="48">
        <v>0</v>
      </c>
      <c r="BI370" s="49">
        <v>0</v>
      </c>
      <c r="BJ370" s="48">
        <v>30</v>
      </c>
      <c r="BK370" s="49">
        <v>96.7741935483871</v>
      </c>
      <c r="BL370" s="48">
        <v>31</v>
      </c>
    </row>
    <row r="371" spans="1:64" ht="15">
      <c r="A371" s="64" t="s">
        <v>249</v>
      </c>
      <c r="B371" s="64" t="s">
        <v>258</v>
      </c>
      <c r="C371" s="65" t="s">
        <v>2655</v>
      </c>
      <c r="D371" s="66">
        <v>4.75</v>
      </c>
      <c r="E371" s="67" t="s">
        <v>136</v>
      </c>
      <c r="F371" s="68">
        <v>29.25</v>
      </c>
      <c r="G371" s="65"/>
      <c r="H371" s="69"/>
      <c r="I371" s="70"/>
      <c r="J371" s="70"/>
      <c r="K371" s="34" t="s">
        <v>66</v>
      </c>
      <c r="L371" s="77">
        <v>371</v>
      </c>
      <c r="M371" s="77"/>
      <c r="N371" s="72"/>
      <c r="O371" s="79" t="s">
        <v>337</v>
      </c>
      <c r="P371" s="81">
        <v>43735.09694444444</v>
      </c>
      <c r="Q371" s="79" t="s">
        <v>477</v>
      </c>
      <c r="R371" s="79"/>
      <c r="S371" s="79"/>
      <c r="T371" s="79"/>
      <c r="U371" s="79"/>
      <c r="V371" s="82" t="s">
        <v>603</v>
      </c>
      <c r="W371" s="81">
        <v>43735.09694444444</v>
      </c>
      <c r="X371" s="82" t="s">
        <v>759</v>
      </c>
      <c r="Y371" s="79"/>
      <c r="Z371" s="79"/>
      <c r="AA371" s="85" t="s">
        <v>931</v>
      </c>
      <c r="AB371" s="85" t="s">
        <v>1012</v>
      </c>
      <c r="AC371" s="79" t="b">
        <v>0</v>
      </c>
      <c r="AD371" s="79">
        <v>1</v>
      </c>
      <c r="AE371" s="85" t="s">
        <v>1089</v>
      </c>
      <c r="AF371" s="79" t="b">
        <v>0</v>
      </c>
      <c r="AG371" s="79" t="s">
        <v>1102</v>
      </c>
      <c r="AH371" s="79"/>
      <c r="AI371" s="85" t="s">
        <v>1033</v>
      </c>
      <c r="AJ371" s="79" t="b">
        <v>0</v>
      </c>
      <c r="AK371" s="79">
        <v>0</v>
      </c>
      <c r="AL371" s="85" t="s">
        <v>1033</v>
      </c>
      <c r="AM371" s="79" t="s">
        <v>1109</v>
      </c>
      <c r="AN371" s="79" t="b">
        <v>0</v>
      </c>
      <c r="AO371" s="85" t="s">
        <v>1012</v>
      </c>
      <c r="AP371" s="79" t="s">
        <v>176</v>
      </c>
      <c r="AQ371" s="79">
        <v>0</v>
      </c>
      <c r="AR371" s="79">
        <v>0</v>
      </c>
      <c r="AS371" s="79"/>
      <c r="AT371" s="79"/>
      <c r="AU371" s="79"/>
      <c r="AV371" s="79"/>
      <c r="AW371" s="79"/>
      <c r="AX371" s="79"/>
      <c r="AY371" s="79"/>
      <c r="AZ371" s="79"/>
      <c r="BA371">
        <v>2</v>
      </c>
      <c r="BB371" s="78" t="str">
        <f>REPLACE(INDEX(GroupVertices[Group],MATCH(Edges[[#This Row],[Vertex 1]],GroupVertices[Vertex],0)),1,1,"")</f>
        <v>1</v>
      </c>
      <c r="BC371" s="78" t="str">
        <f>REPLACE(INDEX(GroupVertices[Group],MATCH(Edges[[#This Row],[Vertex 2]],GroupVertices[Vertex],0)),1,1,"")</f>
        <v>1</v>
      </c>
      <c r="BD371" s="48">
        <v>0</v>
      </c>
      <c r="BE371" s="49">
        <v>0</v>
      </c>
      <c r="BF371" s="48">
        <v>0</v>
      </c>
      <c r="BG371" s="49">
        <v>0</v>
      </c>
      <c r="BH371" s="48">
        <v>0</v>
      </c>
      <c r="BI371" s="49">
        <v>0</v>
      </c>
      <c r="BJ371" s="48">
        <v>26</v>
      </c>
      <c r="BK371" s="49">
        <v>100</v>
      </c>
      <c r="BL371" s="48">
        <v>26</v>
      </c>
    </row>
    <row r="372" spans="1:64" ht="15">
      <c r="A372" s="64" t="s">
        <v>249</v>
      </c>
      <c r="B372" s="64" t="s">
        <v>326</v>
      </c>
      <c r="C372" s="65" t="s">
        <v>2656</v>
      </c>
      <c r="D372" s="66">
        <v>3</v>
      </c>
      <c r="E372" s="67" t="s">
        <v>132</v>
      </c>
      <c r="F372" s="68">
        <v>35</v>
      </c>
      <c r="G372" s="65"/>
      <c r="H372" s="69"/>
      <c r="I372" s="70"/>
      <c r="J372" s="70"/>
      <c r="K372" s="34" t="s">
        <v>65</v>
      </c>
      <c r="L372" s="77">
        <v>372</v>
      </c>
      <c r="M372" s="77"/>
      <c r="N372" s="72"/>
      <c r="O372" s="79" t="s">
        <v>337</v>
      </c>
      <c r="P372" s="81">
        <v>43735.09974537037</v>
      </c>
      <c r="Q372" s="79" t="s">
        <v>478</v>
      </c>
      <c r="R372" s="79"/>
      <c r="S372" s="79"/>
      <c r="T372" s="79"/>
      <c r="U372" s="79"/>
      <c r="V372" s="82" t="s">
        <v>603</v>
      </c>
      <c r="W372" s="81">
        <v>43735.09974537037</v>
      </c>
      <c r="X372" s="82" t="s">
        <v>760</v>
      </c>
      <c r="Y372" s="79"/>
      <c r="Z372" s="79"/>
      <c r="AA372" s="85" t="s">
        <v>932</v>
      </c>
      <c r="AB372" s="85" t="s">
        <v>1013</v>
      </c>
      <c r="AC372" s="79" t="b">
        <v>0</v>
      </c>
      <c r="AD372" s="79">
        <v>1</v>
      </c>
      <c r="AE372" s="85" t="s">
        <v>1090</v>
      </c>
      <c r="AF372" s="79" t="b">
        <v>0</v>
      </c>
      <c r="AG372" s="79" t="s">
        <v>1102</v>
      </c>
      <c r="AH372" s="79"/>
      <c r="AI372" s="85" t="s">
        <v>1033</v>
      </c>
      <c r="AJ372" s="79" t="b">
        <v>0</v>
      </c>
      <c r="AK372" s="79">
        <v>0</v>
      </c>
      <c r="AL372" s="85" t="s">
        <v>1033</v>
      </c>
      <c r="AM372" s="79" t="s">
        <v>1109</v>
      </c>
      <c r="AN372" s="79" t="b">
        <v>0</v>
      </c>
      <c r="AO372" s="85" t="s">
        <v>1013</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1</v>
      </c>
      <c r="BC372" s="78" t="str">
        <f>REPLACE(INDEX(GroupVertices[Group],MATCH(Edges[[#This Row],[Vertex 2]],GroupVertices[Vertex],0)),1,1,"")</f>
        <v>1</v>
      </c>
      <c r="BD372" s="48">
        <v>2</v>
      </c>
      <c r="BE372" s="49">
        <v>4.545454545454546</v>
      </c>
      <c r="BF372" s="48">
        <v>3</v>
      </c>
      <c r="BG372" s="49">
        <v>6.818181818181818</v>
      </c>
      <c r="BH372" s="48">
        <v>1</v>
      </c>
      <c r="BI372" s="49">
        <v>2.272727272727273</v>
      </c>
      <c r="BJ372" s="48">
        <v>39</v>
      </c>
      <c r="BK372" s="49">
        <v>88.63636363636364</v>
      </c>
      <c r="BL372" s="48">
        <v>44</v>
      </c>
    </row>
    <row r="373" spans="1:64" ht="15">
      <c r="A373" s="64" t="s">
        <v>249</v>
      </c>
      <c r="B373" s="64" t="s">
        <v>327</v>
      </c>
      <c r="C373" s="65" t="s">
        <v>2656</v>
      </c>
      <c r="D373" s="66">
        <v>3</v>
      </c>
      <c r="E373" s="67" t="s">
        <v>132</v>
      </c>
      <c r="F373" s="68">
        <v>35</v>
      </c>
      <c r="G373" s="65"/>
      <c r="H373" s="69"/>
      <c r="I373" s="70"/>
      <c r="J373" s="70"/>
      <c r="K373" s="34" t="s">
        <v>65</v>
      </c>
      <c r="L373" s="77">
        <v>373</v>
      </c>
      <c r="M373" s="77"/>
      <c r="N373" s="72"/>
      <c r="O373" s="79" t="s">
        <v>337</v>
      </c>
      <c r="P373" s="81">
        <v>43737.85799768518</v>
      </c>
      <c r="Q373" s="79" t="s">
        <v>479</v>
      </c>
      <c r="R373" s="79"/>
      <c r="S373" s="79"/>
      <c r="T373" s="79"/>
      <c r="U373" s="79"/>
      <c r="V373" s="82" t="s">
        <v>603</v>
      </c>
      <c r="W373" s="81">
        <v>43737.85799768518</v>
      </c>
      <c r="X373" s="82" t="s">
        <v>761</v>
      </c>
      <c r="Y373" s="79"/>
      <c r="Z373" s="79"/>
      <c r="AA373" s="85" t="s">
        <v>933</v>
      </c>
      <c r="AB373" s="85" t="s">
        <v>1014</v>
      </c>
      <c r="AC373" s="79" t="b">
        <v>0</v>
      </c>
      <c r="AD373" s="79">
        <v>1</v>
      </c>
      <c r="AE373" s="85" t="s">
        <v>1091</v>
      </c>
      <c r="AF373" s="79" t="b">
        <v>0</v>
      </c>
      <c r="AG373" s="79" t="s">
        <v>1102</v>
      </c>
      <c r="AH373" s="79"/>
      <c r="AI373" s="85" t="s">
        <v>1033</v>
      </c>
      <c r="AJ373" s="79" t="b">
        <v>0</v>
      </c>
      <c r="AK373" s="79">
        <v>0</v>
      </c>
      <c r="AL373" s="85" t="s">
        <v>1033</v>
      </c>
      <c r="AM373" s="79" t="s">
        <v>1109</v>
      </c>
      <c r="AN373" s="79" t="b">
        <v>0</v>
      </c>
      <c r="AO373" s="85" t="s">
        <v>1014</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1</v>
      </c>
      <c r="BC373" s="78" t="str">
        <f>REPLACE(INDEX(GroupVertices[Group],MATCH(Edges[[#This Row],[Vertex 2]],GroupVertices[Vertex],0)),1,1,"")</f>
        <v>1</v>
      </c>
      <c r="BD373" s="48">
        <v>0</v>
      </c>
      <c r="BE373" s="49">
        <v>0</v>
      </c>
      <c r="BF373" s="48">
        <v>0</v>
      </c>
      <c r="BG373" s="49">
        <v>0</v>
      </c>
      <c r="BH373" s="48">
        <v>0</v>
      </c>
      <c r="BI373" s="49">
        <v>0</v>
      </c>
      <c r="BJ373" s="48">
        <v>8</v>
      </c>
      <c r="BK373" s="49">
        <v>100</v>
      </c>
      <c r="BL373" s="48">
        <v>8</v>
      </c>
    </row>
    <row r="374" spans="1:64" ht="15">
      <c r="A374" s="64" t="s">
        <v>249</v>
      </c>
      <c r="B374" s="64" t="s">
        <v>328</v>
      </c>
      <c r="C374" s="65" t="s">
        <v>2655</v>
      </c>
      <c r="D374" s="66">
        <v>4.75</v>
      </c>
      <c r="E374" s="67" t="s">
        <v>136</v>
      </c>
      <c r="F374" s="68">
        <v>29.25</v>
      </c>
      <c r="G374" s="65"/>
      <c r="H374" s="69"/>
      <c r="I374" s="70"/>
      <c r="J374" s="70"/>
      <c r="K374" s="34" t="s">
        <v>65</v>
      </c>
      <c r="L374" s="77">
        <v>374</v>
      </c>
      <c r="M374" s="77"/>
      <c r="N374" s="72"/>
      <c r="O374" s="79" t="s">
        <v>336</v>
      </c>
      <c r="P374" s="81">
        <v>43733.90300925926</v>
      </c>
      <c r="Q374" s="79" t="s">
        <v>464</v>
      </c>
      <c r="R374" s="79"/>
      <c r="S374" s="79"/>
      <c r="T374" s="79"/>
      <c r="U374" s="82" t="s">
        <v>566</v>
      </c>
      <c r="V374" s="82" t="s">
        <v>566</v>
      </c>
      <c r="W374" s="81">
        <v>43733.90300925926</v>
      </c>
      <c r="X374" s="82" t="s">
        <v>746</v>
      </c>
      <c r="Y374" s="79"/>
      <c r="Z374" s="79"/>
      <c r="AA374" s="85" t="s">
        <v>918</v>
      </c>
      <c r="AB374" s="79"/>
      <c r="AC374" s="79" t="b">
        <v>0</v>
      </c>
      <c r="AD374" s="79">
        <v>0</v>
      </c>
      <c r="AE374" s="85" t="s">
        <v>1033</v>
      </c>
      <c r="AF374" s="79" t="b">
        <v>0</v>
      </c>
      <c r="AG374" s="79" t="s">
        <v>1102</v>
      </c>
      <c r="AH374" s="79"/>
      <c r="AI374" s="85" t="s">
        <v>1033</v>
      </c>
      <c r="AJ374" s="79" t="b">
        <v>0</v>
      </c>
      <c r="AK374" s="79">
        <v>0</v>
      </c>
      <c r="AL374" s="85" t="s">
        <v>1033</v>
      </c>
      <c r="AM374" s="79" t="s">
        <v>1109</v>
      </c>
      <c r="AN374" s="79" t="b">
        <v>0</v>
      </c>
      <c r="AO374" s="85" t="s">
        <v>918</v>
      </c>
      <c r="AP374" s="79" t="s">
        <v>176</v>
      </c>
      <c r="AQ374" s="79">
        <v>0</v>
      </c>
      <c r="AR374" s="79">
        <v>0</v>
      </c>
      <c r="AS374" s="79" t="s">
        <v>1120</v>
      </c>
      <c r="AT374" s="79" t="s">
        <v>1124</v>
      </c>
      <c r="AU374" s="79" t="s">
        <v>1125</v>
      </c>
      <c r="AV374" s="79" t="s">
        <v>1132</v>
      </c>
      <c r="AW374" s="79" t="s">
        <v>1141</v>
      </c>
      <c r="AX374" s="79" t="s">
        <v>1149</v>
      </c>
      <c r="AY374" s="79" t="s">
        <v>1153</v>
      </c>
      <c r="AZ374" s="82" t="s">
        <v>1161</v>
      </c>
      <c r="BA374">
        <v>2</v>
      </c>
      <c r="BB374" s="78" t="str">
        <f>REPLACE(INDEX(GroupVertices[Group],MATCH(Edges[[#This Row],[Vertex 1]],GroupVertices[Vertex],0)),1,1,"")</f>
        <v>1</v>
      </c>
      <c r="BC374" s="78" t="str">
        <f>REPLACE(INDEX(GroupVertices[Group],MATCH(Edges[[#This Row],[Vertex 2]],GroupVertices[Vertex],0)),1,1,"")</f>
        <v>1</v>
      </c>
      <c r="BD374" s="48">
        <v>1</v>
      </c>
      <c r="BE374" s="49">
        <v>7.142857142857143</v>
      </c>
      <c r="BF374" s="48">
        <v>0</v>
      </c>
      <c r="BG374" s="49">
        <v>0</v>
      </c>
      <c r="BH374" s="48">
        <v>0</v>
      </c>
      <c r="BI374" s="49">
        <v>0</v>
      </c>
      <c r="BJ374" s="48">
        <v>13</v>
      </c>
      <c r="BK374" s="49">
        <v>92.85714285714286</v>
      </c>
      <c r="BL374" s="48">
        <v>14</v>
      </c>
    </row>
    <row r="375" spans="1:64" ht="15">
      <c r="A375" s="64" t="s">
        <v>249</v>
      </c>
      <c r="B375" s="64" t="s">
        <v>328</v>
      </c>
      <c r="C375" s="65" t="s">
        <v>2655</v>
      </c>
      <c r="D375" s="66">
        <v>4.75</v>
      </c>
      <c r="E375" s="67" t="s">
        <v>136</v>
      </c>
      <c r="F375" s="68">
        <v>29.25</v>
      </c>
      <c r="G375" s="65"/>
      <c r="H375" s="69"/>
      <c r="I375" s="70"/>
      <c r="J375" s="70"/>
      <c r="K375" s="34" t="s">
        <v>65</v>
      </c>
      <c r="L375" s="77">
        <v>375</v>
      </c>
      <c r="M375" s="77"/>
      <c r="N375" s="72"/>
      <c r="O375" s="79" t="s">
        <v>336</v>
      </c>
      <c r="P375" s="81">
        <v>43740.23181712963</v>
      </c>
      <c r="Q375" s="79" t="s">
        <v>480</v>
      </c>
      <c r="R375" s="79"/>
      <c r="S375" s="79"/>
      <c r="T375" s="79"/>
      <c r="U375" s="79"/>
      <c r="V375" s="82" t="s">
        <v>603</v>
      </c>
      <c r="W375" s="81">
        <v>43740.23181712963</v>
      </c>
      <c r="X375" s="82" t="s">
        <v>762</v>
      </c>
      <c r="Y375" s="79"/>
      <c r="Z375" s="79"/>
      <c r="AA375" s="85" t="s">
        <v>934</v>
      </c>
      <c r="AB375" s="85" t="s">
        <v>1015</v>
      </c>
      <c r="AC375" s="79" t="b">
        <v>0</v>
      </c>
      <c r="AD375" s="79">
        <v>0</v>
      </c>
      <c r="AE375" s="85" t="s">
        <v>1092</v>
      </c>
      <c r="AF375" s="79" t="b">
        <v>0</v>
      </c>
      <c r="AG375" s="79" t="s">
        <v>1106</v>
      </c>
      <c r="AH375" s="79"/>
      <c r="AI375" s="85" t="s">
        <v>1033</v>
      </c>
      <c r="AJ375" s="79" t="b">
        <v>0</v>
      </c>
      <c r="AK375" s="79">
        <v>0</v>
      </c>
      <c r="AL375" s="85" t="s">
        <v>1033</v>
      </c>
      <c r="AM375" s="79" t="s">
        <v>1109</v>
      </c>
      <c r="AN375" s="79" t="b">
        <v>0</v>
      </c>
      <c r="AO375" s="85" t="s">
        <v>1015</v>
      </c>
      <c r="AP375" s="79" t="s">
        <v>176</v>
      </c>
      <c r="AQ375" s="79">
        <v>0</v>
      </c>
      <c r="AR375" s="79">
        <v>0</v>
      </c>
      <c r="AS375" s="79"/>
      <c r="AT375" s="79"/>
      <c r="AU375" s="79"/>
      <c r="AV375" s="79"/>
      <c r="AW375" s="79"/>
      <c r="AX375" s="79"/>
      <c r="AY375" s="79"/>
      <c r="AZ375" s="79"/>
      <c r="BA375">
        <v>2</v>
      </c>
      <c r="BB375" s="78" t="str">
        <f>REPLACE(INDEX(GroupVertices[Group],MATCH(Edges[[#This Row],[Vertex 1]],GroupVertices[Vertex],0)),1,1,"")</f>
        <v>1</v>
      </c>
      <c r="BC375" s="78" t="str">
        <f>REPLACE(INDEX(GroupVertices[Group],MATCH(Edges[[#This Row],[Vertex 2]],GroupVertices[Vertex],0)),1,1,"")</f>
        <v>1</v>
      </c>
      <c r="BD375" s="48"/>
      <c r="BE375" s="49"/>
      <c r="BF375" s="48"/>
      <c r="BG375" s="49"/>
      <c r="BH375" s="48"/>
      <c r="BI375" s="49"/>
      <c r="BJ375" s="48"/>
      <c r="BK375" s="49"/>
      <c r="BL375" s="48"/>
    </row>
    <row r="376" spans="1:64" ht="15">
      <c r="A376" s="64" t="s">
        <v>249</v>
      </c>
      <c r="B376" s="64" t="s">
        <v>329</v>
      </c>
      <c r="C376" s="65" t="s">
        <v>2656</v>
      </c>
      <c r="D376" s="66">
        <v>3</v>
      </c>
      <c r="E376" s="67" t="s">
        <v>132</v>
      </c>
      <c r="F376" s="68">
        <v>35</v>
      </c>
      <c r="G376" s="65"/>
      <c r="H376" s="69"/>
      <c r="I376" s="70"/>
      <c r="J376" s="70"/>
      <c r="K376" s="34" t="s">
        <v>65</v>
      </c>
      <c r="L376" s="77">
        <v>376</v>
      </c>
      <c r="M376" s="77"/>
      <c r="N376" s="72"/>
      <c r="O376" s="79" t="s">
        <v>337</v>
      </c>
      <c r="P376" s="81">
        <v>43740.23181712963</v>
      </c>
      <c r="Q376" s="79" t="s">
        <v>480</v>
      </c>
      <c r="R376" s="79"/>
      <c r="S376" s="79"/>
      <c r="T376" s="79"/>
      <c r="U376" s="79"/>
      <c r="V376" s="82" t="s">
        <v>603</v>
      </c>
      <c r="W376" s="81">
        <v>43740.23181712963</v>
      </c>
      <c r="X376" s="82" t="s">
        <v>762</v>
      </c>
      <c r="Y376" s="79"/>
      <c r="Z376" s="79"/>
      <c r="AA376" s="85" t="s">
        <v>934</v>
      </c>
      <c r="AB376" s="85" t="s">
        <v>1015</v>
      </c>
      <c r="AC376" s="79" t="b">
        <v>0</v>
      </c>
      <c r="AD376" s="79">
        <v>0</v>
      </c>
      <c r="AE376" s="85" t="s">
        <v>1092</v>
      </c>
      <c r="AF376" s="79" t="b">
        <v>0</v>
      </c>
      <c r="AG376" s="79" t="s">
        <v>1106</v>
      </c>
      <c r="AH376" s="79"/>
      <c r="AI376" s="85" t="s">
        <v>1033</v>
      </c>
      <c r="AJ376" s="79" t="b">
        <v>0</v>
      </c>
      <c r="AK376" s="79">
        <v>0</v>
      </c>
      <c r="AL376" s="85" t="s">
        <v>1033</v>
      </c>
      <c r="AM376" s="79" t="s">
        <v>1109</v>
      </c>
      <c r="AN376" s="79" t="b">
        <v>0</v>
      </c>
      <c r="AO376" s="85" t="s">
        <v>1015</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1</v>
      </c>
      <c r="BC376" s="78" t="str">
        <f>REPLACE(INDEX(GroupVertices[Group],MATCH(Edges[[#This Row],[Vertex 2]],GroupVertices[Vertex],0)),1,1,"")</f>
        <v>1</v>
      </c>
      <c r="BD376" s="48">
        <v>0</v>
      </c>
      <c r="BE376" s="49">
        <v>0</v>
      </c>
      <c r="BF376" s="48">
        <v>0</v>
      </c>
      <c r="BG376" s="49">
        <v>0</v>
      </c>
      <c r="BH376" s="48">
        <v>0</v>
      </c>
      <c r="BI376" s="49">
        <v>0</v>
      </c>
      <c r="BJ376" s="48">
        <v>5</v>
      </c>
      <c r="BK376" s="49">
        <v>100</v>
      </c>
      <c r="BL376" s="48">
        <v>5</v>
      </c>
    </row>
    <row r="377" spans="1:64" ht="15">
      <c r="A377" s="64" t="s">
        <v>259</v>
      </c>
      <c r="B377" s="64" t="s">
        <v>249</v>
      </c>
      <c r="C377" s="65" t="s">
        <v>2656</v>
      </c>
      <c r="D377" s="66">
        <v>3</v>
      </c>
      <c r="E377" s="67" t="s">
        <v>132</v>
      </c>
      <c r="F377" s="68">
        <v>35</v>
      </c>
      <c r="G377" s="65"/>
      <c r="H377" s="69"/>
      <c r="I377" s="70"/>
      <c r="J377" s="70"/>
      <c r="K377" s="34" t="s">
        <v>66</v>
      </c>
      <c r="L377" s="77">
        <v>377</v>
      </c>
      <c r="M377" s="77"/>
      <c r="N377" s="72"/>
      <c r="O377" s="79" t="s">
        <v>337</v>
      </c>
      <c r="P377" s="81">
        <v>43741.208657407406</v>
      </c>
      <c r="Q377" s="79" t="s">
        <v>481</v>
      </c>
      <c r="R377" s="79"/>
      <c r="S377" s="79"/>
      <c r="T377" s="79"/>
      <c r="U377" s="79"/>
      <c r="V377" s="82" t="s">
        <v>613</v>
      </c>
      <c r="W377" s="81">
        <v>43741.208657407406</v>
      </c>
      <c r="X377" s="82" t="s">
        <v>763</v>
      </c>
      <c r="Y377" s="79"/>
      <c r="Z377" s="79"/>
      <c r="AA377" s="85" t="s">
        <v>935</v>
      </c>
      <c r="AB377" s="85" t="s">
        <v>937</v>
      </c>
      <c r="AC377" s="79" t="b">
        <v>0</v>
      </c>
      <c r="AD377" s="79">
        <v>1</v>
      </c>
      <c r="AE377" s="85" t="s">
        <v>1031</v>
      </c>
      <c r="AF377" s="79" t="b">
        <v>0</v>
      </c>
      <c r="AG377" s="79" t="s">
        <v>1102</v>
      </c>
      <c r="AH377" s="79"/>
      <c r="AI377" s="85" t="s">
        <v>1033</v>
      </c>
      <c r="AJ377" s="79" t="b">
        <v>0</v>
      </c>
      <c r="AK377" s="79">
        <v>0</v>
      </c>
      <c r="AL377" s="85" t="s">
        <v>1033</v>
      </c>
      <c r="AM377" s="79" t="s">
        <v>1109</v>
      </c>
      <c r="AN377" s="79" t="b">
        <v>0</v>
      </c>
      <c r="AO377" s="85" t="s">
        <v>937</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1</v>
      </c>
      <c r="BC377" s="78" t="str">
        <f>REPLACE(INDEX(GroupVertices[Group],MATCH(Edges[[#This Row],[Vertex 2]],GroupVertices[Vertex],0)),1,1,"")</f>
        <v>1</v>
      </c>
      <c r="BD377" s="48">
        <v>1</v>
      </c>
      <c r="BE377" s="49">
        <v>9.090909090909092</v>
      </c>
      <c r="BF377" s="48">
        <v>0</v>
      </c>
      <c r="BG377" s="49">
        <v>0</v>
      </c>
      <c r="BH377" s="48">
        <v>0</v>
      </c>
      <c r="BI377" s="49">
        <v>0</v>
      </c>
      <c r="BJ377" s="48">
        <v>10</v>
      </c>
      <c r="BK377" s="49">
        <v>90.9090909090909</v>
      </c>
      <c r="BL377" s="48">
        <v>11</v>
      </c>
    </row>
    <row r="378" spans="1:64" ht="15">
      <c r="A378" s="64" t="s">
        <v>249</v>
      </c>
      <c r="B378" s="64" t="s">
        <v>259</v>
      </c>
      <c r="C378" s="65" t="s">
        <v>2655</v>
      </c>
      <c r="D378" s="66">
        <v>4.75</v>
      </c>
      <c r="E378" s="67" t="s">
        <v>136</v>
      </c>
      <c r="F378" s="68">
        <v>29.25</v>
      </c>
      <c r="G378" s="65"/>
      <c r="H378" s="69"/>
      <c r="I378" s="70"/>
      <c r="J378" s="70"/>
      <c r="K378" s="34" t="s">
        <v>66</v>
      </c>
      <c r="L378" s="77">
        <v>378</v>
      </c>
      <c r="M378" s="77"/>
      <c r="N378" s="72"/>
      <c r="O378" s="79" t="s">
        <v>337</v>
      </c>
      <c r="P378" s="81">
        <v>43691.15462962963</v>
      </c>
      <c r="Q378" s="79" t="s">
        <v>482</v>
      </c>
      <c r="R378" s="79"/>
      <c r="S378" s="79"/>
      <c r="T378" s="79"/>
      <c r="U378" s="79"/>
      <c r="V378" s="82" t="s">
        <v>603</v>
      </c>
      <c r="W378" s="81">
        <v>43691.15462962963</v>
      </c>
      <c r="X378" s="82" t="s">
        <v>764</v>
      </c>
      <c r="Y378" s="79"/>
      <c r="Z378" s="79"/>
      <c r="AA378" s="85" t="s">
        <v>936</v>
      </c>
      <c r="AB378" s="85" t="s">
        <v>1016</v>
      </c>
      <c r="AC378" s="79" t="b">
        <v>0</v>
      </c>
      <c r="AD378" s="79">
        <v>0</v>
      </c>
      <c r="AE378" s="85" t="s">
        <v>1093</v>
      </c>
      <c r="AF378" s="79" t="b">
        <v>0</v>
      </c>
      <c r="AG378" s="79" t="s">
        <v>1102</v>
      </c>
      <c r="AH378" s="79"/>
      <c r="AI378" s="85" t="s">
        <v>1033</v>
      </c>
      <c r="AJ378" s="79" t="b">
        <v>0</v>
      </c>
      <c r="AK378" s="79">
        <v>0</v>
      </c>
      <c r="AL378" s="85" t="s">
        <v>1033</v>
      </c>
      <c r="AM378" s="79" t="s">
        <v>1109</v>
      </c>
      <c r="AN378" s="79" t="b">
        <v>0</v>
      </c>
      <c r="AO378" s="85" t="s">
        <v>1016</v>
      </c>
      <c r="AP378" s="79" t="s">
        <v>176</v>
      </c>
      <c r="AQ378" s="79">
        <v>0</v>
      </c>
      <c r="AR378" s="79">
        <v>0</v>
      </c>
      <c r="AS378" s="79"/>
      <c r="AT378" s="79"/>
      <c r="AU378" s="79"/>
      <c r="AV378" s="79"/>
      <c r="AW378" s="79"/>
      <c r="AX378" s="79"/>
      <c r="AY378" s="79"/>
      <c r="AZ378" s="79"/>
      <c r="BA378">
        <v>2</v>
      </c>
      <c r="BB378" s="78" t="str">
        <f>REPLACE(INDEX(GroupVertices[Group],MATCH(Edges[[#This Row],[Vertex 1]],GroupVertices[Vertex],0)),1,1,"")</f>
        <v>1</v>
      </c>
      <c r="BC378" s="78" t="str">
        <f>REPLACE(INDEX(GroupVertices[Group],MATCH(Edges[[#This Row],[Vertex 2]],GroupVertices[Vertex],0)),1,1,"")</f>
        <v>1</v>
      </c>
      <c r="BD378" s="48">
        <v>0</v>
      </c>
      <c r="BE378" s="49">
        <v>0</v>
      </c>
      <c r="BF378" s="48">
        <v>0</v>
      </c>
      <c r="BG378" s="49">
        <v>0</v>
      </c>
      <c r="BH378" s="48">
        <v>0</v>
      </c>
      <c r="BI378" s="49">
        <v>0</v>
      </c>
      <c r="BJ378" s="48">
        <v>16</v>
      </c>
      <c r="BK378" s="49">
        <v>100</v>
      </c>
      <c r="BL378" s="48">
        <v>16</v>
      </c>
    </row>
    <row r="379" spans="1:64" ht="15">
      <c r="A379" s="64" t="s">
        <v>249</v>
      </c>
      <c r="B379" s="64" t="s">
        <v>259</v>
      </c>
      <c r="C379" s="65" t="s">
        <v>2655</v>
      </c>
      <c r="D379" s="66">
        <v>4.75</v>
      </c>
      <c r="E379" s="67" t="s">
        <v>136</v>
      </c>
      <c r="F379" s="68">
        <v>29.25</v>
      </c>
      <c r="G379" s="65"/>
      <c r="H379" s="69"/>
      <c r="I379" s="70"/>
      <c r="J379" s="70"/>
      <c r="K379" s="34" t="s">
        <v>66</v>
      </c>
      <c r="L379" s="77">
        <v>379</v>
      </c>
      <c r="M379" s="77"/>
      <c r="N379" s="72"/>
      <c r="O379" s="79" t="s">
        <v>337</v>
      </c>
      <c r="P379" s="81">
        <v>43741.207708333335</v>
      </c>
      <c r="Q379" s="79" t="s">
        <v>483</v>
      </c>
      <c r="R379" s="79"/>
      <c r="S379" s="79"/>
      <c r="T379" s="79"/>
      <c r="U379" s="79"/>
      <c r="V379" s="82" t="s">
        <v>603</v>
      </c>
      <c r="W379" s="81">
        <v>43741.207708333335</v>
      </c>
      <c r="X379" s="82" t="s">
        <v>765</v>
      </c>
      <c r="Y379" s="79"/>
      <c r="Z379" s="79"/>
      <c r="AA379" s="85" t="s">
        <v>937</v>
      </c>
      <c r="AB379" s="85" t="s">
        <v>1017</v>
      </c>
      <c r="AC379" s="79" t="b">
        <v>0</v>
      </c>
      <c r="AD379" s="79">
        <v>2</v>
      </c>
      <c r="AE379" s="85" t="s">
        <v>1093</v>
      </c>
      <c r="AF379" s="79" t="b">
        <v>0</v>
      </c>
      <c r="AG379" s="79" t="s">
        <v>1102</v>
      </c>
      <c r="AH379" s="79"/>
      <c r="AI379" s="85" t="s">
        <v>1033</v>
      </c>
      <c r="AJ379" s="79" t="b">
        <v>0</v>
      </c>
      <c r="AK379" s="79">
        <v>0</v>
      </c>
      <c r="AL379" s="85" t="s">
        <v>1033</v>
      </c>
      <c r="AM379" s="79" t="s">
        <v>1109</v>
      </c>
      <c r="AN379" s="79" t="b">
        <v>0</v>
      </c>
      <c r="AO379" s="85" t="s">
        <v>1017</v>
      </c>
      <c r="AP379" s="79" t="s">
        <v>176</v>
      </c>
      <c r="AQ379" s="79">
        <v>0</v>
      </c>
      <c r="AR379" s="79">
        <v>0</v>
      </c>
      <c r="AS379" s="79"/>
      <c r="AT379" s="79"/>
      <c r="AU379" s="79"/>
      <c r="AV379" s="79"/>
      <c r="AW379" s="79"/>
      <c r="AX379" s="79"/>
      <c r="AY379" s="79"/>
      <c r="AZ379" s="79"/>
      <c r="BA379">
        <v>2</v>
      </c>
      <c r="BB379" s="78" t="str">
        <f>REPLACE(INDEX(GroupVertices[Group],MATCH(Edges[[#This Row],[Vertex 1]],GroupVertices[Vertex],0)),1,1,"")</f>
        <v>1</v>
      </c>
      <c r="BC379" s="78" t="str">
        <f>REPLACE(INDEX(GroupVertices[Group],MATCH(Edges[[#This Row],[Vertex 2]],GroupVertices[Vertex],0)),1,1,"")</f>
        <v>1</v>
      </c>
      <c r="BD379" s="48">
        <v>1</v>
      </c>
      <c r="BE379" s="49">
        <v>5</v>
      </c>
      <c r="BF379" s="48">
        <v>1</v>
      </c>
      <c r="BG379" s="49">
        <v>5</v>
      </c>
      <c r="BH379" s="48">
        <v>0</v>
      </c>
      <c r="BI379" s="49">
        <v>0</v>
      </c>
      <c r="BJ379" s="48">
        <v>18</v>
      </c>
      <c r="BK379" s="49">
        <v>90</v>
      </c>
      <c r="BL379" s="48">
        <v>20</v>
      </c>
    </row>
    <row r="380" spans="1:64" ht="15">
      <c r="A380" s="64" t="s">
        <v>249</v>
      </c>
      <c r="B380" s="64" t="s">
        <v>276</v>
      </c>
      <c r="C380" s="65" t="s">
        <v>2656</v>
      </c>
      <c r="D380" s="66">
        <v>3</v>
      </c>
      <c r="E380" s="67" t="s">
        <v>132</v>
      </c>
      <c r="F380" s="68">
        <v>35</v>
      </c>
      <c r="G380" s="65"/>
      <c r="H380" s="69"/>
      <c r="I380" s="70"/>
      <c r="J380" s="70"/>
      <c r="K380" s="34" t="s">
        <v>65</v>
      </c>
      <c r="L380" s="77">
        <v>380</v>
      </c>
      <c r="M380" s="77"/>
      <c r="N380" s="72"/>
      <c r="O380" s="79" t="s">
        <v>336</v>
      </c>
      <c r="P380" s="81">
        <v>43698.96013888889</v>
      </c>
      <c r="Q380" s="79" t="s">
        <v>433</v>
      </c>
      <c r="R380" s="79"/>
      <c r="S380" s="79"/>
      <c r="T380" s="79"/>
      <c r="U380" s="79"/>
      <c r="V380" s="82" t="s">
        <v>603</v>
      </c>
      <c r="W380" s="81">
        <v>43698.96013888889</v>
      </c>
      <c r="X380" s="82" t="s">
        <v>715</v>
      </c>
      <c r="Y380" s="79"/>
      <c r="Z380" s="79"/>
      <c r="AA380" s="85" t="s">
        <v>887</v>
      </c>
      <c r="AB380" s="85" t="s">
        <v>979</v>
      </c>
      <c r="AC380" s="79" t="b">
        <v>0</v>
      </c>
      <c r="AD380" s="79">
        <v>1</v>
      </c>
      <c r="AE380" s="85" t="s">
        <v>1062</v>
      </c>
      <c r="AF380" s="79" t="b">
        <v>0</v>
      </c>
      <c r="AG380" s="79" t="s">
        <v>1102</v>
      </c>
      <c r="AH380" s="79"/>
      <c r="AI380" s="85" t="s">
        <v>1033</v>
      </c>
      <c r="AJ380" s="79" t="b">
        <v>0</v>
      </c>
      <c r="AK380" s="79">
        <v>0</v>
      </c>
      <c r="AL380" s="85" t="s">
        <v>1033</v>
      </c>
      <c r="AM380" s="79" t="s">
        <v>1109</v>
      </c>
      <c r="AN380" s="79" t="b">
        <v>0</v>
      </c>
      <c r="AO380" s="85" t="s">
        <v>979</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1</v>
      </c>
      <c r="BC380" s="78" t="str">
        <f>REPLACE(INDEX(GroupVertices[Group],MATCH(Edges[[#This Row],[Vertex 2]],GroupVertices[Vertex],0)),1,1,"")</f>
        <v>8</v>
      </c>
      <c r="BD380" s="48"/>
      <c r="BE380" s="49"/>
      <c r="BF380" s="48"/>
      <c r="BG380" s="49"/>
      <c r="BH380" s="48"/>
      <c r="BI380" s="49"/>
      <c r="BJ380" s="48"/>
      <c r="BK380" s="49"/>
      <c r="BL380" s="48"/>
    </row>
    <row r="381" spans="1:64" ht="15">
      <c r="A381" s="64" t="s">
        <v>249</v>
      </c>
      <c r="B381" s="64" t="s">
        <v>276</v>
      </c>
      <c r="C381" s="65" t="s">
        <v>2656</v>
      </c>
      <c r="D381" s="66">
        <v>3</v>
      </c>
      <c r="E381" s="67" t="s">
        <v>132</v>
      </c>
      <c r="F381" s="68">
        <v>35</v>
      </c>
      <c r="G381" s="65"/>
      <c r="H381" s="69"/>
      <c r="I381" s="70"/>
      <c r="J381" s="70"/>
      <c r="K381" s="34" t="s">
        <v>65</v>
      </c>
      <c r="L381" s="77">
        <v>381</v>
      </c>
      <c r="M381" s="77"/>
      <c r="N381" s="72"/>
      <c r="O381" s="79" t="s">
        <v>337</v>
      </c>
      <c r="P381" s="81">
        <v>43742.037141203706</v>
      </c>
      <c r="Q381" s="79" t="s">
        <v>484</v>
      </c>
      <c r="R381" s="79"/>
      <c r="S381" s="79"/>
      <c r="T381" s="79"/>
      <c r="U381" s="79"/>
      <c r="V381" s="82" t="s">
        <v>603</v>
      </c>
      <c r="W381" s="81">
        <v>43742.037141203706</v>
      </c>
      <c r="X381" s="82" t="s">
        <v>766</v>
      </c>
      <c r="Y381" s="79"/>
      <c r="Z381" s="79"/>
      <c r="AA381" s="85" t="s">
        <v>938</v>
      </c>
      <c r="AB381" s="85" t="s">
        <v>1018</v>
      </c>
      <c r="AC381" s="79" t="b">
        <v>0</v>
      </c>
      <c r="AD381" s="79">
        <v>1</v>
      </c>
      <c r="AE381" s="85" t="s">
        <v>1094</v>
      </c>
      <c r="AF381" s="79" t="b">
        <v>0</v>
      </c>
      <c r="AG381" s="79" t="s">
        <v>1102</v>
      </c>
      <c r="AH381" s="79"/>
      <c r="AI381" s="85" t="s">
        <v>1033</v>
      </c>
      <c r="AJ381" s="79" t="b">
        <v>0</v>
      </c>
      <c r="AK381" s="79">
        <v>0</v>
      </c>
      <c r="AL381" s="85" t="s">
        <v>1033</v>
      </c>
      <c r="AM381" s="79" t="s">
        <v>1109</v>
      </c>
      <c r="AN381" s="79" t="b">
        <v>0</v>
      </c>
      <c r="AO381" s="85" t="s">
        <v>1018</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1</v>
      </c>
      <c r="BC381" s="78" t="str">
        <f>REPLACE(INDEX(GroupVertices[Group],MATCH(Edges[[#This Row],[Vertex 2]],GroupVertices[Vertex],0)),1,1,"")</f>
        <v>8</v>
      </c>
      <c r="BD381" s="48">
        <v>0</v>
      </c>
      <c r="BE381" s="49">
        <v>0</v>
      </c>
      <c r="BF381" s="48">
        <v>0</v>
      </c>
      <c r="BG381" s="49">
        <v>0</v>
      </c>
      <c r="BH381" s="48">
        <v>0</v>
      </c>
      <c r="BI381" s="49">
        <v>0</v>
      </c>
      <c r="BJ381" s="48">
        <v>3</v>
      </c>
      <c r="BK381" s="49">
        <v>100</v>
      </c>
      <c r="BL381" s="48">
        <v>3</v>
      </c>
    </row>
    <row r="382" spans="1:64" ht="15">
      <c r="A382" s="64" t="s">
        <v>249</v>
      </c>
      <c r="B382" s="64" t="s">
        <v>262</v>
      </c>
      <c r="C382" s="65" t="s">
        <v>2655</v>
      </c>
      <c r="D382" s="66">
        <v>4.75</v>
      </c>
      <c r="E382" s="67" t="s">
        <v>136</v>
      </c>
      <c r="F382" s="68">
        <v>29.25</v>
      </c>
      <c r="G382" s="65"/>
      <c r="H382" s="69"/>
      <c r="I382" s="70"/>
      <c r="J382" s="70"/>
      <c r="K382" s="34" t="s">
        <v>65</v>
      </c>
      <c r="L382" s="77">
        <v>382</v>
      </c>
      <c r="M382" s="77"/>
      <c r="N382" s="72"/>
      <c r="O382" s="79" t="s">
        <v>336</v>
      </c>
      <c r="P382" s="81">
        <v>43678.81810185185</v>
      </c>
      <c r="Q382" s="79" t="s">
        <v>410</v>
      </c>
      <c r="R382" s="79"/>
      <c r="S382" s="79"/>
      <c r="T382" s="79"/>
      <c r="U382" s="79"/>
      <c r="V382" s="82" t="s">
        <v>603</v>
      </c>
      <c r="W382" s="81">
        <v>43678.81810185185</v>
      </c>
      <c r="X382" s="82" t="s">
        <v>692</v>
      </c>
      <c r="Y382" s="79"/>
      <c r="Z382" s="79"/>
      <c r="AA382" s="85" t="s">
        <v>864</v>
      </c>
      <c r="AB382" s="85" t="s">
        <v>964</v>
      </c>
      <c r="AC382" s="79" t="b">
        <v>0</v>
      </c>
      <c r="AD382" s="79">
        <v>13</v>
      </c>
      <c r="AE382" s="85" t="s">
        <v>1048</v>
      </c>
      <c r="AF382" s="79" t="b">
        <v>0</v>
      </c>
      <c r="AG382" s="79" t="s">
        <v>1102</v>
      </c>
      <c r="AH382" s="79"/>
      <c r="AI382" s="85" t="s">
        <v>1033</v>
      </c>
      <c r="AJ382" s="79" t="b">
        <v>0</v>
      </c>
      <c r="AK382" s="79">
        <v>0</v>
      </c>
      <c r="AL382" s="85" t="s">
        <v>1033</v>
      </c>
      <c r="AM382" s="79" t="s">
        <v>1109</v>
      </c>
      <c r="AN382" s="79" t="b">
        <v>0</v>
      </c>
      <c r="AO382" s="85" t="s">
        <v>964</v>
      </c>
      <c r="AP382" s="79" t="s">
        <v>176</v>
      </c>
      <c r="AQ382" s="79">
        <v>0</v>
      </c>
      <c r="AR382" s="79">
        <v>0</v>
      </c>
      <c r="AS382" s="79"/>
      <c r="AT382" s="79"/>
      <c r="AU382" s="79"/>
      <c r="AV382" s="79"/>
      <c r="AW382" s="79"/>
      <c r="AX382" s="79"/>
      <c r="AY382" s="79"/>
      <c r="AZ382" s="79"/>
      <c r="BA382">
        <v>2</v>
      </c>
      <c r="BB382" s="78" t="str">
        <f>REPLACE(INDEX(GroupVertices[Group],MATCH(Edges[[#This Row],[Vertex 1]],GroupVertices[Vertex],0)),1,1,"")</f>
        <v>1</v>
      </c>
      <c r="BC382" s="78" t="str">
        <f>REPLACE(INDEX(GroupVertices[Group],MATCH(Edges[[#This Row],[Vertex 2]],GroupVertices[Vertex],0)),1,1,"")</f>
        <v>5</v>
      </c>
      <c r="BD382" s="48">
        <v>1</v>
      </c>
      <c r="BE382" s="49">
        <v>5.2631578947368425</v>
      </c>
      <c r="BF382" s="48">
        <v>0</v>
      </c>
      <c r="BG382" s="49">
        <v>0</v>
      </c>
      <c r="BH382" s="48">
        <v>0</v>
      </c>
      <c r="BI382" s="49">
        <v>0</v>
      </c>
      <c r="BJ382" s="48">
        <v>18</v>
      </c>
      <c r="BK382" s="49">
        <v>94.73684210526316</v>
      </c>
      <c r="BL382" s="48">
        <v>19</v>
      </c>
    </row>
    <row r="383" spans="1:64" ht="15">
      <c r="A383" s="64" t="s">
        <v>249</v>
      </c>
      <c r="B383" s="64" t="s">
        <v>262</v>
      </c>
      <c r="C383" s="65" t="s">
        <v>2656</v>
      </c>
      <c r="D383" s="66">
        <v>3</v>
      </c>
      <c r="E383" s="67" t="s">
        <v>132</v>
      </c>
      <c r="F383" s="68">
        <v>35</v>
      </c>
      <c r="G383" s="65"/>
      <c r="H383" s="69"/>
      <c r="I383" s="70"/>
      <c r="J383" s="70"/>
      <c r="K383" s="34" t="s">
        <v>65</v>
      </c>
      <c r="L383" s="77">
        <v>383</v>
      </c>
      <c r="M383" s="77"/>
      <c r="N383" s="72"/>
      <c r="O383" s="79" t="s">
        <v>337</v>
      </c>
      <c r="P383" s="81">
        <v>43709.69583333333</v>
      </c>
      <c r="Q383" s="79" t="s">
        <v>485</v>
      </c>
      <c r="R383" s="79"/>
      <c r="S383" s="79"/>
      <c r="T383" s="79"/>
      <c r="U383" s="79"/>
      <c r="V383" s="82" t="s">
        <v>603</v>
      </c>
      <c r="W383" s="81">
        <v>43709.69583333333</v>
      </c>
      <c r="X383" s="82" t="s">
        <v>767</v>
      </c>
      <c r="Y383" s="79"/>
      <c r="Z383" s="79"/>
      <c r="AA383" s="85" t="s">
        <v>939</v>
      </c>
      <c r="AB383" s="85" t="s">
        <v>1019</v>
      </c>
      <c r="AC383" s="79" t="b">
        <v>0</v>
      </c>
      <c r="AD383" s="79">
        <v>1</v>
      </c>
      <c r="AE383" s="85" t="s">
        <v>1095</v>
      </c>
      <c r="AF383" s="79" t="b">
        <v>0</v>
      </c>
      <c r="AG383" s="79" t="s">
        <v>1102</v>
      </c>
      <c r="AH383" s="79"/>
      <c r="AI383" s="85" t="s">
        <v>1033</v>
      </c>
      <c r="AJ383" s="79" t="b">
        <v>0</v>
      </c>
      <c r="AK383" s="79">
        <v>0</v>
      </c>
      <c r="AL383" s="85" t="s">
        <v>1033</v>
      </c>
      <c r="AM383" s="79" t="s">
        <v>1109</v>
      </c>
      <c r="AN383" s="79" t="b">
        <v>0</v>
      </c>
      <c r="AO383" s="85" t="s">
        <v>1019</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1</v>
      </c>
      <c r="BC383" s="78" t="str">
        <f>REPLACE(INDEX(GroupVertices[Group],MATCH(Edges[[#This Row],[Vertex 2]],GroupVertices[Vertex],0)),1,1,"")</f>
        <v>5</v>
      </c>
      <c r="BD383" s="48">
        <v>0</v>
      </c>
      <c r="BE383" s="49">
        <v>0</v>
      </c>
      <c r="BF383" s="48">
        <v>0</v>
      </c>
      <c r="BG383" s="49">
        <v>0</v>
      </c>
      <c r="BH383" s="48">
        <v>0</v>
      </c>
      <c r="BI383" s="49">
        <v>0</v>
      </c>
      <c r="BJ383" s="48">
        <v>10</v>
      </c>
      <c r="BK383" s="49">
        <v>100</v>
      </c>
      <c r="BL383" s="48">
        <v>10</v>
      </c>
    </row>
    <row r="384" spans="1:64" ht="15">
      <c r="A384" s="64" t="s">
        <v>249</v>
      </c>
      <c r="B384" s="64" t="s">
        <v>262</v>
      </c>
      <c r="C384" s="65" t="s">
        <v>2655</v>
      </c>
      <c r="D384" s="66">
        <v>4.75</v>
      </c>
      <c r="E384" s="67" t="s">
        <v>136</v>
      </c>
      <c r="F384" s="68">
        <v>29.25</v>
      </c>
      <c r="G384" s="65"/>
      <c r="H384" s="69"/>
      <c r="I384" s="70"/>
      <c r="J384" s="70"/>
      <c r="K384" s="34" t="s">
        <v>65</v>
      </c>
      <c r="L384" s="77">
        <v>384</v>
      </c>
      <c r="M384" s="77"/>
      <c r="N384" s="72"/>
      <c r="O384" s="79" t="s">
        <v>336</v>
      </c>
      <c r="P384" s="81">
        <v>43742.04313657407</v>
      </c>
      <c r="Q384" s="79" t="s">
        <v>486</v>
      </c>
      <c r="R384" s="79"/>
      <c r="S384" s="79"/>
      <c r="T384" s="79"/>
      <c r="U384" s="79"/>
      <c r="V384" s="82" t="s">
        <v>603</v>
      </c>
      <c r="W384" s="81">
        <v>43742.04313657407</v>
      </c>
      <c r="X384" s="82" t="s">
        <v>768</v>
      </c>
      <c r="Y384" s="79"/>
      <c r="Z384" s="79"/>
      <c r="AA384" s="85" t="s">
        <v>940</v>
      </c>
      <c r="AB384" s="85" t="s">
        <v>1020</v>
      </c>
      <c r="AC384" s="79" t="b">
        <v>0</v>
      </c>
      <c r="AD384" s="79">
        <v>0</v>
      </c>
      <c r="AE384" s="85" t="s">
        <v>1096</v>
      </c>
      <c r="AF384" s="79" t="b">
        <v>0</v>
      </c>
      <c r="AG384" s="79" t="s">
        <v>1102</v>
      </c>
      <c r="AH384" s="79"/>
      <c r="AI384" s="85" t="s">
        <v>1033</v>
      </c>
      <c r="AJ384" s="79" t="b">
        <v>0</v>
      </c>
      <c r="AK384" s="79">
        <v>0</v>
      </c>
      <c r="AL384" s="85" t="s">
        <v>1033</v>
      </c>
      <c r="AM384" s="79" t="s">
        <v>1109</v>
      </c>
      <c r="AN384" s="79" t="b">
        <v>0</v>
      </c>
      <c r="AO384" s="85" t="s">
        <v>1020</v>
      </c>
      <c r="AP384" s="79" t="s">
        <v>176</v>
      </c>
      <c r="AQ384" s="79">
        <v>0</v>
      </c>
      <c r="AR384" s="79">
        <v>0</v>
      </c>
      <c r="AS384" s="79"/>
      <c r="AT384" s="79"/>
      <c r="AU384" s="79"/>
      <c r="AV384" s="79"/>
      <c r="AW384" s="79"/>
      <c r="AX384" s="79"/>
      <c r="AY384" s="79"/>
      <c r="AZ384" s="79"/>
      <c r="BA384">
        <v>2</v>
      </c>
      <c r="BB384" s="78" t="str">
        <f>REPLACE(INDEX(GroupVertices[Group],MATCH(Edges[[#This Row],[Vertex 1]],GroupVertices[Vertex],0)),1,1,"")</f>
        <v>1</v>
      </c>
      <c r="BC384" s="78" t="str">
        <f>REPLACE(INDEX(GroupVertices[Group],MATCH(Edges[[#This Row],[Vertex 2]],GroupVertices[Vertex],0)),1,1,"")</f>
        <v>5</v>
      </c>
      <c r="BD384" s="48"/>
      <c r="BE384" s="49"/>
      <c r="BF384" s="48"/>
      <c r="BG384" s="49"/>
      <c r="BH384" s="48"/>
      <c r="BI384" s="49"/>
      <c r="BJ384" s="48"/>
      <c r="BK384" s="49"/>
      <c r="BL384" s="48"/>
    </row>
    <row r="385" spans="1:64" ht="15">
      <c r="A385" s="64" t="s">
        <v>249</v>
      </c>
      <c r="B385" s="64" t="s">
        <v>330</v>
      </c>
      <c r="C385" s="65" t="s">
        <v>2656</v>
      </c>
      <c r="D385" s="66">
        <v>3</v>
      </c>
      <c r="E385" s="67" t="s">
        <v>132</v>
      </c>
      <c r="F385" s="68">
        <v>35</v>
      </c>
      <c r="G385" s="65"/>
      <c r="H385" s="69"/>
      <c r="I385" s="70"/>
      <c r="J385" s="70"/>
      <c r="K385" s="34" t="s">
        <v>65</v>
      </c>
      <c r="L385" s="77">
        <v>385</v>
      </c>
      <c r="M385" s="77"/>
      <c r="N385" s="72"/>
      <c r="O385" s="79" t="s">
        <v>337</v>
      </c>
      <c r="P385" s="81">
        <v>43742.04313657407</v>
      </c>
      <c r="Q385" s="79" t="s">
        <v>486</v>
      </c>
      <c r="R385" s="79"/>
      <c r="S385" s="79"/>
      <c r="T385" s="79"/>
      <c r="U385" s="79"/>
      <c r="V385" s="82" t="s">
        <v>603</v>
      </c>
      <c r="W385" s="81">
        <v>43742.04313657407</v>
      </c>
      <c r="X385" s="82" t="s">
        <v>768</v>
      </c>
      <c r="Y385" s="79"/>
      <c r="Z385" s="79"/>
      <c r="AA385" s="85" t="s">
        <v>940</v>
      </c>
      <c r="AB385" s="85" t="s">
        <v>1020</v>
      </c>
      <c r="AC385" s="79" t="b">
        <v>0</v>
      </c>
      <c r="AD385" s="79">
        <v>0</v>
      </c>
      <c r="AE385" s="85" t="s">
        <v>1096</v>
      </c>
      <c r="AF385" s="79" t="b">
        <v>0</v>
      </c>
      <c r="AG385" s="79" t="s">
        <v>1102</v>
      </c>
      <c r="AH385" s="79"/>
      <c r="AI385" s="85" t="s">
        <v>1033</v>
      </c>
      <c r="AJ385" s="79" t="b">
        <v>0</v>
      </c>
      <c r="AK385" s="79">
        <v>0</v>
      </c>
      <c r="AL385" s="85" t="s">
        <v>1033</v>
      </c>
      <c r="AM385" s="79" t="s">
        <v>1109</v>
      </c>
      <c r="AN385" s="79" t="b">
        <v>0</v>
      </c>
      <c r="AO385" s="85" t="s">
        <v>1020</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1</v>
      </c>
      <c r="BC385" s="78" t="str">
        <f>REPLACE(INDEX(GroupVertices[Group],MATCH(Edges[[#This Row],[Vertex 2]],GroupVertices[Vertex],0)),1,1,"")</f>
        <v>1</v>
      </c>
      <c r="BD385" s="48">
        <v>2</v>
      </c>
      <c r="BE385" s="49">
        <v>6.25</v>
      </c>
      <c r="BF385" s="48">
        <v>0</v>
      </c>
      <c r="BG385" s="49">
        <v>0</v>
      </c>
      <c r="BH385" s="48">
        <v>0</v>
      </c>
      <c r="BI385" s="49">
        <v>0</v>
      </c>
      <c r="BJ385" s="48">
        <v>30</v>
      </c>
      <c r="BK385" s="49">
        <v>93.75</v>
      </c>
      <c r="BL385" s="48">
        <v>32</v>
      </c>
    </row>
    <row r="386" spans="1:64" ht="15">
      <c r="A386" s="64" t="s">
        <v>249</v>
      </c>
      <c r="B386" s="64" t="s">
        <v>331</v>
      </c>
      <c r="C386" s="65" t="s">
        <v>2658</v>
      </c>
      <c r="D386" s="66">
        <v>6.5</v>
      </c>
      <c r="E386" s="67" t="s">
        <v>136</v>
      </c>
      <c r="F386" s="68">
        <v>23.5</v>
      </c>
      <c r="G386" s="65"/>
      <c r="H386" s="69"/>
      <c r="I386" s="70"/>
      <c r="J386" s="70"/>
      <c r="K386" s="34" t="s">
        <v>65</v>
      </c>
      <c r="L386" s="77">
        <v>386</v>
      </c>
      <c r="M386" s="77"/>
      <c r="N386" s="72"/>
      <c r="O386" s="79" t="s">
        <v>337</v>
      </c>
      <c r="P386" s="81">
        <v>43698.92863425926</v>
      </c>
      <c r="Q386" s="79" t="s">
        <v>487</v>
      </c>
      <c r="R386" s="79"/>
      <c r="S386" s="79"/>
      <c r="T386" s="79"/>
      <c r="U386" s="79"/>
      <c r="V386" s="82" t="s">
        <v>603</v>
      </c>
      <c r="W386" s="81">
        <v>43698.92863425926</v>
      </c>
      <c r="X386" s="82" t="s">
        <v>769</v>
      </c>
      <c r="Y386" s="79"/>
      <c r="Z386" s="79"/>
      <c r="AA386" s="85" t="s">
        <v>941</v>
      </c>
      <c r="AB386" s="85" t="s">
        <v>1021</v>
      </c>
      <c r="AC386" s="79" t="b">
        <v>0</v>
      </c>
      <c r="AD386" s="79">
        <v>0</v>
      </c>
      <c r="AE386" s="85" t="s">
        <v>1097</v>
      </c>
      <c r="AF386" s="79" t="b">
        <v>0</v>
      </c>
      <c r="AG386" s="79" t="s">
        <v>1104</v>
      </c>
      <c r="AH386" s="79"/>
      <c r="AI386" s="85" t="s">
        <v>1033</v>
      </c>
      <c r="AJ386" s="79" t="b">
        <v>0</v>
      </c>
      <c r="AK386" s="79">
        <v>0</v>
      </c>
      <c r="AL386" s="85" t="s">
        <v>1033</v>
      </c>
      <c r="AM386" s="79" t="s">
        <v>1109</v>
      </c>
      <c r="AN386" s="79" t="b">
        <v>0</v>
      </c>
      <c r="AO386" s="85" t="s">
        <v>1021</v>
      </c>
      <c r="AP386" s="79" t="s">
        <v>176</v>
      </c>
      <c r="AQ386" s="79">
        <v>0</v>
      </c>
      <c r="AR386" s="79">
        <v>0</v>
      </c>
      <c r="AS386" s="79"/>
      <c r="AT386" s="79"/>
      <c r="AU386" s="79"/>
      <c r="AV386" s="79"/>
      <c r="AW386" s="79"/>
      <c r="AX386" s="79"/>
      <c r="AY386" s="79"/>
      <c r="AZ386" s="79"/>
      <c r="BA386">
        <v>3</v>
      </c>
      <c r="BB386" s="78" t="str">
        <f>REPLACE(INDEX(GroupVertices[Group],MATCH(Edges[[#This Row],[Vertex 1]],GroupVertices[Vertex],0)),1,1,"")</f>
        <v>1</v>
      </c>
      <c r="BC386" s="78" t="str">
        <f>REPLACE(INDEX(GroupVertices[Group],MATCH(Edges[[#This Row],[Vertex 2]],GroupVertices[Vertex],0)),1,1,"")</f>
        <v>1</v>
      </c>
      <c r="BD386" s="48">
        <v>0</v>
      </c>
      <c r="BE386" s="49">
        <v>0</v>
      </c>
      <c r="BF386" s="48">
        <v>0</v>
      </c>
      <c r="BG386" s="49">
        <v>0</v>
      </c>
      <c r="BH386" s="48">
        <v>0</v>
      </c>
      <c r="BI386" s="49">
        <v>0</v>
      </c>
      <c r="BJ386" s="48">
        <v>1</v>
      </c>
      <c r="BK386" s="49">
        <v>100</v>
      </c>
      <c r="BL386" s="48">
        <v>1</v>
      </c>
    </row>
    <row r="387" spans="1:64" ht="15">
      <c r="A387" s="64" t="s">
        <v>249</v>
      </c>
      <c r="B387" s="64" t="s">
        <v>331</v>
      </c>
      <c r="C387" s="65" t="s">
        <v>2658</v>
      </c>
      <c r="D387" s="66">
        <v>6.5</v>
      </c>
      <c r="E387" s="67" t="s">
        <v>136</v>
      </c>
      <c r="F387" s="68">
        <v>23.5</v>
      </c>
      <c r="G387" s="65"/>
      <c r="H387" s="69"/>
      <c r="I387" s="70"/>
      <c r="J387" s="70"/>
      <c r="K387" s="34" t="s">
        <v>65</v>
      </c>
      <c r="L387" s="77">
        <v>387</v>
      </c>
      <c r="M387" s="77"/>
      <c r="N387" s="72"/>
      <c r="O387" s="79" t="s">
        <v>337</v>
      </c>
      <c r="P387" s="81">
        <v>43708.69981481481</v>
      </c>
      <c r="Q387" s="79" t="s">
        <v>488</v>
      </c>
      <c r="R387" s="79"/>
      <c r="S387" s="79"/>
      <c r="T387" s="79"/>
      <c r="U387" s="79"/>
      <c r="V387" s="82" t="s">
        <v>603</v>
      </c>
      <c r="W387" s="81">
        <v>43708.69981481481</v>
      </c>
      <c r="X387" s="82" t="s">
        <v>770</v>
      </c>
      <c r="Y387" s="79"/>
      <c r="Z387" s="79"/>
      <c r="AA387" s="85" t="s">
        <v>942</v>
      </c>
      <c r="AB387" s="85" t="s">
        <v>1022</v>
      </c>
      <c r="AC387" s="79" t="b">
        <v>0</v>
      </c>
      <c r="AD387" s="79">
        <v>0</v>
      </c>
      <c r="AE387" s="85" t="s">
        <v>1097</v>
      </c>
      <c r="AF387" s="79" t="b">
        <v>0</v>
      </c>
      <c r="AG387" s="79" t="s">
        <v>1102</v>
      </c>
      <c r="AH387" s="79"/>
      <c r="AI387" s="85" t="s">
        <v>1033</v>
      </c>
      <c r="AJ387" s="79" t="b">
        <v>0</v>
      </c>
      <c r="AK387" s="79">
        <v>0</v>
      </c>
      <c r="AL387" s="85" t="s">
        <v>1033</v>
      </c>
      <c r="AM387" s="79" t="s">
        <v>1109</v>
      </c>
      <c r="AN387" s="79" t="b">
        <v>0</v>
      </c>
      <c r="AO387" s="85" t="s">
        <v>1022</v>
      </c>
      <c r="AP387" s="79" t="s">
        <v>176</v>
      </c>
      <c r="AQ387" s="79">
        <v>0</v>
      </c>
      <c r="AR387" s="79">
        <v>0</v>
      </c>
      <c r="AS387" s="79"/>
      <c r="AT387" s="79"/>
      <c r="AU387" s="79"/>
      <c r="AV387" s="79"/>
      <c r="AW387" s="79"/>
      <c r="AX387" s="79"/>
      <c r="AY387" s="79"/>
      <c r="AZ387" s="79"/>
      <c r="BA387">
        <v>3</v>
      </c>
      <c r="BB387" s="78" t="str">
        <f>REPLACE(INDEX(GroupVertices[Group],MATCH(Edges[[#This Row],[Vertex 1]],GroupVertices[Vertex],0)),1,1,"")</f>
        <v>1</v>
      </c>
      <c r="BC387" s="78" t="str">
        <f>REPLACE(INDEX(GroupVertices[Group],MATCH(Edges[[#This Row],[Vertex 2]],GroupVertices[Vertex],0)),1,1,"")</f>
        <v>1</v>
      </c>
      <c r="BD387" s="48">
        <v>2</v>
      </c>
      <c r="BE387" s="49">
        <v>14.285714285714286</v>
      </c>
      <c r="BF387" s="48">
        <v>0</v>
      </c>
      <c r="BG387" s="49">
        <v>0</v>
      </c>
      <c r="BH387" s="48">
        <v>0</v>
      </c>
      <c r="BI387" s="49">
        <v>0</v>
      </c>
      <c r="BJ387" s="48">
        <v>12</v>
      </c>
      <c r="BK387" s="49">
        <v>85.71428571428571</v>
      </c>
      <c r="BL387" s="48">
        <v>14</v>
      </c>
    </row>
    <row r="388" spans="1:64" ht="15">
      <c r="A388" s="64" t="s">
        <v>249</v>
      </c>
      <c r="B388" s="64" t="s">
        <v>331</v>
      </c>
      <c r="C388" s="65" t="s">
        <v>2658</v>
      </c>
      <c r="D388" s="66">
        <v>6.5</v>
      </c>
      <c r="E388" s="67" t="s">
        <v>136</v>
      </c>
      <c r="F388" s="68">
        <v>23.5</v>
      </c>
      <c r="G388" s="65"/>
      <c r="H388" s="69"/>
      <c r="I388" s="70"/>
      <c r="J388" s="70"/>
      <c r="K388" s="34" t="s">
        <v>65</v>
      </c>
      <c r="L388" s="77">
        <v>388</v>
      </c>
      <c r="M388" s="77"/>
      <c r="N388" s="72"/>
      <c r="O388" s="79" t="s">
        <v>337</v>
      </c>
      <c r="P388" s="81">
        <v>43742.04445601852</v>
      </c>
      <c r="Q388" s="79" t="s">
        <v>489</v>
      </c>
      <c r="R388" s="79"/>
      <c r="S388" s="79"/>
      <c r="T388" s="79"/>
      <c r="U388" s="79"/>
      <c r="V388" s="82" t="s">
        <v>603</v>
      </c>
      <c r="W388" s="81">
        <v>43742.04445601852</v>
      </c>
      <c r="X388" s="82" t="s">
        <v>771</v>
      </c>
      <c r="Y388" s="79"/>
      <c r="Z388" s="79"/>
      <c r="AA388" s="85" t="s">
        <v>943</v>
      </c>
      <c r="AB388" s="85" t="s">
        <v>1023</v>
      </c>
      <c r="AC388" s="79" t="b">
        <v>0</v>
      </c>
      <c r="AD388" s="79">
        <v>1</v>
      </c>
      <c r="AE388" s="85" t="s">
        <v>1097</v>
      </c>
      <c r="AF388" s="79" t="b">
        <v>0</v>
      </c>
      <c r="AG388" s="79" t="s">
        <v>1102</v>
      </c>
      <c r="AH388" s="79"/>
      <c r="AI388" s="85" t="s">
        <v>1033</v>
      </c>
      <c r="AJ388" s="79" t="b">
        <v>0</v>
      </c>
      <c r="AK388" s="79">
        <v>0</v>
      </c>
      <c r="AL388" s="85" t="s">
        <v>1033</v>
      </c>
      <c r="AM388" s="79" t="s">
        <v>1109</v>
      </c>
      <c r="AN388" s="79" t="b">
        <v>0</v>
      </c>
      <c r="AO388" s="85" t="s">
        <v>1023</v>
      </c>
      <c r="AP388" s="79" t="s">
        <v>176</v>
      </c>
      <c r="AQ388" s="79">
        <v>0</v>
      </c>
      <c r="AR388" s="79">
        <v>0</v>
      </c>
      <c r="AS388" s="79"/>
      <c r="AT388" s="79"/>
      <c r="AU388" s="79"/>
      <c r="AV388" s="79"/>
      <c r="AW388" s="79"/>
      <c r="AX388" s="79"/>
      <c r="AY388" s="79"/>
      <c r="AZ388" s="79"/>
      <c r="BA388">
        <v>3</v>
      </c>
      <c r="BB388" s="78" t="str">
        <f>REPLACE(INDEX(GroupVertices[Group],MATCH(Edges[[#This Row],[Vertex 1]],GroupVertices[Vertex],0)),1,1,"")</f>
        <v>1</v>
      </c>
      <c r="BC388" s="78" t="str">
        <f>REPLACE(INDEX(GroupVertices[Group],MATCH(Edges[[#This Row],[Vertex 2]],GroupVertices[Vertex],0)),1,1,"")</f>
        <v>1</v>
      </c>
      <c r="BD388" s="48">
        <v>3</v>
      </c>
      <c r="BE388" s="49">
        <v>13.043478260869565</v>
      </c>
      <c r="BF388" s="48">
        <v>0</v>
      </c>
      <c r="BG388" s="49">
        <v>0</v>
      </c>
      <c r="BH388" s="48">
        <v>0</v>
      </c>
      <c r="BI388" s="49">
        <v>0</v>
      </c>
      <c r="BJ388" s="48">
        <v>20</v>
      </c>
      <c r="BK388" s="49">
        <v>86.95652173913044</v>
      </c>
      <c r="BL388" s="48">
        <v>23</v>
      </c>
    </row>
    <row r="389" spans="1:64" ht="15">
      <c r="A389" s="64" t="s">
        <v>260</v>
      </c>
      <c r="B389" s="64" t="s">
        <v>249</v>
      </c>
      <c r="C389" s="65" t="s">
        <v>2656</v>
      </c>
      <c r="D389" s="66">
        <v>3</v>
      </c>
      <c r="E389" s="67" t="s">
        <v>132</v>
      </c>
      <c r="F389" s="68">
        <v>35</v>
      </c>
      <c r="G389" s="65"/>
      <c r="H389" s="69"/>
      <c r="I389" s="70"/>
      <c r="J389" s="70"/>
      <c r="K389" s="34" t="s">
        <v>66</v>
      </c>
      <c r="L389" s="77">
        <v>389</v>
      </c>
      <c r="M389" s="77"/>
      <c r="N389" s="72"/>
      <c r="O389" s="79" t="s">
        <v>337</v>
      </c>
      <c r="P389" s="81">
        <v>43745.12327546296</v>
      </c>
      <c r="Q389" s="79" t="s">
        <v>490</v>
      </c>
      <c r="R389" s="79"/>
      <c r="S389" s="79"/>
      <c r="T389" s="79"/>
      <c r="U389" s="79"/>
      <c r="V389" s="82" t="s">
        <v>614</v>
      </c>
      <c r="W389" s="81">
        <v>43745.12327546296</v>
      </c>
      <c r="X389" s="82" t="s">
        <v>772</v>
      </c>
      <c r="Y389" s="79"/>
      <c r="Z389" s="79"/>
      <c r="AA389" s="85" t="s">
        <v>944</v>
      </c>
      <c r="AB389" s="85" t="s">
        <v>945</v>
      </c>
      <c r="AC389" s="79" t="b">
        <v>0</v>
      </c>
      <c r="AD389" s="79">
        <v>0</v>
      </c>
      <c r="AE389" s="85" t="s">
        <v>1031</v>
      </c>
      <c r="AF389" s="79" t="b">
        <v>0</v>
      </c>
      <c r="AG389" s="79" t="s">
        <v>1102</v>
      </c>
      <c r="AH389" s="79"/>
      <c r="AI389" s="85" t="s">
        <v>1033</v>
      </c>
      <c r="AJ389" s="79" t="b">
        <v>0</v>
      </c>
      <c r="AK389" s="79">
        <v>0</v>
      </c>
      <c r="AL389" s="85" t="s">
        <v>1033</v>
      </c>
      <c r="AM389" s="79" t="s">
        <v>1109</v>
      </c>
      <c r="AN389" s="79" t="b">
        <v>0</v>
      </c>
      <c r="AO389" s="85" t="s">
        <v>945</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1</v>
      </c>
      <c r="BC389" s="78" t="str">
        <f>REPLACE(INDEX(GroupVertices[Group],MATCH(Edges[[#This Row],[Vertex 2]],GroupVertices[Vertex],0)),1,1,"")</f>
        <v>1</v>
      </c>
      <c r="BD389" s="48">
        <v>0</v>
      </c>
      <c r="BE389" s="49">
        <v>0</v>
      </c>
      <c r="BF389" s="48">
        <v>0</v>
      </c>
      <c r="BG389" s="49">
        <v>0</v>
      </c>
      <c r="BH389" s="48">
        <v>0</v>
      </c>
      <c r="BI389" s="49">
        <v>0</v>
      </c>
      <c r="BJ389" s="48">
        <v>10</v>
      </c>
      <c r="BK389" s="49">
        <v>100</v>
      </c>
      <c r="BL389" s="48">
        <v>10</v>
      </c>
    </row>
    <row r="390" spans="1:64" ht="15">
      <c r="A390" s="64" t="s">
        <v>249</v>
      </c>
      <c r="B390" s="64" t="s">
        <v>260</v>
      </c>
      <c r="C390" s="65" t="s">
        <v>2656</v>
      </c>
      <c r="D390" s="66">
        <v>3</v>
      </c>
      <c r="E390" s="67" t="s">
        <v>132</v>
      </c>
      <c r="F390" s="68">
        <v>35</v>
      </c>
      <c r="G390" s="65"/>
      <c r="H390" s="69"/>
      <c r="I390" s="70"/>
      <c r="J390" s="70"/>
      <c r="K390" s="34" t="s">
        <v>66</v>
      </c>
      <c r="L390" s="77">
        <v>390</v>
      </c>
      <c r="M390" s="77"/>
      <c r="N390" s="72"/>
      <c r="O390" s="79" t="s">
        <v>337</v>
      </c>
      <c r="P390" s="81">
        <v>43744.664247685185</v>
      </c>
      <c r="Q390" s="79" t="s">
        <v>491</v>
      </c>
      <c r="R390" s="79"/>
      <c r="S390" s="79"/>
      <c r="T390" s="79"/>
      <c r="U390" s="79"/>
      <c r="V390" s="82" t="s">
        <v>603</v>
      </c>
      <c r="W390" s="81">
        <v>43744.664247685185</v>
      </c>
      <c r="X390" s="82" t="s">
        <v>773</v>
      </c>
      <c r="Y390" s="79"/>
      <c r="Z390" s="79"/>
      <c r="AA390" s="85" t="s">
        <v>945</v>
      </c>
      <c r="AB390" s="85" t="s">
        <v>1024</v>
      </c>
      <c r="AC390" s="79" t="b">
        <v>0</v>
      </c>
      <c r="AD390" s="79">
        <v>0</v>
      </c>
      <c r="AE390" s="85" t="s">
        <v>1098</v>
      </c>
      <c r="AF390" s="79" t="b">
        <v>0</v>
      </c>
      <c r="AG390" s="79" t="s">
        <v>1102</v>
      </c>
      <c r="AH390" s="79"/>
      <c r="AI390" s="85" t="s">
        <v>1033</v>
      </c>
      <c r="AJ390" s="79" t="b">
        <v>0</v>
      </c>
      <c r="AK390" s="79">
        <v>0</v>
      </c>
      <c r="AL390" s="85" t="s">
        <v>1033</v>
      </c>
      <c r="AM390" s="79" t="s">
        <v>1109</v>
      </c>
      <c r="AN390" s="79" t="b">
        <v>0</v>
      </c>
      <c r="AO390" s="85" t="s">
        <v>1024</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1</v>
      </c>
      <c r="BC390" s="78" t="str">
        <f>REPLACE(INDEX(GroupVertices[Group],MATCH(Edges[[#This Row],[Vertex 2]],GroupVertices[Vertex],0)),1,1,"")</f>
        <v>1</v>
      </c>
      <c r="BD390" s="48">
        <v>1</v>
      </c>
      <c r="BE390" s="49">
        <v>16.666666666666668</v>
      </c>
      <c r="BF390" s="48">
        <v>0</v>
      </c>
      <c r="BG390" s="49">
        <v>0</v>
      </c>
      <c r="BH390" s="48">
        <v>0</v>
      </c>
      <c r="BI390" s="49">
        <v>0</v>
      </c>
      <c r="BJ390" s="48">
        <v>5</v>
      </c>
      <c r="BK390" s="49">
        <v>83.33333333333333</v>
      </c>
      <c r="BL390" s="48">
        <v>6</v>
      </c>
    </row>
    <row r="391" spans="1:64" ht="15">
      <c r="A391" s="64" t="s">
        <v>249</v>
      </c>
      <c r="B391" s="64" t="s">
        <v>332</v>
      </c>
      <c r="C391" s="65" t="s">
        <v>2656</v>
      </c>
      <c r="D391" s="66">
        <v>3</v>
      </c>
      <c r="E391" s="67" t="s">
        <v>132</v>
      </c>
      <c r="F391" s="68">
        <v>35</v>
      </c>
      <c r="G391" s="65"/>
      <c r="H391" s="69"/>
      <c r="I391" s="70"/>
      <c r="J391" s="70"/>
      <c r="K391" s="34" t="s">
        <v>65</v>
      </c>
      <c r="L391" s="77">
        <v>391</v>
      </c>
      <c r="M391" s="77"/>
      <c r="N391" s="72"/>
      <c r="O391" s="79" t="s">
        <v>336</v>
      </c>
      <c r="P391" s="81">
        <v>43747.91957175926</v>
      </c>
      <c r="Q391" s="79" t="s">
        <v>492</v>
      </c>
      <c r="R391" s="79"/>
      <c r="S391" s="79"/>
      <c r="T391" s="79"/>
      <c r="U391" s="79"/>
      <c r="V391" s="82" t="s">
        <v>603</v>
      </c>
      <c r="W391" s="81">
        <v>43747.91957175926</v>
      </c>
      <c r="X391" s="82" t="s">
        <v>774</v>
      </c>
      <c r="Y391" s="79"/>
      <c r="Z391" s="79"/>
      <c r="AA391" s="85" t="s">
        <v>946</v>
      </c>
      <c r="AB391" s="85" t="s">
        <v>1025</v>
      </c>
      <c r="AC391" s="79" t="b">
        <v>0</v>
      </c>
      <c r="AD391" s="79">
        <v>0</v>
      </c>
      <c r="AE391" s="85" t="s">
        <v>1099</v>
      </c>
      <c r="AF391" s="79" t="b">
        <v>0</v>
      </c>
      <c r="AG391" s="79" t="s">
        <v>1104</v>
      </c>
      <c r="AH391" s="79"/>
      <c r="AI391" s="85" t="s">
        <v>1033</v>
      </c>
      <c r="AJ391" s="79" t="b">
        <v>0</v>
      </c>
      <c r="AK391" s="79">
        <v>0</v>
      </c>
      <c r="AL391" s="85" t="s">
        <v>1033</v>
      </c>
      <c r="AM391" s="79" t="s">
        <v>1109</v>
      </c>
      <c r="AN391" s="79" t="b">
        <v>0</v>
      </c>
      <c r="AO391" s="85" t="s">
        <v>1025</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1</v>
      </c>
      <c r="BC391" s="78" t="str">
        <f>REPLACE(INDEX(GroupVertices[Group],MATCH(Edges[[#This Row],[Vertex 2]],GroupVertices[Vertex],0)),1,1,"")</f>
        <v>1</v>
      </c>
      <c r="BD391" s="48"/>
      <c r="BE391" s="49"/>
      <c r="BF391" s="48"/>
      <c r="BG391" s="49"/>
      <c r="BH391" s="48"/>
      <c r="BI391" s="49"/>
      <c r="BJ391" s="48"/>
      <c r="BK391" s="49"/>
      <c r="BL391" s="48"/>
    </row>
    <row r="392" spans="1:64" ht="15">
      <c r="A392" s="64" t="s">
        <v>249</v>
      </c>
      <c r="B392" s="64" t="s">
        <v>333</v>
      </c>
      <c r="C392" s="65" t="s">
        <v>2656</v>
      </c>
      <c r="D392" s="66">
        <v>3</v>
      </c>
      <c r="E392" s="67" t="s">
        <v>132</v>
      </c>
      <c r="F392" s="68">
        <v>35</v>
      </c>
      <c r="G392" s="65"/>
      <c r="H392" s="69"/>
      <c r="I392" s="70"/>
      <c r="J392" s="70"/>
      <c r="K392" s="34" t="s">
        <v>65</v>
      </c>
      <c r="L392" s="77">
        <v>392</v>
      </c>
      <c r="M392" s="77"/>
      <c r="N392" s="72"/>
      <c r="O392" s="79" t="s">
        <v>336</v>
      </c>
      <c r="P392" s="81">
        <v>43714.56957175926</v>
      </c>
      <c r="Q392" s="79" t="s">
        <v>455</v>
      </c>
      <c r="R392" s="79"/>
      <c r="S392" s="79"/>
      <c r="T392" s="79"/>
      <c r="U392" s="79"/>
      <c r="V392" s="82" t="s">
        <v>603</v>
      </c>
      <c r="W392" s="81">
        <v>43714.56957175926</v>
      </c>
      <c r="X392" s="82" t="s">
        <v>737</v>
      </c>
      <c r="Y392" s="79"/>
      <c r="Z392" s="79"/>
      <c r="AA392" s="85" t="s">
        <v>909</v>
      </c>
      <c r="AB392" s="85" t="s">
        <v>997</v>
      </c>
      <c r="AC392" s="79" t="b">
        <v>0</v>
      </c>
      <c r="AD392" s="79">
        <v>0</v>
      </c>
      <c r="AE392" s="85" t="s">
        <v>1080</v>
      </c>
      <c r="AF392" s="79" t="b">
        <v>0</v>
      </c>
      <c r="AG392" s="79" t="s">
        <v>1102</v>
      </c>
      <c r="AH392" s="79"/>
      <c r="AI392" s="85" t="s">
        <v>1033</v>
      </c>
      <c r="AJ392" s="79" t="b">
        <v>0</v>
      </c>
      <c r="AK392" s="79">
        <v>0</v>
      </c>
      <c r="AL392" s="85" t="s">
        <v>1033</v>
      </c>
      <c r="AM392" s="79" t="s">
        <v>1109</v>
      </c>
      <c r="AN392" s="79" t="b">
        <v>0</v>
      </c>
      <c r="AO392" s="85" t="s">
        <v>997</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1</v>
      </c>
      <c r="BC392" s="78" t="str">
        <f>REPLACE(INDEX(GroupVertices[Group],MATCH(Edges[[#This Row],[Vertex 2]],GroupVertices[Vertex],0)),1,1,"")</f>
        <v>1</v>
      </c>
      <c r="BD392" s="48">
        <v>0</v>
      </c>
      <c r="BE392" s="49">
        <v>0</v>
      </c>
      <c r="BF392" s="48">
        <v>0</v>
      </c>
      <c r="BG392" s="49">
        <v>0</v>
      </c>
      <c r="BH392" s="48">
        <v>0</v>
      </c>
      <c r="BI392" s="49">
        <v>0</v>
      </c>
      <c r="BJ392" s="48">
        <v>16</v>
      </c>
      <c r="BK392" s="49">
        <v>100</v>
      </c>
      <c r="BL392" s="48">
        <v>16</v>
      </c>
    </row>
    <row r="393" spans="1:64" ht="15">
      <c r="A393" s="64" t="s">
        <v>249</v>
      </c>
      <c r="B393" s="64" t="s">
        <v>333</v>
      </c>
      <c r="C393" s="65" t="s">
        <v>2655</v>
      </c>
      <c r="D393" s="66">
        <v>4.75</v>
      </c>
      <c r="E393" s="67" t="s">
        <v>136</v>
      </c>
      <c r="F393" s="68">
        <v>29.25</v>
      </c>
      <c r="G393" s="65"/>
      <c r="H393" s="69"/>
      <c r="I393" s="70"/>
      <c r="J393" s="70"/>
      <c r="K393" s="34" t="s">
        <v>65</v>
      </c>
      <c r="L393" s="77">
        <v>393</v>
      </c>
      <c r="M393" s="77"/>
      <c r="N393" s="72"/>
      <c r="O393" s="79" t="s">
        <v>337</v>
      </c>
      <c r="P393" s="81">
        <v>43747.91957175926</v>
      </c>
      <c r="Q393" s="79" t="s">
        <v>492</v>
      </c>
      <c r="R393" s="79"/>
      <c r="S393" s="79"/>
      <c r="T393" s="79"/>
      <c r="U393" s="79"/>
      <c r="V393" s="82" t="s">
        <v>603</v>
      </c>
      <c r="W393" s="81">
        <v>43747.91957175926</v>
      </c>
      <c r="X393" s="82" t="s">
        <v>774</v>
      </c>
      <c r="Y393" s="79"/>
      <c r="Z393" s="79"/>
      <c r="AA393" s="85" t="s">
        <v>946</v>
      </c>
      <c r="AB393" s="85" t="s">
        <v>1025</v>
      </c>
      <c r="AC393" s="79" t="b">
        <v>0</v>
      </c>
      <c r="AD393" s="79">
        <v>0</v>
      </c>
      <c r="AE393" s="85" t="s">
        <v>1099</v>
      </c>
      <c r="AF393" s="79" t="b">
        <v>0</v>
      </c>
      <c r="AG393" s="79" t="s">
        <v>1104</v>
      </c>
      <c r="AH393" s="79"/>
      <c r="AI393" s="85" t="s">
        <v>1033</v>
      </c>
      <c r="AJ393" s="79" t="b">
        <v>0</v>
      </c>
      <c r="AK393" s="79">
        <v>0</v>
      </c>
      <c r="AL393" s="85" t="s">
        <v>1033</v>
      </c>
      <c r="AM393" s="79" t="s">
        <v>1109</v>
      </c>
      <c r="AN393" s="79" t="b">
        <v>0</v>
      </c>
      <c r="AO393" s="85" t="s">
        <v>1025</v>
      </c>
      <c r="AP393" s="79" t="s">
        <v>176</v>
      </c>
      <c r="AQ393" s="79">
        <v>0</v>
      </c>
      <c r="AR393" s="79">
        <v>0</v>
      </c>
      <c r="AS393" s="79"/>
      <c r="AT393" s="79"/>
      <c r="AU393" s="79"/>
      <c r="AV393" s="79"/>
      <c r="AW393" s="79"/>
      <c r="AX393" s="79"/>
      <c r="AY393" s="79"/>
      <c r="AZ393" s="79"/>
      <c r="BA393">
        <v>2</v>
      </c>
      <c r="BB393" s="78" t="str">
        <f>REPLACE(INDEX(GroupVertices[Group],MATCH(Edges[[#This Row],[Vertex 1]],GroupVertices[Vertex],0)),1,1,"")</f>
        <v>1</v>
      </c>
      <c r="BC393" s="78" t="str">
        <f>REPLACE(INDEX(GroupVertices[Group],MATCH(Edges[[#This Row],[Vertex 2]],GroupVertices[Vertex],0)),1,1,"")</f>
        <v>1</v>
      </c>
      <c r="BD393" s="48">
        <v>0</v>
      </c>
      <c r="BE393" s="49">
        <v>0</v>
      </c>
      <c r="BF393" s="48">
        <v>0</v>
      </c>
      <c r="BG393" s="49">
        <v>0</v>
      </c>
      <c r="BH393" s="48">
        <v>0</v>
      </c>
      <c r="BI393" s="49">
        <v>0</v>
      </c>
      <c r="BJ393" s="48">
        <v>2</v>
      </c>
      <c r="BK393" s="49">
        <v>100</v>
      </c>
      <c r="BL393" s="48">
        <v>2</v>
      </c>
    </row>
    <row r="394" spans="1:64" ht="15">
      <c r="A394" s="64" t="s">
        <v>249</v>
      </c>
      <c r="B394" s="64" t="s">
        <v>333</v>
      </c>
      <c r="C394" s="65" t="s">
        <v>2655</v>
      </c>
      <c r="D394" s="66">
        <v>4.75</v>
      </c>
      <c r="E394" s="67" t="s">
        <v>136</v>
      </c>
      <c r="F394" s="68">
        <v>29.25</v>
      </c>
      <c r="G394" s="65"/>
      <c r="H394" s="69"/>
      <c r="I394" s="70"/>
      <c r="J394" s="70"/>
      <c r="K394" s="34" t="s">
        <v>65</v>
      </c>
      <c r="L394" s="77">
        <v>394</v>
      </c>
      <c r="M394" s="77"/>
      <c r="N394" s="72"/>
      <c r="O394" s="79" t="s">
        <v>337</v>
      </c>
      <c r="P394" s="81">
        <v>43748.64166666667</v>
      </c>
      <c r="Q394" s="79" t="s">
        <v>493</v>
      </c>
      <c r="R394" s="79"/>
      <c r="S394" s="79"/>
      <c r="T394" s="79"/>
      <c r="U394" s="79"/>
      <c r="V394" s="82" t="s">
        <v>603</v>
      </c>
      <c r="W394" s="81">
        <v>43748.64166666667</v>
      </c>
      <c r="X394" s="82" t="s">
        <v>775</v>
      </c>
      <c r="Y394" s="79"/>
      <c r="Z394" s="79"/>
      <c r="AA394" s="85" t="s">
        <v>947</v>
      </c>
      <c r="AB394" s="85" t="s">
        <v>1026</v>
      </c>
      <c r="AC394" s="79" t="b">
        <v>0</v>
      </c>
      <c r="AD394" s="79">
        <v>2</v>
      </c>
      <c r="AE394" s="85" t="s">
        <v>1099</v>
      </c>
      <c r="AF394" s="79" t="b">
        <v>0</v>
      </c>
      <c r="AG394" s="79" t="s">
        <v>1102</v>
      </c>
      <c r="AH394" s="79"/>
      <c r="AI394" s="85" t="s">
        <v>1033</v>
      </c>
      <c r="AJ394" s="79" t="b">
        <v>0</v>
      </c>
      <c r="AK394" s="79">
        <v>0</v>
      </c>
      <c r="AL394" s="85" t="s">
        <v>1033</v>
      </c>
      <c r="AM394" s="79" t="s">
        <v>1109</v>
      </c>
      <c r="AN394" s="79" t="b">
        <v>0</v>
      </c>
      <c r="AO394" s="85" t="s">
        <v>1026</v>
      </c>
      <c r="AP394" s="79" t="s">
        <v>176</v>
      </c>
      <c r="AQ394" s="79">
        <v>0</v>
      </c>
      <c r="AR394" s="79">
        <v>0</v>
      </c>
      <c r="AS394" s="79"/>
      <c r="AT394" s="79"/>
      <c r="AU394" s="79"/>
      <c r="AV394" s="79"/>
      <c r="AW394" s="79"/>
      <c r="AX394" s="79"/>
      <c r="AY394" s="79"/>
      <c r="AZ394" s="79"/>
      <c r="BA394">
        <v>2</v>
      </c>
      <c r="BB394" s="78" t="str">
        <f>REPLACE(INDEX(GroupVertices[Group],MATCH(Edges[[#This Row],[Vertex 1]],GroupVertices[Vertex],0)),1,1,"")</f>
        <v>1</v>
      </c>
      <c r="BC394" s="78" t="str">
        <f>REPLACE(INDEX(GroupVertices[Group],MATCH(Edges[[#This Row],[Vertex 2]],GroupVertices[Vertex],0)),1,1,"")</f>
        <v>1</v>
      </c>
      <c r="BD394" s="48">
        <v>0</v>
      </c>
      <c r="BE394" s="49">
        <v>0</v>
      </c>
      <c r="BF394" s="48">
        <v>0</v>
      </c>
      <c r="BG394" s="49">
        <v>0</v>
      </c>
      <c r="BH394" s="48">
        <v>0</v>
      </c>
      <c r="BI394" s="49">
        <v>0</v>
      </c>
      <c r="BJ394" s="48">
        <v>8</v>
      </c>
      <c r="BK394" s="49">
        <v>100</v>
      </c>
      <c r="BL394" s="48">
        <v>8</v>
      </c>
    </row>
    <row r="395" spans="1:64" ht="15">
      <c r="A395" s="64" t="s">
        <v>249</v>
      </c>
      <c r="B395" s="64" t="s">
        <v>334</v>
      </c>
      <c r="C395" s="65" t="s">
        <v>2656</v>
      </c>
      <c r="D395" s="66">
        <v>3</v>
      </c>
      <c r="E395" s="67" t="s">
        <v>132</v>
      </c>
      <c r="F395" s="68">
        <v>35</v>
      </c>
      <c r="G395" s="65"/>
      <c r="H395" s="69"/>
      <c r="I395" s="70"/>
      <c r="J395" s="70"/>
      <c r="K395" s="34" t="s">
        <v>65</v>
      </c>
      <c r="L395" s="77">
        <v>395</v>
      </c>
      <c r="M395" s="77"/>
      <c r="N395" s="72"/>
      <c r="O395" s="79" t="s">
        <v>337</v>
      </c>
      <c r="P395" s="81">
        <v>43748.642916666664</v>
      </c>
      <c r="Q395" s="79" t="s">
        <v>494</v>
      </c>
      <c r="R395" s="79"/>
      <c r="S395" s="79"/>
      <c r="T395" s="79"/>
      <c r="U395" s="79"/>
      <c r="V395" s="82" t="s">
        <v>603</v>
      </c>
      <c r="W395" s="81">
        <v>43748.642916666664</v>
      </c>
      <c r="X395" s="82" t="s">
        <v>776</v>
      </c>
      <c r="Y395" s="79"/>
      <c r="Z395" s="79"/>
      <c r="AA395" s="85" t="s">
        <v>948</v>
      </c>
      <c r="AB395" s="85" t="s">
        <v>1027</v>
      </c>
      <c r="AC395" s="79" t="b">
        <v>0</v>
      </c>
      <c r="AD395" s="79">
        <v>1</v>
      </c>
      <c r="AE395" s="85" t="s">
        <v>1100</v>
      </c>
      <c r="AF395" s="79" t="b">
        <v>0</v>
      </c>
      <c r="AG395" s="79" t="s">
        <v>1102</v>
      </c>
      <c r="AH395" s="79"/>
      <c r="AI395" s="85" t="s">
        <v>1033</v>
      </c>
      <c r="AJ395" s="79" t="b">
        <v>0</v>
      </c>
      <c r="AK395" s="79">
        <v>0</v>
      </c>
      <c r="AL395" s="85" t="s">
        <v>1033</v>
      </c>
      <c r="AM395" s="79" t="s">
        <v>1109</v>
      </c>
      <c r="AN395" s="79" t="b">
        <v>0</v>
      </c>
      <c r="AO395" s="85" t="s">
        <v>1027</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1</v>
      </c>
      <c r="BC395" s="78" t="str">
        <f>REPLACE(INDEX(GroupVertices[Group],MATCH(Edges[[#This Row],[Vertex 2]],GroupVertices[Vertex],0)),1,1,"")</f>
        <v>1</v>
      </c>
      <c r="BD395" s="48">
        <v>0</v>
      </c>
      <c r="BE395" s="49">
        <v>0</v>
      </c>
      <c r="BF395" s="48">
        <v>1</v>
      </c>
      <c r="BG395" s="49">
        <v>6.666666666666667</v>
      </c>
      <c r="BH395" s="48">
        <v>1</v>
      </c>
      <c r="BI395" s="49">
        <v>6.666666666666667</v>
      </c>
      <c r="BJ395" s="48">
        <v>14</v>
      </c>
      <c r="BK395" s="49">
        <v>93.33333333333333</v>
      </c>
      <c r="BL395" s="48">
        <v>15</v>
      </c>
    </row>
    <row r="396" spans="1:64" ht="15">
      <c r="A396" s="64" t="s">
        <v>249</v>
      </c>
      <c r="B396" s="64" t="s">
        <v>335</v>
      </c>
      <c r="C396" s="65" t="s">
        <v>2658</v>
      </c>
      <c r="D396" s="66">
        <v>6.5</v>
      </c>
      <c r="E396" s="67" t="s">
        <v>136</v>
      </c>
      <c r="F396" s="68">
        <v>23.5</v>
      </c>
      <c r="G396" s="65"/>
      <c r="H396" s="69"/>
      <c r="I396" s="70"/>
      <c r="J396" s="70"/>
      <c r="K396" s="34" t="s">
        <v>65</v>
      </c>
      <c r="L396" s="77">
        <v>396</v>
      </c>
      <c r="M396" s="77"/>
      <c r="N396" s="72"/>
      <c r="O396" s="79" t="s">
        <v>337</v>
      </c>
      <c r="P396" s="81">
        <v>43700.66119212963</v>
      </c>
      <c r="Q396" s="79" t="s">
        <v>495</v>
      </c>
      <c r="R396" s="79"/>
      <c r="S396" s="79"/>
      <c r="T396" s="79"/>
      <c r="U396" s="79"/>
      <c r="V396" s="82" t="s">
        <v>603</v>
      </c>
      <c r="W396" s="81">
        <v>43700.66119212963</v>
      </c>
      <c r="X396" s="82" t="s">
        <v>777</v>
      </c>
      <c r="Y396" s="79"/>
      <c r="Z396" s="79"/>
      <c r="AA396" s="85" t="s">
        <v>949</v>
      </c>
      <c r="AB396" s="85" t="s">
        <v>1028</v>
      </c>
      <c r="AC396" s="79" t="b">
        <v>0</v>
      </c>
      <c r="AD396" s="79">
        <v>0</v>
      </c>
      <c r="AE396" s="85" t="s">
        <v>1101</v>
      </c>
      <c r="AF396" s="79" t="b">
        <v>0</v>
      </c>
      <c r="AG396" s="79" t="s">
        <v>1107</v>
      </c>
      <c r="AH396" s="79"/>
      <c r="AI396" s="85" t="s">
        <v>1033</v>
      </c>
      <c r="AJ396" s="79" t="b">
        <v>0</v>
      </c>
      <c r="AK396" s="79">
        <v>0</v>
      </c>
      <c r="AL396" s="85" t="s">
        <v>1033</v>
      </c>
      <c r="AM396" s="79" t="s">
        <v>1109</v>
      </c>
      <c r="AN396" s="79" t="b">
        <v>0</v>
      </c>
      <c r="AO396" s="85" t="s">
        <v>1028</v>
      </c>
      <c r="AP396" s="79" t="s">
        <v>176</v>
      </c>
      <c r="AQ396" s="79">
        <v>0</v>
      </c>
      <c r="AR396" s="79">
        <v>0</v>
      </c>
      <c r="AS396" s="79"/>
      <c r="AT396" s="79"/>
      <c r="AU396" s="79"/>
      <c r="AV396" s="79"/>
      <c r="AW396" s="79"/>
      <c r="AX396" s="79"/>
      <c r="AY396" s="79"/>
      <c r="AZ396" s="79"/>
      <c r="BA396">
        <v>3</v>
      </c>
      <c r="BB396" s="78" t="str">
        <f>REPLACE(INDEX(GroupVertices[Group],MATCH(Edges[[#This Row],[Vertex 1]],GroupVertices[Vertex],0)),1,1,"")</f>
        <v>1</v>
      </c>
      <c r="BC396" s="78" t="str">
        <f>REPLACE(INDEX(GroupVertices[Group],MATCH(Edges[[#This Row],[Vertex 2]],GroupVertices[Vertex],0)),1,1,"")</f>
        <v>1</v>
      </c>
      <c r="BD396" s="48">
        <v>0</v>
      </c>
      <c r="BE396" s="49">
        <v>0</v>
      </c>
      <c r="BF396" s="48">
        <v>0</v>
      </c>
      <c r="BG396" s="49">
        <v>0</v>
      </c>
      <c r="BH396" s="48">
        <v>0</v>
      </c>
      <c r="BI396" s="49">
        <v>0</v>
      </c>
      <c r="BJ396" s="48">
        <v>7</v>
      </c>
      <c r="BK396" s="49">
        <v>100</v>
      </c>
      <c r="BL396" s="48">
        <v>7</v>
      </c>
    </row>
    <row r="397" spans="1:64" ht="15">
      <c r="A397" s="64" t="s">
        <v>249</v>
      </c>
      <c r="B397" s="64" t="s">
        <v>335</v>
      </c>
      <c r="C397" s="65" t="s">
        <v>2658</v>
      </c>
      <c r="D397" s="66">
        <v>6.5</v>
      </c>
      <c r="E397" s="67" t="s">
        <v>136</v>
      </c>
      <c r="F397" s="68">
        <v>23.5</v>
      </c>
      <c r="G397" s="65"/>
      <c r="H397" s="69"/>
      <c r="I397" s="70"/>
      <c r="J397" s="70"/>
      <c r="K397" s="34" t="s">
        <v>65</v>
      </c>
      <c r="L397" s="77">
        <v>397</v>
      </c>
      <c r="M397" s="77"/>
      <c r="N397" s="72"/>
      <c r="O397" s="79" t="s">
        <v>337</v>
      </c>
      <c r="P397" s="81">
        <v>43703.97565972222</v>
      </c>
      <c r="Q397" s="79" t="s">
        <v>496</v>
      </c>
      <c r="R397" s="79"/>
      <c r="S397" s="79"/>
      <c r="T397" s="79"/>
      <c r="U397" s="79"/>
      <c r="V397" s="82" t="s">
        <v>603</v>
      </c>
      <c r="W397" s="81">
        <v>43703.97565972222</v>
      </c>
      <c r="X397" s="82" t="s">
        <v>778</v>
      </c>
      <c r="Y397" s="79"/>
      <c r="Z397" s="79"/>
      <c r="AA397" s="85" t="s">
        <v>950</v>
      </c>
      <c r="AB397" s="85" t="s">
        <v>1029</v>
      </c>
      <c r="AC397" s="79" t="b">
        <v>0</v>
      </c>
      <c r="AD397" s="79">
        <v>0</v>
      </c>
      <c r="AE397" s="85" t="s">
        <v>1101</v>
      </c>
      <c r="AF397" s="79" t="b">
        <v>0</v>
      </c>
      <c r="AG397" s="79" t="s">
        <v>1102</v>
      </c>
      <c r="AH397" s="79"/>
      <c r="AI397" s="85" t="s">
        <v>1033</v>
      </c>
      <c r="AJ397" s="79" t="b">
        <v>0</v>
      </c>
      <c r="AK397" s="79">
        <v>0</v>
      </c>
      <c r="AL397" s="85" t="s">
        <v>1033</v>
      </c>
      <c r="AM397" s="79" t="s">
        <v>1109</v>
      </c>
      <c r="AN397" s="79" t="b">
        <v>0</v>
      </c>
      <c r="AO397" s="85" t="s">
        <v>1029</v>
      </c>
      <c r="AP397" s="79" t="s">
        <v>176</v>
      </c>
      <c r="AQ397" s="79">
        <v>0</v>
      </c>
      <c r="AR397" s="79">
        <v>0</v>
      </c>
      <c r="AS397" s="79"/>
      <c r="AT397" s="79"/>
      <c r="AU397" s="79"/>
      <c r="AV397" s="79"/>
      <c r="AW397" s="79"/>
      <c r="AX397" s="79"/>
      <c r="AY397" s="79"/>
      <c r="AZ397" s="79"/>
      <c r="BA397">
        <v>3</v>
      </c>
      <c r="BB397" s="78" t="str">
        <f>REPLACE(INDEX(GroupVertices[Group],MATCH(Edges[[#This Row],[Vertex 1]],GroupVertices[Vertex],0)),1,1,"")</f>
        <v>1</v>
      </c>
      <c r="BC397" s="78" t="str">
        <f>REPLACE(INDEX(GroupVertices[Group],MATCH(Edges[[#This Row],[Vertex 2]],GroupVertices[Vertex],0)),1,1,"")</f>
        <v>1</v>
      </c>
      <c r="BD397" s="48">
        <v>0</v>
      </c>
      <c r="BE397" s="49">
        <v>0</v>
      </c>
      <c r="BF397" s="48">
        <v>0</v>
      </c>
      <c r="BG397" s="49">
        <v>0</v>
      </c>
      <c r="BH397" s="48">
        <v>0</v>
      </c>
      <c r="BI397" s="49">
        <v>0</v>
      </c>
      <c r="BJ397" s="48">
        <v>2</v>
      </c>
      <c r="BK397" s="49">
        <v>100</v>
      </c>
      <c r="BL397" s="48">
        <v>2</v>
      </c>
    </row>
    <row r="398" spans="1:64" ht="15">
      <c r="A398" s="64" t="s">
        <v>249</v>
      </c>
      <c r="B398" s="64" t="s">
        <v>335</v>
      </c>
      <c r="C398" s="65" t="s">
        <v>2656</v>
      </c>
      <c r="D398" s="66">
        <v>3</v>
      </c>
      <c r="E398" s="67" t="s">
        <v>132</v>
      </c>
      <c r="F398" s="68">
        <v>35</v>
      </c>
      <c r="G398" s="65"/>
      <c r="H398" s="69"/>
      <c r="I398" s="70"/>
      <c r="J398" s="70"/>
      <c r="K398" s="34" t="s">
        <v>65</v>
      </c>
      <c r="L398" s="77">
        <v>398</v>
      </c>
      <c r="M398" s="77"/>
      <c r="N398" s="72"/>
      <c r="O398" s="79" t="s">
        <v>336</v>
      </c>
      <c r="P398" s="81">
        <v>43705.30087962963</v>
      </c>
      <c r="Q398" s="79" t="s">
        <v>444</v>
      </c>
      <c r="R398" s="79"/>
      <c r="S398" s="79"/>
      <c r="T398" s="79"/>
      <c r="U398" s="79"/>
      <c r="V398" s="82" t="s">
        <v>603</v>
      </c>
      <c r="W398" s="81">
        <v>43705.30087962963</v>
      </c>
      <c r="X398" s="82" t="s">
        <v>726</v>
      </c>
      <c r="Y398" s="79"/>
      <c r="Z398" s="79"/>
      <c r="AA398" s="85" t="s">
        <v>898</v>
      </c>
      <c r="AB398" s="85" t="s">
        <v>988</v>
      </c>
      <c r="AC398" s="79" t="b">
        <v>0</v>
      </c>
      <c r="AD398" s="79">
        <v>1</v>
      </c>
      <c r="AE398" s="85" t="s">
        <v>1071</v>
      </c>
      <c r="AF398" s="79" t="b">
        <v>0</v>
      </c>
      <c r="AG398" s="79" t="s">
        <v>1102</v>
      </c>
      <c r="AH398" s="79"/>
      <c r="AI398" s="85" t="s">
        <v>1033</v>
      </c>
      <c r="AJ398" s="79" t="b">
        <v>0</v>
      </c>
      <c r="AK398" s="79">
        <v>0</v>
      </c>
      <c r="AL398" s="85" t="s">
        <v>1033</v>
      </c>
      <c r="AM398" s="79" t="s">
        <v>1109</v>
      </c>
      <c r="AN398" s="79" t="b">
        <v>0</v>
      </c>
      <c r="AO398" s="85" t="s">
        <v>988</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1</v>
      </c>
      <c r="BC398" s="78" t="str">
        <f>REPLACE(INDEX(GroupVertices[Group],MATCH(Edges[[#This Row],[Vertex 2]],GroupVertices[Vertex],0)),1,1,"")</f>
        <v>1</v>
      </c>
      <c r="BD398" s="48">
        <v>1</v>
      </c>
      <c r="BE398" s="49">
        <v>10</v>
      </c>
      <c r="BF398" s="48">
        <v>1</v>
      </c>
      <c r="BG398" s="49">
        <v>10</v>
      </c>
      <c r="BH398" s="48">
        <v>0</v>
      </c>
      <c r="BI398" s="49">
        <v>0</v>
      </c>
      <c r="BJ398" s="48">
        <v>8</v>
      </c>
      <c r="BK398" s="49">
        <v>80</v>
      </c>
      <c r="BL398" s="48">
        <v>10</v>
      </c>
    </row>
    <row r="399" spans="1:64" ht="15">
      <c r="A399" s="64" t="s">
        <v>249</v>
      </c>
      <c r="B399" s="64" t="s">
        <v>335</v>
      </c>
      <c r="C399" s="65" t="s">
        <v>2658</v>
      </c>
      <c r="D399" s="66">
        <v>6.5</v>
      </c>
      <c r="E399" s="67" t="s">
        <v>136</v>
      </c>
      <c r="F399" s="68">
        <v>23.5</v>
      </c>
      <c r="G399" s="65"/>
      <c r="H399" s="69"/>
      <c r="I399" s="70"/>
      <c r="J399" s="70"/>
      <c r="K399" s="34" t="s">
        <v>65</v>
      </c>
      <c r="L399" s="77">
        <v>399</v>
      </c>
      <c r="M399" s="77"/>
      <c r="N399" s="72"/>
      <c r="O399" s="79" t="s">
        <v>337</v>
      </c>
      <c r="P399" s="81">
        <v>43749.66394675926</v>
      </c>
      <c r="Q399" s="79" t="s">
        <v>497</v>
      </c>
      <c r="R399" s="79"/>
      <c r="S399" s="79"/>
      <c r="T399" s="79"/>
      <c r="U399" s="79"/>
      <c r="V399" s="82" t="s">
        <v>603</v>
      </c>
      <c r="W399" s="81">
        <v>43749.66394675926</v>
      </c>
      <c r="X399" s="82" t="s">
        <v>779</v>
      </c>
      <c r="Y399" s="79"/>
      <c r="Z399" s="79"/>
      <c r="AA399" s="85" t="s">
        <v>951</v>
      </c>
      <c r="AB399" s="85" t="s">
        <v>1030</v>
      </c>
      <c r="AC399" s="79" t="b">
        <v>0</v>
      </c>
      <c r="AD399" s="79">
        <v>0</v>
      </c>
      <c r="AE399" s="85" t="s">
        <v>1101</v>
      </c>
      <c r="AF399" s="79" t="b">
        <v>0</v>
      </c>
      <c r="AG399" s="79" t="s">
        <v>1102</v>
      </c>
      <c r="AH399" s="79"/>
      <c r="AI399" s="85" t="s">
        <v>1033</v>
      </c>
      <c r="AJ399" s="79" t="b">
        <v>0</v>
      </c>
      <c r="AK399" s="79">
        <v>0</v>
      </c>
      <c r="AL399" s="85" t="s">
        <v>1033</v>
      </c>
      <c r="AM399" s="79" t="s">
        <v>1109</v>
      </c>
      <c r="AN399" s="79" t="b">
        <v>0</v>
      </c>
      <c r="AO399" s="85" t="s">
        <v>1030</v>
      </c>
      <c r="AP399" s="79" t="s">
        <v>176</v>
      </c>
      <c r="AQ399" s="79">
        <v>0</v>
      </c>
      <c r="AR399" s="79">
        <v>0</v>
      </c>
      <c r="AS399" s="79"/>
      <c r="AT399" s="79"/>
      <c r="AU399" s="79"/>
      <c r="AV399" s="79"/>
      <c r="AW399" s="79"/>
      <c r="AX399" s="79"/>
      <c r="AY399" s="79"/>
      <c r="AZ399" s="79"/>
      <c r="BA399">
        <v>3</v>
      </c>
      <c r="BB399" s="78" t="str">
        <f>REPLACE(INDEX(GroupVertices[Group],MATCH(Edges[[#This Row],[Vertex 1]],GroupVertices[Vertex],0)),1,1,"")</f>
        <v>1</v>
      </c>
      <c r="BC399" s="78" t="str">
        <f>REPLACE(INDEX(GroupVertices[Group],MATCH(Edges[[#This Row],[Vertex 2]],GroupVertices[Vertex],0)),1,1,"")</f>
        <v>1</v>
      </c>
      <c r="BD399" s="48">
        <v>1</v>
      </c>
      <c r="BE399" s="49">
        <v>3.8461538461538463</v>
      </c>
      <c r="BF399" s="48">
        <v>2</v>
      </c>
      <c r="BG399" s="49">
        <v>7.6923076923076925</v>
      </c>
      <c r="BH399" s="48">
        <v>0</v>
      </c>
      <c r="BI399" s="49">
        <v>0</v>
      </c>
      <c r="BJ399" s="48">
        <v>23</v>
      </c>
      <c r="BK399" s="49">
        <v>88.46153846153847</v>
      </c>
      <c r="BL399" s="48">
        <v>26</v>
      </c>
    </row>
    <row r="400" spans="1:64" ht="15">
      <c r="A400" s="64" t="s">
        <v>249</v>
      </c>
      <c r="B400" s="64" t="s">
        <v>249</v>
      </c>
      <c r="C400" s="65" t="s">
        <v>2659</v>
      </c>
      <c r="D400" s="66">
        <v>10</v>
      </c>
      <c r="E400" s="67" t="s">
        <v>136</v>
      </c>
      <c r="F400" s="68">
        <v>12</v>
      </c>
      <c r="G400" s="65"/>
      <c r="H400" s="69"/>
      <c r="I400" s="70"/>
      <c r="J400" s="70"/>
      <c r="K400" s="34" t="s">
        <v>65</v>
      </c>
      <c r="L400" s="77">
        <v>400</v>
      </c>
      <c r="M400" s="77"/>
      <c r="N400" s="72"/>
      <c r="O400" s="79" t="s">
        <v>176</v>
      </c>
      <c r="P400" s="81">
        <v>43679.98663194444</v>
      </c>
      <c r="Q400" s="79" t="s">
        <v>498</v>
      </c>
      <c r="R400" s="82" t="s">
        <v>542</v>
      </c>
      <c r="S400" s="79" t="s">
        <v>550</v>
      </c>
      <c r="T400" s="79"/>
      <c r="U400" s="79"/>
      <c r="V400" s="82" t="s">
        <v>603</v>
      </c>
      <c r="W400" s="81">
        <v>43679.98663194444</v>
      </c>
      <c r="X400" s="82" t="s">
        <v>780</v>
      </c>
      <c r="Y400" s="79">
        <v>37.7793</v>
      </c>
      <c r="Z400" s="79">
        <v>-122.419</v>
      </c>
      <c r="AA400" s="85" t="s">
        <v>952</v>
      </c>
      <c r="AB400" s="79"/>
      <c r="AC400" s="79" t="b">
        <v>0</v>
      </c>
      <c r="AD400" s="79">
        <v>4</v>
      </c>
      <c r="AE400" s="85" t="s">
        <v>1033</v>
      </c>
      <c r="AF400" s="79" t="b">
        <v>0</v>
      </c>
      <c r="AG400" s="79" t="s">
        <v>1102</v>
      </c>
      <c r="AH400" s="79"/>
      <c r="AI400" s="85" t="s">
        <v>1033</v>
      </c>
      <c r="AJ400" s="79" t="b">
        <v>0</v>
      </c>
      <c r="AK400" s="79">
        <v>1</v>
      </c>
      <c r="AL400" s="85" t="s">
        <v>1033</v>
      </c>
      <c r="AM400" s="79" t="s">
        <v>1113</v>
      </c>
      <c r="AN400" s="79" t="b">
        <v>0</v>
      </c>
      <c r="AO400" s="85" t="s">
        <v>952</v>
      </c>
      <c r="AP400" s="79" t="s">
        <v>176</v>
      </c>
      <c r="AQ400" s="79">
        <v>0</v>
      </c>
      <c r="AR400" s="79">
        <v>0</v>
      </c>
      <c r="AS400" s="79" t="s">
        <v>1121</v>
      </c>
      <c r="AT400" s="79" t="s">
        <v>1124</v>
      </c>
      <c r="AU400" s="79" t="s">
        <v>1125</v>
      </c>
      <c r="AV400" s="79" t="s">
        <v>1132</v>
      </c>
      <c r="AW400" s="79" t="s">
        <v>1141</v>
      </c>
      <c r="AX400" s="79" t="s">
        <v>1149</v>
      </c>
      <c r="AY400" s="79" t="s">
        <v>1153</v>
      </c>
      <c r="AZ400" s="82" t="s">
        <v>1161</v>
      </c>
      <c r="BA400">
        <v>7</v>
      </c>
      <c r="BB400" s="78" t="str">
        <f>REPLACE(INDEX(GroupVertices[Group],MATCH(Edges[[#This Row],[Vertex 1]],GroupVertices[Vertex],0)),1,1,"")</f>
        <v>1</v>
      </c>
      <c r="BC400" s="78" t="str">
        <f>REPLACE(INDEX(GroupVertices[Group],MATCH(Edges[[#This Row],[Vertex 2]],GroupVertices[Vertex],0)),1,1,"")</f>
        <v>1</v>
      </c>
      <c r="BD400" s="48">
        <v>4</v>
      </c>
      <c r="BE400" s="49">
        <v>10.526315789473685</v>
      </c>
      <c r="BF400" s="48">
        <v>1</v>
      </c>
      <c r="BG400" s="49">
        <v>2.6315789473684212</v>
      </c>
      <c r="BH400" s="48">
        <v>0</v>
      </c>
      <c r="BI400" s="49">
        <v>0</v>
      </c>
      <c r="BJ400" s="48">
        <v>33</v>
      </c>
      <c r="BK400" s="49">
        <v>86.84210526315789</v>
      </c>
      <c r="BL400" s="48">
        <v>38</v>
      </c>
    </row>
    <row r="401" spans="1:64" ht="15">
      <c r="A401" s="64" t="s">
        <v>249</v>
      </c>
      <c r="B401" s="64" t="s">
        <v>249</v>
      </c>
      <c r="C401" s="65" t="s">
        <v>2659</v>
      </c>
      <c r="D401" s="66">
        <v>10</v>
      </c>
      <c r="E401" s="67" t="s">
        <v>136</v>
      </c>
      <c r="F401" s="68">
        <v>12</v>
      </c>
      <c r="G401" s="65"/>
      <c r="H401" s="69"/>
      <c r="I401" s="70"/>
      <c r="J401" s="70"/>
      <c r="K401" s="34" t="s">
        <v>65</v>
      </c>
      <c r="L401" s="77">
        <v>401</v>
      </c>
      <c r="M401" s="77"/>
      <c r="N401" s="72"/>
      <c r="O401" s="79" t="s">
        <v>176</v>
      </c>
      <c r="P401" s="81">
        <v>43687.71288194445</v>
      </c>
      <c r="Q401" s="79" t="s">
        <v>499</v>
      </c>
      <c r="R401" s="79"/>
      <c r="S401" s="79"/>
      <c r="T401" s="79"/>
      <c r="U401" s="79"/>
      <c r="V401" s="82" t="s">
        <v>603</v>
      </c>
      <c r="W401" s="81">
        <v>43687.71288194445</v>
      </c>
      <c r="X401" s="82" t="s">
        <v>781</v>
      </c>
      <c r="Y401" s="79"/>
      <c r="Z401" s="79"/>
      <c r="AA401" s="85" t="s">
        <v>953</v>
      </c>
      <c r="AB401" s="79"/>
      <c r="AC401" s="79" t="b">
        <v>0</v>
      </c>
      <c r="AD401" s="79">
        <v>15</v>
      </c>
      <c r="AE401" s="85" t="s">
        <v>1033</v>
      </c>
      <c r="AF401" s="79" t="b">
        <v>0</v>
      </c>
      <c r="AG401" s="79" t="s">
        <v>1102</v>
      </c>
      <c r="AH401" s="79"/>
      <c r="AI401" s="85" t="s">
        <v>1033</v>
      </c>
      <c r="AJ401" s="79" t="b">
        <v>0</v>
      </c>
      <c r="AK401" s="79">
        <v>2</v>
      </c>
      <c r="AL401" s="85" t="s">
        <v>1033</v>
      </c>
      <c r="AM401" s="79" t="s">
        <v>1109</v>
      </c>
      <c r="AN401" s="79" t="b">
        <v>0</v>
      </c>
      <c r="AO401" s="85" t="s">
        <v>953</v>
      </c>
      <c r="AP401" s="79" t="s">
        <v>176</v>
      </c>
      <c r="AQ401" s="79">
        <v>0</v>
      </c>
      <c r="AR401" s="79">
        <v>0</v>
      </c>
      <c r="AS401" s="79" t="s">
        <v>1118</v>
      </c>
      <c r="AT401" s="79" t="s">
        <v>1124</v>
      </c>
      <c r="AU401" s="79" t="s">
        <v>1125</v>
      </c>
      <c r="AV401" s="79" t="s">
        <v>1130</v>
      </c>
      <c r="AW401" s="79" t="s">
        <v>1139</v>
      </c>
      <c r="AX401" s="79" t="s">
        <v>1147</v>
      </c>
      <c r="AY401" s="79" t="s">
        <v>1152</v>
      </c>
      <c r="AZ401" s="82" t="s">
        <v>1159</v>
      </c>
      <c r="BA401">
        <v>7</v>
      </c>
      <c r="BB401" s="78" t="str">
        <f>REPLACE(INDEX(GroupVertices[Group],MATCH(Edges[[#This Row],[Vertex 1]],GroupVertices[Vertex],0)),1,1,"")</f>
        <v>1</v>
      </c>
      <c r="BC401" s="78" t="str">
        <f>REPLACE(INDEX(GroupVertices[Group],MATCH(Edges[[#This Row],[Vertex 2]],GroupVertices[Vertex],0)),1,1,"")</f>
        <v>1</v>
      </c>
      <c r="BD401" s="48">
        <v>2</v>
      </c>
      <c r="BE401" s="49">
        <v>16.666666666666668</v>
      </c>
      <c r="BF401" s="48">
        <v>2</v>
      </c>
      <c r="BG401" s="49">
        <v>16.666666666666668</v>
      </c>
      <c r="BH401" s="48">
        <v>0</v>
      </c>
      <c r="BI401" s="49">
        <v>0</v>
      </c>
      <c r="BJ401" s="48">
        <v>8</v>
      </c>
      <c r="BK401" s="49">
        <v>66.66666666666667</v>
      </c>
      <c r="BL401" s="48">
        <v>12</v>
      </c>
    </row>
    <row r="402" spans="1:64" ht="15">
      <c r="A402" s="64" t="s">
        <v>249</v>
      </c>
      <c r="B402" s="64" t="s">
        <v>249</v>
      </c>
      <c r="C402" s="65" t="s">
        <v>2659</v>
      </c>
      <c r="D402" s="66">
        <v>10</v>
      </c>
      <c r="E402" s="67" t="s">
        <v>136</v>
      </c>
      <c r="F402" s="68">
        <v>12</v>
      </c>
      <c r="G402" s="65"/>
      <c r="H402" s="69"/>
      <c r="I402" s="70"/>
      <c r="J402" s="70"/>
      <c r="K402" s="34" t="s">
        <v>65</v>
      </c>
      <c r="L402" s="77">
        <v>402</v>
      </c>
      <c r="M402" s="77"/>
      <c r="N402" s="72"/>
      <c r="O402" s="79" t="s">
        <v>176</v>
      </c>
      <c r="P402" s="81">
        <v>43690.80918981481</v>
      </c>
      <c r="Q402" s="79" t="s">
        <v>500</v>
      </c>
      <c r="R402" s="82" t="s">
        <v>543</v>
      </c>
      <c r="S402" s="79" t="s">
        <v>550</v>
      </c>
      <c r="T402" s="79" t="s">
        <v>556</v>
      </c>
      <c r="U402" s="79"/>
      <c r="V402" s="82" t="s">
        <v>603</v>
      </c>
      <c r="W402" s="81">
        <v>43690.80918981481</v>
      </c>
      <c r="X402" s="82" t="s">
        <v>782</v>
      </c>
      <c r="Y402" s="79">
        <v>38.5763</v>
      </c>
      <c r="Z402" s="79">
        <v>-121.4927</v>
      </c>
      <c r="AA402" s="85" t="s">
        <v>954</v>
      </c>
      <c r="AB402" s="79"/>
      <c r="AC402" s="79" t="b">
        <v>0</v>
      </c>
      <c r="AD402" s="79">
        <v>4</v>
      </c>
      <c r="AE402" s="85" t="s">
        <v>1033</v>
      </c>
      <c r="AF402" s="79" t="b">
        <v>0</v>
      </c>
      <c r="AG402" s="79" t="s">
        <v>1102</v>
      </c>
      <c r="AH402" s="79"/>
      <c r="AI402" s="85" t="s">
        <v>1033</v>
      </c>
      <c r="AJ402" s="79" t="b">
        <v>0</v>
      </c>
      <c r="AK402" s="79">
        <v>0</v>
      </c>
      <c r="AL402" s="85" t="s">
        <v>1033</v>
      </c>
      <c r="AM402" s="79" t="s">
        <v>1113</v>
      </c>
      <c r="AN402" s="79" t="b">
        <v>0</v>
      </c>
      <c r="AO402" s="85" t="s">
        <v>954</v>
      </c>
      <c r="AP402" s="79" t="s">
        <v>176</v>
      </c>
      <c r="AQ402" s="79">
        <v>0</v>
      </c>
      <c r="AR402" s="79">
        <v>0</v>
      </c>
      <c r="AS402" s="79" t="s">
        <v>1122</v>
      </c>
      <c r="AT402" s="79" t="s">
        <v>1124</v>
      </c>
      <c r="AU402" s="79" t="s">
        <v>1125</v>
      </c>
      <c r="AV402" s="79" t="s">
        <v>1133</v>
      </c>
      <c r="AW402" s="79" t="s">
        <v>1142</v>
      </c>
      <c r="AX402" s="79" t="s">
        <v>1150</v>
      </c>
      <c r="AY402" s="79" t="s">
        <v>1153</v>
      </c>
      <c r="AZ402" s="82" t="s">
        <v>1162</v>
      </c>
      <c r="BA402">
        <v>7</v>
      </c>
      <c r="BB402" s="78" t="str">
        <f>REPLACE(INDEX(GroupVertices[Group],MATCH(Edges[[#This Row],[Vertex 1]],GroupVertices[Vertex],0)),1,1,"")</f>
        <v>1</v>
      </c>
      <c r="BC402" s="78" t="str">
        <f>REPLACE(INDEX(GroupVertices[Group],MATCH(Edges[[#This Row],[Vertex 2]],GroupVertices[Vertex],0)),1,1,"")</f>
        <v>1</v>
      </c>
      <c r="BD402" s="48">
        <v>2</v>
      </c>
      <c r="BE402" s="49">
        <v>6.666666666666667</v>
      </c>
      <c r="BF402" s="48">
        <v>0</v>
      </c>
      <c r="BG402" s="49">
        <v>0</v>
      </c>
      <c r="BH402" s="48">
        <v>0</v>
      </c>
      <c r="BI402" s="49">
        <v>0</v>
      </c>
      <c r="BJ402" s="48">
        <v>28</v>
      </c>
      <c r="BK402" s="49">
        <v>93.33333333333333</v>
      </c>
      <c r="BL402" s="48">
        <v>30</v>
      </c>
    </row>
    <row r="403" spans="1:64" ht="15">
      <c r="A403" s="64" t="s">
        <v>249</v>
      </c>
      <c r="B403" s="64" t="s">
        <v>249</v>
      </c>
      <c r="C403" s="65" t="s">
        <v>2659</v>
      </c>
      <c r="D403" s="66">
        <v>10</v>
      </c>
      <c r="E403" s="67" t="s">
        <v>136</v>
      </c>
      <c r="F403" s="68">
        <v>12</v>
      </c>
      <c r="G403" s="65"/>
      <c r="H403" s="69"/>
      <c r="I403" s="70"/>
      <c r="J403" s="70"/>
      <c r="K403" s="34" t="s">
        <v>65</v>
      </c>
      <c r="L403" s="77">
        <v>403</v>
      </c>
      <c r="M403" s="77"/>
      <c r="N403" s="72"/>
      <c r="O403" s="79" t="s">
        <v>176</v>
      </c>
      <c r="P403" s="81">
        <v>43690.89618055556</v>
      </c>
      <c r="Q403" s="79" t="s">
        <v>501</v>
      </c>
      <c r="R403" s="82" t="s">
        <v>544</v>
      </c>
      <c r="S403" s="79" t="s">
        <v>550</v>
      </c>
      <c r="T403" s="79"/>
      <c r="U403" s="79"/>
      <c r="V403" s="82" t="s">
        <v>603</v>
      </c>
      <c r="W403" s="81">
        <v>43690.89618055556</v>
      </c>
      <c r="X403" s="82" t="s">
        <v>783</v>
      </c>
      <c r="Y403" s="79">
        <v>38.5763</v>
      </c>
      <c r="Z403" s="79">
        <v>-121.4927</v>
      </c>
      <c r="AA403" s="85" t="s">
        <v>955</v>
      </c>
      <c r="AB403" s="79"/>
      <c r="AC403" s="79" t="b">
        <v>0</v>
      </c>
      <c r="AD403" s="79">
        <v>1</v>
      </c>
      <c r="AE403" s="85" t="s">
        <v>1033</v>
      </c>
      <c r="AF403" s="79" t="b">
        <v>0</v>
      </c>
      <c r="AG403" s="79" t="s">
        <v>1102</v>
      </c>
      <c r="AH403" s="79"/>
      <c r="AI403" s="85" t="s">
        <v>1033</v>
      </c>
      <c r="AJ403" s="79" t="b">
        <v>0</v>
      </c>
      <c r="AK403" s="79">
        <v>0</v>
      </c>
      <c r="AL403" s="85" t="s">
        <v>1033</v>
      </c>
      <c r="AM403" s="79" t="s">
        <v>1113</v>
      </c>
      <c r="AN403" s="79" t="b">
        <v>0</v>
      </c>
      <c r="AO403" s="85" t="s">
        <v>955</v>
      </c>
      <c r="AP403" s="79" t="s">
        <v>176</v>
      </c>
      <c r="AQ403" s="79">
        <v>0</v>
      </c>
      <c r="AR403" s="79">
        <v>0</v>
      </c>
      <c r="AS403" s="79" t="s">
        <v>1122</v>
      </c>
      <c r="AT403" s="79" t="s">
        <v>1124</v>
      </c>
      <c r="AU403" s="79" t="s">
        <v>1125</v>
      </c>
      <c r="AV403" s="79" t="s">
        <v>1133</v>
      </c>
      <c r="AW403" s="79" t="s">
        <v>1142</v>
      </c>
      <c r="AX403" s="79" t="s">
        <v>1150</v>
      </c>
      <c r="AY403" s="79" t="s">
        <v>1153</v>
      </c>
      <c r="AZ403" s="82" t="s">
        <v>1162</v>
      </c>
      <c r="BA403">
        <v>7</v>
      </c>
      <c r="BB403" s="78" t="str">
        <f>REPLACE(INDEX(GroupVertices[Group],MATCH(Edges[[#This Row],[Vertex 1]],GroupVertices[Vertex],0)),1,1,"")</f>
        <v>1</v>
      </c>
      <c r="BC403" s="78" t="str">
        <f>REPLACE(INDEX(GroupVertices[Group],MATCH(Edges[[#This Row],[Vertex 2]],GroupVertices[Vertex],0)),1,1,"")</f>
        <v>1</v>
      </c>
      <c r="BD403" s="48">
        <v>1</v>
      </c>
      <c r="BE403" s="49">
        <v>2.4390243902439024</v>
      </c>
      <c r="BF403" s="48">
        <v>0</v>
      </c>
      <c r="BG403" s="49">
        <v>0</v>
      </c>
      <c r="BH403" s="48">
        <v>0</v>
      </c>
      <c r="BI403" s="49">
        <v>0</v>
      </c>
      <c r="BJ403" s="48">
        <v>40</v>
      </c>
      <c r="BK403" s="49">
        <v>97.5609756097561</v>
      </c>
      <c r="BL403" s="48">
        <v>41</v>
      </c>
    </row>
    <row r="404" spans="1:64" ht="15">
      <c r="A404" s="64" t="s">
        <v>249</v>
      </c>
      <c r="B404" s="64" t="s">
        <v>249</v>
      </c>
      <c r="C404" s="65" t="s">
        <v>2659</v>
      </c>
      <c r="D404" s="66">
        <v>10</v>
      </c>
      <c r="E404" s="67" t="s">
        <v>136</v>
      </c>
      <c r="F404" s="68">
        <v>12</v>
      </c>
      <c r="G404" s="65"/>
      <c r="H404" s="69"/>
      <c r="I404" s="70"/>
      <c r="J404" s="70"/>
      <c r="K404" s="34" t="s">
        <v>65</v>
      </c>
      <c r="L404" s="77">
        <v>404</v>
      </c>
      <c r="M404" s="77"/>
      <c r="N404" s="72"/>
      <c r="O404" s="79" t="s">
        <v>176</v>
      </c>
      <c r="P404" s="81">
        <v>43729.92065972222</v>
      </c>
      <c r="Q404" s="79" t="s">
        <v>502</v>
      </c>
      <c r="R404" s="82" t="s">
        <v>545</v>
      </c>
      <c r="S404" s="79" t="s">
        <v>550</v>
      </c>
      <c r="T404" s="79"/>
      <c r="U404" s="79"/>
      <c r="V404" s="82" t="s">
        <v>603</v>
      </c>
      <c r="W404" s="81">
        <v>43729.92065972222</v>
      </c>
      <c r="X404" s="82" t="s">
        <v>784</v>
      </c>
      <c r="Y404" s="79">
        <v>38.43030935</v>
      </c>
      <c r="Z404" s="79">
        <v>-122.69937091</v>
      </c>
      <c r="AA404" s="85" t="s">
        <v>956</v>
      </c>
      <c r="AB404" s="79"/>
      <c r="AC404" s="79" t="b">
        <v>0</v>
      </c>
      <c r="AD404" s="79">
        <v>1</v>
      </c>
      <c r="AE404" s="85" t="s">
        <v>1033</v>
      </c>
      <c r="AF404" s="79" t="b">
        <v>0</v>
      </c>
      <c r="AG404" s="79" t="s">
        <v>1102</v>
      </c>
      <c r="AH404" s="79"/>
      <c r="AI404" s="85" t="s">
        <v>1033</v>
      </c>
      <c r="AJ404" s="79" t="b">
        <v>0</v>
      </c>
      <c r="AK404" s="79">
        <v>0</v>
      </c>
      <c r="AL404" s="85" t="s">
        <v>1033</v>
      </c>
      <c r="AM404" s="79" t="s">
        <v>1113</v>
      </c>
      <c r="AN404" s="79" t="b">
        <v>0</v>
      </c>
      <c r="AO404" s="85" t="s">
        <v>956</v>
      </c>
      <c r="AP404" s="79" t="s">
        <v>176</v>
      </c>
      <c r="AQ404" s="79">
        <v>0</v>
      </c>
      <c r="AR404" s="79">
        <v>0</v>
      </c>
      <c r="AS404" s="79" t="s">
        <v>1123</v>
      </c>
      <c r="AT404" s="79" t="s">
        <v>1124</v>
      </c>
      <c r="AU404" s="79" t="s">
        <v>1125</v>
      </c>
      <c r="AV404" s="79" t="s">
        <v>1134</v>
      </c>
      <c r="AW404" s="79" t="s">
        <v>1143</v>
      </c>
      <c r="AX404" s="79" t="s">
        <v>1151</v>
      </c>
      <c r="AY404" s="79" t="s">
        <v>1153</v>
      </c>
      <c r="AZ404" s="82" t="s">
        <v>1163</v>
      </c>
      <c r="BA404">
        <v>7</v>
      </c>
      <c r="BB404" s="78" t="str">
        <f>REPLACE(INDEX(GroupVertices[Group],MATCH(Edges[[#This Row],[Vertex 1]],GroupVertices[Vertex],0)),1,1,"")</f>
        <v>1</v>
      </c>
      <c r="BC404" s="78" t="str">
        <f>REPLACE(INDEX(GroupVertices[Group],MATCH(Edges[[#This Row],[Vertex 2]],GroupVertices[Vertex],0)),1,1,"")</f>
        <v>1</v>
      </c>
      <c r="BD404" s="48">
        <v>2</v>
      </c>
      <c r="BE404" s="49">
        <v>6.666666666666667</v>
      </c>
      <c r="BF404" s="48">
        <v>0</v>
      </c>
      <c r="BG404" s="49">
        <v>0</v>
      </c>
      <c r="BH404" s="48">
        <v>0</v>
      </c>
      <c r="BI404" s="49">
        <v>0</v>
      </c>
      <c r="BJ404" s="48">
        <v>28</v>
      </c>
      <c r="BK404" s="49">
        <v>93.33333333333333</v>
      </c>
      <c r="BL404" s="48">
        <v>30</v>
      </c>
    </row>
    <row r="405" spans="1:64" ht="15">
      <c r="A405" s="64" t="s">
        <v>249</v>
      </c>
      <c r="B405" s="64" t="s">
        <v>249</v>
      </c>
      <c r="C405" s="65" t="s">
        <v>2659</v>
      </c>
      <c r="D405" s="66">
        <v>10</v>
      </c>
      <c r="E405" s="67" t="s">
        <v>136</v>
      </c>
      <c r="F405" s="68">
        <v>12</v>
      </c>
      <c r="G405" s="65"/>
      <c r="H405" s="69"/>
      <c r="I405" s="70"/>
      <c r="J405" s="70"/>
      <c r="K405" s="34" t="s">
        <v>65</v>
      </c>
      <c r="L405" s="77">
        <v>405</v>
      </c>
      <c r="M405" s="77"/>
      <c r="N405" s="72"/>
      <c r="O405" s="79" t="s">
        <v>176</v>
      </c>
      <c r="P405" s="81">
        <v>43733.967835648145</v>
      </c>
      <c r="Q405" s="79" t="s">
        <v>503</v>
      </c>
      <c r="R405" s="82" t="s">
        <v>546</v>
      </c>
      <c r="S405" s="79" t="s">
        <v>548</v>
      </c>
      <c r="T405" s="79"/>
      <c r="U405" s="79"/>
      <c r="V405" s="82" t="s">
        <v>603</v>
      </c>
      <c r="W405" s="81">
        <v>43733.967835648145</v>
      </c>
      <c r="X405" s="82" t="s">
        <v>785</v>
      </c>
      <c r="Y405" s="79"/>
      <c r="Z405" s="79"/>
      <c r="AA405" s="85" t="s">
        <v>957</v>
      </c>
      <c r="AB405" s="79"/>
      <c r="AC405" s="79" t="b">
        <v>0</v>
      </c>
      <c r="AD405" s="79">
        <v>3</v>
      </c>
      <c r="AE405" s="85" t="s">
        <v>1033</v>
      </c>
      <c r="AF405" s="79" t="b">
        <v>1</v>
      </c>
      <c r="AG405" s="79" t="s">
        <v>1102</v>
      </c>
      <c r="AH405" s="79"/>
      <c r="AI405" s="85" t="s">
        <v>1009</v>
      </c>
      <c r="AJ405" s="79" t="b">
        <v>0</v>
      </c>
      <c r="AK405" s="79">
        <v>1</v>
      </c>
      <c r="AL405" s="85" t="s">
        <v>1033</v>
      </c>
      <c r="AM405" s="79" t="s">
        <v>1109</v>
      </c>
      <c r="AN405" s="79" t="b">
        <v>0</v>
      </c>
      <c r="AO405" s="85" t="s">
        <v>957</v>
      </c>
      <c r="AP405" s="79" t="s">
        <v>176</v>
      </c>
      <c r="AQ405" s="79">
        <v>0</v>
      </c>
      <c r="AR405" s="79">
        <v>0</v>
      </c>
      <c r="AS405" s="79" t="s">
        <v>1121</v>
      </c>
      <c r="AT405" s="79" t="s">
        <v>1124</v>
      </c>
      <c r="AU405" s="79" t="s">
        <v>1125</v>
      </c>
      <c r="AV405" s="79" t="s">
        <v>1132</v>
      </c>
      <c r="AW405" s="79" t="s">
        <v>1141</v>
      </c>
      <c r="AX405" s="79" t="s">
        <v>1149</v>
      </c>
      <c r="AY405" s="79" t="s">
        <v>1153</v>
      </c>
      <c r="AZ405" s="82" t="s">
        <v>1161</v>
      </c>
      <c r="BA405">
        <v>7</v>
      </c>
      <c r="BB405" s="78" t="str">
        <f>REPLACE(INDEX(GroupVertices[Group],MATCH(Edges[[#This Row],[Vertex 1]],GroupVertices[Vertex],0)),1,1,"")</f>
        <v>1</v>
      </c>
      <c r="BC405" s="78" t="str">
        <f>REPLACE(INDEX(GroupVertices[Group],MATCH(Edges[[#This Row],[Vertex 2]],GroupVertices[Vertex],0)),1,1,"")</f>
        <v>1</v>
      </c>
      <c r="BD405" s="48">
        <v>0</v>
      </c>
      <c r="BE405" s="49">
        <v>0</v>
      </c>
      <c r="BF405" s="48">
        <v>0</v>
      </c>
      <c r="BG405" s="49">
        <v>0</v>
      </c>
      <c r="BH405" s="48">
        <v>0</v>
      </c>
      <c r="BI405" s="49">
        <v>0</v>
      </c>
      <c r="BJ405" s="48">
        <v>2</v>
      </c>
      <c r="BK405" s="49">
        <v>100</v>
      </c>
      <c r="BL405" s="48">
        <v>2</v>
      </c>
    </row>
    <row r="406" spans="1:64" ht="15">
      <c r="A406" s="64" t="s">
        <v>249</v>
      </c>
      <c r="B406" s="64" t="s">
        <v>249</v>
      </c>
      <c r="C406" s="65" t="s">
        <v>2659</v>
      </c>
      <c r="D406" s="66">
        <v>10</v>
      </c>
      <c r="E406" s="67" t="s">
        <v>136</v>
      </c>
      <c r="F406" s="68">
        <v>12</v>
      </c>
      <c r="G406" s="65"/>
      <c r="H406" s="69"/>
      <c r="I406" s="70"/>
      <c r="J406" s="70"/>
      <c r="K406" s="34" t="s">
        <v>65</v>
      </c>
      <c r="L406" s="77">
        <v>406</v>
      </c>
      <c r="M406" s="77"/>
      <c r="N406" s="72"/>
      <c r="O406" s="79" t="s">
        <v>176</v>
      </c>
      <c r="P406" s="81">
        <v>43735.17159722222</v>
      </c>
      <c r="Q406" s="79" t="s">
        <v>504</v>
      </c>
      <c r="R406" s="82" t="s">
        <v>547</v>
      </c>
      <c r="S406" s="79" t="s">
        <v>550</v>
      </c>
      <c r="T406" s="79"/>
      <c r="U406" s="79"/>
      <c r="V406" s="82" t="s">
        <v>603</v>
      </c>
      <c r="W406" s="81">
        <v>43735.17159722222</v>
      </c>
      <c r="X406" s="82" t="s">
        <v>786</v>
      </c>
      <c r="Y406" s="79"/>
      <c r="Z406" s="79"/>
      <c r="AA406" s="85" t="s">
        <v>958</v>
      </c>
      <c r="AB406" s="79"/>
      <c r="AC406" s="79" t="b">
        <v>0</v>
      </c>
      <c r="AD406" s="79">
        <v>3</v>
      </c>
      <c r="AE406" s="85" t="s">
        <v>1033</v>
      </c>
      <c r="AF406" s="79" t="b">
        <v>0</v>
      </c>
      <c r="AG406" s="79" t="s">
        <v>1102</v>
      </c>
      <c r="AH406" s="79"/>
      <c r="AI406" s="85" t="s">
        <v>1033</v>
      </c>
      <c r="AJ406" s="79" t="b">
        <v>0</v>
      </c>
      <c r="AK406" s="79">
        <v>0</v>
      </c>
      <c r="AL406" s="85" t="s">
        <v>1033</v>
      </c>
      <c r="AM406" s="79" t="s">
        <v>1113</v>
      </c>
      <c r="AN406" s="79" t="b">
        <v>0</v>
      </c>
      <c r="AO406" s="85" t="s">
        <v>958</v>
      </c>
      <c r="AP406" s="79" t="s">
        <v>176</v>
      </c>
      <c r="AQ406" s="79">
        <v>0</v>
      </c>
      <c r="AR406" s="79">
        <v>0</v>
      </c>
      <c r="AS406" s="79"/>
      <c r="AT406" s="79"/>
      <c r="AU406" s="79"/>
      <c r="AV406" s="79"/>
      <c r="AW406" s="79"/>
      <c r="AX406" s="79"/>
      <c r="AY406" s="79"/>
      <c r="AZ406" s="79"/>
      <c r="BA406">
        <v>7</v>
      </c>
      <c r="BB406" s="78" t="str">
        <f>REPLACE(INDEX(GroupVertices[Group],MATCH(Edges[[#This Row],[Vertex 1]],GroupVertices[Vertex],0)),1,1,"")</f>
        <v>1</v>
      </c>
      <c r="BC406" s="78" t="str">
        <f>REPLACE(INDEX(GroupVertices[Group],MATCH(Edges[[#This Row],[Vertex 2]],GroupVertices[Vertex],0)),1,1,"")</f>
        <v>1</v>
      </c>
      <c r="BD406" s="48">
        <v>3</v>
      </c>
      <c r="BE406" s="49">
        <v>6.818181818181818</v>
      </c>
      <c r="BF406" s="48">
        <v>0</v>
      </c>
      <c r="BG406" s="49">
        <v>0</v>
      </c>
      <c r="BH406" s="48">
        <v>0</v>
      </c>
      <c r="BI406" s="49">
        <v>0</v>
      </c>
      <c r="BJ406" s="48">
        <v>41</v>
      </c>
      <c r="BK406" s="49">
        <v>93.18181818181819</v>
      </c>
      <c r="BL406" s="48">
        <v>44</v>
      </c>
    </row>
    <row r="407" spans="1:64" ht="15">
      <c r="A407" s="64" t="s">
        <v>261</v>
      </c>
      <c r="B407" s="64" t="s">
        <v>249</v>
      </c>
      <c r="C407" s="65" t="s">
        <v>2656</v>
      </c>
      <c r="D407" s="66">
        <v>3</v>
      </c>
      <c r="E407" s="67" t="s">
        <v>132</v>
      </c>
      <c r="F407" s="68">
        <v>35</v>
      </c>
      <c r="G407" s="65"/>
      <c r="H407" s="69"/>
      <c r="I407" s="70"/>
      <c r="J407" s="70"/>
      <c r="K407" s="34" t="s">
        <v>65</v>
      </c>
      <c r="L407" s="77">
        <v>407</v>
      </c>
      <c r="M407" s="77"/>
      <c r="N407" s="72"/>
      <c r="O407" s="79" t="s">
        <v>336</v>
      </c>
      <c r="P407" s="81">
        <v>43751.68950231482</v>
      </c>
      <c r="Q407" s="79" t="s">
        <v>505</v>
      </c>
      <c r="R407" s="79"/>
      <c r="S407" s="79"/>
      <c r="T407" s="79"/>
      <c r="U407" s="79"/>
      <c r="V407" s="82" t="s">
        <v>615</v>
      </c>
      <c r="W407" s="81">
        <v>43751.68950231482</v>
      </c>
      <c r="X407" s="82" t="s">
        <v>787</v>
      </c>
      <c r="Y407" s="79"/>
      <c r="Z407" s="79"/>
      <c r="AA407" s="85" t="s">
        <v>959</v>
      </c>
      <c r="AB407" s="79"/>
      <c r="AC407" s="79" t="b">
        <v>0</v>
      </c>
      <c r="AD407" s="79">
        <v>0</v>
      </c>
      <c r="AE407" s="85" t="s">
        <v>1033</v>
      </c>
      <c r="AF407" s="79" t="b">
        <v>0</v>
      </c>
      <c r="AG407" s="79" t="s">
        <v>1102</v>
      </c>
      <c r="AH407" s="79"/>
      <c r="AI407" s="85" t="s">
        <v>1033</v>
      </c>
      <c r="AJ407" s="79" t="b">
        <v>0</v>
      </c>
      <c r="AK407" s="79">
        <v>0</v>
      </c>
      <c r="AL407" s="85" t="s">
        <v>1033</v>
      </c>
      <c r="AM407" s="79" t="s">
        <v>1110</v>
      </c>
      <c r="AN407" s="79" t="b">
        <v>0</v>
      </c>
      <c r="AO407" s="85" t="s">
        <v>959</v>
      </c>
      <c r="AP407" s="79" t="s">
        <v>176</v>
      </c>
      <c r="AQ407" s="79">
        <v>0</v>
      </c>
      <c r="AR407" s="79">
        <v>0</v>
      </c>
      <c r="AS407" s="79"/>
      <c r="AT407" s="79"/>
      <c r="AU407" s="79"/>
      <c r="AV407" s="79"/>
      <c r="AW407" s="79"/>
      <c r="AX407" s="79"/>
      <c r="AY407" s="79"/>
      <c r="AZ407" s="79"/>
      <c r="BA407">
        <v>1</v>
      </c>
      <c r="BB407" s="78" t="str">
        <f>REPLACE(INDEX(GroupVertices[Group],MATCH(Edges[[#This Row],[Vertex 1]],GroupVertices[Vertex],0)),1,1,"")</f>
        <v>4</v>
      </c>
      <c r="BC407" s="78" t="str">
        <f>REPLACE(INDEX(GroupVertices[Group],MATCH(Edges[[#This Row],[Vertex 2]],GroupVertices[Vertex],0)),1,1,"")</f>
        <v>1</v>
      </c>
      <c r="BD407" s="48"/>
      <c r="BE407" s="49"/>
      <c r="BF407" s="48"/>
      <c r="BG407" s="49"/>
      <c r="BH407" s="48"/>
      <c r="BI407" s="49"/>
      <c r="BJ407" s="48"/>
      <c r="BK407" s="49"/>
      <c r="BL407" s="48"/>
    </row>
    <row r="408" spans="1:64" ht="15">
      <c r="A408" s="64" t="s">
        <v>261</v>
      </c>
      <c r="B408" s="64" t="s">
        <v>266</v>
      </c>
      <c r="C408" s="65" t="s">
        <v>2656</v>
      </c>
      <c r="D408" s="66">
        <v>3</v>
      </c>
      <c r="E408" s="67" t="s">
        <v>132</v>
      </c>
      <c r="F408" s="68">
        <v>35</v>
      </c>
      <c r="G408" s="65"/>
      <c r="H408" s="69"/>
      <c r="I408" s="70"/>
      <c r="J408" s="70"/>
      <c r="K408" s="34" t="s">
        <v>65</v>
      </c>
      <c r="L408" s="77">
        <v>408</v>
      </c>
      <c r="M408" s="77"/>
      <c r="N408" s="72"/>
      <c r="O408" s="79" t="s">
        <v>336</v>
      </c>
      <c r="P408" s="81">
        <v>43751.68950231482</v>
      </c>
      <c r="Q408" s="79" t="s">
        <v>505</v>
      </c>
      <c r="R408" s="79"/>
      <c r="S408" s="79"/>
      <c r="T408" s="79"/>
      <c r="U408" s="79"/>
      <c r="V408" s="82" t="s">
        <v>615</v>
      </c>
      <c r="W408" s="81">
        <v>43751.68950231482</v>
      </c>
      <c r="X408" s="82" t="s">
        <v>787</v>
      </c>
      <c r="Y408" s="79"/>
      <c r="Z408" s="79"/>
      <c r="AA408" s="85" t="s">
        <v>959</v>
      </c>
      <c r="AB408" s="79"/>
      <c r="AC408" s="79" t="b">
        <v>0</v>
      </c>
      <c r="AD408" s="79">
        <v>0</v>
      </c>
      <c r="AE408" s="85" t="s">
        <v>1033</v>
      </c>
      <c r="AF408" s="79" t="b">
        <v>0</v>
      </c>
      <c r="AG408" s="79" t="s">
        <v>1102</v>
      </c>
      <c r="AH408" s="79"/>
      <c r="AI408" s="85" t="s">
        <v>1033</v>
      </c>
      <c r="AJ408" s="79" t="b">
        <v>0</v>
      </c>
      <c r="AK408" s="79">
        <v>0</v>
      </c>
      <c r="AL408" s="85" t="s">
        <v>1033</v>
      </c>
      <c r="AM408" s="79" t="s">
        <v>1110</v>
      </c>
      <c r="AN408" s="79" t="b">
        <v>0</v>
      </c>
      <c r="AO408" s="85" t="s">
        <v>959</v>
      </c>
      <c r="AP408" s="79" t="s">
        <v>176</v>
      </c>
      <c r="AQ408" s="79">
        <v>0</v>
      </c>
      <c r="AR408" s="79">
        <v>0</v>
      </c>
      <c r="AS408" s="79"/>
      <c r="AT408" s="79"/>
      <c r="AU408" s="79"/>
      <c r="AV408" s="79"/>
      <c r="AW408" s="79"/>
      <c r="AX408" s="79"/>
      <c r="AY408" s="79"/>
      <c r="AZ408" s="79"/>
      <c r="BA408">
        <v>1</v>
      </c>
      <c r="BB408" s="78" t="str">
        <f>REPLACE(INDEX(GroupVertices[Group],MATCH(Edges[[#This Row],[Vertex 1]],GroupVertices[Vertex],0)),1,1,"")</f>
        <v>4</v>
      </c>
      <c r="BC408" s="78" t="str">
        <f>REPLACE(INDEX(GroupVertices[Group],MATCH(Edges[[#This Row],[Vertex 2]],GroupVertices[Vertex],0)),1,1,"")</f>
        <v>4</v>
      </c>
      <c r="BD408" s="48">
        <v>0</v>
      </c>
      <c r="BE408" s="49">
        <v>0</v>
      </c>
      <c r="BF408" s="48">
        <v>1</v>
      </c>
      <c r="BG408" s="49">
        <v>6.25</v>
      </c>
      <c r="BH408" s="48">
        <v>0</v>
      </c>
      <c r="BI408" s="49">
        <v>0</v>
      </c>
      <c r="BJ408" s="48">
        <v>15</v>
      </c>
      <c r="BK408" s="49">
        <v>93.75</v>
      </c>
      <c r="BL408" s="48">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8"/>
    <dataValidation allowBlank="1" showErrorMessage="1" sqref="N2:N40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8"/>
    <dataValidation allowBlank="1" showInputMessage="1" promptTitle="Edge Color" prompt="To select an optional edge color, right-click and select Select Color on the right-click menu." sqref="C3:C408"/>
    <dataValidation allowBlank="1" showInputMessage="1" promptTitle="Edge Width" prompt="Enter an optional edge width between 1 and 10." errorTitle="Invalid Edge Width" error="The optional edge width must be a whole number between 1 and 10." sqref="D3:D408"/>
    <dataValidation allowBlank="1" showInputMessage="1" promptTitle="Edge Opacity" prompt="Enter an optional edge opacity between 0 (transparent) and 100 (opaque)." errorTitle="Invalid Edge Opacity" error="The optional edge opacity must be a whole number between 0 and 10." sqref="F3:F40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8">
      <formula1>ValidEdgeVisibilities</formula1>
    </dataValidation>
    <dataValidation allowBlank="1" showInputMessage="1" showErrorMessage="1" promptTitle="Vertex 1 Name" prompt="Enter the name of the edge's first vertex." sqref="A3:A408"/>
    <dataValidation allowBlank="1" showInputMessage="1" showErrorMessage="1" promptTitle="Vertex 2 Name" prompt="Enter the name of the edge's second vertex." sqref="B3:B408"/>
    <dataValidation allowBlank="1" showInputMessage="1" showErrorMessage="1" promptTitle="Edge Label" prompt="Enter an optional edge label." errorTitle="Invalid Edge Visibility" error="You have entered an unrecognized edge visibility.  Try selecting from the drop-down list instead." sqref="H3:H40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8"/>
  </dataValidations>
  <hyperlinks>
    <hyperlink ref="R47" r:id="rId1" display="https://twitter.com/i/web/status/1160534065616957445"/>
    <hyperlink ref="R57" r:id="rId2" display="https://twitter.com/i/web/status/1160291778563661824"/>
    <hyperlink ref="R58" r:id="rId3" display="https://twitter.com/i/web/status/1160291778563661824"/>
    <hyperlink ref="R59" r:id="rId4" display="https://twitter.com/i/web/status/1160291778563661824"/>
    <hyperlink ref="R60" r:id="rId5" display="https://twitter.com/i/web/status/1160261574797512709"/>
    <hyperlink ref="R61" r:id="rId6" display="https://twitter.com/i/web/status/1160262983513268227"/>
    <hyperlink ref="R62" r:id="rId7" display="https://twitter.com/i/web/status/1160290453817888770"/>
    <hyperlink ref="R63" r:id="rId8" display="https://twitter.com/i/web/status/1160376970305253376"/>
    <hyperlink ref="R64" r:id="rId9" display="https://twitter.com/i/web/status/1160527265303863296"/>
    <hyperlink ref="R65" r:id="rId10" display="https://twitter.com/i/web/status/1160528017963343874"/>
    <hyperlink ref="R66" r:id="rId11" display="https://twitter.com/i/web/status/1160528467689201664"/>
    <hyperlink ref="R67" r:id="rId12" display="https://twitter.com/i/web/status/1160529086818725888"/>
    <hyperlink ref="R68" r:id="rId13" display="https://twitter.com/i/web/status/1160530899957637120"/>
    <hyperlink ref="R69" r:id="rId14" display="https://twitter.com/i/web/status/1160531603032088576"/>
    <hyperlink ref="R70" r:id="rId15" display="https://twitter.com/i/web/status/1160531900496302081"/>
    <hyperlink ref="R71" r:id="rId16" display="https://twitter.com/i/web/status/1160533214798254080"/>
    <hyperlink ref="R72" r:id="rId17" display="https://twitter.com/i/web/status/1160533768203096064"/>
    <hyperlink ref="R73" r:id="rId18" display="https://twitter.com/i/web/status/1160534065616957445"/>
    <hyperlink ref="R82" r:id="rId19" display="https://twitter.com/i/web/status/1160378218106560512"/>
    <hyperlink ref="R83" r:id="rId20" display="https://twitter.com/i/web/status/1160378218106560512"/>
    <hyperlink ref="R84" r:id="rId21" display="https://twitter.com/i/web/status/1160378218106560512"/>
    <hyperlink ref="R85" r:id="rId22" display="https://twitter.com/i/web/status/1160378218106560512"/>
    <hyperlink ref="R86" r:id="rId23" display="https://twitter.com/i/web/status/1160567609005432833"/>
    <hyperlink ref="R87" r:id="rId24" display="https://twitter.com/i/web/status/1160567609005432833"/>
    <hyperlink ref="R88" r:id="rId25" display="https://twitter.com/i/web/status/1160567609005432833"/>
    <hyperlink ref="R89" r:id="rId26" display="https://twitter.com/i/web/status/1160567609005432833"/>
    <hyperlink ref="R91" r:id="rId27" display="https://twitter.com/i/web/status/1160377855592816640"/>
    <hyperlink ref="R93" r:id="rId28" display="https://twitter.com/i/web/status/1160536943148654594"/>
    <hyperlink ref="R106" r:id="rId29" display="https://twitter.com/i/web/status/1160295434264276992"/>
    <hyperlink ref="R108" r:id="rId30" display="https://twitter.com/i/web/status/1160256004271017984"/>
    <hyperlink ref="R109" r:id="rId31" display="https://twitter.com/i/web/status/1160256004271017984"/>
    <hyperlink ref="R110" r:id="rId32" display="https://twitter.com/i/web/status/1160256004271017984"/>
    <hyperlink ref="R111" r:id="rId33" display="https://twitter.com/i/web/status/1160376970305253376"/>
    <hyperlink ref="R112" r:id="rId34" display="https://twitter.com/i/web/status/1160376970305253376"/>
    <hyperlink ref="R113" r:id="rId35" display="https://twitter.com/i/web/status/1160376970305253376"/>
    <hyperlink ref="R114" r:id="rId36" display="https://twitter.com/i/web/status/1160527265303863296"/>
    <hyperlink ref="R115" r:id="rId37" display="https://twitter.com/i/web/status/1160527265303863296"/>
    <hyperlink ref="R116" r:id="rId38" display="https://twitter.com/i/web/status/1160527265303863296"/>
    <hyperlink ref="R117" r:id="rId39" display="https://twitter.com/i/web/status/1160528017963343874"/>
    <hyperlink ref="R118" r:id="rId40" display="https://twitter.com/i/web/status/1160528017963343874"/>
    <hyperlink ref="R119" r:id="rId41" display="https://twitter.com/i/web/status/1160528017963343874"/>
    <hyperlink ref="R120" r:id="rId42" display="https://twitter.com/i/web/status/1160528467689201664"/>
    <hyperlink ref="R121" r:id="rId43" display="https://twitter.com/i/web/status/1160528467689201664"/>
    <hyperlink ref="R122" r:id="rId44" display="https://twitter.com/i/web/status/1160528467689201664"/>
    <hyperlink ref="R123" r:id="rId45" display="https://twitter.com/i/web/status/1160529086818725888"/>
    <hyperlink ref="R124" r:id="rId46" display="https://twitter.com/i/web/status/1160529086818725888"/>
    <hyperlink ref="R125" r:id="rId47" display="https://twitter.com/i/web/status/1160529086818725888"/>
    <hyperlink ref="R126" r:id="rId48" display="https://twitter.com/i/web/status/1160530899957637120"/>
    <hyperlink ref="R127" r:id="rId49" display="https://twitter.com/i/web/status/1160530899957637120"/>
    <hyperlink ref="R128" r:id="rId50" display="https://twitter.com/i/web/status/1160530899957637120"/>
    <hyperlink ref="R129" r:id="rId51" display="https://twitter.com/i/web/status/1160531603032088576"/>
    <hyperlink ref="R130" r:id="rId52" display="https://twitter.com/i/web/status/1160531603032088576"/>
    <hyperlink ref="R131" r:id="rId53" display="https://twitter.com/i/web/status/1160531603032088576"/>
    <hyperlink ref="R132" r:id="rId54" display="https://twitter.com/i/web/status/1160531900496302081"/>
    <hyperlink ref="R133" r:id="rId55" display="https://twitter.com/i/web/status/1160531900496302081"/>
    <hyperlink ref="R134" r:id="rId56" display="https://twitter.com/i/web/status/1160531900496302081"/>
    <hyperlink ref="R135" r:id="rId57" display="https://twitter.com/i/web/status/1160533214798254080"/>
    <hyperlink ref="R136" r:id="rId58" display="https://twitter.com/i/web/status/1160533214798254080"/>
    <hyperlink ref="R137" r:id="rId59" display="https://twitter.com/i/web/status/1160533214798254080"/>
    <hyperlink ref="R138" r:id="rId60" display="https://twitter.com/i/web/status/1160533768203096064"/>
    <hyperlink ref="R139" r:id="rId61" display="https://twitter.com/i/web/status/1160533768203096064"/>
    <hyperlink ref="R140" r:id="rId62" display="https://twitter.com/i/web/status/1160533768203096064"/>
    <hyperlink ref="R141" r:id="rId63" display="https://twitter.com/i/web/status/1160534065616957445"/>
    <hyperlink ref="R142" r:id="rId64" display="https://twitter.com/i/web/status/1160534065616957445"/>
    <hyperlink ref="R143" r:id="rId65" display="https://twitter.com/i/web/status/1160534065616957445"/>
    <hyperlink ref="R146" r:id="rId66" display="https://twitter.com/i/web/status/1160377855592816640"/>
    <hyperlink ref="R148" r:id="rId67" display="https://twitter.com/i/web/status/1160536943148654594"/>
    <hyperlink ref="R150" r:id="rId68" display="https://twitter.com/i/web/status/1160886225483501568"/>
    <hyperlink ref="R151" r:id="rId69" display="https://twitter.com/i/web/status/1162074582314049536"/>
    <hyperlink ref="R152" r:id="rId70" display="https://twitter.com/i/web/status/1162078058771357697"/>
    <hyperlink ref="R155" r:id="rId71" display="https://twitter.com/i/web/status/1160590759697047552"/>
    <hyperlink ref="R156" r:id="rId72" display="https://twitter.com/i/web/status/1162075240438149123"/>
    <hyperlink ref="R158" r:id="rId73" display="https://twitter.com/i/web/status/1162081523107016704"/>
    <hyperlink ref="R160" r:id="rId74" display="https://twitter.com/i/web/status/1160295434264276992"/>
    <hyperlink ref="R161" r:id="rId75" display="https://twitter.com/i/web/status/1160295434264276992"/>
    <hyperlink ref="R162" r:id="rId76" display="https://twitter.com/i/web/status/1160295434264276992"/>
    <hyperlink ref="R167" r:id="rId77" display="https://twitter.com/i/web/status/1160886225483501568"/>
    <hyperlink ref="R168" r:id="rId78" display="https://twitter.com/i/web/status/1162074582314049536"/>
    <hyperlink ref="R169" r:id="rId79" display="https://twitter.com/i/web/status/1162078058771357697"/>
    <hyperlink ref="R172" r:id="rId80" display="https://twitter.com/i/web/status/1160590759697047552"/>
    <hyperlink ref="R173" r:id="rId81" display="https://twitter.com/i/web/status/1162075240438149123"/>
    <hyperlink ref="R175" r:id="rId82" display="https://twitter.com/i/web/status/1162081523107016704"/>
    <hyperlink ref="R177" r:id="rId83" display="https://twitter.com/i/web/status/1160886225483501568"/>
    <hyperlink ref="R178" r:id="rId84" display="https://twitter.com/i/web/status/1160886225483501568"/>
    <hyperlink ref="R179" r:id="rId85" display="https://twitter.com/i/web/status/1160886225483501568"/>
    <hyperlink ref="R180" r:id="rId86" display="https://twitter.com/i/web/status/1160886225483501568"/>
    <hyperlink ref="R181" r:id="rId87" display="https://twitter.com/i/web/status/1162074582314049536"/>
    <hyperlink ref="R182" r:id="rId88" display="https://twitter.com/i/web/status/1162078058771357697"/>
    <hyperlink ref="R185" r:id="rId89" display="https://twitter.com/i/web/status/1162075240438149123"/>
    <hyperlink ref="R187" r:id="rId90" display="https://twitter.com/i/web/status/1162081523107016704"/>
    <hyperlink ref="R189" r:id="rId91" display="https://twitter.com/i/web/status/1162074582314049536"/>
    <hyperlink ref="R190" r:id="rId92" display="https://twitter.com/i/web/status/1162074582314049536"/>
    <hyperlink ref="R191" r:id="rId93" display="https://twitter.com/i/web/status/1162074582314049536"/>
    <hyperlink ref="R192" r:id="rId94" display="https://twitter.com/i/web/status/1162074582314049536"/>
    <hyperlink ref="R193" r:id="rId95" display="https://twitter.com/i/web/status/1162078058771357697"/>
    <hyperlink ref="R194" r:id="rId96" display="https://twitter.com/i/web/status/1162078058771357697"/>
    <hyperlink ref="R195" r:id="rId97" display="https://twitter.com/i/web/status/1162078058771357697"/>
    <hyperlink ref="R196" r:id="rId98" display="https://twitter.com/i/web/status/1162078058771357697"/>
    <hyperlink ref="R205" r:id="rId99" display="https://twitter.com/i/web/status/1162075240438149123"/>
    <hyperlink ref="R207" r:id="rId100" display="https://twitter.com/i/web/status/1162081523107016704"/>
    <hyperlink ref="R209" r:id="rId101" display="https://twitter.com/i/web/status/1160590759697047552"/>
    <hyperlink ref="R210" r:id="rId102" display="https://twitter.com/i/web/status/1160590759697047552"/>
    <hyperlink ref="R211" r:id="rId103" display="https://twitter.com/i/web/status/1160590759697047552"/>
    <hyperlink ref="R212" r:id="rId104" display="https://twitter.com/i/web/status/1162075240438149123"/>
    <hyperlink ref="R213" r:id="rId105" display="https://twitter.com/i/web/status/1162075240438149123"/>
    <hyperlink ref="R214" r:id="rId106" display="https://twitter.com/i/web/status/1162075240438149123"/>
    <hyperlink ref="R218" r:id="rId107" display="https://twitter.com/i/web/status/1162081523107016704"/>
    <hyperlink ref="R219" r:id="rId108" display="https://twitter.com/i/web/status/1162081523107016704"/>
    <hyperlink ref="R220" r:id="rId109" display="https://twitter.com/i/web/status/1162081523107016704"/>
    <hyperlink ref="R232" r:id="rId110" display="https://twitter.com/i/web/status/1171151855763636224"/>
    <hyperlink ref="R233" r:id="rId111" display="https://twitter.com/i/web/status/1171151855763636224"/>
    <hyperlink ref="R234" r:id="rId112" display="https://twitter.com/i/web/status/1171236636664844288"/>
    <hyperlink ref="R235" r:id="rId113" display="https://twitter.com/i/web/status/1171236636664844288"/>
    <hyperlink ref="R236" r:id="rId114" display="https://twitter.com/i/web/status/1172966667225354240"/>
    <hyperlink ref="R237" r:id="rId115" display="https://twitter.com/i/web/status/1173711374033334274"/>
    <hyperlink ref="R238" r:id="rId116" display="https://twitter.com/i/web/status/1173711374033334274"/>
    <hyperlink ref="R254" r:id="rId117" display="https://twitter.com/i/web/status/1180794555974782977"/>
    <hyperlink ref="R255" r:id="rId118" display="https://twitter.com/i/web/status/1180794555974782977"/>
    <hyperlink ref="R256" r:id="rId119" display="https://twitter.com/i/web/status/1180794555974782977"/>
    <hyperlink ref="R257" r:id="rId120" display="https://twitter.com/i/web/status/1180794555974782977"/>
    <hyperlink ref="R268" r:id="rId121" display="https://www.youtube.com/watch?v=OJ8oWaTumOc&amp;feature=youtu.be"/>
    <hyperlink ref="R276" r:id="rId122" display="https://twitter.com/i/web/status/1160261574797512709"/>
    <hyperlink ref="R277" r:id="rId123" display="https://twitter.com/i/web/status/1160262983513268227"/>
    <hyperlink ref="R278" r:id="rId124" display="https://twitter.com/i/web/status/1160290453817888770"/>
    <hyperlink ref="R281" r:id="rId125" display="https://twitter.com/i/web/status/1160377855592816640"/>
    <hyperlink ref="R283" r:id="rId126" display="https://twitter.com/i/web/status/1160536943148654594"/>
    <hyperlink ref="R286" r:id="rId127" display="https://twitter.com/i/web/status/1160261574797512709"/>
    <hyperlink ref="R287" r:id="rId128" display="https://twitter.com/i/web/status/1160262983513268227"/>
    <hyperlink ref="R288" r:id="rId129" display="https://twitter.com/i/web/status/1160290453817888770"/>
    <hyperlink ref="R291" r:id="rId130" display="https://twitter.com/i/web/status/1160377855592816640"/>
    <hyperlink ref="R293" r:id="rId131" display="https://twitter.com/i/web/status/1160536943148654594"/>
    <hyperlink ref="R300" r:id="rId132" display="https://twitter.com/i/web/status/1160253971249786880"/>
    <hyperlink ref="R356" r:id="rId133" display="https://twitter.com/i/web/status/1166603908900360198"/>
    <hyperlink ref="R369" r:id="rId134" display="https://twitter.com/i/web/status/1177432477406613504"/>
    <hyperlink ref="R400" r:id="rId135" display="https://www.instagram.com/p/B0ri23Llrcl/?igshid=1mfs3vpwti9v7"/>
    <hyperlink ref="R402" r:id="rId136" display="https://www.instagram.com/p/B1HaXMUFmBY/?igshid=lw4v8ysf21vc"/>
    <hyperlink ref="R403" r:id="rId137" display="https://www.instagram.com/p/B1HoseYnfV6/?igshid=z1dkiyyrods"/>
    <hyperlink ref="R404" r:id="rId138" display="https://www.instagram.com/p/B2sHukYFJ96/?igshid=bu1i24haxzu3"/>
    <hyperlink ref="R405" r:id="rId139" display="https://twitter.com/fakejakebrowne/status/1176917683591233536"/>
    <hyperlink ref="R406" r:id="rId140" display="https://www.instagram.com/p/B25pDxTF6sj/?igshid=14nm7fg5bhcvn"/>
    <hyperlink ref="U48" r:id="rId141" display="https://pbs.twimg.com/media/EBoKfmpWkAAtvzP.png"/>
    <hyperlink ref="U49" r:id="rId142" display="https://pbs.twimg.com/media/EBoKfmpWkAAtvzP.png"/>
    <hyperlink ref="U50" r:id="rId143" display="https://pbs.twimg.com/media/EBoKfmpWkAAtvzP.png"/>
    <hyperlink ref="U103" r:id="rId144" display="https://pbs.twimg.com/media/EBoTt2nW4AA7_Mu.jpg"/>
    <hyperlink ref="U105" r:id="rId145" display="https://pbs.twimg.com/ext_tw_video_thumb/1161377563752747008/pu/img/0gal8RUuRFCzCRC2.jpg"/>
    <hyperlink ref="U226" r:id="rId146" display="https://pbs.twimg.com/media/EDRdkcTXUAEsjhm.jpg"/>
    <hyperlink ref="U227" r:id="rId147" display="https://pbs.twimg.com/media/EDRdkcTXUAEsjhm.jpg"/>
    <hyperlink ref="U240" r:id="rId148" display="https://pbs.twimg.com/media/EEwbLoDW4AU0Qug.jpg"/>
    <hyperlink ref="U245" r:id="rId149" display="https://pbs.twimg.com/media/EEwbLoDW4AU0Qug.jpg"/>
    <hyperlink ref="U246" r:id="rId150" display="https://pbs.twimg.com/media/EEwbLoDW4AU0Qug.jpg"/>
    <hyperlink ref="U273" r:id="rId151" display="https://pbs.twimg.com/media/EBgs_bVVUAYFoIA.jpg"/>
    <hyperlink ref="U340" r:id="rId152" display="https://pbs.twimg.com/media/EDQiN6ZX4AAeUEK.jpg"/>
    <hyperlink ref="U346" r:id="rId153" display="https://pbs.twimg.com/tweet_video_thumb/EDyP5PLXkAA5RnT.jpg"/>
    <hyperlink ref="U354" r:id="rId154" display="https://pbs.twimg.com/media/EFPj9BQUYAI01f9.jpg"/>
    <hyperlink ref="U355" r:id="rId155" display="https://pbs.twimg.com/media/EFV0SXaUcAAer1T.jpg"/>
    <hyperlink ref="U374" r:id="rId156" display="https://pbs.twimg.com/media/EFV0SXaUcAAer1T.jpg"/>
    <hyperlink ref="V3" r:id="rId157" display="http://pbs.twimg.com/profile_images/1157388868649439232/UxU-6aRw_normal.jpg"/>
    <hyperlink ref="V4" r:id="rId158" display="http://pbs.twimg.com/profile_images/1157388868649439232/UxU-6aRw_normal.jpg"/>
    <hyperlink ref="V5" r:id="rId159" display="http://pbs.twimg.com/profile_images/1157388868649439232/UxU-6aRw_normal.jpg"/>
    <hyperlink ref="V6" r:id="rId160" display="http://pbs.twimg.com/profile_images/1157388868649439232/UxU-6aRw_normal.jpg"/>
    <hyperlink ref="V7" r:id="rId161" display="http://pbs.twimg.com/profile_images/1157388868649439232/UxU-6aRw_normal.jpg"/>
    <hyperlink ref="V8" r:id="rId162" display="http://pbs.twimg.com/profile_images/1157388868649439232/UxU-6aRw_normal.jpg"/>
    <hyperlink ref="V9" r:id="rId163" display="http://pbs.twimg.com/profile_images/1134532947212525569/Z1lJB6Ru_normal.jpg"/>
    <hyperlink ref="V10" r:id="rId164" display="http://pbs.twimg.com/profile_images/1134532947212525569/Z1lJB6Ru_normal.jpg"/>
    <hyperlink ref="V11" r:id="rId165" display="http://pbs.twimg.com/profile_images/1134532947212525569/Z1lJB6Ru_normal.jpg"/>
    <hyperlink ref="V12" r:id="rId166" display="http://pbs.twimg.com/profile_images/1086764562756431872/oBHz7nLp_normal.jpg"/>
    <hyperlink ref="V13" r:id="rId167" display="http://pbs.twimg.com/profile_images/1086764562756431872/oBHz7nLp_normal.jpg"/>
    <hyperlink ref="V14" r:id="rId168" display="http://pbs.twimg.com/profile_images/1086764562756431872/oBHz7nLp_normal.jpg"/>
    <hyperlink ref="V15" r:id="rId169" display="http://pbs.twimg.com/profile_images/1086764562756431872/oBHz7nLp_normal.jpg"/>
    <hyperlink ref="V16" r:id="rId170" display="http://pbs.twimg.com/profile_images/1086764562756431872/oBHz7nLp_normal.jpg"/>
    <hyperlink ref="V17" r:id="rId171" display="http://pbs.twimg.com/profile_images/1727886760/l_19b8b475bf061b960245aa071c768dbe_normal.jpg"/>
    <hyperlink ref="V18" r:id="rId172" display="http://pbs.twimg.com/profile_images/927914792018497537/YVvs_BkB_normal.jpg"/>
    <hyperlink ref="V19" r:id="rId173" display="http://pbs.twimg.com/profile_images/1174916695334326274/ojj2Qi83_normal.jpg"/>
    <hyperlink ref="V20" r:id="rId174" display="http://pbs.twimg.com/profile_images/1174916695334326274/ojj2Qi83_normal.jpg"/>
    <hyperlink ref="V21" r:id="rId175" display="http://pbs.twimg.com/profile_images/1174916695334326274/ojj2Qi83_normal.jpg"/>
    <hyperlink ref="V22" r:id="rId176" display="http://pbs.twimg.com/profile_images/1174916695334326274/ojj2Qi83_normal.jpg"/>
    <hyperlink ref="V23" r:id="rId177" display="http://pbs.twimg.com/profile_images/800426225986666496/o0K2YAai_normal.jpg"/>
    <hyperlink ref="V24" r:id="rId178" display="http://pbs.twimg.com/profile_images/800426225986666496/o0K2YAai_normal.jpg"/>
    <hyperlink ref="V25" r:id="rId179" display="http://pbs.twimg.com/profile_images/800426225986666496/o0K2YAai_normal.jpg"/>
    <hyperlink ref="V26" r:id="rId180" display="http://pbs.twimg.com/profile_images/800426225986666496/o0K2YAai_normal.jpg"/>
    <hyperlink ref="V27" r:id="rId181" display="http://pbs.twimg.com/profile_images/1168612884395548672/kiV7-IjU_normal.jpg"/>
    <hyperlink ref="V28" r:id="rId182" display="http://pbs.twimg.com/profile_images/1168612884395548672/kiV7-IjU_normal.jpg"/>
    <hyperlink ref="V29" r:id="rId183" display="http://pbs.twimg.com/profile_images/1168612884395548672/kiV7-IjU_normal.jpg"/>
    <hyperlink ref="V30" r:id="rId184" display="http://pbs.twimg.com/profile_images/1168612884395548672/kiV7-IjU_normal.jpg"/>
    <hyperlink ref="V31" r:id="rId185" display="http://pbs.twimg.com/profile_images/1020541645694160897/q_KUBjFc_normal.jpg"/>
    <hyperlink ref="V32" r:id="rId186" display="http://pbs.twimg.com/profile_images/1020541645694160897/q_KUBjFc_normal.jpg"/>
    <hyperlink ref="V33" r:id="rId187" display="http://pbs.twimg.com/profile_images/1020541645694160897/q_KUBjFc_normal.jpg"/>
    <hyperlink ref="V34" r:id="rId188" display="http://pbs.twimg.com/profile_images/1020541645694160897/q_KUBjFc_normal.jpg"/>
    <hyperlink ref="V35" r:id="rId189" display="http://pbs.twimg.com/profile_images/3690959589/227f4294a0da4dcec6577b93108f6b6e_normal.jpeg"/>
    <hyperlink ref="V36" r:id="rId190" display="http://pbs.twimg.com/profile_images/3690959589/227f4294a0da4dcec6577b93108f6b6e_normal.jpeg"/>
    <hyperlink ref="V37" r:id="rId191" display="http://pbs.twimg.com/profile_images/3690959589/227f4294a0da4dcec6577b93108f6b6e_normal.jpeg"/>
    <hyperlink ref="V38" r:id="rId192" display="http://pbs.twimg.com/profile_images/3690959589/227f4294a0da4dcec6577b93108f6b6e_normal.jpeg"/>
    <hyperlink ref="V39" r:id="rId193" display="http://pbs.twimg.com/profile_images/1068704998861635586/eatKy5g__normal.jpg"/>
    <hyperlink ref="V40" r:id="rId194" display="http://pbs.twimg.com/profile_images/1068704998861635586/eatKy5g__normal.jpg"/>
    <hyperlink ref="V41" r:id="rId195" display="http://pbs.twimg.com/profile_images/1068704998861635586/eatKy5g__normal.jpg"/>
    <hyperlink ref="V42" r:id="rId196" display="http://pbs.twimg.com/profile_images/1068704998861635586/eatKy5g__normal.jpg"/>
    <hyperlink ref="V43" r:id="rId197" display="http://pbs.twimg.com/profile_images/1149524592995602433/--YdDkXH_normal.jpg"/>
    <hyperlink ref="V44" r:id="rId198" display="http://pbs.twimg.com/profile_images/1149524592995602433/--YdDkXH_normal.jpg"/>
    <hyperlink ref="V45" r:id="rId199" display="http://pbs.twimg.com/profile_images/1149524592995602433/--YdDkXH_normal.jpg"/>
    <hyperlink ref="V46" r:id="rId200" display="http://pbs.twimg.com/profile_images/1149524592995602433/--YdDkXH_normal.jpg"/>
    <hyperlink ref="V47" r:id="rId201" display="http://pbs.twimg.com/profile_images/983079132434190337/LmjTHS84_normal.jpg"/>
    <hyperlink ref="V48" r:id="rId202" display="https://pbs.twimg.com/media/EBoKfmpWkAAtvzP.png"/>
    <hyperlink ref="V49" r:id="rId203" display="https://pbs.twimg.com/media/EBoKfmpWkAAtvzP.png"/>
    <hyperlink ref="V50" r:id="rId204" display="https://pbs.twimg.com/media/EBoKfmpWkAAtvzP.png"/>
    <hyperlink ref="V51" r:id="rId205" display="http://pbs.twimg.com/profile_images/1073237782334791682/qyo4J8EM_normal.jpg"/>
    <hyperlink ref="V52" r:id="rId206" display="http://pbs.twimg.com/profile_images/1073237782334791682/qyo4J8EM_normal.jpg"/>
    <hyperlink ref="V53" r:id="rId207" display="http://pbs.twimg.com/profile_images/1073237782334791682/qyo4J8EM_normal.jpg"/>
    <hyperlink ref="V54" r:id="rId208" display="http://pbs.twimg.com/profile_images/1073237782334791682/qyo4J8EM_normal.jpg"/>
    <hyperlink ref="V55" r:id="rId209" display="http://pbs.twimg.com/profile_images/1073237782334791682/qyo4J8EM_normal.jpg"/>
    <hyperlink ref="V56" r:id="rId210" display="http://pbs.twimg.com/profile_images/1073237782334791682/qyo4J8EM_normal.jpg"/>
    <hyperlink ref="V57" r:id="rId211" display="http://pbs.twimg.com/profile_images/1073237782334791682/qyo4J8EM_normal.jpg"/>
    <hyperlink ref="V58" r:id="rId212" display="http://pbs.twimg.com/profile_images/1073237782334791682/qyo4J8EM_normal.jpg"/>
    <hyperlink ref="V59" r:id="rId213" display="http://pbs.twimg.com/profile_images/1073237782334791682/qyo4J8EM_normal.jpg"/>
    <hyperlink ref="V60" r:id="rId214" display="http://pbs.twimg.com/profile_images/736532023553200128/c1ydnwix_normal.jpg"/>
    <hyperlink ref="V61" r:id="rId215" display="http://pbs.twimg.com/profile_images/736532023553200128/c1ydnwix_normal.jpg"/>
    <hyperlink ref="V62" r:id="rId216" display="http://pbs.twimg.com/profile_images/736532023553200128/c1ydnwix_normal.jpg"/>
    <hyperlink ref="V63" r:id="rId217" display="http://pbs.twimg.com/profile_images/983079132434190337/LmjTHS84_normal.jpg"/>
    <hyperlink ref="V64" r:id="rId218" display="http://pbs.twimg.com/profile_images/983079132434190337/LmjTHS84_normal.jpg"/>
    <hyperlink ref="V65" r:id="rId219" display="http://pbs.twimg.com/profile_images/983079132434190337/LmjTHS84_normal.jpg"/>
    <hyperlink ref="V66" r:id="rId220" display="http://pbs.twimg.com/profile_images/983079132434190337/LmjTHS84_normal.jpg"/>
    <hyperlink ref="V67" r:id="rId221" display="http://pbs.twimg.com/profile_images/983079132434190337/LmjTHS84_normal.jpg"/>
    <hyperlink ref="V68" r:id="rId222" display="http://pbs.twimg.com/profile_images/983079132434190337/LmjTHS84_normal.jpg"/>
    <hyperlink ref="V69" r:id="rId223" display="http://pbs.twimg.com/profile_images/983079132434190337/LmjTHS84_normal.jpg"/>
    <hyperlink ref="V70" r:id="rId224" display="http://pbs.twimg.com/profile_images/983079132434190337/LmjTHS84_normal.jpg"/>
    <hyperlink ref="V71" r:id="rId225" display="http://pbs.twimg.com/profile_images/983079132434190337/LmjTHS84_normal.jpg"/>
    <hyperlink ref="V72" r:id="rId226" display="http://pbs.twimg.com/profile_images/983079132434190337/LmjTHS84_normal.jpg"/>
    <hyperlink ref="V73" r:id="rId227" display="http://pbs.twimg.com/profile_images/983079132434190337/LmjTHS84_normal.jpg"/>
    <hyperlink ref="V74" r:id="rId228" display="http://pbs.twimg.com/profile_images/822305154841997312/Q9JHMmfN_normal.jpg"/>
    <hyperlink ref="V75" r:id="rId229" display="http://pbs.twimg.com/profile_images/822305154841997312/Q9JHMmfN_normal.jpg"/>
    <hyperlink ref="V76" r:id="rId230" display="http://pbs.twimg.com/profile_images/822305154841997312/Q9JHMmfN_normal.jpg"/>
    <hyperlink ref="V77" r:id="rId231" display="http://pbs.twimg.com/profile_images/822305154841997312/Q9JHMmfN_normal.jpg"/>
    <hyperlink ref="V78" r:id="rId232" display="http://pbs.twimg.com/profile_images/822305154841997312/Q9JHMmfN_normal.jpg"/>
    <hyperlink ref="V79" r:id="rId233" display="http://pbs.twimg.com/profile_images/822305154841997312/Q9JHMmfN_normal.jpg"/>
    <hyperlink ref="V80" r:id="rId234" display="http://pbs.twimg.com/profile_images/822305154841997312/Q9JHMmfN_normal.jpg"/>
    <hyperlink ref="V81" r:id="rId235" display="http://pbs.twimg.com/profile_images/822305154841997312/Q9JHMmfN_normal.jpg"/>
    <hyperlink ref="V82" r:id="rId236" display="http://pbs.twimg.com/profile_images/822305154841997312/Q9JHMmfN_normal.jpg"/>
    <hyperlink ref="V83" r:id="rId237" display="http://pbs.twimg.com/profile_images/822305154841997312/Q9JHMmfN_normal.jpg"/>
    <hyperlink ref="V84" r:id="rId238" display="http://pbs.twimg.com/profile_images/822305154841997312/Q9JHMmfN_normal.jpg"/>
    <hyperlink ref="V85" r:id="rId239" display="http://pbs.twimg.com/profile_images/822305154841997312/Q9JHMmfN_normal.jpg"/>
    <hyperlink ref="V86" r:id="rId240" display="http://pbs.twimg.com/profile_images/822305154841997312/Q9JHMmfN_normal.jpg"/>
    <hyperlink ref="V87" r:id="rId241" display="http://pbs.twimg.com/profile_images/822305154841997312/Q9JHMmfN_normal.jpg"/>
    <hyperlink ref="V88" r:id="rId242" display="http://pbs.twimg.com/profile_images/822305154841997312/Q9JHMmfN_normal.jpg"/>
    <hyperlink ref="V89" r:id="rId243" display="http://pbs.twimg.com/profile_images/822305154841997312/Q9JHMmfN_normal.jpg"/>
    <hyperlink ref="V90" r:id="rId244" display="http://pbs.twimg.com/profile_images/736532023553200128/c1ydnwix_normal.jpg"/>
    <hyperlink ref="V91" r:id="rId245" display="http://pbs.twimg.com/profile_images/736532023553200128/c1ydnwix_normal.jpg"/>
    <hyperlink ref="V92" r:id="rId246" display="http://pbs.twimg.com/profile_images/736532023553200128/c1ydnwix_normal.jpg"/>
    <hyperlink ref="V93" r:id="rId247" display="http://pbs.twimg.com/profile_images/736532023553200128/c1ydnwix_normal.jpg"/>
    <hyperlink ref="V94" r:id="rId248" display="http://pbs.twimg.com/profile_images/736532023553200128/c1ydnwix_normal.jpg"/>
    <hyperlink ref="V95" r:id="rId249" display="http://pbs.twimg.com/profile_images/561609318098018304/BCaoBUAP_normal.jpeg"/>
    <hyperlink ref="V96" r:id="rId250" display="http://pbs.twimg.com/profile_images/561609318098018304/BCaoBUAP_normal.jpeg"/>
    <hyperlink ref="V97" r:id="rId251" display="http://pbs.twimg.com/profile_images/561609318098018304/BCaoBUAP_normal.jpeg"/>
    <hyperlink ref="V98" r:id="rId252" display="http://pbs.twimg.com/profile_images/1145808705830752256/iH9-XsHb_normal.jpg"/>
    <hyperlink ref="V99" r:id="rId253" display="http://pbs.twimg.com/profile_images/1145808705830752256/iH9-XsHb_normal.jpg"/>
    <hyperlink ref="V100" r:id="rId254" display="http://pbs.twimg.com/profile_images/1145808705830752256/iH9-XsHb_normal.jpg"/>
    <hyperlink ref="V101" r:id="rId255" display="http://pbs.twimg.com/profile_images/1145808705830752256/iH9-XsHb_normal.jpg"/>
    <hyperlink ref="V102" r:id="rId256" display="http://pbs.twimg.com/profile_images/1145808705830752256/iH9-XsHb_normal.jpg"/>
    <hyperlink ref="V103" r:id="rId257" display="https://pbs.twimg.com/media/EBoTt2nW4AA7_Mu.jpg"/>
    <hyperlink ref="V104" r:id="rId258" display="http://pbs.twimg.com/profile_images/1119168336250703873/0-bDREFM_normal.jpg"/>
    <hyperlink ref="V105" r:id="rId259" display="https://pbs.twimg.com/ext_tw_video_thumb/1161377563752747008/pu/img/0gal8RUuRFCzCRC2.jpg"/>
    <hyperlink ref="V106" r:id="rId260" display="http://pbs.twimg.com/profile_images/1175120710160699392/QHmx6Z9x_normal.jpg"/>
    <hyperlink ref="V107" r:id="rId261" display="http://pbs.twimg.com/profile_images/1175120710160699392/QHmx6Z9x_normal.jpg"/>
    <hyperlink ref="V108" r:id="rId262" display="http://pbs.twimg.com/profile_images/983079132434190337/LmjTHS84_normal.jpg"/>
    <hyperlink ref="V109" r:id="rId263" display="http://pbs.twimg.com/profile_images/983079132434190337/LmjTHS84_normal.jpg"/>
    <hyperlink ref="V110" r:id="rId264" display="http://pbs.twimg.com/profile_images/983079132434190337/LmjTHS84_normal.jpg"/>
    <hyperlink ref="V111" r:id="rId265" display="http://pbs.twimg.com/profile_images/983079132434190337/LmjTHS84_normal.jpg"/>
    <hyperlink ref="V112" r:id="rId266" display="http://pbs.twimg.com/profile_images/983079132434190337/LmjTHS84_normal.jpg"/>
    <hyperlink ref="V113" r:id="rId267" display="http://pbs.twimg.com/profile_images/983079132434190337/LmjTHS84_normal.jpg"/>
    <hyperlink ref="V114" r:id="rId268" display="http://pbs.twimg.com/profile_images/983079132434190337/LmjTHS84_normal.jpg"/>
    <hyperlink ref="V115" r:id="rId269" display="http://pbs.twimg.com/profile_images/983079132434190337/LmjTHS84_normal.jpg"/>
    <hyperlink ref="V116" r:id="rId270" display="http://pbs.twimg.com/profile_images/983079132434190337/LmjTHS84_normal.jpg"/>
    <hyperlink ref="V117" r:id="rId271" display="http://pbs.twimg.com/profile_images/983079132434190337/LmjTHS84_normal.jpg"/>
    <hyperlink ref="V118" r:id="rId272" display="http://pbs.twimg.com/profile_images/983079132434190337/LmjTHS84_normal.jpg"/>
    <hyperlink ref="V119" r:id="rId273" display="http://pbs.twimg.com/profile_images/983079132434190337/LmjTHS84_normal.jpg"/>
    <hyperlink ref="V120" r:id="rId274" display="http://pbs.twimg.com/profile_images/983079132434190337/LmjTHS84_normal.jpg"/>
    <hyperlink ref="V121" r:id="rId275" display="http://pbs.twimg.com/profile_images/983079132434190337/LmjTHS84_normal.jpg"/>
    <hyperlink ref="V122" r:id="rId276" display="http://pbs.twimg.com/profile_images/983079132434190337/LmjTHS84_normal.jpg"/>
    <hyperlink ref="V123" r:id="rId277" display="http://pbs.twimg.com/profile_images/983079132434190337/LmjTHS84_normal.jpg"/>
    <hyperlink ref="V124" r:id="rId278" display="http://pbs.twimg.com/profile_images/983079132434190337/LmjTHS84_normal.jpg"/>
    <hyperlink ref="V125" r:id="rId279" display="http://pbs.twimg.com/profile_images/983079132434190337/LmjTHS84_normal.jpg"/>
    <hyperlink ref="V126" r:id="rId280" display="http://pbs.twimg.com/profile_images/983079132434190337/LmjTHS84_normal.jpg"/>
    <hyperlink ref="V127" r:id="rId281" display="http://pbs.twimg.com/profile_images/983079132434190337/LmjTHS84_normal.jpg"/>
    <hyperlink ref="V128" r:id="rId282" display="http://pbs.twimg.com/profile_images/983079132434190337/LmjTHS84_normal.jpg"/>
    <hyperlink ref="V129" r:id="rId283" display="http://pbs.twimg.com/profile_images/983079132434190337/LmjTHS84_normal.jpg"/>
    <hyperlink ref="V130" r:id="rId284" display="http://pbs.twimg.com/profile_images/983079132434190337/LmjTHS84_normal.jpg"/>
    <hyperlink ref="V131" r:id="rId285" display="http://pbs.twimg.com/profile_images/983079132434190337/LmjTHS84_normal.jpg"/>
    <hyperlink ref="V132" r:id="rId286" display="http://pbs.twimg.com/profile_images/983079132434190337/LmjTHS84_normal.jpg"/>
    <hyperlink ref="V133" r:id="rId287" display="http://pbs.twimg.com/profile_images/983079132434190337/LmjTHS84_normal.jpg"/>
    <hyperlink ref="V134" r:id="rId288" display="http://pbs.twimg.com/profile_images/983079132434190337/LmjTHS84_normal.jpg"/>
    <hyperlink ref="V135" r:id="rId289" display="http://pbs.twimg.com/profile_images/983079132434190337/LmjTHS84_normal.jpg"/>
    <hyperlink ref="V136" r:id="rId290" display="http://pbs.twimg.com/profile_images/983079132434190337/LmjTHS84_normal.jpg"/>
    <hyperlink ref="V137" r:id="rId291" display="http://pbs.twimg.com/profile_images/983079132434190337/LmjTHS84_normal.jpg"/>
    <hyperlink ref="V138" r:id="rId292" display="http://pbs.twimg.com/profile_images/983079132434190337/LmjTHS84_normal.jpg"/>
    <hyperlink ref="V139" r:id="rId293" display="http://pbs.twimg.com/profile_images/983079132434190337/LmjTHS84_normal.jpg"/>
    <hyperlink ref="V140" r:id="rId294" display="http://pbs.twimg.com/profile_images/983079132434190337/LmjTHS84_normal.jpg"/>
    <hyperlink ref="V141" r:id="rId295" display="http://pbs.twimg.com/profile_images/983079132434190337/LmjTHS84_normal.jpg"/>
    <hyperlink ref="V142" r:id="rId296" display="http://pbs.twimg.com/profile_images/983079132434190337/LmjTHS84_normal.jpg"/>
    <hyperlink ref="V143" r:id="rId297" display="http://pbs.twimg.com/profile_images/983079132434190337/LmjTHS84_normal.jpg"/>
    <hyperlink ref="V144" r:id="rId298" display="http://pbs.twimg.com/profile_images/736532023553200128/c1ydnwix_normal.jpg"/>
    <hyperlink ref="V145" r:id="rId299" display="http://pbs.twimg.com/profile_images/736532023553200128/c1ydnwix_normal.jpg"/>
    <hyperlink ref="V146" r:id="rId300" display="http://pbs.twimg.com/profile_images/736532023553200128/c1ydnwix_normal.jpg"/>
    <hyperlink ref="V147" r:id="rId301" display="http://pbs.twimg.com/profile_images/736532023553200128/c1ydnwix_normal.jpg"/>
    <hyperlink ref="V148" r:id="rId302" display="http://pbs.twimg.com/profile_images/736532023553200128/c1ydnwix_normal.jpg"/>
    <hyperlink ref="V149" r:id="rId303" display="http://pbs.twimg.com/profile_images/736532023553200128/c1ydnwix_normal.jpg"/>
    <hyperlink ref="V150" r:id="rId304" display="http://pbs.twimg.com/profile_images/1113268157928620033/ZSGzJ237_normal.jpg"/>
    <hyperlink ref="V151" r:id="rId305" display="http://pbs.twimg.com/profile_images/1109639391700500482/7k4-PjAD_normal.jpg"/>
    <hyperlink ref="V152" r:id="rId306" display="http://pbs.twimg.com/profile_images/1109639391700500482/7k4-PjAD_normal.jpg"/>
    <hyperlink ref="V153" r:id="rId307" display="http://pbs.twimg.com/profile_images/1109639391700500482/7k4-PjAD_normal.jpg"/>
    <hyperlink ref="V154" r:id="rId308" display="http://pbs.twimg.com/profile_images/1109639391700500482/7k4-PjAD_normal.jpg"/>
    <hyperlink ref="V155" r:id="rId309" display="http://pbs.twimg.com/profile_images/1069051411772657665/JXTY3Cc-_normal.jpg"/>
    <hyperlink ref="V156" r:id="rId310" display="http://pbs.twimg.com/profile_images/1069051411772657665/JXTY3Cc-_normal.jpg"/>
    <hyperlink ref="V157" r:id="rId311" display="http://pbs.twimg.com/profile_images/1069051411772657665/JXTY3Cc-_normal.jpg"/>
    <hyperlink ref="V158" r:id="rId312" display="http://pbs.twimg.com/profile_images/1069051411772657665/JXTY3Cc-_normal.jpg"/>
    <hyperlink ref="V159" r:id="rId313" display="http://pbs.twimg.com/profile_images/1069051411772657665/JXTY3Cc-_normal.jpg"/>
    <hyperlink ref="V160" r:id="rId314" display="http://pbs.twimg.com/profile_images/1175120710160699392/QHmx6Z9x_normal.jpg"/>
    <hyperlink ref="V161" r:id="rId315" display="http://pbs.twimg.com/profile_images/1175120710160699392/QHmx6Z9x_normal.jpg"/>
    <hyperlink ref="V162" r:id="rId316" display="http://pbs.twimg.com/profile_images/1175120710160699392/QHmx6Z9x_normal.jpg"/>
    <hyperlink ref="V163" r:id="rId317" display="http://pbs.twimg.com/profile_images/1175120710160699392/QHmx6Z9x_normal.jpg"/>
    <hyperlink ref="V164" r:id="rId318" display="http://pbs.twimg.com/profile_images/1175120710160699392/QHmx6Z9x_normal.jpg"/>
    <hyperlink ref="V165" r:id="rId319" display="http://pbs.twimg.com/profile_images/1175120710160699392/QHmx6Z9x_normal.jpg"/>
    <hyperlink ref="V166" r:id="rId320" display="http://pbs.twimg.com/profile_images/736532023553200128/c1ydnwix_normal.jpg"/>
    <hyperlink ref="V167" r:id="rId321" display="http://pbs.twimg.com/profile_images/1113268157928620033/ZSGzJ237_normal.jpg"/>
    <hyperlink ref="V168" r:id="rId322" display="http://pbs.twimg.com/profile_images/1109639391700500482/7k4-PjAD_normal.jpg"/>
    <hyperlink ref="V169" r:id="rId323" display="http://pbs.twimg.com/profile_images/1109639391700500482/7k4-PjAD_normal.jpg"/>
    <hyperlink ref="V170" r:id="rId324" display="http://pbs.twimg.com/profile_images/1109639391700500482/7k4-PjAD_normal.jpg"/>
    <hyperlink ref="V171" r:id="rId325" display="http://pbs.twimg.com/profile_images/1109639391700500482/7k4-PjAD_normal.jpg"/>
    <hyperlink ref="V172" r:id="rId326" display="http://pbs.twimg.com/profile_images/1069051411772657665/JXTY3Cc-_normal.jpg"/>
    <hyperlink ref="V173" r:id="rId327" display="http://pbs.twimg.com/profile_images/1069051411772657665/JXTY3Cc-_normal.jpg"/>
    <hyperlink ref="V174" r:id="rId328" display="http://pbs.twimg.com/profile_images/1069051411772657665/JXTY3Cc-_normal.jpg"/>
    <hyperlink ref="V175" r:id="rId329" display="http://pbs.twimg.com/profile_images/1069051411772657665/JXTY3Cc-_normal.jpg"/>
    <hyperlink ref="V176" r:id="rId330" display="http://pbs.twimg.com/profile_images/1069051411772657665/JXTY3Cc-_normal.jpg"/>
    <hyperlink ref="V177" r:id="rId331" display="http://pbs.twimg.com/profile_images/1113268157928620033/ZSGzJ237_normal.jpg"/>
    <hyperlink ref="V178" r:id="rId332" display="http://pbs.twimg.com/profile_images/1113268157928620033/ZSGzJ237_normal.jpg"/>
    <hyperlink ref="V179" r:id="rId333" display="http://pbs.twimg.com/profile_images/1113268157928620033/ZSGzJ237_normal.jpg"/>
    <hyperlink ref="V180" r:id="rId334" display="http://pbs.twimg.com/profile_images/1113268157928620033/ZSGzJ237_normal.jpg"/>
    <hyperlink ref="V181" r:id="rId335" display="http://pbs.twimg.com/profile_images/1109639391700500482/7k4-PjAD_normal.jpg"/>
    <hyperlink ref="V182" r:id="rId336" display="http://pbs.twimg.com/profile_images/1109639391700500482/7k4-PjAD_normal.jpg"/>
    <hyperlink ref="V183" r:id="rId337" display="http://pbs.twimg.com/profile_images/1109639391700500482/7k4-PjAD_normal.jpg"/>
    <hyperlink ref="V184" r:id="rId338" display="http://pbs.twimg.com/profile_images/1109639391700500482/7k4-PjAD_normal.jpg"/>
    <hyperlink ref="V185" r:id="rId339" display="http://pbs.twimg.com/profile_images/1069051411772657665/JXTY3Cc-_normal.jpg"/>
    <hyperlink ref="V186" r:id="rId340" display="http://pbs.twimg.com/profile_images/1069051411772657665/JXTY3Cc-_normal.jpg"/>
    <hyperlink ref="V187" r:id="rId341" display="http://pbs.twimg.com/profile_images/1069051411772657665/JXTY3Cc-_normal.jpg"/>
    <hyperlink ref="V188" r:id="rId342" display="http://pbs.twimg.com/profile_images/1069051411772657665/JXTY3Cc-_normal.jpg"/>
    <hyperlink ref="V189" r:id="rId343" display="http://pbs.twimg.com/profile_images/1109639391700500482/7k4-PjAD_normal.jpg"/>
    <hyperlink ref="V190" r:id="rId344" display="http://pbs.twimg.com/profile_images/1109639391700500482/7k4-PjAD_normal.jpg"/>
    <hyperlink ref="V191" r:id="rId345" display="http://pbs.twimg.com/profile_images/1109639391700500482/7k4-PjAD_normal.jpg"/>
    <hyperlink ref="V192" r:id="rId346" display="http://pbs.twimg.com/profile_images/1109639391700500482/7k4-PjAD_normal.jpg"/>
    <hyperlink ref="V193" r:id="rId347" display="http://pbs.twimg.com/profile_images/1109639391700500482/7k4-PjAD_normal.jpg"/>
    <hyperlink ref="V194" r:id="rId348" display="http://pbs.twimg.com/profile_images/1109639391700500482/7k4-PjAD_normal.jpg"/>
    <hyperlink ref="V195" r:id="rId349" display="http://pbs.twimg.com/profile_images/1109639391700500482/7k4-PjAD_normal.jpg"/>
    <hyperlink ref="V196" r:id="rId350" display="http://pbs.twimg.com/profile_images/1109639391700500482/7k4-PjAD_normal.jpg"/>
    <hyperlink ref="V197" r:id="rId351" display="http://pbs.twimg.com/profile_images/1109639391700500482/7k4-PjAD_normal.jpg"/>
    <hyperlink ref="V198" r:id="rId352" display="http://pbs.twimg.com/profile_images/1109639391700500482/7k4-PjAD_normal.jpg"/>
    <hyperlink ref="V199" r:id="rId353" display="http://pbs.twimg.com/profile_images/1109639391700500482/7k4-PjAD_normal.jpg"/>
    <hyperlink ref="V200" r:id="rId354" display="http://pbs.twimg.com/profile_images/1109639391700500482/7k4-PjAD_normal.jpg"/>
    <hyperlink ref="V201" r:id="rId355" display="http://pbs.twimg.com/profile_images/1109639391700500482/7k4-PjAD_normal.jpg"/>
    <hyperlink ref="V202" r:id="rId356" display="http://pbs.twimg.com/profile_images/1109639391700500482/7k4-PjAD_normal.jpg"/>
    <hyperlink ref="V203" r:id="rId357" display="http://pbs.twimg.com/profile_images/1109639391700500482/7k4-PjAD_normal.jpg"/>
    <hyperlink ref="V204" r:id="rId358" display="http://pbs.twimg.com/profile_images/1109639391700500482/7k4-PjAD_normal.jpg"/>
    <hyperlink ref="V205" r:id="rId359" display="http://pbs.twimg.com/profile_images/1069051411772657665/JXTY3Cc-_normal.jpg"/>
    <hyperlink ref="V206" r:id="rId360" display="http://pbs.twimg.com/profile_images/1069051411772657665/JXTY3Cc-_normal.jpg"/>
    <hyperlink ref="V207" r:id="rId361" display="http://pbs.twimg.com/profile_images/1069051411772657665/JXTY3Cc-_normal.jpg"/>
    <hyperlink ref="V208" r:id="rId362" display="http://pbs.twimg.com/profile_images/1069051411772657665/JXTY3Cc-_normal.jpg"/>
    <hyperlink ref="V209" r:id="rId363" display="http://pbs.twimg.com/profile_images/1069051411772657665/JXTY3Cc-_normal.jpg"/>
    <hyperlink ref="V210" r:id="rId364" display="http://pbs.twimg.com/profile_images/1069051411772657665/JXTY3Cc-_normal.jpg"/>
    <hyperlink ref="V211" r:id="rId365" display="http://pbs.twimg.com/profile_images/1069051411772657665/JXTY3Cc-_normal.jpg"/>
    <hyperlink ref="V212" r:id="rId366" display="http://pbs.twimg.com/profile_images/1069051411772657665/JXTY3Cc-_normal.jpg"/>
    <hyperlink ref="V213" r:id="rId367" display="http://pbs.twimg.com/profile_images/1069051411772657665/JXTY3Cc-_normal.jpg"/>
    <hyperlink ref="V214" r:id="rId368" display="http://pbs.twimg.com/profile_images/1069051411772657665/JXTY3Cc-_normal.jpg"/>
    <hyperlink ref="V215" r:id="rId369" display="http://pbs.twimg.com/profile_images/1069051411772657665/JXTY3Cc-_normal.jpg"/>
    <hyperlink ref="V216" r:id="rId370" display="http://pbs.twimg.com/profile_images/1069051411772657665/JXTY3Cc-_normal.jpg"/>
    <hyperlink ref="V217" r:id="rId371" display="http://pbs.twimg.com/profile_images/1069051411772657665/JXTY3Cc-_normal.jpg"/>
    <hyperlink ref="V218" r:id="rId372" display="http://pbs.twimg.com/profile_images/1069051411772657665/JXTY3Cc-_normal.jpg"/>
    <hyperlink ref="V219" r:id="rId373" display="http://pbs.twimg.com/profile_images/1069051411772657665/JXTY3Cc-_normal.jpg"/>
    <hyperlink ref="V220" r:id="rId374" display="http://pbs.twimg.com/profile_images/1069051411772657665/JXTY3Cc-_normal.jpg"/>
    <hyperlink ref="V221" r:id="rId375" display="http://pbs.twimg.com/profile_images/1069051411772657665/JXTY3Cc-_normal.jpg"/>
    <hyperlink ref="V222" r:id="rId376" display="http://pbs.twimg.com/profile_images/1069051411772657665/JXTY3Cc-_normal.jpg"/>
    <hyperlink ref="V223" r:id="rId377" display="http://pbs.twimg.com/profile_images/1069051411772657665/JXTY3Cc-_normal.jpg"/>
    <hyperlink ref="V224" r:id="rId378" display="http://pbs.twimg.com/profile_images/1153449403685826560/KI5ahwIU_normal.jpg"/>
    <hyperlink ref="V225" r:id="rId379" display="http://pbs.twimg.com/profile_images/1153449403685826560/KI5ahwIU_normal.jpg"/>
    <hyperlink ref="V226" r:id="rId380" display="https://pbs.twimg.com/media/EDRdkcTXUAEsjhm.jpg"/>
    <hyperlink ref="V227" r:id="rId381" display="https://pbs.twimg.com/media/EDRdkcTXUAEsjhm.jpg"/>
    <hyperlink ref="V228" r:id="rId382" display="http://pbs.twimg.com/profile_images/1170035717789093890/yST7A345_normal.jpg"/>
    <hyperlink ref="V229" r:id="rId383" display="http://pbs.twimg.com/profile_images/1170035717789093890/yST7A345_normal.jpg"/>
    <hyperlink ref="V230" r:id="rId384" display="http://pbs.twimg.com/profile_images/1121267988009824257/ZZB6uRD8_normal.jpg"/>
    <hyperlink ref="V231" r:id="rId385" display="http://pbs.twimg.com/profile_images/1121267988009824257/ZZB6uRD8_normal.jpg"/>
    <hyperlink ref="V232" r:id="rId386" display="http://pbs.twimg.com/profile_images/1049539454514294785/uyiyPhps_normal.jpg"/>
    <hyperlink ref="V233" r:id="rId387" display="http://pbs.twimg.com/profile_images/1049539454514294785/uyiyPhps_normal.jpg"/>
    <hyperlink ref="V234" r:id="rId388" display="http://pbs.twimg.com/profile_images/1168553225278017537/heXyoxZA_normal.jpg"/>
    <hyperlink ref="V235" r:id="rId389" display="http://pbs.twimg.com/profile_images/1168553225278017537/heXyoxZA_normal.jpg"/>
    <hyperlink ref="V236" r:id="rId390" display="http://pbs.twimg.com/profile_images/984481077329833984/nM8F43rU_normal.jpg"/>
    <hyperlink ref="V237" r:id="rId391" display="http://pbs.twimg.com/profile_images/620011370440970240/SgZWb8mr_normal.jpg"/>
    <hyperlink ref="V238" r:id="rId392" display="http://pbs.twimg.com/profile_images/620011370440970240/SgZWb8mr_normal.jpg"/>
    <hyperlink ref="V239" r:id="rId393" display="http://pbs.twimg.com/profile_images/1144366800605536256/SJi3MXZp_normal.jpg"/>
    <hyperlink ref="V240" r:id="rId394" display="https://pbs.twimg.com/media/EEwbLoDW4AU0Qug.jpg"/>
    <hyperlink ref="V241" r:id="rId395" display="http://pbs.twimg.com/profile_images/1144366800605536256/SJi3MXZp_normal.jpg"/>
    <hyperlink ref="V242" r:id="rId396" display="http://pbs.twimg.com/profile_images/1144366800605536256/SJi3MXZp_normal.jpg"/>
    <hyperlink ref="V243" r:id="rId397" display="http://pbs.twimg.com/profile_images/1144366800605536256/SJi3MXZp_normal.jpg"/>
    <hyperlink ref="V244" r:id="rId398" display="http://pbs.twimg.com/profile_images/1144366800605536256/SJi3MXZp_normal.jpg"/>
    <hyperlink ref="V245" r:id="rId399" display="https://pbs.twimg.com/media/EEwbLoDW4AU0Qug.jpg"/>
    <hyperlink ref="V246" r:id="rId400" display="https://pbs.twimg.com/media/EEwbLoDW4AU0Qug.jpg"/>
    <hyperlink ref="V247" r:id="rId401" display="http://pbs.twimg.com/profile_images/1144366800605536256/SJi3MXZp_normal.jpg"/>
    <hyperlink ref="V248" r:id="rId402" display="http://pbs.twimg.com/profile_images/1144366800605536256/SJi3MXZp_normal.jpg"/>
    <hyperlink ref="V249" r:id="rId403" display="http://pbs.twimg.com/profile_images/1143267121859686400/U-_O5Sgn_normal.png"/>
    <hyperlink ref="V250" r:id="rId404" display="http://pbs.twimg.com/profile_images/1143267121859686400/U-_O5Sgn_normal.png"/>
    <hyperlink ref="V251" r:id="rId405" display="http://pbs.twimg.com/profile_images/1130887748426932224/ooOU88O4_normal.png"/>
    <hyperlink ref="V252" r:id="rId406" display="http://pbs.twimg.com/profile_images/1142063869273264129/5lBExJv9_normal.jpg"/>
    <hyperlink ref="V253" r:id="rId407" display="http://pbs.twimg.com/profile_images/1142063869273264129/5lBExJv9_normal.jpg"/>
    <hyperlink ref="V254" r:id="rId408" display="http://pbs.twimg.com/profile_images/1007407546020311041/2--CVHW5_normal.jpg"/>
    <hyperlink ref="V255" r:id="rId409" display="http://pbs.twimg.com/profile_images/1007407546020311041/2--CVHW5_normal.jpg"/>
    <hyperlink ref="V256" r:id="rId410" display="http://pbs.twimg.com/profile_images/1007407546020311041/2--CVHW5_normal.jpg"/>
    <hyperlink ref="V257" r:id="rId411" display="http://pbs.twimg.com/profile_images/1007407546020311041/2--CVHW5_normal.jpg"/>
    <hyperlink ref="V258" r:id="rId412" display="http://pbs.twimg.com/profile_images/1139414858703634433/cnBVld_5_normal.jpg"/>
    <hyperlink ref="V259" r:id="rId413" display="http://pbs.twimg.com/profile_images/1139414858703634433/cnBVld_5_normal.jpg"/>
    <hyperlink ref="V260" r:id="rId414" display="http://pbs.twimg.com/profile_images/855643127541104640/zd0D0r2D_normal.jpg"/>
    <hyperlink ref="V261" r:id="rId415" display="http://pbs.twimg.com/profile_images/690716731703070721/yf5qOig4_normal.jpg"/>
    <hyperlink ref="V262" r:id="rId416" display="http://pbs.twimg.com/profile_images/855643127541104640/zd0D0r2D_normal.jpg"/>
    <hyperlink ref="V263" r:id="rId417" display="http://pbs.twimg.com/profile_images/855643127541104640/zd0D0r2D_normal.jpg"/>
    <hyperlink ref="V264" r:id="rId418" display="http://pbs.twimg.com/profile_images/855643127541104640/zd0D0r2D_normal.jpg"/>
    <hyperlink ref="V265" r:id="rId419" display="http://pbs.twimg.com/profile_images/855643127541104640/zd0D0r2D_normal.jpg"/>
    <hyperlink ref="V266" r:id="rId420" display="http://pbs.twimg.com/profile_images/855643127541104640/zd0D0r2D_normal.jpg"/>
    <hyperlink ref="V267" r:id="rId421" display="http://pbs.twimg.com/profile_images/1171086918303408128/KkZa95pV_normal.jpg"/>
    <hyperlink ref="V268" r:id="rId422" display="http://pbs.twimg.com/profile_images/855643127541104640/zd0D0r2D_normal.jpg"/>
    <hyperlink ref="V269" r:id="rId423" display="http://pbs.twimg.com/profile_images/855643127541104640/zd0D0r2D_normal.jpg"/>
    <hyperlink ref="V270" r:id="rId424" display="http://pbs.twimg.com/profile_images/855643127541104640/zd0D0r2D_normal.jpg"/>
    <hyperlink ref="V271" r:id="rId425" display="http://pbs.twimg.com/profile_images/855643127541104640/zd0D0r2D_normal.jpg"/>
    <hyperlink ref="V272" r:id="rId426" display="http://pbs.twimg.com/profile_images/855643127541104640/zd0D0r2D_normal.jpg"/>
    <hyperlink ref="V273" r:id="rId427" display="https://pbs.twimg.com/media/EBgs_bVVUAYFoIA.jpg"/>
    <hyperlink ref="V274" r:id="rId428" display="http://pbs.twimg.com/profile_images/855643127541104640/zd0D0r2D_normal.jpg"/>
    <hyperlink ref="V275" r:id="rId429" display="http://pbs.twimg.com/profile_images/855643127541104640/zd0D0r2D_normal.jpg"/>
    <hyperlink ref="V276" r:id="rId430" display="http://pbs.twimg.com/profile_images/736532023553200128/c1ydnwix_normal.jpg"/>
    <hyperlink ref="V277" r:id="rId431" display="http://pbs.twimg.com/profile_images/736532023553200128/c1ydnwix_normal.jpg"/>
    <hyperlink ref="V278" r:id="rId432" display="http://pbs.twimg.com/profile_images/736532023553200128/c1ydnwix_normal.jpg"/>
    <hyperlink ref="V279" r:id="rId433" display="http://pbs.twimg.com/profile_images/736532023553200128/c1ydnwix_normal.jpg"/>
    <hyperlink ref="V280" r:id="rId434" display="http://pbs.twimg.com/profile_images/736532023553200128/c1ydnwix_normal.jpg"/>
    <hyperlink ref="V281" r:id="rId435" display="http://pbs.twimg.com/profile_images/736532023553200128/c1ydnwix_normal.jpg"/>
    <hyperlink ref="V282" r:id="rId436" display="http://pbs.twimg.com/profile_images/736532023553200128/c1ydnwix_normal.jpg"/>
    <hyperlink ref="V283" r:id="rId437" display="http://pbs.twimg.com/profile_images/736532023553200128/c1ydnwix_normal.jpg"/>
    <hyperlink ref="V284" r:id="rId438" display="http://pbs.twimg.com/profile_images/736532023553200128/c1ydnwix_normal.jpg"/>
    <hyperlink ref="V285" r:id="rId439" display="http://pbs.twimg.com/profile_images/855643127541104640/zd0D0r2D_normal.jpg"/>
    <hyperlink ref="V286" r:id="rId440" display="http://pbs.twimg.com/profile_images/736532023553200128/c1ydnwix_normal.jpg"/>
    <hyperlink ref="V287" r:id="rId441" display="http://pbs.twimg.com/profile_images/736532023553200128/c1ydnwix_normal.jpg"/>
    <hyperlink ref="V288" r:id="rId442" display="http://pbs.twimg.com/profile_images/736532023553200128/c1ydnwix_normal.jpg"/>
    <hyperlink ref="V289" r:id="rId443" display="http://pbs.twimg.com/profile_images/736532023553200128/c1ydnwix_normal.jpg"/>
    <hyperlink ref="V290" r:id="rId444" display="http://pbs.twimg.com/profile_images/736532023553200128/c1ydnwix_normal.jpg"/>
    <hyperlink ref="V291" r:id="rId445" display="http://pbs.twimg.com/profile_images/736532023553200128/c1ydnwix_normal.jpg"/>
    <hyperlink ref="V292" r:id="rId446" display="http://pbs.twimg.com/profile_images/736532023553200128/c1ydnwix_normal.jpg"/>
    <hyperlink ref="V293" r:id="rId447" display="http://pbs.twimg.com/profile_images/736532023553200128/c1ydnwix_normal.jpg"/>
    <hyperlink ref="V294" r:id="rId448" display="http://pbs.twimg.com/profile_images/736532023553200128/c1ydnwix_normal.jpg"/>
    <hyperlink ref="V295" r:id="rId449" display="http://pbs.twimg.com/profile_images/855643127541104640/zd0D0r2D_normal.jpg"/>
    <hyperlink ref="V296" r:id="rId450" display="http://pbs.twimg.com/profile_images/1100601867703177216/e0RqpaX5_normal.jpg"/>
    <hyperlink ref="V297" r:id="rId451" display="http://pbs.twimg.com/profile_images/855643127541104640/zd0D0r2D_normal.jpg"/>
    <hyperlink ref="V298" r:id="rId452" display="http://pbs.twimg.com/profile_images/855643127541104640/zd0D0r2D_normal.jpg"/>
    <hyperlink ref="V299" r:id="rId453" display="http://pbs.twimg.com/profile_images/1100601867703177216/e0RqpaX5_normal.jpg"/>
    <hyperlink ref="V300" r:id="rId454" display="http://pbs.twimg.com/profile_images/1100601867703177216/e0RqpaX5_normal.jpg"/>
    <hyperlink ref="V301" r:id="rId455" display="http://pbs.twimg.com/profile_images/855643127541104640/zd0D0r2D_normal.jpg"/>
    <hyperlink ref="V302" r:id="rId456" display="http://pbs.twimg.com/profile_images/1120357122221514752/bJD8EDpD_normal.jpg"/>
    <hyperlink ref="V303" r:id="rId457" display="http://pbs.twimg.com/profile_images/855643127541104640/zd0D0r2D_normal.jpg"/>
    <hyperlink ref="V304" r:id="rId458" display="http://pbs.twimg.com/profile_images/855643127541104640/zd0D0r2D_normal.jpg"/>
    <hyperlink ref="V305" r:id="rId459" display="http://pbs.twimg.com/profile_images/1120357122221514752/bJD8EDpD_normal.jpg"/>
    <hyperlink ref="V306" r:id="rId460" display="http://pbs.twimg.com/profile_images/855643127541104640/zd0D0r2D_normal.jpg"/>
    <hyperlink ref="V307" r:id="rId461" display="http://pbs.twimg.com/profile_images/855643127541104640/zd0D0r2D_normal.jpg"/>
    <hyperlink ref="V308" r:id="rId462" display="http://pbs.twimg.com/profile_images/855643127541104640/zd0D0r2D_normal.jpg"/>
    <hyperlink ref="V309" r:id="rId463" display="http://pbs.twimg.com/profile_images/855643127541104640/zd0D0r2D_normal.jpg"/>
    <hyperlink ref="V310" r:id="rId464" display="http://pbs.twimg.com/profile_images/855643127541104640/zd0D0r2D_normal.jpg"/>
    <hyperlink ref="V311" r:id="rId465" display="http://pbs.twimg.com/profile_images/855643127541104640/zd0D0r2D_normal.jpg"/>
    <hyperlink ref="V312" r:id="rId466" display="http://pbs.twimg.com/profile_images/1107139323499954177/cQKPnll0_normal.jpg"/>
    <hyperlink ref="V313" r:id="rId467" display="http://pbs.twimg.com/profile_images/855643127541104640/zd0D0r2D_normal.jpg"/>
    <hyperlink ref="V314" r:id="rId468" display="http://pbs.twimg.com/profile_images/1107139323499954177/cQKPnll0_normal.jpg"/>
    <hyperlink ref="V315" r:id="rId469" display="http://pbs.twimg.com/profile_images/855643127541104640/zd0D0r2D_normal.jpg"/>
    <hyperlink ref="V316" r:id="rId470" display="http://pbs.twimg.com/profile_images/1107139323499954177/cQKPnll0_normal.jpg"/>
    <hyperlink ref="V317" r:id="rId471" display="http://pbs.twimg.com/profile_images/855643127541104640/zd0D0r2D_normal.jpg"/>
    <hyperlink ref="V318" r:id="rId472" display="http://pbs.twimg.com/profile_images/1145290087695048704/6CpDeoCP_normal.jpg"/>
    <hyperlink ref="V319" r:id="rId473" display="http://pbs.twimg.com/profile_images/855643127541104640/zd0D0r2D_normal.jpg"/>
    <hyperlink ref="V320" r:id="rId474" display="http://pbs.twimg.com/profile_images/1145290087695048704/6CpDeoCP_normal.jpg"/>
    <hyperlink ref="V321" r:id="rId475" display="http://pbs.twimg.com/profile_images/855643127541104640/zd0D0r2D_normal.jpg"/>
    <hyperlink ref="V322" r:id="rId476" display="http://pbs.twimg.com/profile_images/855643127541104640/zd0D0r2D_normal.jpg"/>
    <hyperlink ref="V323" r:id="rId477" display="http://pbs.twimg.com/profile_images/855643127541104640/zd0D0r2D_normal.jpg"/>
    <hyperlink ref="V324" r:id="rId478" display="http://pbs.twimg.com/profile_images/855643127541104640/zd0D0r2D_normal.jpg"/>
    <hyperlink ref="V325" r:id="rId479" display="http://pbs.twimg.com/profile_images/855643127541104640/zd0D0r2D_normal.jpg"/>
    <hyperlink ref="V326" r:id="rId480" display="http://pbs.twimg.com/profile_images/855643127541104640/zd0D0r2D_normal.jpg"/>
    <hyperlink ref="V327" r:id="rId481" display="http://pbs.twimg.com/profile_images/855643127541104640/zd0D0r2D_normal.jpg"/>
    <hyperlink ref="V328" r:id="rId482" display="http://pbs.twimg.com/profile_images/855643127541104640/zd0D0r2D_normal.jpg"/>
    <hyperlink ref="V329" r:id="rId483" display="http://pbs.twimg.com/profile_images/855643127541104640/zd0D0r2D_normal.jpg"/>
    <hyperlink ref="V330" r:id="rId484" display="http://pbs.twimg.com/profile_images/855643127541104640/zd0D0r2D_normal.jpg"/>
    <hyperlink ref="V331" r:id="rId485" display="http://pbs.twimg.com/profile_images/855643127541104640/zd0D0r2D_normal.jpg"/>
    <hyperlink ref="V332" r:id="rId486" display="http://pbs.twimg.com/profile_images/855643127541104640/zd0D0r2D_normal.jpg"/>
    <hyperlink ref="V333" r:id="rId487" display="http://pbs.twimg.com/profile_images/1121281626359484417/5DsTFEQg_normal.png"/>
    <hyperlink ref="V334" r:id="rId488" display="http://pbs.twimg.com/profile_images/855643127541104640/zd0D0r2D_normal.jpg"/>
    <hyperlink ref="V335" r:id="rId489" display="http://pbs.twimg.com/profile_images/855643127541104640/zd0D0r2D_normal.jpg"/>
    <hyperlink ref="V336" r:id="rId490" display="http://pbs.twimg.com/profile_images/855643127541104640/zd0D0r2D_normal.jpg"/>
    <hyperlink ref="V337" r:id="rId491" display="http://pbs.twimg.com/profile_images/855643127541104640/zd0D0r2D_normal.jpg"/>
    <hyperlink ref="V338" r:id="rId492" display="http://pbs.twimg.com/profile_images/855643127541104640/zd0D0r2D_normal.jpg"/>
    <hyperlink ref="V339" r:id="rId493" display="http://pbs.twimg.com/profile_images/855643127541104640/zd0D0r2D_normal.jpg"/>
    <hyperlink ref="V340" r:id="rId494" display="https://pbs.twimg.com/media/EDQiN6ZX4AAeUEK.jpg"/>
    <hyperlink ref="V341" r:id="rId495" display="http://pbs.twimg.com/profile_images/855643127541104640/zd0D0r2D_normal.jpg"/>
    <hyperlink ref="V342" r:id="rId496" display="http://pbs.twimg.com/profile_images/855643127541104640/zd0D0r2D_normal.jpg"/>
    <hyperlink ref="V343" r:id="rId497" display="http://pbs.twimg.com/profile_images/855643127541104640/zd0D0r2D_normal.jpg"/>
    <hyperlink ref="V344" r:id="rId498" display="http://pbs.twimg.com/profile_images/855643127541104640/zd0D0r2D_normal.jpg"/>
    <hyperlink ref="V345" r:id="rId499" display="http://pbs.twimg.com/profile_images/855643127541104640/zd0D0r2D_normal.jpg"/>
    <hyperlink ref="V346" r:id="rId500" display="https://pbs.twimg.com/tweet_video_thumb/EDyP5PLXkAA5RnT.jpg"/>
    <hyperlink ref="V347" r:id="rId501" display="http://pbs.twimg.com/profile_images/855643127541104640/zd0D0r2D_normal.jpg"/>
    <hyperlink ref="V348" r:id="rId502" display="http://pbs.twimg.com/profile_images/855643127541104640/zd0D0r2D_normal.jpg"/>
    <hyperlink ref="V349" r:id="rId503" display="http://pbs.twimg.com/profile_images/855643127541104640/zd0D0r2D_normal.jpg"/>
    <hyperlink ref="V350" r:id="rId504" display="http://pbs.twimg.com/profile_images/855643127541104640/zd0D0r2D_normal.jpg"/>
    <hyperlink ref="V351" r:id="rId505" display="http://pbs.twimg.com/profile_images/855643127541104640/zd0D0r2D_normal.jpg"/>
    <hyperlink ref="V352" r:id="rId506" display="http://pbs.twimg.com/profile_images/855643127541104640/zd0D0r2D_normal.jpg"/>
    <hyperlink ref="V353" r:id="rId507" display="http://pbs.twimg.com/profile_images/855643127541104640/zd0D0r2D_normal.jpg"/>
    <hyperlink ref="V354" r:id="rId508" display="https://pbs.twimg.com/media/EFPj9BQUYAI01f9.jpg"/>
    <hyperlink ref="V355" r:id="rId509" display="https://pbs.twimg.com/media/EFV0SXaUcAAer1T.jpg"/>
    <hyperlink ref="V356" r:id="rId510" display="http://pbs.twimg.com/profile_images/1116914726993162241/ybPiz8fW_normal.jpg"/>
    <hyperlink ref="V357" r:id="rId511" display="http://pbs.twimg.com/profile_images/1116914726993162241/ybPiz8fW_normal.jpg"/>
    <hyperlink ref="V358" r:id="rId512" display="http://pbs.twimg.com/profile_images/855643127541104640/zd0D0r2D_normal.jpg"/>
    <hyperlink ref="V359" r:id="rId513" display="http://pbs.twimg.com/profile_images/855643127541104640/zd0D0r2D_normal.jpg"/>
    <hyperlink ref="V360" r:id="rId514" display="http://pbs.twimg.com/profile_images/855643127541104640/zd0D0r2D_normal.jpg"/>
    <hyperlink ref="V361" r:id="rId515" display="http://pbs.twimg.com/profile_images/855643127541104640/zd0D0r2D_normal.jpg"/>
    <hyperlink ref="V362" r:id="rId516" display="http://pbs.twimg.com/profile_images/855643127541104640/zd0D0r2D_normal.jpg"/>
    <hyperlink ref="V363" r:id="rId517" display="http://pbs.twimg.com/profile_images/855643127541104640/zd0D0r2D_normal.jpg"/>
    <hyperlink ref="V364" r:id="rId518" display="http://pbs.twimg.com/profile_images/1130887748426932224/ooOU88O4_normal.png"/>
    <hyperlink ref="V365" r:id="rId519" display="http://pbs.twimg.com/profile_images/1130887748426932224/ooOU88O4_normal.png"/>
    <hyperlink ref="V366" r:id="rId520" display="http://pbs.twimg.com/profile_images/1130887748426932224/ooOU88O4_normal.png"/>
    <hyperlink ref="V367" r:id="rId521" display="http://pbs.twimg.com/profile_images/855643127541104640/zd0D0r2D_normal.jpg"/>
    <hyperlink ref="V368" r:id="rId522" display="http://pbs.twimg.com/profile_images/855643127541104640/zd0D0r2D_normal.jpg"/>
    <hyperlink ref="V369" r:id="rId523" display="http://pbs.twimg.com/profile_images/859325292501901312/5BSSJeYv_normal.jpg"/>
    <hyperlink ref="V370" r:id="rId524" display="http://pbs.twimg.com/profile_images/855643127541104640/zd0D0r2D_normal.jpg"/>
    <hyperlink ref="V371" r:id="rId525" display="http://pbs.twimg.com/profile_images/855643127541104640/zd0D0r2D_normal.jpg"/>
    <hyperlink ref="V372" r:id="rId526" display="http://pbs.twimg.com/profile_images/855643127541104640/zd0D0r2D_normal.jpg"/>
    <hyperlink ref="V373" r:id="rId527" display="http://pbs.twimg.com/profile_images/855643127541104640/zd0D0r2D_normal.jpg"/>
    <hyperlink ref="V374" r:id="rId528" display="https://pbs.twimg.com/media/EFV0SXaUcAAer1T.jpg"/>
    <hyperlink ref="V375" r:id="rId529" display="http://pbs.twimg.com/profile_images/855643127541104640/zd0D0r2D_normal.jpg"/>
    <hyperlink ref="V376" r:id="rId530" display="http://pbs.twimg.com/profile_images/855643127541104640/zd0D0r2D_normal.jpg"/>
    <hyperlink ref="V377" r:id="rId531" display="http://pbs.twimg.com/profile_images/1178681604266434562/P1zxWeFN_normal.jpg"/>
    <hyperlink ref="V378" r:id="rId532" display="http://pbs.twimg.com/profile_images/855643127541104640/zd0D0r2D_normal.jpg"/>
    <hyperlink ref="V379" r:id="rId533" display="http://pbs.twimg.com/profile_images/855643127541104640/zd0D0r2D_normal.jpg"/>
    <hyperlink ref="V380" r:id="rId534" display="http://pbs.twimg.com/profile_images/855643127541104640/zd0D0r2D_normal.jpg"/>
    <hyperlink ref="V381" r:id="rId535" display="http://pbs.twimg.com/profile_images/855643127541104640/zd0D0r2D_normal.jpg"/>
    <hyperlink ref="V382" r:id="rId536" display="http://pbs.twimg.com/profile_images/855643127541104640/zd0D0r2D_normal.jpg"/>
    <hyperlink ref="V383" r:id="rId537" display="http://pbs.twimg.com/profile_images/855643127541104640/zd0D0r2D_normal.jpg"/>
    <hyperlink ref="V384" r:id="rId538" display="http://pbs.twimg.com/profile_images/855643127541104640/zd0D0r2D_normal.jpg"/>
    <hyperlink ref="V385" r:id="rId539" display="http://pbs.twimg.com/profile_images/855643127541104640/zd0D0r2D_normal.jpg"/>
    <hyperlink ref="V386" r:id="rId540" display="http://pbs.twimg.com/profile_images/855643127541104640/zd0D0r2D_normal.jpg"/>
    <hyperlink ref="V387" r:id="rId541" display="http://pbs.twimg.com/profile_images/855643127541104640/zd0D0r2D_normal.jpg"/>
    <hyperlink ref="V388" r:id="rId542" display="http://pbs.twimg.com/profile_images/855643127541104640/zd0D0r2D_normal.jpg"/>
    <hyperlink ref="V389" r:id="rId543" display="http://pbs.twimg.com/profile_images/1083581117515681799/Dl03_A0e_normal.jpg"/>
    <hyperlink ref="V390" r:id="rId544" display="http://pbs.twimg.com/profile_images/855643127541104640/zd0D0r2D_normal.jpg"/>
    <hyperlink ref="V391" r:id="rId545" display="http://pbs.twimg.com/profile_images/855643127541104640/zd0D0r2D_normal.jpg"/>
    <hyperlink ref="V392" r:id="rId546" display="http://pbs.twimg.com/profile_images/855643127541104640/zd0D0r2D_normal.jpg"/>
    <hyperlink ref="V393" r:id="rId547" display="http://pbs.twimg.com/profile_images/855643127541104640/zd0D0r2D_normal.jpg"/>
    <hyperlink ref="V394" r:id="rId548" display="http://pbs.twimg.com/profile_images/855643127541104640/zd0D0r2D_normal.jpg"/>
    <hyperlink ref="V395" r:id="rId549" display="http://pbs.twimg.com/profile_images/855643127541104640/zd0D0r2D_normal.jpg"/>
    <hyperlink ref="V396" r:id="rId550" display="http://pbs.twimg.com/profile_images/855643127541104640/zd0D0r2D_normal.jpg"/>
    <hyperlink ref="V397" r:id="rId551" display="http://pbs.twimg.com/profile_images/855643127541104640/zd0D0r2D_normal.jpg"/>
    <hyperlink ref="V398" r:id="rId552" display="http://pbs.twimg.com/profile_images/855643127541104640/zd0D0r2D_normal.jpg"/>
    <hyperlink ref="V399" r:id="rId553" display="http://pbs.twimg.com/profile_images/855643127541104640/zd0D0r2D_normal.jpg"/>
    <hyperlink ref="V400" r:id="rId554" display="http://pbs.twimg.com/profile_images/855643127541104640/zd0D0r2D_normal.jpg"/>
    <hyperlink ref="V401" r:id="rId555" display="http://pbs.twimg.com/profile_images/855643127541104640/zd0D0r2D_normal.jpg"/>
    <hyperlink ref="V402" r:id="rId556" display="http://pbs.twimg.com/profile_images/855643127541104640/zd0D0r2D_normal.jpg"/>
    <hyperlink ref="V403" r:id="rId557" display="http://pbs.twimg.com/profile_images/855643127541104640/zd0D0r2D_normal.jpg"/>
    <hyperlink ref="V404" r:id="rId558" display="http://pbs.twimg.com/profile_images/855643127541104640/zd0D0r2D_normal.jpg"/>
    <hyperlink ref="V405" r:id="rId559" display="http://pbs.twimg.com/profile_images/855643127541104640/zd0D0r2D_normal.jpg"/>
    <hyperlink ref="V406" r:id="rId560" display="http://pbs.twimg.com/profile_images/855643127541104640/zd0D0r2D_normal.jpg"/>
    <hyperlink ref="V407" r:id="rId561" display="http://abs.twimg.com/sticky/default_profile_images/default_profile_normal.png"/>
    <hyperlink ref="V408" r:id="rId562" display="http://abs.twimg.com/sticky/default_profile_images/default_profile_normal.png"/>
    <hyperlink ref="X3" r:id="rId563" display="https://twitter.com/#!/vexxdcock/status/1157043708522639364"/>
    <hyperlink ref="X4" r:id="rId564" display="https://twitter.com/#!/vexxdcock/status/1157043708522639364"/>
    <hyperlink ref="X5" r:id="rId565" display="https://twitter.com/#!/vexxdcock/status/1157043708522639364"/>
    <hyperlink ref="X6" r:id="rId566" display="https://twitter.com/#!/vexxdcock/status/1157043847618269186"/>
    <hyperlink ref="X7" r:id="rId567" display="https://twitter.com/#!/vexxdcock/status/1157043847618269186"/>
    <hyperlink ref="X8" r:id="rId568" display="https://twitter.com/#!/vexxdcock/status/1157043847618269186"/>
    <hyperlink ref="X9" r:id="rId569" display="https://twitter.com/#!/isaucedyt/status/1157100073806729218"/>
    <hyperlink ref="X10" r:id="rId570" display="https://twitter.com/#!/isaucedyt/status/1157100073806729218"/>
    <hyperlink ref="X11" r:id="rId571" display="https://twitter.com/#!/isaucedyt/status/1157100073806729218"/>
    <hyperlink ref="X12" r:id="rId572" display="https://twitter.com/#!/tonya51084387/status/1158539590845624322"/>
    <hyperlink ref="X13" r:id="rId573" display="https://twitter.com/#!/tonya51084387/status/1158539590845624322"/>
    <hyperlink ref="X14" r:id="rId574" display="https://twitter.com/#!/tonya51084387/status/1158539590845624322"/>
    <hyperlink ref="X15" r:id="rId575" display="https://twitter.com/#!/tonya51084387/status/1158539590845624322"/>
    <hyperlink ref="X16" r:id="rId576" display="https://twitter.com/#!/tonya51084387/status/1158539590845624322"/>
    <hyperlink ref="X17" r:id="rId577" display="https://twitter.com/#!/garbs/status/1160243895927627776"/>
    <hyperlink ref="X18" r:id="rId578" display="https://twitter.com/#!/engineeringdave/status/1160264483824197633"/>
    <hyperlink ref="X19" r:id="rId579" display="https://twitter.com/#!/mr_oogy_boogy/status/1160289516218978304"/>
    <hyperlink ref="X20" r:id="rId580" display="https://twitter.com/#!/mr_oogy_boogy/status/1160289516218978304"/>
    <hyperlink ref="X21" r:id="rId581" display="https://twitter.com/#!/mr_oogy_boogy/status/1160289516218978304"/>
    <hyperlink ref="X22" r:id="rId582" display="https://twitter.com/#!/mr_oogy_boogy/status/1160289516218978304"/>
    <hyperlink ref="X23" r:id="rId583" display="https://twitter.com/#!/shefshakespeare/status/1160297405704806406"/>
    <hyperlink ref="X24" r:id="rId584" display="https://twitter.com/#!/shefshakespeare/status/1160297405704806406"/>
    <hyperlink ref="X25" r:id="rId585" display="https://twitter.com/#!/shefshakespeare/status/1160297405704806406"/>
    <hyperlink ref="X26" r:id="rId586" display="https://twitter.com/#!/shefshakespeare/status/1160297405704806406"/>
    <hyperlink ref="X27" r:id="rId587" display="https://twitter.com/#!/williammillen5/status/1160346226019225600"/>
    <hyperlink ref="X28" r:id="rId588" display="https://twitter.com/#!/williammillen5/status/1160346226019225600"/>
    <hyperlink ref="X29" r:id="rId589" display="https://twitter.com/#!/williammillen5/status/1160346226019225600"/>
    <hyperlink ref="X30" r:id="rId590" display="https://twitter.com/#!/williammillen5/status/1160346226019225600"/>
    <hyperlink ref="X31" r:id="rId591" display="https://twitter.com/#!/bdr_borgia/status/1160423558113312768"/>
    <hyperlink ref="X32" r:id="rId592" display="https://twitter.com/#!/bdr_borgia/status/1160423558113312768"/>
    <hyperlink ref="X33" r:id="rId593" display="https://twitter.com/#!/bdr_borgia/status/1160423558113312768"/>
    <hyperlink ref="X34" r:id="rId594" display="https://twitter.com/#!/bdr_borgia/status/1160423558113312768"/>
    <hyperlink ref="X35" r:id="rId595" display="https://twitter.com/#!/jsbula/status/1160424188349440001"/>
    <hyperlink ref="X36" r:id="rId596" display="https://twitter.com/#!/jsbula/status/1160424188349440001"/>
    <hyperlink ref="X37" r:id="rId597" display="https://twitter.com/#!/jsbula/status/1160424188349440001"/>
    <hyperlink ref="X38" r:id="rId598" display="https://twitter.com/#!/jsbula/status/1160424188349440001"/>
    <hyperlink ref="X39" r:id="rId599" display="https://twitter.com/#!/aburrin/status/1160429794338623489"/>
    <hyperlink ref="X40" r:id="rId600" display="https://twitter.com/#!/aburrin/status/1160429794338623489"/>
    <hyperlink ref="X41" r:id="rId601" display="https://twitter.com/#!/aburrin/status/1160429794338623489"/>
    <hyperlink ref="X42" r:id="rId602" display="https://twitter.com/#!/aburrin/status/1160429794338623489"/>
    <hyperlink ref="X43" r:id="rId603" display="https://twitter.com/#!/mjstruth/status/1160506666464546817"/>
    <hyperlink ref="X44" r:id="rId604" display="https://twitter.com/#!/mjstruth/status/1160506666464546817"/>
    <hyperlink ref="X45" r:id="rId605" display="https://twitter.com/#!/mjstruth/status/1160506666464546817"/>
    <hyperlink ref="X46" r:id="rId606" display="https://twitter.com/#!/mjstruth/status/1160506666464546817"/>
    <hyperlink ref="X47" r:id="rId607" display="https://twitter.com/#!/betsybg/status/1160534065616957445"/>
    <hyperlink ref="X48" r:id="rId608" display="https://twitter.com/#!/deborahditkows1/status/1160251395615993856"/>
    <hyperlink ref="X49" r:id="rId609" display="https://twitter.com/#!/deborahditkows1/status/1160251395615993856"/>
    <hyperlink ref="X50" r:id="rId610" display="https://twitter.com/#!/deborahditkows1/status/1160251395615993856"/>
    <hyperlink ref="X51" r:id="rId611" display="https://twitter.com/#!/deborahditkows1/status/1160261817127641088"/>
    <hyperlink ref="X52" r:id="rId612" display="https://twitter.com/#!/deborahditkows1/status/1160261817127641088"/>
    <hyperlink ref="X53" r:id="rId613" display="https://twitter.com/#!/deborahditkows1/status/1160261817127641088"/>
    <hyperlink ref="X54" r:id="rId614" display="https://twitter.com/#!/deborahditkows1/status/1160289755264950273"/>
    <hyperlink ref="X55" r:id="rId615" display="https://twitter.com/#!/deborahditkows1/status/1160289755264950273"/>
    <hyperlink ref="X56" r:id="rId616" display="https://twitter.com/#!/deborahditkows1/status/1160289755264950273"/>
    <hyperlink ref="X57" r:id="rId617" display="https://twitter.com/#!/deborahditkows1/status/1160291778563661824"/>
    <hyperlink ref="X58" r:id="rId618" display="https://twitter.com/#!/deborahditkows1/status/1160291778563661824"/>
    <hyperlink ref="X59" r:id="rId619" display="https://twitter.com/#!/deborahditkows1/status/1160291778563661824"/>
    <hyperlink ref="X60" r:id="rId620" display="https://twitter.com/#!/rbottoms/status/1160261574797512709"/>
    <hyperlink ref="X61" r:id="rId621" display="https://twitter.com/#!/rbottoms/status/1160262983513268227"/>
    <hyperlink ref="X62" r:id="rId622" display="https://twitter.com/#!/rbottoms/status/1160290453817888770"/>
    <hyperlink ref="X63" r:id="rId623" display="https://twitter.com/#!/betsybg/status/1160376970305253376"/>
    <hyperlink ref="X64" r:id="rId624" display="https://twitter.com/#!/betsybg/status/1160527265303863296"/>
    <hyperlink ref="X65" r:id="rId625" display="https://twitter.com/#!/betsybg/status/1160528017963343874"/>
    <hyperlink ref="X66" r:id="rId626" display="https://twitter.com/#!/betsybg/status/1160528467689201664"/>
    <hyperlink ref="X67" r:id="rId627" display="https://twitter.com/#!/betsybg/status/1160529086818725888"/>
    <hyperlink ref="X68" r:id="rId628" display="https://twitter.com/#!/betsybg/status/1160530899957637120"/>
    <hyperlink ref="X69" r:id="rId629" display="https://twitter.com/#!/betsybg/status/1160531603032088576"/>
    <hyperlink ref="X70" r:id="rId630" display="https://twitter.com/#!/betsybg/status/1160531900496302081"/>
    <hyperlink ref="X71" r:id="rId631" display="https://twitter.com/#!/betsybg/status/1160533214798254080"/>
    <hyperlink ref="X72" r:id="rId632" display="https://twitter.com/#!/betsybg/status/1160533768203096064"/>
    <hyperlink ref="X73" r:id="rId633" display="https://twitter.com/#!/betsybg/status/1160534065616957445"/>
    <hyperlink ref="X74" r:id="rId634" display="https://twitter.com/#!/stephhawk8/status/1160355112432394241"/>
    <hyperlink ref="X75" r:id="rId635" display="https://twitter.com/#!/stephhawk8/status/1160355112432394241"/>
    <hyperlink ref="X76" r:id="rId636" display="https://twitter.com/#!/stephhawk8/status/1160355112432394241"/>
    <hyperlink ref="X77" r:id="rId637" display="https://twitter.com/#!/stephhawk8/status/1160355112432394241"/>
    <hyperlink ref="X78" r:id="rId638" display="https://twitter.com/#!/stephhawk8/status/1160377357322084352"/>
    <hyperlink ref="X79" r:id="rId639" display="https://twitter.com/#!/stephhawk8/status/1160377357322084352"/>
    <hyperlink ref="X80" r:id="rId640" display="https://twitter.com/#!/stephhawk8/status/1160377357322084352"/>
    <hyperlink ref="X81" r:id="rId641" display="https://twitter.com/#!/stephhawk8/status/1160377357322084352"/>
    <hyperlink ref="X82" r:id="rId642" display="https://twitter.com/#!/stephhawk8/status/1160378218106560512"/>
    <hyperlink ref="X83" r:id="rId643" display="https://twitter.com/#!/stephhawk8/status/1160378218106560512"/>
    <hyperlink ref="X84" r:id="rId644" display="https://twitter.com/#!/stephhawk8/status/1160378218106560512"/>
    <hyperlink ref="X85" r:id="rId645" display="https://twitter.com/#!/stephhawk8/status/1160378218106560512"/>
    <hyperlink ref="X86" r:id="rId646" display="https://twitter.com/#!/stephhawk8/status/1160567609005432833"/>
    <hyperlink ref="X87" r:id="rId647" display="https://twitter.com/#!/stephhawk8/status/1160567609005432833"/>
    <hyperlink ref="X88" r:id="rId648" display="https://twitter.com/#!/stephhawk8/status/1160567609005432833"/>
    <hyperlink ref="X89" r:id="rId649" display="https://twitter.com/#!/stephhawk8/status/1160567609005432833"/>
    <hyperlink ref="X90" r:id="rId650" display="https://twitter.com/#!/rbottoms/status/1160372434949877760"/>
    <hyperlink ref="X91" r:id="rId651" display="https://twitter.com/#!/rbottoms/status/1160377855592816640"/>
    <hyperlink ref="X92" r:id="rId652" display="https://twitter.com/#!/rbottoms/status/1160378328563560448"/>
    <hyperlink ref="X93" r:id="rId653" display="https://twitter.com/#!/rbottoms/status/1160536943148654594"/>
    <hyperlink ref="X94" r:id="rId654" display="https://twitter.com/#!/rbottoms/status/1160568081292451840"/>
    <hyperlink ref="X95" r:id="rId655" display="https://twitter.com/#!/lostchordof1963/status/1160619676919115776"/>
    <hyperlink ref="X96" r:id="rId656" display="https://twitter.com/#!/lostchordof1963/status/1160619676919115776"/>
    <hyperlink ref="X97" r:id="rId657" display="https://twitter.com/#!/lostchordof1963/status/1160619676919115776"/>
    <hyperlink ref="X98" r:id="rId658" display="https://twitter.com/#!/auntcalls/status/1160860593445888000"/>
    <hyperlink ref="X99" r:id="rId659" display="https://twitter.com/#!/auntcalls/status/1160860593445888000"/>
    <hyperlink ref="X100" r:id="rId660" display="https://twitter.com/#!/auntcalls/status/1160860593445888000"/>
    <hyperlink ref="X101" r:id="rId661" display="https://twitter.com/#!/auntcalls/status/1160860593445888000"/>
    <hyperlink ref="X102" r:id="rId662" display="https://twitter.com/#!/auntcalls/status/1160860593445888000"/>
    <hyperlink ref="X103" r:id="rId663" display="https://twitter.com/#!/skiptomylou757/status/1160261533991149568"/>
    <hyperlink ref="X104" r:id="rId664" display="https://twitter.com/#!/skiptomylou757/status/1160677209729896448"/>
    <hyperlink ref="X105" r:id="rId665" display="https://twitter.com/#!/skiptomylou757/status/1161377591120617472"/>
    <hyperlink ref="X106" r:id="rId666" display="https://twitter.com/#!/sandyreadsalot2/status/1160295434264276992"/>
    <hyperlink ref="X107" r:id="rId667" display="https://twitter.com/#!/sandyreadsalot2/status/1160306013523759104"/>
    <hyperlink ref="X108" r:id="rId668" display="https://twitter.com/#!/betsybg/status/1160256004271017984"/>
    <hyperlink ref="X109" r:id="rId669" display="https://twitter.com/#!/betsybg/status/1160256004271017984"/>
    <hyperlink ref="X110" r:id="rId670" display="https://twitter.com/#!/betsybg/status/1160256004271017984"/>
    <hyperlink ref="X111" r:id="rId671" display="https://twitter.com/#!/betsybg/status/1160376970305253376"/>
    <hyperlink ref="X112" r:id="rId672" display="https://twitter.com/#!/betsybg/status/1160376970305253376"/>
    <hyperlink ref="X113" r:id="rId673" display="https://twitter.com/#!/betsybg/status/1160376970305253376"/>
    <hyperlink ref="X114" r:id="rId674" display="https://twitter.com/#!/betsybg/status/1160527265303863296"/>
    <hyperlink ref="X115" r:id="rId675" display="https://twitter.com/#!/betsybg/status/1160527265303863296"/>
    <hyperlink ref="X116" r:id="rId676" display="https://twitter.com/#!/betsybg/status/1160527265303863296"/>
    <hyperlink ref="X117" r:id="rId677" display="https://twitter.com/#!/betsybg/status/1160528017963343874"/>
    <hyperlink ref="X118" r:id="rId678" display="https://twitter.com/#!/betsybg/status/1160528017963343874"/>
    <hyperlink ref="X119" r:id="rId679" display="https://twitter.com/#!/betsybg/status/1160528017963343874"/>
    <hyperlink ref="X120" r:id="rId680" display="https://twitter.com/#!/betsybg/status/1160528467689201664"/>
    <hyperlink ref="X121" r:id="rId681" display="https://twitter.com/#!/betsybg/status/1160528467689201664"/>
    <hyperlink ref="X122" r:id="rId682" display="https://twitter.com/#!/betsybg/status/1160528467689201664"/>
    <hyperlink ref="X123" r:id="rId683" display="https://twitter.com/#!/betsybg/status/1160529086818725888"/>
    <hyperlink ref="X124" r:id="rId684" display="https://twitter.com/#!/betsybg/status/1160529086818725888"/>
    <hyperlink ref="X125" r:id="rId685" display="https://twitter.com/#!/betsybg/status/1160529086818725888"/>
    <hyperlink ref="X126" r:id="rId686" display="https://twitter.com/#!/betsybg/status/1160530899957637120"/>
    <hyperlink ref="X127" r:id="rId687" display="https://twitter.com/#!/betsybg/status/1160530899957637120"/>
    <hyperlink ref="X128" r:id="rId688" display="https://twitter.com/#!/betsybg/status/1160530899957637120"/>
    <hyperlink ref="X129" r:id="rId689" display="https://twitter.com/#!/betsybg/status/1160531603032088576"/>
    <hyperlink ref="X130" r:id="rId690" display="https://twitter.com/#!/betsybg/status/1160531603032088576"/>
    <hyperlink ref="X131" r:id="rId691" display="https://twitter.com/#!/betsybg/status/1160531603032088576"/>
    <hyperlink ref="X132" r:id="rId692" display="https://twitter.com/#!/betsybg/status/1160531900496302081"/>
    <hyperlink ref="X133" r:id="rId693" display="https://twitter.com/#!/betsybg/status/1160531900496302081"/>
    <hyperlink ref="X134" r:id="rId694" display="https://twitter.com/#!/betsybg/status/1160531900496302081"/>
    <hyperlink ref="X135" r:id="rId695" display="https://twitter.com/#!/betsybg/status/1160533214798254080"/>
    <hyperlink ref="X136" r:id="rId696" display="https://twitter.com/#!/betsybg/status/1160533214798254080"/>
    <hyperlink ref="X137" r:id="rId697" display="https://twitter.com/#!/betsybg/status/1160533214798254080"/>
    <hyperlink ref="X138" r:id="rId698" display="https://twitter.com/#!/betsybg/status/1160533768203096064"/>
    <hyperlink ref="X139" r:id="rId699" display="https://twitter.com/#!/betsybg/status/1160533768203096064"/>
    <hyperlink ref="X140" r:id="rId700" display="https://twitter.com/#!/betsybg/status/1160533768203096064"/>
    <hyperlink ref="X141" r:id="rId701" display="https://twitter.com/#!/betsybg/status/1160534065616957445"/>
    <hyperlink ref="X142" r:id="rId702" display="https://twitter.com/#!/betsybg/status/1160534065616957445"/>
    <hyperlink ref="X143" r:id="rId703" display="https://twitter.com/#!/betsybg/status/1160534065616957445"/>
    <hyperlink ref="X144" r:id="rId704" display="https://twitter.com/#!/rbottoms/status/1160301080942714881"/>
    <hyperlink ref="X145" r:id="rId705" display="https://twitter.com/#!/rbottoms/status/1160372434949877760"/>
    <hyperlink ref="X146" r:id="rId706" display="https://twitter.com/#!/rbottoms/status/1160377855592816640"/>
    <hyperlink ref="X147" r:id="rId707" display="https://twitter.com/#!/rbottoms/status/1160378328563560448"/>
    <hyperlink ref="X148" r:id="rId708" display="https://twitter.com/#!/rbottoms/status/1160536943148654594"/>
    <hyperlink ref="X149" r:id="rId709" display="https://twitter.com/#!/rbottoms/status/1160568081292451840"/>
    <hyperlink ref="X150" r:id="rId710" display="https://twitter.com/#!/americankat62/status/1160886225483501568"/>
    <hyperlink ref="X151" r:id="rId711" display="https://twitter.com/#!/marvawi15791422/status/1162074582314049536"/>
    <hyperlink ref="X152" r:id="rId712" display="https://twitter.com/#!/marvawi15791422/status/1162078058771357697"/>
    <hyperlink ref="X153" r:id="rId713" display="https://twitter.com/#!/marvawi15791422/status/1162078123430678528"/>
    <hyperlink ref="X154" r:id="rId714" display="https://twitter.com/#!/marvawi15791422/status/1162085670380326913"/>
    <hyperlink ref="X155" r:id="rId715" display="https://twitter.com/#!/bonnielatino/status/1160590759697047552"/>
    <hyperlink ref="X156" r:id="rId716" display="https://twitter.com/#!/bonnielatino/status/1162075240438149123"/>
    <hyperlink ref="X157" r:id="rId717" display="https://twitter.com/#!/bonnielatino/status/1162075790600749056"/>
    <hyperlink ref="X158" r:id="rId718" display="https://twitter.com/#!/bonnielatino/status/1162081523107016704"/>
    <hyperlink ref="X159" r:id="rId719" display="https://twitter.com/#!/bonnielatino/status/1162090180116930562"/>
    <hyperlink ref="X160" r:id="rId720" display="https://twitter.com/#!/sandyreadsalot2/status/1160295434264276992"/>
    <hyperlink ref="X161" r:id="rId721" display="https://twitter.com/#!/sandyreadsalot2/status/1160295434264276992"/>
    <hyperlink ref="X162" r:id="rId722" display="https://twitter.com/#!/sandyreadsalot2/status/1160295434264276992"/>
    <hyperlink ref="X163" r:id="rId723" display="https://twitter.com/#!/sandyreadsalot2/status/1160306013523759104"/>
    <hyperlink ref="X164" r:id="rId724" display="https://twitter.com/#!/sandyreadsalot2/status/1160306013523759104"/>
    <hyperlink ref="X165" r:id="rId725" display="https://twitter.com/#!/sandyreadsalot2/status/1160306013523759104"/>
    <hyperlink ref="X166" r:id="rId726" display="https://twitter.com/#!/rbottoms/status/1160301080942714881"/>
    <hyperlink ref="X167" r:id="rId727" display="https://twitter.com/#!/americankat62/status/1160886225483501568"/>
    <hyperlink ref="X168" r:id="rId728" display="https://twitter.com/#!/marvawi15791422/status/1162074582314049536"/>
    <hyperlink ref="X169" r:id="rId729" display="https://twitter.com/#!/marvawi15791422/status/1162078058771357697"/>
    <hyperlink ref="X170" r:id="rId730" display="https://twitter.com/#!/marvawi15791422/status/1162078123430678528"/>
    <hyperlink ref="X171" r:id="rId731" display="https://twitter.com/#!/marvawi15791422/status/1162085670380326913"/>
    <hyperlink ref="X172" r:id="rId732" display="https://twitter.com/#!/bonnielatino/status/1160590759697047552"/>
    <hyperlink ref="X173" r:id="rId733" display="https://twitter.com/#!/bonnielatino/status/1162075240438149123"/>
    <hyperlink ref="X174" r:id="rId734" display="https://twitter.com/#!/bonnielatino/status/1162075790600749056"/>
    <hyperlink ref="X175" r:id="rId735" display="https://twitter.com/#!/bonnielatino/status/1162081523107016704"/>
    <hyperlink ref="X176" r:id="rId736" display="https://twitter.com/#!/bonnielatino/status/1162090180116930562"/>
    <hyperlink ref="X177" r:id="rId737" display="https://twitter.com/#!/americankat62/status/1160886225483501568"/>
    <hyperlink ref="X178" r:id="rId738" display="https://twitter.com/#!/americankat62/status/1160886225483501568"/>
    <hyperlink ref="X179" r:id="rId739" display="https://twitter.com/#!/americankat62/status/1160886225483501568"/>
    <hyperlink ref="X180" r:id="rId740" display="https://twitter.com/#!/americankat62/status/1160886225483501568"/>
    <hyperlink ref="X181" r:id="rId741" display="https://twitter.com/#!/marvawi15791422/status/1162074582314049536"/>
    <hyperlink ref="X182" r:id="rId742" display="https://twitter.com/#!/marvawi15791422/status/1162078058771357697"/>
    <hyperlink ref="X183" r:id="rId743" display="https://twitter.com/#!/marvawi15791422/status/1162078123430678528"/>
    <hyperlink ref="X184" r:id="rId744" display="https://twitter.com/#!/marvawi15791422/status/1162085670380326913"/>
    <hyperlink ref="X185" r:id="rId745" display="https://twitter.com/#!/bonnielatino/status/1162075240438149123"/>
    <hyperlink ref="X186" r:id="rId746" display="https://twitter.com/#!/bonnielatino/status/1162075790600749056"/>
    <hyperlink ref="X187" r:id="rId747" display="https://twitter.com/#!/bonnielatino/status/1162081523107016704"/>
    <hyperlink ref="X188" r:id="rId748" display="https://twitter.com/#!/bonnielatino/status/1162090180116930562"/>
    <hyperlink ref="X189" r:id="rId749" display="https://twitter.com/#!/marvawi15791422/status/1162074582314049536"/>
    <hyperlink ref="X190" r:id="rId750" display="https://twitter.com/#!/marvawi15791422/status/1162074582314049536"/>
    <hyperlink ref="X191" r:id="rId751" display="https://twitter.com/#!/marvawi15791422/status/1162074582314049536"/>
    <hyperlink ref="X192" r:id="rId752" display="https://twitter.com/#!/marvawi15791422/status/1162074582314049536"/>
    <hyperlink ref="X193" r:id="rId753" display="https://twitter.com/#!/marvawi15791422/status/1162078058771357697"/>
    <hyperlink ref="X194" r:id="rId754" display="https://twitter.com/#!/marvawi15791422/status/1162078058771357697"/>
    <hyperlink ref="X195" r:id="rId755" display="https://twitter.com/#!/marvawi15791422/status/1162078058771357697"/>
    <hyperlink ref="X196" r:id="rId756" display="https://twitter.com/#!/marvawi15791422/status/1162078058771357697"/>
    <hyperlink ref="X197" r:id="rId757" display="https://twitter.com/#!/marvawi15791422/status/1162078123430678528"/>
    <hyperlink ref="X198" r:id="rId758" display="https://twitter.com/#!/marvawi15791422/status/1162078123430678528"/>
    <hyperlink ref="X199" r:id="rId759" display="https://twitter.com/#!/marvawi15791422/status/1162078123430678528"/>
    <hyperlink ref="X200" r:id="rId760" display="https://twitter.com/#!/marvawi15791422/status/1162078123430678528"/>
    <hyperlink ref="X201" r:id="rId761" display="https://twitter.com/#!/marvawi15791422/status/1162085670380326913"/>
    <hyperlink ref="X202" r:id="rId762" display="https://twitter.com/#!/marvawi15791422/status/1162085670380326913"/>
    <hyperlink ref="X203" r:id="rId763" display="https://twitter.com/#!/marvawi15791422/status/1162085670380326913"/>
    <hyperlink ref="X204" r:id="rId764" display="https://twitter.com/#!/marvawi15791422/status/1162085670380326913"/>
    <hyperlink ref="X205" r:id="rId765" display="https://twitter.com/#!/bonnielatino/status/1162075240438149123"/>
    <hyperlink ref="X206" r:id="rId766" display="https://twitter.com/#!/bonnielatino/status/1162075790600749056"/>
    <hyperlink ref="X207" r:id="rId767" display="https://twitter.com/#!/bonnielatino/status/1162081523107016704"/>
    <hyperlink ref="X208" r:id="rId768" display="https://twitter.com/#!/bonnielatino/status/1162090180116930562"/>
    <hyperlink ref="X209" r:id="rId769" display="https://twitter.com/#!/bonnielatino/status/1160590759697047552"/>
    <hyperlink ref="X210" r:id="rId770" display="https://twitter.com/#!/bonnielatino/status/1160590759697047552"/>
    <hyperlink ref="X211" r:id="rId771" display="https://twitter.com/#!/bonnielatino/status/1160590759697047552"/>
    <hyperlink ref="X212" r:id="rId772" display="https://twitter.com/#!/bonnielatino/status/1162075240438149123"/>
    <hyperlink ref="X213" r:id="rId773" display="https://twitter.com/#!/bonnielatino/status/1162075240438149123"/>
    <hyperlink ref="X214" r:id="rId774" display="https://twitter.com/#!/bonnielatino/status/1162075240438149123"/>
    <hyperlink ref="X215" r:id="rId775" display="https://twitter.com/#!/bonnielatino/status/1162075790600749056"/>
    <hyperlink ref="X216" r:id="rId776" display="https://twitter.com/#!/bonnielatino/status/1162075790600749056"/>
    <hyperlink ref="X217" r:id="rId777" display="https://twitter.com/#!/bonnielatino/status/1162075790600749056"/>
    <hyperlink ref="X218" r:id="rId778" display="https://twitter.com/#!/bonnielatino/status/1162081523107016704"/>
    <hyperlink ref="X219" r:id="rId779" display="https://twitter.com/#!/bonnielatino/status/1162081523107016704"/>
    <hyperlink ref="X220" r:id="rId780" display="https://twitter.com/#!/bonnielatino/status/1162081523107016704"/>
    <hyperlink ref="X221" r:id="rId781" display="https://twitter.com/#!/bonnielatino/status/1162090180116930562"/>
    <hyperlink ref="X222" r:id="rId782" display="https://twitter.com/#!/bonnielatino/status/1162090180116930562"/>
    <hyperlink ref="X223" r:id="rId783" display="https://twitter.com/#!/bonnielatino/status/1162090180116930562"/>
    <hyperlink ref="X224" r:id="rId784" display="https://twitter.com/#!/stunttmcnugget/status/1165702294165479425"/>
    <hyperlink ref="X225" r:id="rId785" display="https://twitter.com/#!/stunttmcnugget/status/1165702294165479425"/>
    <hyperlink ref="X226" r:id="rId786" display="https://twitter.com/#!/emlovely18/status/1167661089879969792"/>
    <hyperlink ref="X227" r:id="rId787" display="https://twitter.com/#!/emlovely18/status/1167661089879969792"/>
    <hyperlink ref="X228" r:id="rId788" display="https://twitter.com/#!/dhampton_3/status/1171139467069050881"/>
    <hyperlink ref="X229" r:id="rId789" display="https://twitter.com/#!/dhampton_3/status/1171139467069050881"/>
    <hyperlink ref="X230" r:id="rId790" display="https://twitter.com/#!/lovepink0924/status/1171140546645188609"/>
    <hyperlink ref="X231" r:id="rId791" display="https://twitter.com/#!/lovepink0924/status/1171140546645188609"/>
    <hyperlink ref="X232" r:id="rId792" display="https://twitter.com/#!/lurvejennifer/status/1171151855763636224"/>
    <hyperlink ref="X233" r:id="rId793" display="https://twitter.com/#!/lurvejennifer/status/1171151855763636224"/>
    <hyperlink ref="X234" r:id="rId794" display="https://twitter.com/#!/fungusty/status/1171236636664844288"/>
    <hyperlink ref="X235" r:id="rId795" display="https://twitter.com/#!/fungusty/status/1171236636664844288"/>
    <hyperlink ref="X236" r:id="rId796" display="https://twitter.com/#!/areyouvin/status/1172966667225354240"/>
    <hyperlink ref="X237" r:id="rId797" display="https://twitter.com/#!/sir_blobfish/status/1173711374033334274"/>
    <hyperlink ref="X238" r:id="rId798" display="https://twitter.com/#!/sir_blobfish/status/1173711374033334274"/>
    <hyperlink ref="X239" r:id="rId799" display="https://twitter.com/#!/pettitphylis/status/1164144856324878336"/>
    <hyperlink ref="X240" r:id="rId800" display="https://twitter.com/#!/pettitphylis/status/1174343493310959617"/>
    <hyperlink ref="X241" r:id="rId801" display="https://twitter.com/#!/pettitphylis/status/1176211491378384896"/>
    <hyperlink ref="X242" r:id="rId802" display="https://twitter.com/#!/pettitphylis/status/1161106366074892290"/>
    <hyperlink ref="X243" r:id="rId803" display="https://twitter.com/#!/pettitphylis/status/1164144856324878336"/>
    <hyperlink ref="X244" r:id="rId804" display="https://twitter.com/#!/pettitphylis/status/1164144856324878336"/>
    <hyperlink ref="X245" r:id="rId805" display="https://twitter.com/#!/pettitphylis/status/1174343493310959617"/>
    <hyperlink ref="X246" r:id="rId806" display="https://twitter.com/#!/pettitphylis/status/1174343493310959617"/>
    <hyperlink ref="X247" r:id="rId807" display="https://twitter.com/#!/pettitphylis/status/1176211491378384896"/>
    <hyperlink ref="X248" r:id="rId808" display="https://twitter.com/#!/pettitphylis/status/1176211491378384896"/>
    <hyperlink ref="X249" r:id="rId809" display="https://twitter.com/#!/forceghostbrad/status/1161366524466040832"/>
    <hyperlink ref="X250" r:id="rId810" display="https://twitter.com/#!/forceghostbrad/status/1161366524466040832"/>
    <hyperlink ref="X251" r:id="rId811" display="https://twitter.com/#!/fakejakebrowne/status/1161395104235397120"/>
    <hyperlink ref="X252" r:id="rId812" display="https://twitter.com/#!/spiral5158/status/1179924487543967749"/>
    <hyperlink ref="X253" r:id="rId813" display="https://twitter.com/#!/spiral5158/status/1179924487543967749"/>
    <hyperlink ref="X254" r:id="rId814" display="https://twitter.com/#!/832ajb/status/1180794555974782977"/>
    <hyperlink ref="X255" r:id="rId815" display="https://twitter.com/#!/832ajb/status/1180794555974782977"/>
    <hyperlink ref="X256" r:id="rId816" display="https://twitter.com/#!/832ajb/status/1180794555974782977"/>
    <hyperlink ref="X257" r:id="rId817" display="https://twitter.com/#!/832ajb/status/1180794555974782977"/>
    <hyperlink ref="X258" r:id="rId818" display="https://twitter.com/#!/raptornian/status/1157033207872872451"/>
    <hyperlink ref="X259" r:id="rId819" display="https://twitter.com/#!/raptornian/status/1157033207872872451"/>
    <hyperlink ref="X260" r:id="rId820" display="https://twitter.com/#!/cannabisencyclo/status/1157012639400116224"/>
    <hyperlink ref="X261" r:id="rId821" display="https://twitter.com/#!/carolineoncrack/status/1157375214075834368"/>
    <hyperlink ref="X262" r:id="rId822" display="https://twitter.com/#!/cannabisencyclo/status/1157373508105560064"/>
    <hyperlink ref="X263" r:id="rId823" display="https://twitter.com/#!/cannabisencyclo/status/1157688962556649472"/>
    <hyperlink ref="X264" r:id="rId824" display="https://twitter.com/#!/cannabisencyclo/status/1158282506409402368"/>
    <hyperlink ref="X265" r:id="rId825" display="https://twitter.com/#!/cannabisencyclo/status/1158282813994442752"/>
    <hyperlink ref="X266" r:id="rId826" display="https://twitter.com/#!/cannabisencyclo/status/1158282813994442752"/>
    <hyperlink ref="X267" r:id="rId827" display="https://twitter.com/#!/loser513/status/1158742109572104192"/>
    <hyperlink ref="X268" r:id="rId828" display="https://twitter.com/#!/cannabisencyclo/status/1158622583350104065"/>
    <hyperlink ref="X269" r:id="rId829" display="https://twitter.com/#!/cannabisencyclo/status/1158746671062237189"/>
    <hyperlink ref="X270" r:id="rId830" display="https://twitter.com/#!/cannabisencyclo/status/1158808629354434560"/>
    <hyperlink ref="X271" r:id="rId831" display="https://twitter.com/#!/cannabisencyclo/status/1158811893059837953"/>
    <hyperlink ref="X272" r:id="rId832" display="https://twitter.com/#!/cannabisencyclo/status/1158811893059837953"/>
    <hyperlink ref="X273" r:id="rId833" display="https://twitter.com/#!/cannabisencyclo/status/1159726382798139393"/>
    <hyperlink ref="X274" r:id="rId834" display="https://twitter.com/#!/cannabisencyclo/status/1159732366446714881"/>
    <hyperlink ref="X275" r:id="rId835" display="https://twitter.com/#!/cannabisencyclo/status/1160236427470262274"/>
    <hyperlink ref="X276" r:id="rId836" display="https://twitter.com/#!/rbottoms/status/1160261574797512709"/>
    <hyperlink ref="X277" r:id="rId837" display="https://twitter.com/#!/rbottoms/status/1160262983513268227"/>
    <hyperlink ref="X278" r:id="rId838" display="https://twitter.com/#!/rbottoms/status/1160290453817888770"/>
    <hyperlink ref="X279" r:id="rId839" display="https://twitter.com/#!/rbottoms/status/1160301080942714881"/>
    <hyperlink ref="X280" r:id="rId840" display="https://twitter.com/#!/rbottoms/status/1160372434949877760"/>
    <hyperlink ref="X281" r:id="rId841" display="https://twitter.com/#!/rbottoms/status/1160377855592816640"/>
    <hyperlink ref="X282" r:id="rId842" display="https://twitter.com/#!/rbottoms/status/1160378328563560448"/>
    <hyperlink ref="X283" r:id="rId843" display="https://twitter.com/#!/rbottoms/status/1160536943148654594"/>
    <hyperlink ref="X284" r:id="rId844" display="https://twitter.com/#!/rbottoms/status/1160568081292451840"/>
    <hyperlink ref="X285" r:id="rId845" display="https://twitter.com/#!/cannabisencyclo/status/1160236889514762240"/>
    <hyperlink ref="X286" r:id="rId846" display="https://twitter.com/#!/rbottoms/status/1160261574797512709"/>
    <hyperlink ref="X287" r:id="rId847" display="https://twitter.com/#!/rbottoms/status/1160262983513268227"/>
    <hyperlink ref="X288" r:id="rId848" display="https://twitter.com/#!/rbottoms/status/1160290453817888770"/>
    <hyperlink ref="X289" r:id="rId849" display="https://twitter.com/#!/rbottoms/status/1160301080942714881"/>
    <hyperlink ref="X290" r:id="rId850" display="https://twitter.com/#!/rbottoms/status/1160372434949877760"/>
    <hyperlink ref="X291" r:id="rId851" display="https://twitter.com/#!/rbottoms/status/1160377855592816640"/>
    <hyperlink ref="X292" r:id="rId852" display="https://twitter.com/#!/rbottoms/status/1160378328563560448"/>
    <hyperlink ref="X293" r:id="rId853" display="https://twitter.com/#!/rbottoms/status/1160536943148654594"/>
    <hyperlink ref="X294" r:id="rId854" display="https://twitter.com/#!/rbottoms/status/1160568081292451840"/>
    <hyperlink ref="X295" r:id="rId855" display="https://twitter.com/#!/cannabisencyclo/status/1160236889514762240"/>
    <hyperlink ref="X296" r:id="rId856" display="https://twitter.com/#!/valleytalespod/status/1160243947064582144"/>
    <hyperlink ref="X297" r:id="rId857" display="https://twitter.com/#!/cannabisencyclo/status/1160238154613264384"/>
    <hyperlink ref="X298" r:id="rId858" display="https://twitter.com/#!/cannabisencyclo/status/1160246616302837760"/>
    <hyperlink ref="X299" r:id="rId859" display="https://twitter.com/#!/valleytalespod/status/1160243947064582144"/>
    <hyperlink ref="X300" r:id="rId860" display="https://twitter.com/#!/valleytalespod/status/1160253971249786880"/>
    <hyperlink ref="X301" r:id="rId861" display="https://twitter.com/#!/cannabisencyclo/status/1160246616302837760"/>
    <hyperlink ref="X302" r:id="rId862" display="https://twitter.com/#!/andyjuett/status/1161045362175401986"/>
    <hyperlink ref="X303" r:id="rId863" display="https://twitter.com/#!/cannabisencyclo/status/1161044683327279104"/>
    <hyperlink ref="X304" r:id="rId864" display="https://twitter.com/#!/cannabisencyclo/status/1161046499951648768"/>
    <hyperlink ref="X305" r:id="rId865" display="https://twitter.com/#!/andyjuett/status/1161045362175401986"/>
    <hyperlink ref="X306" r:id="rId866" display="https://twitter.com/#!/cannabisencyclo/status/1161044683327279104"/>
    <hyperlink ref="X307" r:id="rId867" display="https://twitter.com/#!/cannabisencyclo/status/1161046499951648768"/>
    <hyperlink ref="X308" r:id="rId868" display="https://twitter.com/#!/cannabisencyclo/status/1161158204945920001"/>
    <hyperlink ref="X309" r:id="rId869" display="https://twitter.com/#!/cannabisencyclo/status/1161158204945920001"/>
    <hyperlink ref="X310" r:id="rId870" display="https://twitter.com/#!/cannabisencyclo/status/1161158204945920001"/>
    <hyperlink ref="X311" r:id="rId871" display="https://twitter.com/#!/cannabisencyclo/status/1164311870326468608"/>
    <hyperlink ref="X312" r:id="rId872" display="https://twitter.com/#!/jordanokun/status/1164696911523147776"/>
    <hyperlink ref="X313" r:id="rId873" display="https://twitter.com/#!/cannabisencyclo/status/1164696153323008000"/>
    <hyperlink ref="X314" r:id="rId874" display="https://twitter.com/#!/jordanokun/status/1164696911523147776"/>
    <hyperlink ref="X315" r:id="rId875" display="https://twitter.com/#!/cannabisencyclo/status/1164696153323008000"/>
    <hyperlink ref="X316" r:id="rId876" display="https://twitter.com/#!/jordanokun/status/1164696911523147776"/>
    <hyperlink ref="X317" r:id="rId877" display="https://twitter.com/#!/cannabisencyclo/status/1164696153323008000"/>
    <hyperlink ref="X318" r:id="rId878" display="https://twitter.com/#!/detroit_boat/status/1164929266561245185"/>
    <hyperlink ref="X319" r:id="rId879" display="https://twitter.com/#!/cannabisencyclo/status/1164929060604014592"/>
    <hyperlink ref="X320" r:id="rId880" display="https://twitter.com/#!/detroit_boat/status/1164929266561245185"/>
    <hyperlink ref="X321" r:id="rId881" display="https://twitter.com/#!/cannabisencyclo/status/1164929060604014592"/>
    <hyperlink ref="X322" r:id="rId882" display="https://twitter.com/#!/cannabisencyclo/status/1164930901366562817"/>
    <hyperlink ref="X323" r:id="rId883" display="https://twitter.com/#!/cannabisencyclo/status/1164930901366562817"/>
    <hyperlink ref="X324" r:id="rId884" display="https://twitter.com/#!/cannabisencyclo/status/1165975098534191104"/>
    <hyperlink ref="X325" r:id="rId885" display="https://twitter.com/#!/cannabisencyclo/status/1165975889655386117"/>
    <hyperlink ref="X326" r:id="rId886" display="https://twitter.com/#!/cannabisencyclo/status/1165975889655386117"/>
    <hyperlink ref="X327" r:id="rId887" display="https://twitter.com/#!/cannabisencyclo/status/1165975889655386117"/>
    <hyperlink ref="X328" r:id="rId888" display="https://twitter.com/#!/cannabisencyclo/status/1166127729374220288"/>
    <hyperlink ref="X329" r:id="rId889" display="https://twitter.com/#!/cannabisencyclo/status/1166129356910891008"/>
    <hyperlink ref="X330" r:id="rId890" display="https://twitter.com/#!/cannabisencyclo/status/1166131558920544257"/>
    <hyperlink ref="X331" r:id="rId891" display="https://twitter.com/#!/cannabisencyclo/status/1166609677150543874"/>
    <hyperlink ref="X332" r:id="rId892" display="https://twitter.com/#!/cannabisencyclo/status/1166613226207010816"/>
    <hyperlink ref="X333" r:id="rId893" display="https://twitter.com/#!/connormcspadden/status/1166613457719955462"/>
    <hyperlink ref="X334" r:id="rId894" display="https://twitter.com/#!/cannabisencyclo/status/1166613370411323393"/>
    <hyperlink ref="X335" r:id="rId895" display="https://twitter.com/#!/cannabisencyclo/status/1166616164958724097"/>
    <hyperlink ref="X336" r:id="rId896" display="https://twitter.com/#!/cannabisencyclo/status/1166724649754845184"/>
    <hyperlink ref="X337" r:id="rId897" display="https://twitter.com/#!/cannabisencyclo/status/1167306962163228672"/>
    <hyperlink ref="X338" r:id="rId898" display="https://twitter.com/#!/cannabisencyclo/status/1167306962163228672"/>
    <hyperlink ref="X339" r:id="rId899" display="https://twitter.com/#!/cannabisencyclo/status/1167450928007413761"/>
    <hyperlink ref="X340" r:id="rId900" display="https://twitter.com/#!/cannabisencyclo/status/1167595834239643649"/>
    <hyperlink ref="X341" r:id="rId901" display="https://twitter.com/#!/cannabisencyclo/status/1167450928007413761"/>
    <hyperlink ref="X342" r:id="rId902" display="https://twitter.com/#!/cannabisencyclo/status/1169041478057889792"/>
    <hyperlink ref="X343" r:id="rId903" display="https://twitter.com/#!/cannabisencyclo/status/1169327880406478849"/>
    <hyperlink ref="X344" r:id="rId904" display="https://twitter.com/#!/cannabisencyclo/status/1169327880406478849"/>
    <hyperlink ref="X345" r:id="rId905" display="https://twitter.com/#!/cannabisencyclo/status/1169968540910260224"/>
    <hyperlink ref="X346" r:id="rId906" display="https://twitter.com/#!/cannabisencyclo/status/1169968244037476352"/>
    <hyperlink ref="X347" r:id="rId907" display="https://twitter.com/#!/cannabisencyclo/status/1169971828187639810"/>
    <hyperlink ref="X348" r:id="rId908" display="https://twitter.com/#!/cannabisencyclo/status/1170142456689627136"/>
    <hyperlink ref="X349" r:id="rId909" display="https://twitter.com/#!/cannabisencyclo/status/1170541161359892480"/>
    <hyperlink ref="X350" r:id="rId910" display="https://twitter.com/#!/cannabisencyclo/status/1171137294041931776"/>
    <hyperlink ref="X351" r:id="rId911" display="https://twitter.com/#!/cannabisencyclo/status/1167450928007413761"/>
    <hyperlink ref="X352" r:id="rId912" display="https://twitter.com/#!/cannabisencyclo/status/1173810467875115009"/>
    <hyperlink ref="X353" r:id="rId913" display="https://twitter.com/#!/cannabisencyclo/status/1176517542963056640"/>
    <hyperlink ref="X354" r:id="rId914" display="https://twitter.com/#!/cannabisencyclo/status/1176534567211032576"/>
    <hyperlink ref="X355" r:id="rId915" display="https://twitter.com/#!/cannabisencyclo/status/1176974743376809984"/>
    <hyperlink ref="X356" r:id="rId916" display="https://twitter.com/#!/gennefer/status/1166603908900360198"/>
    <hyperlink ref="X357" r:id="rId917" display="https://twitter.com/#!/gennefer/status/1177013958810583041"/>
    <hyperlink ref="X358" r:id="rId918" display="https://twitter.com/#!/cannabisencyclo/status/1166601391663656966"/>
    <hyperlink ref="X359" r:id="rId919" display="https://twitter.com/#!/cannabisencyclo/status/1166613226207010816"/>
    <hyperlink ref="X360" r:id="rId920" display="https://twitter.com/#!/cannabisencyclo/status/1177011101776482304"/>
    <hyperlink ref="X361" r:id="rId921" display="https://twitter.com/#!/cannabisencyclo/status/1161044990459408386"/>
    <hyperlink ref="X362" r:id="rId922" display="https://twitter.com/#!/cannabisencyclo/status/1169327880406478849"/>
    <hyperlink ref="X363" r:id="rId923" display="https://twitter.com/#!/cannabisencyclo/status/1177011223356821505"/>
    <hyperlink ref="X364" r:id="rId924" display="https://twitter.com/#!/fakejakebrowne/status/1161359018796830720"/>
    <hyperlink ref="X365" r:id="rId925" display="https://twitter.com/#!/fakejakebrowne/status/1161395104235397120"/>
    <hyperlink ref="X366" r:id="rId926" display="https://twitter.com/#!/fakejakebrowne/status/1177000932527050753"/>
    <hyperlink ref="X367" r:id="rId927" display="https://twitter.com/#!/cannabisencyclo/status/1176998293223571458"/>
    <hyperlink ref="X368" r:id="rId928" display="https://twitter.com/#!/cannabisencyclo/status/1177018014836785153"/>
    <hyperlink ref="X369" r:id="rId929" display="https://twitter.com/#!/bennettleigh/status/1177432477406613504"/>
    <hyperlink ref="X370" r:id="rId930" display="https://twitter.com/#!/cannabisencyclo/status/1171163557477568512"/>
    <hyperlink ref="X371" r:id="rId931" display="https://twitter.com/#!/cannabisencyclo/status/1177407410912165888"/>
    <hyperlink ref="X372" r:id="rId932" display="https://twitter.com/#!/cannabisencyclo/status/1177408424067264512"/>
    <hyperlink ref="X373" r:id="rId933" display="https://twitter.com/#!/cannabisencyclo/status/1178407981848772608"/>
    <hyperlink ref="X374" r:id="rId934" display="https://twitter.com/#!/cannabisencyclo/status/1176974743376809984"/>
    <hyperlink ref="X375" r:id="rId935" display="https://twitter.com/#!/cannabisencyclo/status/1179268225768607744"/>
    <hyperlink ref="X376" r:id="rId936" display="https://twitter.com/#!/cannabisencyclo/status/1179268225768607744"/>
    <hyperlink ref="X377" r:id="rId937" display="https://twitter.com/#!/katywinge/status/1179622222144520192"/>
    <hyperlink ref="X378" r:id="rId938" display="https://twitter.com/#!/cannabisencyclo/status/1161483248532361217"/>
    <hyperlink ref="X379" r:id="rId939" display="https://twitter.com/#!/cannabisencyclo/status/1179621878396313600"/>
    <hyperlink ref="X380" r:id="rId940" display="https://twitter.com/#!/cannabisencyclo/status/1164311870326468608"/>
    <hyperlink ref="X381" r:id="rId941" display="https://twitter.com/#!/cannabisencyclo/status/1179922453105139712"/>
    <hyperlink ref="X382" r:id="rId942" display="https://twitter.com/#!/cannabisencyclo/status/1157012639400116224"/>
    <hyperlink ref="X383" r:id="rId943" display="https://twitter.com/#!/cannabisencyclo/status/1168202354149117952"/>
    <hyperlink ref="X384" r:id="rId944" display="https://twitter.com/#!/cannabisencyclo/status/1179924628283764744"/>
    <hyperlink ref="X385" r:id="rId945" display="https://twitter.com/#!/cannabisencyclo/status/1179924628283764744"/>
    <hyperlink ref="X386" r:id="rId946" display="https://twitter.com/#!/cannabisencyclo/status/1164300455515578373"/>
    <hyperlink ref="X387" r:id="rId947" display="https://twitter.com/#!/cannabisencyclo/status/1167841411393191936"/>
    <hyperlink ref="X388" r:id="rId948" display="https://twitter.com/#!/cannabisencyclo/status/1179925105956331520"/>
    <hyperlink ref="X389" r:id="rId949" display="https://twitter.com/#!/jokicnicola/status/1181040831400161280"/>
    <hyperlink ref="X390" r:id="rId950" display="https://twitter.com/#!/cannabisencyclo/status/1180874486473560064"/>
    <hyperlink ref="X391" r:id="rId951" display="https://twitter.com/#!/cannabisencyclo/status/1182054176844472320"/>
    <hyperlink ref="X392" r:id="rId952" display="https://twitter.com/#!/cannabisencyclo/status/1169968540910260224"/>
    <hyperlink ref="X393" r:id="rId953" display="https://twitter.com/#!/cannabisencyclo/status/1182054176844472320"/>
    <hyperlink ref="X394" r:id="rId954" display="https://twitter.com/#!/cannabisencyclo/status/1182315855507415040"/>
    <hyperlink ref="X395" r:id="rId955" display="https://twitter.com/#!/cannabisencyclo/status/1182316308538347520"/>
    <hyperlink ref="X396" r:id="rId956" display="https://twitter.com/#!/cannabisencyclo/status/1164928311820091394"/>
    <hyperlink ref="X397" r:id="rId957" display="https://twitter.com/#!/cannabisencyclo/status/1166129432697831424"/>
    <hyperlink ref="X398" r:id="rId958" display="https://twitter.com/#!/cannabisencyclo/status/1166609677150543874"/>
    <hyperlink ref="X399" r:id="rId959" display="https://twitter.com/#!/cannabisencyclo/status/1182686315206205440"/>
    <hyperlink ref="X400" r:id="rId960" display="https://twitter.com/#!/cannabisencyclo/status/1157436103877627909"/>
    <hyperlink ref="X401" r:id="rId961" display="https://twitter.com/#!/cannabisencyclo/status/1160236001035354112"/>
    <hyperlink ref="X402" r:id="rId962" display="https://twitter.com/#!/cannabisencyclo/status/1161358065678991360"/>
    <hyperlink ref="X403" r:id="rId963" display="https://twitter.com/#!/cannabisencyclo/status/1161389590336307200"/>
    <hyperlink ref="X404" r:id="rId964" display="https://twitter.com/#!/cannabisencyclo/status/1175531587011829761"/>
    <hyperlink ref="X405" r:id="rId965" display="https://twitter.com/#!/cannabisencyclo/status/1176998236575260672"/>
    <hyperlink ref="X406" r:id="rId966" display="https://twitter.com/#!/cannabisencyclo/status/1177434464085000192"/>
    <hyperlink ref="X407" r:id="rId967" display="https://twitter.com/#!/robertabertric1/status/1183420351881121799"/>
    <hyperlink ref="X408" r:id="rId968" display="https://twitter.com/#!/robertabertric1/status/1183420351881121799"/>
    <hyperlink ref="AZ103" r:id="rId969" display="https://api.twitter.com/1.1/geo/id/4ec01c9dbc693497.json"/>
    <hyperlink ref="AZ104" r:id="rId970" display="https://api.twitter.com/1.1/geo/id/4ec01c9dbc693497.json"/>
    <hyperlink ref="AZ105" r:id="rId971" display="https://api.twitter.com/1.1/geo/id/00c9d1dd71ddc799.json"/>
    <hyperlink ref="AZ236" r:id="rId972" display="https://api.twitter.com/1.1/geo/id/00c55f041e27dc51.json"/>
    <hyperlink ref="AZ254" r:id="rId973" display="https://api.twitter.com/1.1/geo/id/4ec01c9dbc693497.json"/>
    <hyperlink ref="AZ255" r:id="rId974" display="https://api.twitter.com/1.1/geo/id/4ec01c9dbc693497.json"/>
    <hyperlink ref="AZ256" r:id="rId975" display="https://api.twitter.com/1.1/geo/id/4ec01c9dbc693497.json"/>
    <hyperlink ref="AZ257" r:id="rId976" display="https://api.twitter.com/1.1/geo/id/4ec01c9dbc693497.json"/>
    <hyperlink ref="AZ273" r:id="rId977" display="https://api.twitter.com/1.1/geo/id/07d9cd6afd884001.json"/>
    <hyperlink ref="AZ298" r:id="rId978" display="https://api.twitter.com/1.1/geo/id/fbd6d2f5a4e4a15e.json"/>
    <hyperlink ref="AZ301" r:id="rId979" display="https://api.twitter.com/1.1/geo/id/fbd6d2f5a4e4a15e.json"/>
    <hyperlink ref="AZ343" r:id="rId980" display="https://api.twitter.com/1.1/geo/id/01a9a39529b27f36.json"/>
    <hyperlink ref="AZ344" r:id="rId981" display="https://api.twitter.com/1.1/geo/id/01a9a39529b27f36.json"/>
    <hyperlink ref="AZ355" r:id="rId982" display="https://api.twitter.com/1.1/geo/id/5a110d312052166f.json"/>
    <hyperlink ref="AZ362" r:id="rId983" display="https://api.twitter.com/1.1/geo/id/01a9a39529b27f36.json"/>
    <hyperlink ref="AZ374" r:id="rId984" display="https://api.twitter.com/1.1/geo/id/5a110d312052166f.json"/>
    <hyperlink ref="AZ400" r:id="rId985" display="https://api.twitter.com/1.1/geo/id/5a110d312052166f.json"/>
    <hyperlink ref="AZ401" r:id="rId986" display="https://api.twitter.com/1.1/geo/id/fbd6d2f5a4e4a15e.json"/>
    <hyperlink ref="AZ402" r:id="rId987" display="https://api.twitter.com/1.1/geo/id/b71fac2ee9792cbe.json"/>
    <hyperlink ref="AZ403" r:id="rId988" display="https://api.twitter.com/1.1/geo/id/b71fac2ee9792cbe.json"/>
    <hyperlink ref="AZ404" r:id="rId989" display="https://api.twitter.com/1.1/geo/id/5a9de3ff3fdd849d.json"/>
    <hyperlink ref="AZ405" r:id="rId990" display="https://api.twitter.com/1.1/geo/id/5a110d312052166f.json"/>
  </hyperlinks>
  <printOptions/>
  <pageMargins left="0.7" right="0.7" top="0.75" bottom="0.75" header="0.3" footer="0.3"/>
  <pageSetup horizontalDpi="600" verticalDpi="600" orientation="portrait" r:id="rId994"/>
  <legacyDrawing r:id="rId992"/>
  <tableParts>
    <tablePart r:id="rId99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2530</v>
      </c>
      <c r="B1" s="13" t="s">
        <v>2531</v>
      </c>
      <c r="C1" s="13" t="s">
        <v>2524</v>
      </c>
      <c r="D1" s="13" t="s">
        <v>2525</v>
      </c>
      <c r="E1" s="13" t="s">
        <v>2532</v>
      </c>
      <c r="F1" s="13" t="s">
        <v>144</v>
      </c>
      <c r="G1" s="13" t="s">
        <v>2533</v>
      </c>
      <c r="H1" s="13" t="s">
        <v>2534</v>
      </c>
      <c r="I1" s="13" t="s">
        <v>2535</v>
      </c>
      <c r="J1" s="13" t="s">
        <v>2536</v>
      </c>
      <c r="K1" s="13" t="s">
        <v>2537</v>
      </c>
      <c r="L1" s="13" t="s">
        <v>2538</v>
      </c>
    </row>
    <row r="2" spans="1:12" ht="15">
      <c r="A2" s="84" t="s">
        <v>249</v>
      </c>
      <c r="B2" s="84" t="s">
        <v>267</v>
      </c>
      <c r="C2" s="84">
        <v>27</v>
      </c>
      <c r="D2" s="118">
        <v>0.014426874707117052</v>
      </c>
      <c r="E2" s="118">
        <v>0.8895823451538165</v>
      </c>
      <c r="F2" s="84" t="s">
        <v>2526</v>
      </c>
      <c r="G2" s="84" t="b">
        <v>0</v>
      </c>
      <c r="H2" s="84" t="b">
        <v>0</v>
      </c>
      <c r="I2" s="84" t="b">
        <v>0</v>
      </c>
      <c r="J2" s="84" t="b">
        <v>0</v>
      </c>
      <c r="K2" s="84" t="b">
        <v>0</v>
      </c>
      <c r="L2" s="84" t="b">
        <v>0</v>
      </c>
    </row>
    <row r="3" spans="1:12" ht="15">
      <c r="A3" s="84" t="s">
        <v>224</v>
      </c>
      <c r="B3" s="84" t="s">
        <v>249</v>
      </c>
      <c r="C3" s="84">
        <v>26</v>
      </c>
      <c r="D3" s="118">
        <v>0.014175702705883725</v>
      </c>
      <c r="E3" s="118">
        <v>1.2992542491020775</v>
      </c>
      <c r="F3" s="84" t="s">
        <v>2526</v>
      </c>
      <c r="G3" s="84" t="b">
        <v>0</v>
      </c>
      <c r="H3" s="84" t="b">
        <v>0</v>
      </c>
      <c r="I3" s="84" t="b">
        <v>0</v>
      </c>
      <c r="J3" s="84" t="b">
        <v>0</v>
      </c>
      <c r="K3" s="84" t="b">
        <v>0</v>
      </c>
      <c r="L3" s="84" t="b">
        <v>0</v>
      </c>
    </row>
    <row r="4" spans="1:12" ht="15">
      <c r="A4" s="84" t="s">
        <v>226</v>
      </c>
      <c r="B4" s="84" t="s">
        <v>267</v>
      </c>
      <c r="C4" s="84">
        <v>24</v>
      </c>
      <c r="D4" s="118">
        <v>0.013639609916745931</v>
      </c>
      <c r="E4" s="118">
        <v>1.1742219246296284</v>
      </c>
      <c r="F4" s="84" t="s">
        <v>2526</v>
      </c>
      <c r="G4" s="84" t="b">
        <v>0</v>
      </c>
      <c r="H4" s="84" t="b">
        <v>0</v>
      </c>
      <c r="I4" s="84" t="b">
        <v>0</v>
      </c>
      <c r="J4" s="84" t="b">
        <v>0</v>
      </c>
      <c r="K4" s="84" t="b">
        <v>0</v>
      </c>
      <c r="L4" s="84" t="b">
        <v>0</v>
      </c>
    </row>
    <row r="5" spans="1:12" ht="15">
      <c r="A5" s="84" t="s">
        <v>249</v>
      </c>
      <c r="B5" s="84" t="s">
        <v>226</v>
      </c>
      <c r="C5" s="84">
        <v>23</v>
      </c>
      <c r="D5" s="118">
        <v>0.013353763488683714</v>
      </c>
      <c r="E5" s="118">
        <v>0.9960376760681035</v>
      </c>
      <c r="F5" s="84" t="s">
        <v>2526</v>
      </c>
      <c r="G5" s="84" t="b">
        <v>0</v>
      </c>
      <c r="H5" s="84" t="b">
        <v>0</v>
      </c>
      <c r="I5" s="84" t="b">
        <v>0</v>
      </c>
      <c r="J5" s="84" t="b">
        <v>0</v>
      </c>
      <c r="K5" s="84" t="b">
        <v>0</v>
      </c>
      <c r="L5" s="84" t="b">
        <v>0</v>
      </c>
    </row>
    <row r="6" spans="1:12" ht="15">
      <c r="A6" s="84" t="s">
        <v>226</v>
      </c>
      <c r="B6" s="84" t="s">
        <v>249</v>
      </c>
      <c r="C6" s="84">
        <v>14</v>
      </c>
      <c r="D6" s="118">
        <v>0.010133957313761032</v>
      </c>
      <c r="E6" s="118">
        <v>0.8842809011312596</v>
      </c>
      <c r="F6" s="84" t="s">
        <v>2526</v>
      </c>
      <c r="G6" s="84" t="b">
        <v>0</v>
      </c>
      <c r="H6" s="84" t="b">
        <v>0</v>
      </c>
      <c r="I6" s="84" t="b">
        <v>0</v>
      </c>
      <c r="J6" s="84" t="b">
        <v>0</v>
      </c>
      <c r="K6" s="84" t="b">
        <v>0</v>
      </c>
      <c r="L6" s="84" t="b">
        <v>0</v>
      </c>
    </row>
    <row r="7" spans="1:12" ht="15">
      <c r="A7" s="84" t="s">
        <v>231</v>
      </c>
      <c r="B7" s="84" t="s">
        <v>224</v>
      </c>
      <c r="C7" s="84">
        <v>12</v>
      </c>
      <c r="D7" s="118">
        <v>0.009220044126457865</v>
      </c>
      <c r="E7" s="118">
        <v>1.8943812280355854</v>
      </c>
      <c r="F7" s="84" t="s">
        <v>2526</v>
      </c>
      <c r="G7" s="84" t="b">
        <v>0</v>
      </c>
      <c r="H7" s="84" t="b">
        <v>0</v>
      </c>
      <c r="I7" s="84" t="b">
        <v>0</v>
      </c>
      <c r="J7" s="84" t="b">
        <v>0</v>
      </c>
      <c r="K7" s="84" t="b">
        <v>0</v>
      </c>
      <c r="L7" s="84" t="b">
        <v>0</v>
      </c>
    </row>
    <row r="8" spans="1:12" ht="15">
      <c r="A8" s="84" t="s">
        <v>227</v>
      </c>
      <c r="B8" s="84" t="s">
        <v>226</v>
      </c>
      <c r="C8" s="84">
        <v>9</v>
      </c>
      <c r="D8" s="118">
        <v>0.007662175041338216</v>
      </c>
      <c r="E8" s="118">
        <v>1.343473759155004</v>
      </c>
      <c r="F8" s="84" t="s">
        <v>2526</v>
      </c>
      <c r="G8" s="84" t="b">
        <v>0</v>
      </c>
      <c r="H8" s="84" t="b">
        <v>0</v>
      </c>
      <c r="I8" s="84" t="b">
        <v>0</v>
      </c>
      <c r="J8" s="84" t="b">
        <v>0</v>
      </c>
      <c r="K8" s="84" t="b">
        <v>0</v>
      </c>
      <c r="L8" s="84" t="b">
        <v>0</v>
      </c>
    </row>
    <row r="9" spans="1:12" ht="15">
      <c r="A9" s="84" t="s">
        <v>232</v>
      </c>
      <c r="B9" s="84" t="s">
        <v>231</v>
      </c>
      <c r="C9" s="84">
        <v>7</v>
      </c>
      <c r="D9" s="118">
        <v>0.006467118171596707</v>
      </c>
      <c r="E9" s="118">
        <v>2.1125956929968477</v>
      </c>
      <c r="F9" s="84" t="s">
        <v>2526</v>
      </c>
      <c r="G9" s="84" t="b">
        <v>0</v>
      </c>
      <c r="H9" s="84" t="b">
        <v>0</v>
      </c>
      <c r="I9" s="84" t="b">
        <v>0</v>
      </c>
      <c r="J9" s="84" t="b">
        <v>0</v>
      </c>
      <c r="K9" s="84" t="b">
        <v>0</v>
      </c>
      <c r="L9" s="84" t="b">
        <v>0</v>
      </c>
    </row>
    <row r="10" spans="1:12" ht="15">
      <c r="A10" s="84" t="s">
        <v>2147</v>
      </c>
      <c r="B10" s="84" t="s">
        <v>2398</v>
      </c>
      <c r="C10" s="84">
        <v>7</v>
      </c>
      <c r="D10" s="118">
        <v>0.006467118171596707</v>
      </c>
      <c r="E10" s="118">
        <v>2.2797321093996024</v>
      </c>
      <c r="F10" s="84" t="s">
        <v>2526</v>
      </c>
      <c r="G10" s="84" t="b">
        <v>0</v>
      </c>
      <c r="H10" s="84" t="b">
        <v>0</v>
      </c>
      <c r="I10" s="84" t="b">
        <v>0</v>
      </c>
      <c r="J10" s="84" t="b">
        <v>0</v>
      </c>
      <c r="K10" s="84" t="b">
        <v>0</v>
      </c>
      <c r="L10" s="84" t="b">
        <v>0</v>
      </c>
    </row>
    <row r="11" spans="1:12" ht="15">
      <c r="A11" s="84" t="s">
        <v>2402</v>
      </c>
      <c r="B11" s="84" t="s">
        <v>2397</v>
      </c>
      <c r="C11" s="84">
        <v>6</v>
      </c>
      <c r="D11" s="118">
        <v>0.005810141647271383</v>
      </c>
      <c r="E11" s="118">
        <v>2.2797321093996024</v>
      </c>
      <c r="F11" s="84" t="s">
        <v>2526</v>
      </c>
      <c r="G11" s="84" t="b">
        <v>0</v>
      </c>
      <c r="H11" s="84" t="b">
        <v>0</v>
      </c>
      <c r="I11" s="84" t="b">
        <v>0</v>
      </c>
      <c r="J11" s="84" t="b">
        <v>0</v>
      </c>
      <c r="K11" s="84" t="b">
        <v>0</v>
      </c>
      <c r="L11" s="84" t="b">
        <v>0</v>
      </c>
    </row>
    <row r="12" spans="1:12" ht="15">
      <c r="A12" s="84" t="s">
        <v>267</v>
      </c>
      <c r="B12" s="84" t="s">
        <v>2393</v>
      </c>
      <c r="C12" s="84">
        <v>6</v>
      </c>
      <c r="D12" s="118">
        <v>0.005810141647271383</v>
      </c>
      <c r="E12" s="118">
        <v>1.2497688860221592</v>
      </c>
      <c r="F12" s="84" t="s">
        <v>2526</v>
      </c>
      <c r="G12" s="84" t="b">
        <v>0</v>
      </c>
      <c r="H12" s="84" t="b">
        <v>0</v>
      </c>
      <c r="I12" s="84" t="b">
        <v>0</v>
      </c>
      <c r="J12" s="84" t="b">
        <v>0</v>
      </c>
      <c r="K12" s="84" t="b">
        <v>0</v>
      </c>
      <c r="L12" s="84" t="b">
        <v>0</v>
      </c>
    </row>
    <row r="13" spans="1:12" ht="15">
      <c r="A13" s="84" t="s">
        <v>2393</v>
      </c>
      <c r="B13" s="84" t="s">
        <v>2147</v>
      </c>
      <c r="C13" s="84">
        <v>6</v>
      </c>
      <c r="D13" s="118">
        <v>0.005810141647271383</v>
      </c>
      <c r="E13" s="118">
        <v>2.103640850343921</v>
      </c>
      <c r="F13" s="84" t="s">
        <v>2526</v>
      </c>
      <c r="G13" s="84" t="b">
        <v>0</v>
      </c>
      <c r="H13" s="84" t="b">
        <v>0</v>
      </c>
      <c r="I13" s="84" t="b">
        <v>0</v>
      </c>
      <c r="J13" s="84" t="b">
        <v>0</v>
      </c>
      <c r="K13" s="84" t="b">
        <v>0</v>
      </c>
      <c r="L13" s="84" t="b">
        <v>0</v>
      </c>
    </row>
    <row r="14" spans="1:12" ht="15">
      <c r="A14" s="84" t="s">
        <v>2398</v>
      </c>
      <c r="B14" s="84" t="s">
        <v>2136</v>
      </c>
      <c r="C14" s="84">
        <v>6</v>
      </c>
      <c r="D14" s="118">
        <v>0.005810141647271383</v>
      </c>
      <c r="E14" s="118">
        <v>1.7356640650493267</v>
      </c>
      <c r="F14" s="84" t="s">
        <v>2526</v>
      </c>
      <c r="G14" s="84" t="b">
        <v>0</v>
      </c>
      <c r="H14" s="84" t="b">
        <v>0</v>
      </c>
      <c r="I14" s="84" t="b">
        <v>0</v>
      </c>
      <c r="J14" s="84" t="b">
        <v>0</v>
      </c>
      <c r="K14" s="84" t="b">
        <v>0</v>
      </c>
      <c r="L14" s="84" t="b">
        <v>0</v>
      </c>
    </row>
    <row r="15" spans="1:12" ht="15">
      <c r="A15" s="84" t="s">
        <v>2136</v>
      </c>
      <c r="B15" s="84" t="s">
        <v>2396</v>
      </c>
      <c r="C15" s="84">
        <v>6</v>
      </c>
      <c r="D15" s="118">
        <v>0.005810141647271383</v>
      </c>
      <c r="E15" s="118">
        <v>1.7154606789610398</v>
      </c>
      <c r="F15" s="84" t="s">
        <v>2526</v>
      </c>
      <c r="G15" s="84" t="b">
        <v>0</v>
      </c>
      <c r="H15" s="84" t="b">
        <v>0</v>
      </c>
      <c r="I15" s="84" t="b">
        <v>0</v>
      </c>
      <c r="J15" s="84" t="b">
        <v>0</v>
      </c>
      <c r="K15" s="84" t="b">
        <v>0</v>
      </c>
      <c r="L15" s="84" t="b">
        <v>0</v>
      </c>
    </row>
    <row r="16" spans="1:12" ht="15">
      <c r="A16" s="84" t="s">
        <v>2396</v>
      </c>
      <c r="B16" s="84" t="s">
        <v>2146</v>
      </c>
      <c r="C16" s="84">
        <v>6</v>
      </c>
      <c r="D16" s="118">
        <v>0.005810141647271383</v>
      </c>
      <c r="E16" s="118">
        <v>2.1547933727913025</v>
      </c>
      <c r="F16" s="84" t="s">
        <v>2526</v>
      </c>
      <c r="G16" s="84" t="b">
        <v>0</v>
      </c>
      <c r="H16" s="84" t="b">
        <v>0</v>
      </c>
      <c r="I16" s="84" t="b">
        <v>0</v>
      </c>
      <c r="J16" s="84" t="b">
        <v>0</v>
      </c>
      <c r="K16" s="84" t="b">
        <v>1</v>
      </c>
      <c r="L16" s="84" t="b">
        <v>0</v>
      </c>
    </row>
    <row r="17" spans="1:12" ht="15">
      <c r="A17" s="84" t="s">
        <v>2146</v>
      </c>
      <c r="B17" s="84" t="s">
        <v>2403</v>
      </c>
      <c r="C17" s="84">
        <v>6</v>
      </c>
      <c r="D17" s="118">
        <v>0.005810141647271383</v>
      </c>
      <c r="E17" s="118">
        <v>2.2797321093996024</v>
      </c>
      <c r="F17" s="84" t="s">
        <v>2526</v>
      </c>
      <c r="G17" s="84" t="b">
        <v>0</v>
      </c>
      <c r="H17" s="84" t="b">
        <v>1</v>
      </c>
      <c r="I17" s="84" t="b">
        <v>0</v>
      </c>
      <c r="J17" s="84" t="b">
        <v>0</v>
      </c>
      <c r="K17" s="84" t="b">
        <v>0</v>
      </c>
      <c r="L17" s="84" t="b">
        <v>0</v>
      </c>
    </row>
    <row r="18" spans="1:12" ht="15">
      <c r="A18" s="84" t="s">
        <v>2403</v>
      </c>
      <c r="B18" s="84" t="s">
        <v>2399</v>
      </c>
      <c r="C18" s="84">
        <v>6</v>
      </c>
      <c r="D18" s="118">
        <v>0.005810141647271383</v>
      </c>
      <c r="E18" s="118">
        <v>2.2797321093996024</v>
      </c>
      <c r="F18" s="84" t="s">
        <v>2526</v>
      </c>
      <c r="G18" s="84" t="b">
        <v>0</v>
      </c>
      <c r="H18" s="84" t="b">
        <v>0</v>
      </c>
      <c r="I18" s="84" t="b">
        <v>0</v>
      </c>
      <c r="J18" s="84" t="b">
        <v>0</v>
      </c>
      <c r="K18" s="84" t="b">
        <v>0</v>
      </c>
      <c r="L18" s="84" t="b">
        <v>0</v>
      </c>
    </row>
    <row r="19" spans="1:12" ht="15">
      <c r="A19" s="84" t="s">
        <v>2399</v>
      </c>
      <c r="B19" s="84" t="s">
        <v>2404</v>
      </c>
      <c r="C19" s="84">
        <v>6</v>
      </c>
      <c r="D19" s="118">
        <v>0.005810141647271383</v>
      </c>
      <c r="E19" s="118">
        <v>2.2797321093996024</v>
      </c>
      <c r="F19" s="84" t="s">
        <v>2526</v>
      </c>
      <c r="G19" s="84" t="b">
        <v>0</v>
      </c>
      <c r="H19" s="84" t="b">
        <v>0</v>
      </c>
      <c r="I19" s="84" t="b">
        <v>0</v>
      </c>
      <c r="J19" s="84" t="b">
        <v>0</v>
      </c>
      <c r="K19" s="84" t="b">
        <v>0</v>
      </c>
      <c r="L19" s="84" t="b">
        <v>0</v>
      </c>
    </row>
    <row r="20" spans="1:12" ht="15">
      <c r="A20" s="84" t="s">
        <v>2404</v>
      </c>
      <c r="B20" s="84" t="s">
        <v>2395</v>
      </c>
      <c r="C20" s="84">
        <v>6</v>
      </c>
      <c r="D20" s="118">
        <v>0.005810141647271383</v>
      </c>
      <c r="E20" s="118">
        <v>2.2797321093996024</v>
      </c>
      <c r="F20" s="84" t="s">
        <v>2526</v>
      </c>
      <c r="G20" s="84" t="b">
        <v>0</v>
      </c>
      <c r="H20" s="84" t="b">
        <v>0</v>
      </c>
      <c r="I20" s="84" t="b">
        <v>0</v>
      </c>
      <c r="J20" s="84" t="b">
        <v>0</v>
      </c>
      <c r="K20" s="84" t="b">
        <v>0</v>
      </c>
      <c r="L20" s="84" t="b">
        <v>0</v>
      </c>
    </row>
    <row r="21" spans="1:12" ht="15">
      <c r="A21" s="84" t="s">
        <v>267</v>
      </c>
      <c r="B21" s="84" t="s">
        <v>2402</v>
      </c>
      <c r="C21" s="84">
        <v>5</v>
      </c>
      <c r="D21" s="118">
        <v>0.005104845324157907</v>
      </c>
      <c r="E21" s="118">
        <v>1.3466788990302156</v>
      </c>
      <c r="F21" s="84" t="s">
        <v>2526</v>
      </c>
      <c r="G21" s="84" t="b">
        <v>0</v>
      </c>
      <c r="H21" s="84" t="b">
        <v>0</v>
      </c>
      <c r="I21" s="84" t="b">
        <v>0</v>
      </c>
      <c r="J21" s="84" t="b">
        <v>0</v>
      </c>
      <c r="K21" s="84" t="b">
        <v>0</v>
      </c>
      <c r="L21" s="84" t="b">
        <v>0</v>
      </c>
    </row>
    <row r="22" spans="1:12" ht="15">
      <c r="A22" s="84" t="s">
        <v>2395</v>
      </c>
      <c r="B22" s="84" t="s">
        <v>2408</v>
      </c>
      <c r="C22" s="84">
        <v>5</v>
      </c>
      <c r="D22" s="118">
        <v>0.005104845324157907</v>
      </c>
      <c r="E22" s="118">
        <v>2.3466788990302154</v>
      </c>
      <c r="F22" s="84" t="s">
        <v>2526</v>
      </c>
      <c r="G22" s="84" t="b">
        <v>0</v>
      </c>
      <c r="H22" s="84" t="b">
        <v>0</v>
      </c>
      <c r="I22" s="84" t="b">
        <v>0</v>
      </c>
      <c r="J22" s="84" t="b">
        <v>0</v>
      </c>
      <c r="K22" s="84" t="b">
        <v>1</v>
      </c>
      <c r="L22" s="84" t="b">
        <v>0</v>
      </c>
    </row>
    <row r="23" spans="1:12" ht="15">
      <c r="A23" s="84" t="s">
        <v>272</v>
      </c>
      <c r="B23" s="84" t="s">
        <v>249</v>
      </c>
      <c r="C23" s="84">
        <v>4</v>
      </c>
      <c r="D23" s="118">
        <v>0.004341444400211525</v>
      </c>
      <c r="E23" s="118">
        <v>1.2644921428428655</v>
      </c>
      <c r="F23" s="84" t="s">
        <v>2526</v>
      </c>
      <c r="G23" s="84" t="b">
        <v>0</v>
      </c>
      <c r="H23" s="84" t="b">
        <v>0</v>
      </c>
      <c r="I23" s="84" t="b">
        <v>0</v>
      </c>
      <c r="J23" s="84" t="b">
        <v>0</v>
      </c>
      <c r="K23" s="84" t="b">
        <v>0</v>
      </c>
      <c r="L23" s="84" t="b">
        <v>0</v>
      </c>
    </row>
    <row r="24" spans="1:12" ht="15">
      <c r="A24" s="84" t="s">
        <v>249</v>
      </c>
      <c r="B24" s="84" t="s">
        <v>271</v>
      </c>
      <c r="C24" s="84">
        <v>4</v>
      </c>
      <c r="D24" s="118">
        <v>0.004341444400211525</v>
      </c>
      <c r="E24" s="118">
        <v>1.1657887570927656</v>
      </c>
      <c r="F24" s="84" t="s">
        <v>2526</v>
      </c>
      <c r="G24" s="84" t="b">
        <v>0</v>
      </c>
      <c r="H24" s="84" t="b">
        <v>0</v>
      </c>
      <c r="I24" s="84" t="b">
        <v>0</v>
      </c>
      <c r="J24" s="84" t="b">
        <v>0</v>
      </c>
      <c r="K24" s="84" t="b">
        <v>0</v>
      </c>
      <c r="L24" s="84" t="b">
        <v>0</v>
      </c>
    </row>
    <row r="25" spans="1:12" ht="15">
      <c r="A25" s="84" t="s">
        <v>233</v>
      </c>
      <c r="B25" s="84" t="s">
        <v>232</v>
      </c>
      <c r="C25" s="84">
        <v>4</v>
      </c>
      <c r="D25" s="118">
        <v>0.004341444400211525</v>
      </c>
      <c r="E25" s="118">
        <v>2.2797321093996024</v>
      </c>
      <c r="F25" s="84" t="s">
        <v>2526</v>
      </c>
      <c r="G25" s="84" t="b">
        <v>0</v>
      </c>
      <c r="H25" s="84" t="b">
        <v>0</v>
      </c>
      <c r="I25" s="84" t="b">
        <v>0</v>
      </c>
      <c r="J25" s="84" t="b">
        <v>0</v>
      </c>
      <c r="K25" s="84" t="b">
        <v>0</v>
      </c>
      <c r="L25" s="84" t="b">
        <v>0</v>
      </c>
    </row>
    <row r="26" spans="1:12" ht="15">
      <c r="A26" s="84" t="s">
        <v>227</v>
      </c>
      <c r="B26" s="84" t="s">
        <v>249</v>
      </c>
      <c r="C26" s="84">
        <v>4</v>
      </c>
      <c r="D26" s="118">
        <v>0.004341444400211525</v>
      </c>
      <c r="E26" s="118">
        <v>0.7593421645229596</v>
      </c>
      <c r="F26" s="84" t="s">
        <v>2526</v>
      </c>
      <c r="G26" s="84" t="b">
        <v>0</v>
      </c>
      <c r="H26" s="84" t="b">
        <v>0</v>
      </c>
      <c r="I26" s="84" t="b">
        <v>0</v>
      </c>
      <c r="J26" s="84" t="b">
        <v>0</v>
      </c>
      <c r="K26" s="84" t="b">
        <v>0</v>
      </c>
      <c r="L26" s="84" t="b">
        <v>0</v>
      </c>
    </row>
    <row r="27" spans="1:12" ht="15">
      <c r="A27" s="84" t="s">
        <v>248</v>
      </c>
      <c r="B27" s="84" t="s">
        <v>262</v>
      </c>
      <c r="C27" s="84">
        <v>4</v>
      </c>
      <c r="D27" s="118">
        <v>0.004341444400211525</v>
      </c>
      <c r="E27" s="118">
        <v>2.2797321093996024</v>
      </c>
      <c r="F27" s="84" t="s">
        <v>2526</v>
      </c>
      <c r="G27" s="84" t="b">
        <v>0</v>
      </c>
      <c r="H27" s="84" t="b">
        <v>0</v>
      </c>
      <c r="I27" s="84" t="b">
        <v>0</v>
      </c>
      <c r="J27" s="84" t="b">
        <v>0</v>
      </c>
      <c r="K27" s="84" t="b">
        <v>0</v>
      </c>
      <c r="L27" s="84" t="b">
        <v>0</v>
      </c>
    </row>
    <row r="28" spans="1:12" ht="15">
      <c r="A28" s="84" t="s">
        <v>2406</v>
      </c>
      <c r="B28" s="84" t="s">
        <v>2424</v>
      </c>
      <c r="C28" s="84">
        <v>3</v>
      </c>
      <c r="D28" s="118">
        <v>0.0035051306156569165</v>
      </c>
      <c r="E28" s="118">
        <v>2.5227701580858968</v>
      </c>
      <c r="F28" s="84" t="s">
        <v>2526</v>
      </c>
      <c r="G28" s="84" t="b">
        <v>0</v>
      </c>
      <c r="H28" s="84" t="b">
        <v>0</v>
      </c>
      <c r="I28" s="84" t="b">
        <v>0</v>
      </c>
      <c r="J28" s="84" t="b">
        <v>0</v>
      </c>
      <c r="K28" s="84" t="b">
        <v>0</v>
      </c>
      <c r="L28" s="84" t="b">
        <v>0</v>
      </c>
    </row>
    <row r="29" spans="1:12" ht="15">
      <c r="A29" s="84" t="s">
        <v>234</v>
      </c>
      <c r="B29" s="84" t="s">
        <v>232</v>
      </c>
      <c r="C29" s="84">
        <v>3</v>
      </c>
      <c r="D29" s="118">
        <v>0.0035051306156569165</v>
      </c>
      <c r="E29" s="118">
        <v>2.057883359783246</v>
      </c>
      <c r="F29" s="84" t="s">
        <v>2526</v>
      </c>
      <c r="G29" s="84" t="b">
        <v>0</v>
      </c>
      <c r="H29" s="84" t="b">
        <v>0</v>
      </c>
      <c r="I29" s="84" t="b">
        <v>0</v>
      </c>
      <c r="J29" s="84" t="b">
        <v>0</v>
      </c>
      <c r="K29" s="84" t="b">
        <v>0</v>
      </c>
      <c r="L29" s="84" t="b">
        <v>0</v>
      </c>
    </row>
    <row r="30" spans="1:12" ht="15">
      <c r="A30" s="84" t="s">
        <v>267</v>
      </c>
      <c r="B30" s="84" t="s">
        <v>2418</v>
      </c>
      <c r="C30" s="84">
        <v>3</v>
      </c>
      <c r="D30" s="118">
        <v>0.0035051306156569165</v>
      </c>
      <c r="E30" s="118">
        <v>1.3009214084695404</v>
      </c>
      <c r="F30" s="84" t="s">
        <v>2526</v>
      </c>
      <c r="G30" s="84" t="b">
        <v>0</v>
      </c>
      <c r="H30" s="84" t="b">
        <v>0</v>
      </c>
      <c r="I30" s="84" t="b">
        <v>0</v>
      </c>
      <c r="J30" s="84" t="b">
        <v>0</v>
      </c>
      <c r="K30" s="84" t="b">
        <v>0</v>
      </c>
      <c r="L30" s="84" t="b">
        <v>0</v>
      </c>
    </row>
    <row r="31" spans="1:12" ht="15">
      <c r="A31" s="84" t="s">
        <v>227</v>
      </c>
      <c r="B31" s="84" t="s">
        <v>224</v>
      </c>
      <c r="C31" s="84">
        <v>3</v>
      </c>
      <c r="D31" s="118">
        <v>0.0035051306156569165</v>
      </c>
      <c r="E31" s="118">
        <v>1.167382500099323</v>
      </c>
      <c r="F31" s="84" t="s">
        <v>2526</v>
      </c>
      <c r="G31" s="84" t="b">
        <v>0</v>
      </c>
      <c r="H31" s="84" t="b">
        <v>0</v>
      </c>
      <c r="I31" s="84" t="b">
        <v>0</v>
      </c>
      <c r="J31" s="84" t="b">
        <v>0</v>
      </c>
      <c r="K31" s="84" t="b">
        <v>0</v>
      </c>
      <c r="L31" s="84" t="b">
        <v>0</v>
      </c>
    </row>
    <row r="32" spans="1:12" ht="15">
      <c r="A32" s="84" t="s">
        <v>225</v>
      </c>
      <c r="B32" s="84" t="s">
        <v>249</v>
      </c>
      <c r="C32" s="84">
        <v>3</v>
      </c>
      <c r="D32" s="118">
        <v>0.0035051306156569165</v>
      </c>
      <c r="E32" s="118">
        <v>1.361402155850922</v>
      </c>
      <c r="F32" s="84" t="s">
        <v>2526</v>
      </c>
      <c r="G32" s="84" t="b">
        <v>0</v>
      </c>
      <c r="H32" s="84" t="b">
        <v>0</v>
      </c>
      <c r="I32" s="84" t="b">
        <v>0</v>
      </c>
      <c r="J32" s="84" t="b">
        <v>0</v>
      </c>
      <c r="K32" s="84" t="b">
        <v>0</v>
      </c>
      <c r="L32" s="84" t="b">
        <v>0</v>
      </c>
    </row>
    <row r="33" spans="1:12" ht="15">
      <c r="A33" s="84" t="s">
        <v>249</v>
      </c>
      <c r="B33" s="84" t="s">
        <v>248</v>
      </c>
      <c r="C33" s="84">
        <v>3</v>
      </c>
      <c r="D33" s="118">
        <v>0.0035051306156569165</v>
      </c>
      <c r="E33" s="118">
        <v>1.1657887570927656</v>
      </c>
      <c r="F33" s="84" t="s">
        <v>2526</v>
      </c>
      <c r="G33" s="84" t="b">
        <v>0</v>
      </c>
      <c r="H33" s="84" t="b">
        <v>0</v>
      </c>
      <c r="I33" s="84" t="b">
        <v>0</v>
      </c>
      <c r="J33" s="84" t="b">
        <v>0</v>
      </c>
      <c r="K33" s="84" t="b">
        <v>0</v>
      </c>
      <c r="L33" s="84" t="b">
        <v>0</v>
      </c>
    </row>
    <row r="34" spans="1:12" ht="15">
      <c r="A34" s="84" t="s">
        <v>2152</v>
      </c>
      <c r="B34" s="84" t="s">
        <v>2153</v>
      </c>
      <c r="C34" s="84">
        <v>3</v>
      </c>
      <c r="D34" s="118">
        <v>0.0035051306156569165</v>
      </c>
      <c r="E34" s="118">
        <v>2.4258601450778405</v>
      </c>
      <c r="F34" s="84" t="s">
        <v>2526</v>
      </c>
      <c r="G34" s="84" t="b">
        <v>1</v>
      </c>
      <c r="H34" s="84" t="b">
        <v>0</v>
      </c>
      <c r="I34" s="84" t="b">
        <v>0</v>
      </c>
      <c r="J34" s="84" t="b">
        <v>0</v>
      </c>
      <c r="K34" s="84" t="b">
        <v>0</v>
      </c>
      <c r="L34" s="84" t="b">
        <v>0</v>
      </c>
    </row>
    <row r="35" spans="1:12" ht="15">
      <c r="A35" s="84" t="s">
        <v>2449</v>
      </c>
      <c r="B35" s="84" t="s">
        <v>2400</v>
      </c>
      <c r="C35" s="84">
        <v>2</v>
      </c>
      <c r="D35" s="118">
        <v>0.002570762061453246</v>
      </c>
      <c r="E35" s="118">
        <v>2.3466788990302154</v>
      </c>
      <c r="F35" s="84" t="s">
        <v>2526</v>
      </c>
      <c r="G35" s="84" t="b">
        <v>0</v>
      </c>
      <c r="H35" s="84" t="b">
        <v>0</v>
      </c>
      <c r="I35" s="84" t="b">
        <v>0</v>
      </c>
      <c r="J35" s="84" t="b">
        <v>0</v>
      </c>
      <c r="K35" s="84" t="b">
        <v>0</v>
      </c>
      <c r="L35" s="84" t="b">
        <v>0</v>
      </c>
    </row>
    <row r="36" spans="1:12" ht="15">
      <c r="A36" s="84" t="s">
        <v>2466</v>
      </c>
      <c r="B36" s="84" t="s">
        <v>2467</v>
      </c>
      <c r="C36" s="84">
        <v>2</v>
      </c>
      <c r="D36" s="118">
        <v>0.0029708019228007294</v>
      </c>
      <c r="E36" s="118">
        <v>2.823800153749878</v>
      </c>
      <c r="F36" s="84" t="s">
        <v>2526</v>
      </c>
      <c r="G36" s="84" t="b">
        <v>0</v>
      </c>
      <c r="H36" s="84" t="b">
        <v>0</v>
      </c>
      <c r="I36" s="84" t="b">
        <v>0</v>
      </c>
      <c r="J36" s="84" t="b">
        <v>0</v>
      </c>
      <c r="K36" s="84" t="b">
        <v>0</v>
      </c>
      <c r="L36" s="84" t="b">
        <v>0</v>
      </c>
    </row>
    <row r="37" spans="1:12" ht="15">
      <c r="A37" s="84" t="s">
        <v>2479</v>
      </c>
      <c r="B37" s="84" t="s">
        <v>2144</v>
      </c>
      <c r="C37" s="84">
        <v>2</v>
      </c>
      <c r="D37" s="118">
        <v>0.0029708019228007294</v>
      </c>
      <c r="E37" s="118">
        <v>2.4258601450778405</v>
      </c>
      <c r="F37" s="84" t="s">
        <v>2526</v>
      </c>
      <c r="G37" s="84" t="b">
        <v>0</v>
      </c>
      <c r="H37" s="84" t="b">
        <v>0</v>
      </c>
      <c r="I37" s="84" t="b">
        <v>0</v>
      </c>
      <c r="J37" s="84" t="b">
        <v>0</v>
      </c>
      <c r="K37" s="84" t="b">
        <v>0</v>
      </c>
      <c r="L37" s="84" t="b">
        <v>0</v>
      </c>
    </row>
    <row r="38" spans="1:12" ht="15">
      <c r="A38" s="84" t="s">
        <v>2144</v>
      </c>
      <c r="B38" s="84" t="s">
        <v>2480</v>
      </c>
      <c r="C38" s="84">
        <v>2</v>
      </c>
      <c r="D38" s="118">
        <v>0.0029708019228007294</v>
      </c>
      <c r="E38" s="118">
        <v>2.4258601450778405</v>
      </c>
      <c r="F38" s="84" t="s">
        <v>2526</v>
      </c>
      <c r="G38" s="84" t="b">
        <v>0</v>
      </c>
      <c r="H38" s="84" t="b">
        <v>0</v>
      </c>
      <c r="I38" s="84" t="b">
        <v>0</v>
      </c>
      <c r="J38" s="84" t="b">
        <v>0</v>
      </c>
      <c r="K38" s="84" t="b">
        <v>0</v>
      </c>
      <c r="L38" s="84" t="b">
        <v>0</v>
      </c>
    </row>
    <row r="39" spans="1:12" ht="15">
      <c r="A39" s="84" t="s">
        <v>296</v>
      </c>
      <c r="B39" s="84" t="s">
        <v>295</v>
      </c>
      <c r="C39" s="84">
        <v>2</v>
      </c>
      <c r="D39" s="118">
        <v>0.002570762061453246</v>
      </c>
      <c r="E39" s="118">
        <v>2.6477088946941967</v>
      </c>
      <c r="F39" s="84" t="s">
        <v>2526</v>
      </c>
      <c r="G39" s="84" t="b">
        <v>0</v>
      </c>
      <c r="H39" s="84" t="b">
        <v>0</v>
      </c>
      <c r="I39" s="84" t="b">
        <v>0</v>
      </c>
      <c r="J39" s="84" t="b">
        <v>0</v>
      </c>
      <c r="K39" s="84" t="b">
        <v>0</v>
      </c>
      <c r="L39" s="84" t="b">
        <v>0</v>
      </c>
    </row>
    <row r="40" spans="1:12" ht="15">
      <c r="A40" s="84" t="s">
        <v>2139</v>
      </c>
      <c r="B40" s="84" t="s">
        <v>2412</v>
      </c>
      <c r="C40" s="84">
        <v>2</v>
      </c>
      <c r="D40" s="118">
        <v>0.002570762061453246</v>
      </c>
      <c r="E40" s="118">
        <v>1.9787021137356213</v>
      </c>
      <c r="F40" s="84" t="s">
        <v>2526</v>
      </c>
      <c r="G40" s="84" t="b">
        <v>0</v>
      </c>
      <c r="H40" s="84" t="b">
        <v>0</v>
      </c>
      <c r="I40" s="84" t="b">
        <v>0</v>
      </c>
      <c r="J40" s="84" t="b">
        <v>1</v>
      </c>
      <c r="K40" s="84" t="b">
        <v>0</v>
      </c>
      <c r="L40" s="84" t="b">
        <v>0</v>
      </c>
    </row>
    <row r="41" spans="1:12" ht="15">
      <c r="A41" s="84" t="s">
        <v>2491</v>
      </c>
      <c r="B41" s="84" t="s">
        <v>2492</v>
      </c>
      <c r="C41" s="84">
        <v>2</v>
      </c>
      <c r="D41" s="118">
        <v>0.002570762061453246</v>
      </c>
      <c r="E41" s="118">
        <v>2.823800153749878</v>
      </c>
      <c r="F41" s="84" t="s">
        <v>2526</v>
      </c>
      <c r="G41" s="84" t="b">
        <v>0</v>
      </c>
      <c r="H41" s="84" t="b">
        <v>0</v>
      </c>
      <c r="I41" s="84" t="b">
        <v>0</v>
      </c>
      <c r="J41" s="84" t="b">
        <v>0</v>
      </c>
      <c r="K41" s="84" t="b">
        <v>0</v>
      </c>
      <c r="L41" s="84" t="b">
        <v>0</v>
      </c>
    </row>
    <row r="42" spans="1:12" ht="15">
      <c r="A42" s="84" t="s">
        <v>2415</v>
      </c>
      <c r="B42" s="84" t="s">
        <v>2501</v>
      </c>
      <c r="C42" s="84">
        <v>2</v>
      </c>
      <c r="D42" s="118">
        <v>0.002570762061453246</v>
      </c>
      <c r="E42" s="118">
        <v>2.5227701580858968</v>
      </c>
      <c r="F42" s="84" t="s">
        <v>2526</v>
      </c>
      <c r="G42" s="84" t="b">
        <v>1</v>
      </c>
      <c r="H42" s="84" t="b">
        <v>0</v>
      </c>
      <c r="I42" s="84" t="b">
        <v>0</v>
      </c>
      <c r="J42" s="84" t="b">
        <v>0</v>
      </c>
      <c r="K42" s="84" t="b">
        <v>1</v>
      </c>
      <c r="L42" s="84" t="b">
        <v>0</v>
      </c>
    </row>
    <row r="43" spans="1:12" ht="15">
      <c r="A43" s="84" t="s">
        <v>267</v>
      </c>
      <c r="B43" s="84" t="s">
        <v>2401</v>
      </c>
      <c r="C43" s="84">
        <v>2</v>
      </c>
      <c r="D43" s="118">
        <v>0.002570762061453246</v>
      </c>
      <c r="E43" s="118">
        <v>0.9487388903581779</v>
      </c>
      <c r="F43" s="84" t="s">
        <v>2526</v>
      </c>
      <c r="G43" s="84" t="b">
        <v>0</v>
      </c>
      <c r="H43" s="84" t="b">
        <v>0</v>
      </c>
      <c r="I43" s="84" t="b">
        <v>0</v>
      </c>
      <c r="J43" s="84" t="b">
        <v>0</v>
      </c>
      <c r="K43" s="84" t="b">
        <v>0</v>
      </c>
      <c r="L43" s="84" t="b">
        <v>0</v>
      </c>
    </row>
    <row r="44" spans="1:12" ht="15">
      <c r="A44" s="84" t="s">
        <v>267</v>
      </c>
      <c r="B44" s="84" t="s">
        <v>2311</v>
      </c>
      <c r="C44" s="84">
        <v>2</v>
      </c>
      <c r="D44" s="118">
        <v>0.002570762061453246</v>
      </c>
      <c r="E44" s="118">
        <v>1.1248301494138593</v>
      </c>
      <c r="F44" s="84" t="s">
        <v>2526</v>
      </c>
      <c r="G44" s="84" t="b">
        <v>0</v>
      </c>
      <c r="H44" s="84" t="b">
        <v>0</v>
      </c>
      <c r="I44" s="84" t="b">
        <v>0</v>
      </c>
      <c r="J44" s="84" t="b">
        <v>0</v>
      </c>
      <c r="K44" s="84" t="b">
        <v>0</v>
      </c>
      <c r="L44" s="84" t="b">
        <v>0</v>
      </c>
    </row>
    <row r="45" spans="1:12" ht="15">
      <c r="A45" s="84" t="s">
        <v>234</v>
      </c>
      <c r="B45" s="84" t="s">
        <v>231</v>
      </c>
      <c r="C45" s="84">
        <v>2</v>
      </c>
      <c r="D45" s="118">
        <v>0.002570762061453246</v>
      </c>
      <c r="E45" s="118">
        <v>1.7726476313024968</v>
      </c>
      <c r="F45" s="84" t="s">
        <v>2526</v>
      </c>
      <c r="G45" s="84" t="b">
        <v>0</v>
      </c>
      <c r="H45" s="84" t="b">
        <v>0</v>
      </c>
      <c r="I45" s="84" t="b">
        <v>0</v>
      </c>
      <c r="J45" s="84" t="b">
        <v>0</v>
      </c>
      <c r="K45" s="84" t="b">
        <v>0</v>
      </c>
      <c r="L45" s="84" t="b">
        <v>0</v>
      </c>
    </row>
    <row r="46" spans="1:12" ht="15">
      <c r="A46" s="84" t="s">
        <v>2507</v>
      </c>
      <c r="B46" s="84" t="s">
        <v>2508</v>
      </c>
      <c r="C46" s="84">
        <v>2</v>
      </c>
      <c r="D46" s="118">
        <v>0.002570762061453246</v>
      </c>
      <c r="E46" s="118">
        <v>2.823800153749878</v>
      </c>
      <c r="F46" s="84" t="s">
        <v>2526</v>
      </c>
      <c r="G46" s="84" t="b">
        <v>0</v>
      </c>
      <c r="H46" s="84" t="b">
        <v>0</v>
      </c>
      <c r="I46" s="84" t="b">
        <v>0</v>
      </c>
      <c r="J46" s="84" t="b">
        <v>0</v>
      </c>
      <c r="K46" s="84" t="b">
        <v>0</v>
      </c>
      <c r="L46" s="84" t="b">
        <v>0</v>
      </c>
    </row>
    <row r="47" spans="1:12" ht="15">
      <c r="A47" s="84" t="s">
        <v>226</v>
      </c>
      <c r="B47" s="84" t="s">
        <v>224</v>
      </c>
      <c r="C47" s="84">
        <v>2</v>
      </c>
      <c r="D47" s="118">
        <v>0.002570762061453246</v>
      </c>
      <c r="E47" s="118">
        <v>0.572161933301666</v>
      </c>
      <c r="F47" s="84" t="s">
        <v>2526</v>
      </c>
      <c r="G47" s="84" t="b">
        <v>0</v>
      </c>
      <c r="H47" s="84" t="b">
        <v>0</v>
      </c>
      <c r="I47" s="84" t="b">
        <v>0</v>
      </c>
      <c r="J47" s="84" t="b">
        <v>0</v>
      </c>
      <c r="K47" s="84" t="b">
        <v>0</v>
      </c>
      <c r="L47" s="84" t="b">
        <v>0</v>
      </c>
    </row>
    <row r="48" spans="1:12" ht="15">
      <c r="A48" s="84" t="s">
        <v>224</v>
      </c>
      <c r="B48" s="84" t="s">
        <v>227</v>
      </c>
      <c r="C48" s="84">
        <v>2</v>
      </c>
      <c r="D48" s="118">
        <v>0.002570762061453246</v>
      </c>
      <c r="E48" s="118">
        <v>1.3466788990302156</v>
      </c>
      <c r="F48" s="84" t="s">
        <v>2526</v>
      </c>
      <c r="G48" s="84" t="b">
        <v>0</v>
      </c>
      <c r="H48" s="84" t="b">
        <v>0</v>
      </c>
      <c r="I48" s="84" t="b">
        <v>0</v>
      </c>
      <c r="J48" s="84" t="b">
        <v>0</v>
      </c>
      <c r="K48" s="84" t="b">
        <v>0</v>
      </c>
      <c r="L48" s="84" t="b">
        <v>0</v>
      </c>
    </row>
    <row r="49" spans="1:12" ht="15">
      <c r="A49" s="84" t="s">
        <v>267</v>
      </c>
      <c r="B49" s="84" t="s">
        <v>2394</v>
      </c>
      <c r="C49" s="84">
        <v>2</v>
      </c>
      <c r="D49" s="118">
        <v>0.002570762061453246</v>
      </c>
      <c r="E49" s="118">
        <v>0.8817921007275648</v>
      </c>
      <c r="F49" s="84" t="s">
        <v>2526</v>
      </c>
      <c r="G49" s="84" t="b">
        <v>0</v>
      </c>
      <c r="H49" s="84" t="b">
        <v>0</v>
      </c>
      <c r="I49" s="84" t="b">
        <v>0</v>
      </c>
      <c r="J49" s="84" t="b">
        <v>0</v>
      </c>
      <c r="K49" s="84" t="b">
        <v>0</v>
      </c>
      <c r="L49" s="84" t="b">
        <v>0</v>
      </c>
    </row>
    <row r="50" spans="1:12" ht="15">
      <c r="A50" s="84" t="s">
        <v>224</v>
      </c>
      <c r="B50" s="84" t="s">
        <v>226</v>
      </c>
      <c r="C50" s="84">
        <v>2</v>
      </c>
      <c r="D50" s="118">
        <v>0.002570762061453246</v>
      </c>
      <c r="E50" s="118">
        <v>0.41725997331592285</v>
      </c>
      <c r="F50" s="84" t="s">
        <v>2526</v>
      </c>
      <c r="G50" s="84" t="b">
        <v>0</v>
      </c>
      <c r="H50" s="84" t="b">
        <v>0</v>
      </c>
      <c r="I50" s="84" t="b">
        <v>0</v>
      </c>
      <c r="J50" s="84" t="b">
        <v>0</v>
      </c>
      <c r="K50" s="84" t="b">
        <v>0</v>
      </c>
      <c r="L50" s="84" t="b">
        <v>0</v>
      </c>
    </row>
    <row r="51" spans="1:12" ht="15">
      <c r="A51" s="84" t="s">
        <v>2513</v>
      </c>
      <c r="B51" s="84" t="s">
        <v>2514</v>
      </c>
      <c r="C51" s="84">
        <v>2</v>
      </c>
      <c r="D51" s="118">
        <v>0.002570762061453246</v>
      </c>
      <c r="E51" s="118">
        <v>2.823800153749878</v>
      </c>
      <c r="F51" s="84" t="s">
        <v>2526</v>
      </c>
      <c r="G51" s="84" t="b">
        <v>0</v>
      </c>
      <c r="H51" s="84" t="b">
        <v>0</v>
      </c>
      <c r="I51" s="84" t="b">
        <v>0</v>
      </c>
      <c r="J51" s="84" t="b">
        <v>0</v>
      </c>
      <c r="K51" s="84" t="b">
        <v>0</v>
      </c>
      <c r="L51" s="84" t="b">
        <v>0</v>
      </c>
    </row>
    <row r="52" spans="1:12" ht="15">
      <c r="A52" s="84" t="s">
        <v>226</v>
      </c>
      <c r="B52" s="84" t="s">
        <v>227</v>
      </c>
      <c r="C52" s="84">
        <v>2</v>
      </c>
      <c r="D52" s="118">
        <v>0.002570762061453246</v>
      </c>
      <c r="E52" s="118">
        <v>1.2005508633519777</v>
      </c>
      <c r="F52" s="84" t="s">
        <v>2526</v>
      </c>
      <c r="G52" s="84" t="b">
        <v>0</v>
      </c>
      <c r="H52" s="84" t="b">
        <v>0</v>
      </c>
      <c r="I52" s="84" t="b">
        <v>0</v>
      </c>
      <c r="J52" s="84" t="b">
        <v>0</v>
      </c>
      <c r="K52" s="84" t="b">
        <v>0</v>
      </c>
      <c r="L52" s="84" t="b">
        <v>0</v>
      </c>
    </row>
    <row r="53" spans="1:12" ht="15">
      <c r="A53" s="84" t="s">
        <v>267</v>
      </c>
      <c r="B53" s="84" t="s">
        <v>2520</v>
      </c>
      <c r="C53" s="84">
        <v>2</v>
      </c>
      <c r="D53" s="118">
        <v>0.002570762061453246</v>
      </c>
      <c r="E53" s="118">
        <v>1.4258601450778403</v>
      </c>
      <c r="F53" s="84" t="s">
        <v>2526</v>
      </c>
      <c r="G53" s="84" t="b">
        <v>0</v>
      </c>
      <c r="H53" s="84" t="b">
        <v>0</v>
      </c>
      <c r="I53" s="84" t="b">
        <v>0</v>
      </c>
      <c r="J53" s="84" t="b">
        <v>0</v>
      </c>
      <c r="K53" s="84" t="b">
        <v>0</v>
      </c>
      <c r="L53" s="84" t="b">
        <v>0</v>
      </c>
    </row>
    <row r="54" spans="1:12" ht="15">
      <c r="A54" s="84" t="s">
        <v>249</v>
      </c>
      <c r="B54" s="84" t="s">
        <v>271</v>
      </c>
      <c r="C54" s="84">
        <v>4</v>
      </c>
      <c r="D54" s="118">
        <v>0.006617467496672368</v>
      </c>
      <c r="E54" s="118">
        <v>1.593402671795464</v>
      </c>
      <c r="F54" s="84" t="s">
        <v>2046</v>
      </c>
      <c r="G54" s="84" t="b">
        <v>0</v>
      </c>
      <c r="H54" s="84" t="b">
        <v>0</v>
      </c>
      <c r="I54" s="84" t="b">
        <v>0</v>
      </c>
      <c r="J54" s="84" t="b">
        <v>0</v>
      </c>
      <c r="K54" s="84" t="b">
        <v>0</v>
      </c>
      <c r="L54" s="84" t="b">
        <v>0</v>
      </c>
    </row>
    <row r="55" spans="1:12" ht="15">
      <c r="A55" s="84" t="s">
        <v>2406</v>
      </c>
      <c r="B55" s="84" t="s">
        <v>2424</v>
      </c>
      <c r="C55" s="84">
        <v>3</v>
      </c>
      <c r="D55" s="118">
        <v>0.005406670101586997</v>
      </c>
      <c r="E55" s="118">
        <v>2.39503501802863</v>
      </c>
      <c r="F55" s="84" t="s">
        <v>2046</v>
      </c>
      <c r="G55" s="84" t="b">
        <v>0</v>
      </c>
      <c r="H55" s="84" t="b">
        <v>0</v>
      </c>
      <c r="I55" s="84" t="b">
        <v>0</v>
      </c>
      <c r="J55" s="84" t="b">
        <v>0</v>
      </c>
      <c r="K55" s="84" t="b">
        <v>0</v>
      </c>
      <c r="L55" s="84" t="b">
        <v>0</v>
      </c>
    </row>
    <row r="56" spans="1:12" ht="15">
      <c r="A56" s="84" t="s">
        <v>2415</v>
      </c>
      <c r="B56" s="84" t="s">
        <v>2501</v>
      </c>
      <c r="C56" s="84">
        <v>2</v>
      </c>
      <c r="D56" s="118">
        <v>0.0040212307794935355</v>
      </c>
      <c r="E56" s="118">
        <v>2.2700962814203307</v>
      </c>
      <c r="F56" s="84" t="s">
        <v>2046</v>
      </c>
      <c r="G56" s="84" t="b">
        <v>1</v>
      </c>
      <c r="H56" s="84" t="b">
        <v>0</v>
      </c>
      <c r="I56" s="84" t="b">
        <v>0</v>
      </c>
      <c r="J56" s="84" t="b">
        <v>0</v>
      </c>
      <c r="K56" s="84" t="b">
        <v>1</v>
      </c>
      <c r="L56" s="84" t="b">
        <v>0</v>
      </c>
    </row>
    <row r="57" spans="1:12" ht="15">
      <c r="A57" s="84" t="s">
        <v>2507</v>
      </c>
      <c r="B57" s="84" t="s">
        <v>2508</v>
      </c>
      <c r="C57" s="84">
        <v>2</v>
      </c>
      <c r="D57" s="118">
        <v>0.0040212307794935355</v>
      </c>
      <c r="E57" s="118">
        <v>2.5711262770843115</v>
      </c>
      <c r="F57" s="84" t="s">
        <v>2046</v>
      </c>
      <c r="G57" s="84" t="b">
        <v>0</v>
      </c>
      <c r="H57" s="84" t="b">
        <v>0</v>
      </c>
      <c r="I57" s="84" t="b">
        <v>0</v>
      </c>
      <c r="J57" s="84" t="b">
        <v>0</v>
      </c>
      <c r="K57" s="84" t="b">
        <v>0</v>
      </c>
      <c r="L57" s="84" t="b">
        <v>0</v>
      </c>
    </row>
    <row r="58" spans="1:12" ht="15">
      <c r="A58" s="84" t="s">
        <v>2491</v>
      </c>
      <c r="B58" s="84" t="s">
        <v>2492</v>
      </c>
      <c r="C58" s="84">
        <v>2</v>
      </c>
      <c r="D58" s="118">
        <v>0.0040212307794935355</v>
      </c>
      <c r="E58" s="118">
        <v>2.5711262770843115</v>
      </c>
      <c r="F58" s="84" t="s">
        <v>2046</v>
      </c>
      <c r="G58" s="84" t="b">
        <v>0</v>
      </c>
      <c r="H58" s="84" t="b">
        <v>0</v>
      </c>
      <c r="I58" s="84" t="b">
        <v>0</v>
      </c>
      <c r="J58" s="84" t="b">
        <v>0</v>
      </c>
      <c r="K58" s="84" t="b">
        <v>0</v>
      </c>
      <c r="L58" s="84" t="b">
        <v>0</v>
      </c>
    </row>
    <row r="59" spans="1:12" ht="15">
      <c r="A59" s="84" t="s">
        <v>296</v>
      </c>
      <c r="B59" s="84" t="s">
        <v>295</v>
      </c>
      <c r="C59" s="84">
        <v>2</v>
      </c>
      <c r="D59" s="118">
        <v>0.0040212307794935355</v>
      </c>
      <c r="E59" s="118">
        <v>2.39503501802863</v>
      </c>
      <c r="F59" s="84" t="s">
        <v>2046</v>
      </c>
      <c r="G59" s="84" t="b">
        <v>0</v>
      </c>
      <c r="H59" s="84" t="b">
        <v>0</v>
      </c>
      <c r="I59" s="84" t="b">
        <v>0</v>
      </c>
      <c r="J59" s="84" t="b">
        <v>0</v>
      </c>
      <c r="K59" s="84" t="b">
        <v>0</v>
      </c>
      <c r="L59" s="84" t="b">
        <v>0</v>
      </c>
    </row>
    <row r="60" spans="1:12" ht="15">
      <c r="A60" s="84" t="s">
        <v>2479</v>
      </c>
      <c r="B60" s="84" t="s">
        <v>2144</v>
      </c>
      <c r="C60" s="84">
        <v>2</v>
      </c>
      <c r="D60" s="118">
        <v>0.004733727810650888</v>
      </c>
      <c r="E60" s="118">
        <v>2.173186268412274</v>
      </c>
      <c r="F60" s="84" t="s">
        <v>2046</v>
      </c>
      <c r="G60" s="84" t="b">
        <v>0</v>
      </c>
      <c r="H60" s="84" t="b">
        <v>0</v>
      </c>
      <c r="I60" s="84" t="b">
        <v>0</v>
      </c>
      <c r="J60" s="84" t="b">
        <v>0</v>
      </c>
      <c r="K60" s="84" t="b">
        <v>0</v>
      </c>
      <c r="L60" s="84" t="b">
        <v>0</v>
      </c>
    </row>
    <row r="61" spans="1:12" ht="15">
      <c r="A61" s="84" t="s">
        <v>2144</v>
      </c>
      <c r="B61" s="84" t="s">
        <v>2480</v>
      </c>
      <c r="C61" s="84">
        <v>2</v>
      </c>
      <c r="D61" s="118">
        <v>0.004733727810650888</v>
      </c>
      <c r="E61" s="118">
        <v>2.173186268412274</v>
      </c>
      <c r="F61" s="84" t="s">
        <v>2046</v>
      </c>
      <c r="G61" s="84" t="b">
        <v>0</v>
      </c>
      <c r="H61" s="84" t="b">
        <v>0</v>
      </c>
      <c r="I61" s="84" t="b">
        <v>0</v>
      </c>
      <c r="J61" s="84" t="b">
        <v>0</v>
      </c>
      <c r="K61" s="84" t="b">
        <v>0</v>
      </c>
      <c r="L61" s="84" t="b">
        <v>0</v>
      </c>
    </row>
    <row r="62" spans="1:12" ht="15">
      <c r="A62" s="84" t="s">
        <v>2466</v>
      </c>
      <c r="B62" s="84" t="s">
        <v>2467</v>
      </c>
      <c r="C62" s="84">
        <v>2</v>
      </c>
      <c r="D62" s="118">
        <v>0.004733727810650888</v>
      </c>
      <c r="E62" s="118">
        <v>2.5711262770843115</v>
      </c>
      <c r="F62" s="84" t="s">
        <v>2046</v>
      </c>
      <c r="G62" s="84" t="b">
        <v>0</v>
      </c>
      <c r="H62" s="84" t="b">
        <v>0</v>
      </c>
      <c r="I62" s="84" t="b">
        <v>0</v>
      </c>
      <c r="J62" s="84" t="b">
        <v>0</v>
      </c>
      <c r="K62" s="84" t="b">
        <v>0</v>
      </c>
      <c r="L62" s="84" t="b">
        <v>0</v>
      </c>
    </row>
    <row r="63" spans="1:12" ht="15">
      <c r="A63" s="84" t="s">
        <v>249</v>
      </c>
      <c r="B63" s="84" t="s">
        <v>267</v>
      </c>
      <c r="C63" s="84">
        <v>27</v>
      </c>
      <c r="D63" s="118">
        <v>0.01468570830239807</v>
      </c>
      <c r="E63" s="118">
        <v>0.6788460248360416</v>
      </c>
      <c r="F63" s="84" t="s">
        <v>2047</v>
      </c>
      <c r="G63" s="84" t="b">
        <v>0</v>
      </c>
      <c r="H63" s="84" t="b">
        <v>0</v>
      </c>
      <c r="I63" s="84" t="b">
        <v>0</v>
      </c>
      <c r="J63" s="84" t="b">
        <v>0</v>
      </c>
      <c r="K63" s="84" t="b">
        <v>0</v>
      </c>
      <c r="L63" s="84" t="b">
        <v>0</v>
      </c>
    </row>
    <row r="64" spans="1:12" ht="15">
      <c r="A64" s="84" t="s">
        <v>224</v>
      </c>
      <c r="B64" s="84" t="s">
        <v>249</v>
      </c>
      <c r="C64" s="84">
        <v>26</v>
      </c>
      <c r="D64" s="118">
        <v>0.01500795338515289</v>
      </c>
      <c r="E64" s="118">
        <v>0.91117650466453</v>
      </c>
      <c r="F64" s="84" t="s">
        <v>2047</v>
      </c>
      <c r="G64" s="84" t="b">
        <v>0</v>
      </c>
      <c r="H64" s="84" t="b">
        <v>0</v>
      </c>
      <c r="I64" s="84" t="b">
        <v>0</v>
      </c>
      <c r="J64" s="84" t="b">
        <v>0</v>
      </c>
      <c r="K64" s="84" t="b">
        <v>0</v>
      </c>
      <c r="L64" s="84" t="b">
        <v>0</v>
      </c>
    </row>
    <row r="65" spans="1:12" ht="15">
      <c r="A65" s="84" t="s">
        <v>249</v>
      </c>
      <c r="B65" s="84" t="s">
        <v>226</v>
      </c>
      <c r="C65" s="84">
        <v>23</v>
      </c>
      <c r="D65" s="118">
        <v>0.01576538591732479</v>
      </c>
      <c r="E65" s="118">
        <v>0.7767011839884108</v>
      </c>
      <c r="F65" s="84" t="s">
        <v>2047</v>
      </c>
      <c r="G65" s="84" t="b">
        <v>0</v>
      </c>
      <c r="H65" s="84" t="b">
        <v>0</v>
      </c>
      <c r="I65" s="84" t="b">
        <v>0</v>
      </c>
      <c r="J65" s="84" t="b">
        <v>0</v>
      </c>
      <c r="K65" s="84" t="b">
        <v>0</v>
      </c>
      <c r="L65" s="84" t="b">
        <v>0</v>
      </c>
    </row>
    <row r="66" spans="1:12" ht="15">
      <c r="A66" s="84" t="s">
        <v>226</v>
      </c>
      <c r="B66" s="84" t="s">
        <v>267</v>
      </c>
      <c r="C66" s="84">
        <v>23</v>
      </c>
      <c r="D66" s="118">
        <v>0.01576538591732479</v>
      </c>
      <c r="E66" s="118">
        <v>0.6953962443109305</v>
      </c>
      <c r="F66" s="84" t="s">
        <v>2047</v>
      </c>
      <c r="G66" s="84" t="b">
        <v>0</v>
      </c>
      <c r="H66" s="84" t="b">
        <v>0</v>
      </c>
      <c r="I66" s="84" t="b">
        <v>0</v>
      </c>
      <c r="J66" s="84" t="b">
        <v>0</v>
      </c>
      <c r="K66" s="84" t="b">
        <v>0</v>
      </c>
      <c r="L66" s="84" t="b">
        <v>0</v>
      </c>
    </row>
    <row r="67" spans="1:12" ht="15">
      <c r="A67" s="84" t="s">
        <v>226</v>
      </c>
      <c r="B67" s="84" t="s">
        <v>249</v>
      </c>
      <c r="C67" s="84">
        <v>14</v>
      </c>
      <c r="D67" s="118">
        <v>0.01573127553091246</v>
      </c>
      <c r="E67" s="118">
        <v>0.506668590371877</v>
      </c>
      <c r="F67" s="84" t="s">
        <v>2047</v>
      </c>
      <c r="G67" s="84" t="b">
        <v>0</v>
      </c>
      <c r="H67" s="84" t="b">
        <v>0</v>
      </c>
      <c r="I67" s="84" t="b">
        <v>0</v>
      </c>
      <c r="J67" s="84" t="b">
        <v>0</v>
      </c>
      <c r="K67" s="84" t="b">
        <v>0</v>
      </c>
      <c r="L67" s="84" t="b">
        <v>0</v>
      </c>
    </row>
    <row r="68" spans="1:12" ht="15">
      <c r="A68" s="84" t="s">
        <v>231</v>
      </c>
      <c r="B68" s="84" t="s">
        <v>224</v>
      </c>
      <c r="C68" s="84">
        <v>12</v>
      </c>
      <c r="D68" s="118">
        <v>0.015116798982643755</v>
      </c>
      <c r="E68" s="118">
        <v>1.414973347970818</v>
      </c>
      <c r="F68" s="84" t="s">
        <v>2047</v>
      </c>
      <c r="G68" s="84" t="b">
        <v>0</v>
      </c>
      <c r="H68" s="84" t="b">
        <v>0</v>
      </c>
      <c r="I68" s="84" t="b">
        <v>0</v>
      </c>
      <c r="J68" s="84" t="b">
        <v>0</v>
      </c>
      <c r="K68" s="84" t="b">
        <v>0</v>
      </c>
      <c r="L68" s="84" t="b">
        <v>0</v>
      </c>
    </row>
    <row r="69" spans="1:12" ht="15">
      <c r="A69" s="84" t="s">
        <v>227</v>
      </c>
      <c r="B69" s="84" t="s">
        <v>226</v>
      </c>
      <c r="C69" s="84">
        <v>9</v>
      </c>
      <c r="D69" s="118">
        <v>0.013623063931037082</v>
      </c>
      <c r="E69" s="118">
        <v>0.8640658790902369</v>
      </c>
      <c r="F69" s="84" t="s">
        <v>2047</v>
      </c>
      <c r="G69" s="84" t="b">
        <v>0</v>
      </c>
      <c r="H69" s="84" t="b">
        <v>0</v>
      </c>
      <c r="I69" s="84" t="b">
        <v>0</v>
      </c>
      <c r="J69" s="84" t="b">
        <v>0</v>
      </c>
      <c r="K69" s="84" t="b">
        <v>0</v>
      </c>
      <c r="L69" s="84" t="b">
        <v>0</v>
      </c>
    </row>
    <row r="70" spans="1:12" ht="15">
      <c r="A70" s="84" t="s">
        <v>232</v>
      </c>
      <c r="B70" s="84" t="s">
        <v>231</v>
      </c>
      <c r="C70" s="84">
        <v>7</v>
      </c>
      <c r="D70" s="118">
        <v>0.012148584858236451</v>
      </c>
      <c r="E70" s="118">
        <v>1.6331878129320803</v>
      </c>
      <c r="F70" s="84" t="s">
        <v>2047</v>
      </c>
      <c r="G70" s="84" t="b">
        <v>0</v>
      </c>
      <c r="H70" s="84" t="b">
        <v>0</v>
      </c>
      <c r="I70" s="84" t="b">
        <v>0</v>
      </c>
      <c r="J70" s="84" t="b">
        <v>0</v>
      </c>
      <c r="K70" s="84" t="b">
        <v>0</v>
      </c>
      <c r="L70" s="84" t="b">
        <v>0</v>
      </c>
    </row>
    <row r="71" spans="1:12" ht="15">
      <c r="A71" s="84" t="s">
        <v>2147</v>
      </c>
      <c r="B71" s="84" t="s">
        <v>2398</v>
      </c>
      <c r="C71" s="84">
        <v>7</v>
      </c>
      <c r="D71" s="118">
        <v>0.012148584858236451</v>
      </c>
      <c r="E71" s="118">
        <v>1.8003242293348352</v>
      </c>
      <c r="F71" s="84" t="s">
        <v>2047</v>
      </c>
      <c r="G71" s="84" t="b">
        <v>0</v>
      </c>
      <c r="H71" s="84" t="b">
        <v>0</v>
      </c>
      <c r="I71" s="84" t="b">
        <v>0</v>
      </c>
      <c r="J71" s="84" t="b">
        <v>0</v>
      </c>
      <c r="K71" s="84" t="b">
        <v>0</v>
      </c>
      <c r="L71" s="84" t="b">
        <v>0</v>
      </c>
    </row>
    <row r="72" spans="1:12" ht="15">
      <c r="A72" s="84" t="s">
        <v>2402</v>
      </c>
      <c r="B72" s="84" t="s">
        <v>2397</v>
      </c>
      <c r="C72" s="84">
        <v>6</v>
      </c>
      <c r="D72" s="118">
        <v>0.01122949699941921</v>
      </c>
      <c r="E72" s="118">
        <v>1.8672710189654482</v>
      </c>
      <c r="F72" s="84" t="s">
        <v>2047</v>
      </c>
      <c r="G72" s="84" t="b">
        <v>0</v>
      </c>
      <c r="H72" s="84" t="b">
        <v>0</v>
      </c>
      <c r="I72" s="84" t="b">
        <v>0</v>
      </c>
      <c r="J72" s="84" t="b">
        <v>0</v>
      </c>
      <c r="K72" s="84" t="b">
        <v>0</v>
      </c>
      <c r="L72" s="84" t="b">
        <v>0</v>
      </c>
    </row>
    <row r="73" spans="1:12" ht="15">
      <c r="A73" s="84" t="s">
        <v>267</v>
      </c>
      <c r="B73" s="84" t="s">
        <v>2393</v>
      </c>
      <c r="C73" s="84">
        <v>6</v>
      </c>
      <c r="D73" s="118">
        <v>0.01122949699941921</v>
      </c>
      <c r="E73" s="118">
        <v>0.9552261893205782</v>
      </c>
      <c r="F73" s="84" t="s">
        <v>2047</v>
      </c>
      <c r="G73" s="84" t="b">
        <v>0</v>
      </c>
      <c r="H73" s="84" t="b">
        <v>0</v>
      </c>
      <c r="I73" s="84" t="b">
        <v>0</v>
      </c>
      <c r="J73" s="84" t="b">
        <v>0</v>
      </c>
      <c r="K73" s="84" t="b">
        <v>0</v>
      </c>
      <c r="L73" s="84" t="b">
        <v>0</v>
      </c>
    </row>
    <row r="74" spans="1:12" ht="15">
      <c r="A74" s="84" t="s">
        <v>2393</v>
      </c>
      <c r="B74" s="84" t="s">
        <v>2147</v>
      </c>
      <c r="C74" s="84">
        <v>6</v>
      </c>
      <c r="D74" s="118">
        <v>0.01122949699941921</v>
      </c>
      <c r="E74" s="118">
        <v>1.8003242293348352</v>
      </c>
      <c r="F74" s="84" t="s">
        <v>2047</v>
      </c>
      <c r="G74" s="84" t="b">
        <v>0</v>
      </c>
      <c r="H74" s="84" t="b">
        <v>0</v>
      </c>
      <c r="I74" s="84" t="b">
        <v>0</v>
      </c>
      <c r="J74" s="84" t="b">
        <v>0</v>
      </c>
      <c r="K74" s="84" t="b">
        <v>0</v>
      </c>
      <c r="L74" s="84" t="b">
        <v>0</v>
      </c>
    </row>
    <row r="75" spans="1:12" ht="15">
      <c r="A75" s="84" t="s">
        <v>2398</v>
      </c>
      <c r="B75" s="84" t="s">
        <v>2136</v>
      </c>
      <c r="C75" s="84">
        <v>6</v>
      </c>
      <c r="D75" s="118">
        <v>0.01122949699941921</v>
      </c>
      <c r="E75" s="118">
        <v>1.6242329702791538</v>
      </c>
      <c r="F75" s="84" t="s">
        <v>2047</v>
      </c>
      <c r="G75" s="84" t="b">
        <v>0</v>
      </c>
      <c r="H75" s="84" t="b">
        <v>0</v>
      </c>
      <c r="I75" s="84" t="b">
        <v>0</v>
      </c>
      <c r="J75" s="84" t="b">
        <v>0</v>
      </c>
      <c r="K75" s="84" t="b">
        <v>0</v>
      </c>
      <c r="L75" s="84" t="b">
        <v>0</v>
      </c>
    </row>
    <row r="76" spans="1:12" ht="15">
      <c r="A76" s="84" t="s">
        <v>2136</v>
      </c>
      <c r="B76" s="84" t="s">
        <v>2396</v>
      </c>
      <c r="C76" s="84">
        <v>6</v>
      </c>
      <c r="D76" s="118">
        <v>0.01122949699941921</v>
      </c>
      <c r="E76" s="118">
        <v>1.691179759909767</v>
      </c>
      <c r="F76" s="84" t="s">
        <v>2047</v>
      </c>
      <c r="G76" s="84" t="b">
        <v>0</v>
      </c>
      <c r="H76" s="84" t="b">
        <v>0</v>
      </c>
      <c r="I76" s="84" t="b">
        <v>0</v>
      </c>
      <c r="J76" s="84" t="b">
        <v>0</v>
      </c>
      <c r="K76" s="84" t="b">
        <v>0</v>
      </c>
      <c r="L76" s="84" t="b">
        <v>0</v>
      </c>
    </row>
    <row r="77" spans="1:12" ht="15">
      <c r="A77" s="84" t="s">
        <v>2396</v>
      </c>
      <c r="B77" s="84" t="s">
        <v>2146</v>
      </c>
      <c r="C77" s="84">
        <v>6</v>
      </c>
      <c r="D77" s="118">
        <v>0.01122949699941921</v>
      </c>
      <c r="E77" s="118">
        <v>1.7423322823571483</v>
      </c>
      <c r="F77" s="84" t="s">
        <v>2047</v>
      </c>
      <c r="G77" s="84" t="b">
        <v>0</v>
      </c>
      <c r="H77" s="84" t="b">
        <v>0</v>
      </c>
      <c r="I77" s="84" t="b">
        <v>0</v>
      </c>
      <c r="J77" s="84" t="b">
        <v>0</v>
      </c>
      <c r="K77" s="84" t="b">
        <v>1</v>
      </c>
      <c r="L77" s="84" t="b">
        <v>0</v>
      </c>
    </row>
    <row r="78" spans="1:12" ht="15">
      <c r="A78" s="84" t="s">
        <v>2146</v>
      </c>
      <c r="B78" s="84" t="s">
        <v>2403</v>
      </c>
      <c r="C78" s="84">
        <v>6</v>
      </c>
      <c r="D78" s="118">
        <v>0.01122949699941921</v>
      </c>
      <c r="E78" s="118">
        <v>1.8003242293348352</v>
      </c>
      <c r="F78" s="84" t="s">
        <v>2047</v>
      </c>
      <c r="G78" s="84" t="b">
        <v>0</v>
      </c>
      <c r="H78" s="84" t="b">
        <v>1</v>
      </c>
      <c r="I78" s="84" t="b">
        <v>0</v>
      </c>
      <c r="J78" s="84" t="b">
        <v>0</v>
      </c>
      <c r="K78" s="84" t="b">
        <v>0</v>
      </c>
      <c r="L78" s="84" t="b">
        <v>0</v>
      </c>
    </row>
    <row r="79" spans="1:12" ht="15">
      <c r="A79" s="84" t="s">
        <v>2403</v>
      </c>
      <c r="B79" s="84" t="s">
        <v>2399</v>
      </c>
      <c r="C79" s="84">
        <v>6</v>
      </c>
      <c r="D79" s="118">
        <v>0.01122949699941921</v>
      </c>
      <c r="E79" s="118">
        <v>1.8003242293348352</v>
      </c>
      <c r="F79" s="84" t="s">
        <v>2047</v>
      </c>
      <c r="G79" s="84" t="b">
        <v>0</v>
      </c>
      <c r="H79" s="84" t="b">
        <v>0</v>
      </c>
      <c r="I79" s="84" t="b">
        <v>0</v>
      </c>
      <c r="J79" s="84" t="b">
        <v>0</v>
      </c>
      <c r="K79" s="84" t="b">
        <v>0</v>
      </c>
      <c r="L79" s="84" t="b">
        <v>0</v>
      </c>
    </row>
    <row r="80" spans="1:12" ht="15">
      <c r="A80" s="84" t="s">
        <v>2399</v>
      </c>
      <c r="B80" s="84" t="s">
        <v>2404</v>
      </c>
      <c r="C80" s="84">
        <v>6</v>
      </c>
      <c r="D80" s="118">
        <v>0.01122949699941921</v>
      </c>
      <c r="E80" s="118">
        <v>1.8003242293348352</v>
      </c>
      <c r="F80" s="84" t="s">
        <v>2047</v>
      </c>
      <c r="G80" s="84" t="b">
        <v>0</v>
      </c>
      <c r="H80" s="84" t="b">
        <v>0</v>
      </c>
      <c r="I80" s="84" t="b">
        <v>0</v>
      </c>
      <c r="J80" s="84" t="b">
        <v>0</v>
      </c>
      <c r="K80" s="84" t="b">
        <v>0</v>
      </c>
      <c r="L80" s="84" t="b">
        <v>0</v>
      </c>
    </row>
    <row r="81" spans="1:12" ht="15">
      <c r="A81" s="84" t="s">
        <v>2404</v>
      </c>
      <c r="B81" s="84" t="s">
        <v>2395</v>
      </c>
      <c r="C81" s="84">
        <v>6</v>
      </c>
      <c r="D81" s="118">
        <v>0.01122949699941921</v>
      </c>
      <c r="E81" s="118">
        <v>1.8672710189654482</v>
      </c>
      <c r="F81" s="84" t="s">
        <v>2047</v>
      </c>
      <c r="G81" s="84" t="b">
        <v>0</v>
      </c>
      <c r="H81" s="84" t="b">
        <v>0</v>
      </c>
      <c r="I81" s="84" t="b">
        <v>0</v>
      </c>
      <c r="J81" s="84" t="b">
        <v>0</v>
      </c>
      <c r="K81" s="84" t="b">
        <v>0</v>
      </c>
      <c r="L81" s="84" t="b">
        <v>0</v>
      </c>
    </row>
    <row r="82" spans="1:12" ht="15">
      <c r="A82" s="84" t="s">
        <v>267</v>
      </c>
      <c r="B82" s="84" t="s">
        <v>2402</v>
      </c>
      <c r="C82" s="84">
        <v>5</v>
      </c>
      <c r="D82" s="118">
        <v>0.01016260162601626</v>
      </c>
      <c r="E82" s="118">
        <v>0.8760449432729535</v>
      </c>
      <c r="F82" s="84" t="s">
        <v>2047</v>
      </c>
      <c r="G82" s="84" t="b">
        <v>0</v>
      </c>
      <c r="H82" s="84" t="b">
        <v>0</v>
      </c>
      <c r="I82" s="84" t="b">
        <v>0</v>
      </c>
      <c r="J82" s="84" t="b">
        <v>0</v>
      </c>
      <c r="K82" s="84" t="b">
        <v>0</v>
      </c>
      <c r="L82" s="84" t="b">
        <v>0</v>
      </c>
    </row>
    <row r="83" spans="1:12" ht="15">
      <c r="A83" s="84" t="s">
        <v>2395</v>
      </c>
      <c r="B83" s="84" t="s">
        <v>2408</v>
      </c>
      <c r="C83" s="84">
        <v>5</v>
      </c>
      <c r="D83" s="118">
        <v>0.01016260162601626</v>
      </c>
      <c r="E83" s="118">
        <v>1.9464522650130731</v>
      </c>
      <c r="F83" s="84" t="s">
        <v>2047</v>
      </c>
      <c r="G83" s="84" t="b">
        <v>0</v>
      </c>
      <c r="H83" s="84" t="b">
        <v>0</v>
      </c>
      <c r="I83" s="84" t="b">
        <v>0</v>
      </c>
      <c r="J83" s="84" t="b">
        <v>0</v>
      </c>
      <c r="K83" s="84" t="b">
        <v>1</v>
      </c>
      <c r="L83" s="84" t="b">
        <v>0</v>
      </c>
    </row>
    <row r="84" spans="1:12" ht="15">
      <c r="A84" s="84" t="s">
        <v>233</v>
      </c>
      <c r="B84" s="84" t="s">
        <v>232</v>
      </c>
      <c r="C84" s="84">
        <v>4</v>
      </c>
      <c r="D84" s="118">
        <v>0.008917967585431355</v>
      </c>
      <c r="E84" s="118">
        <v>1.8003242293348352</v>
      </c>
      <c r="F84" s="84" t="s">
        <v>2047</v>
      </c>
      <c r="G84" s="84" t="b">
        <v>0</v>
      </c>
      <c r="H84" s="84" t="b">
        <v>0</v>
      </c>
      <c r="I84" s="84" t="b">
        <v>0</v>
      </c>
      <c r="J84" s="84" t="b">
        <v>0</v>
      </c>
      <c r="K84" s="84" t="b">
        <v>0</v>
      </c>
      <c r="L84" s="84" t="b">
        <v>0</v>
      </c>
    </row>
    <row r="85" spans="1:12" ht="15">
      <c r="A85" s="84" t="s">
        <v>227</v>
      </c>
      <c r="B85" s="84" t="s">
        <v>249</v>
      </c>
      <c r="C85" s="84">
        <v>4</v>
      </c>
      <c r="D85" s="118">
        <v>0.008917967585431355</v>
      </c>
      <c r="E85" s="118">
        <v>0.3712644200854121</v>
      </c>
      <c r="F85" s="84" t="s">
        <v>2047</v>
      </c>
      <c r="G85" s="84" t="b">
        <v>0</v>
      </c>
      <c r="H85" s="84" t="b">
        <v>0</v>
      </c>
      <c r="I85" s="84" t="b">
        <v>0</v>
      </c>
      <c r="J85" s="84" t="b">
        <v>0</v>
      </c>
      <c r="K85" s="84" t="b">
        <v>0</v>
      </c>
      <c r="L85" s="84" t="b">
        <v>0</v>
      </c>
    </row>
    <row r="86" spans="1:12" ht="15">
      <c r="A86" s="84" t="s">
        <v>225</v>
      </c>
      <c r="B86" s="84" t="s">
        <v>249</v>
      </c>
      <c r="C86" s="84">
        <v>3</v>
      </c>
      <c r="D86" s="118">
        <v>0.007450297253758271</v>
      </c>
      <c r="E86" s="118">
        <v>0.9733244114133744</v>
      </c>
      <c r="F86" s="84" t="s">
        <v>2047</v>
      </c>
      <c r="G86" s="84" t="b">
        <v>0</v>
      </c>
      <c r="H86" s="84" t="b">
        <v>0</v>
      </c>
      <c r="I86" s="84" t="b">
        <v>0</v>
      </c>
      <c r="J86" s="84" t="b">
        <v>0</v>
      </c>
      <c r="K86" s="84" t="b">
        <v>0</v>
      </c>
      <c r="L86" s="84" t="b">
        <v>0</v>
      </c>
    </row>
    <row r="87" spans="1:12" ht="15">
      <c r="A87" s="84" t="s">
        <v>227</v>
      </c>
      <c r="B87" s="84" t="s">
        <v>224</v>
      </c>
      <c r="C87" s="84">
        <v>3</v>
      </c>
      <c r="D87" s="118">
        <v>0.007450297253758271</v>
      </c>
      <c r="E87" s="118">
        <v>0.6879746200345557</v>
      </c>
      <c r="F87" s="84" t="s">
        <v>2047</v>
      </c>
      <c r="G87" s="84" t="b">
        <v>0</v>
      </c>
      <c r="H87" s="84" t="b">
        <v>0</v>
      </c>
      <c r="I87" s="84" t="b">
        <v>0</v>
      </c>
      <c r="J87" s="84" t="b">
        <v>0</v>
      </c>
      <c r="K87" s="84" t="b">
        <v>0</v>
      </c>
      <c r="L87" s="84" t="b">
        <v>0</v>
      </c>
    </row>
    <row r="88" spans="1:12" ht="15">
      <c r="A88" s="84" t="s">
        <v>234</v>
      </c>
      <c r="B88" s="84" t="s">
        <v>232</v>
      </c>
      <c r="C88" s="84">
        <v>3</v>
      </c>
      <c r="D88" s="118">
        <v>0.007450297253758271</v>
      </c>
      <c r="E88" s="118">
        <v>1.5784754797184788</v>
      </c>
      <c r="F88" s="84" t="s">
        <v>2047</v>
      </c>
      <c r="G88" s="84" t="b">
        <v>0</v>
      </c>
      <c r="H88" s="84" t="b">
        <v>0</v>
      </c>
      <c r="I88" s="84" t="b">
        <v>0</v>
      </c>
      <c r="J88" s="84" t="b">
        <v>0</v>
      </c>
      <c r="K88" s="84" t="b">
        <v>0</v>
      </c>
      <c r="L88" s="84" t="b">
        <v>0</v>
      </c>
    </row>
    <row r="89" spans="1:12" ht="15">
      <c r="A89" s="84" t="s">
        <v>267</v>
      </c>
      <c r="B89" s="84" t="s">
        <v>2311</v>
      </c>
      <c r="C89" s="84">
        <v>2</v>
      </c>
      <c r="D89" s="118">
        <v>0.005682682962081455</v>
      </c>
      <c r="E89" s="118">
        <v>0.9552261893205782</v>
      </c>
      <c r="F89" s="84" t="s">
        <v>2047</v>
      </c>
      <c r="G89" s="84" t="b">
        <v>0</v>
      </c>
      <c r="H89" s="84" t="b">
        <v>0</v>
      </c>
      <c r="I89" s="84" t="b">
        <v>0</v>
      </c>
      <c r="J89" s="84" t="b">
        <v>0</v>
      </c>
      <c r="K89" s="84" t="b">
        <v>0</v>
      </c>
      <c r="L89" s="84" t="b">
        <v>0</v>
      </c>
    </row>
    <row r="90" spans="1:12" ht="15">
      <c r="A90" s="84" t="s">
        <v>267</v>
      </c>
      <c r="B90" s="84" t="s">
        <v>2401</v>
      </c>
      <c r="C90" s="84">
        <v>2</v>
      </c>
      <c r="D90" s="118">
        <v>0.005682682962081455</v>
      </c>
      <c r="E90" s="118">
        <v>0.7791349302648971</v>
      </c>
      <c r="F90" s="84" t="s">
        <v>2047</v>
      </c>
      <c r="G90" s="84" t="b">
        <v>0</v>
      </c>
      <c r="H90" s="84" t="b">
        <v>0</v>
      </c>
      <c r="I90" s="84" t="b">
        <v>0</v>
      </c>
      <c r="J90" s="84" t="b">
        <v>0</v>
      </c>
      <c r="K90" s="84" t="b">
        <v>0</v>
      </c>
      <c r="L90" s="84" t="b">
        <v>0</v>
      </c>
    </row>
    <row r="91" spans="1:12" ht="15">
      <c r="A91" s="84" t="s">
        <v>267</v>
      </c>
      <c r="B91" s="84" t="s">
        <v>2520</v>
      </c>
      <c r="C91" s="84">
        <v>2</v>
      </c>
      <c r="D91" s="118">
        <v>0.005682682962081455</v>
      </c>
      <c r="E91" s="118">
        <v>0.9552261893205782</v>
      </c>
      <c r="F91" s="84" t="s">
        <v>2047</v>
      </c>
      <c r="G91" s="84" t="b">
        <v>0</v>
      </c>
      <c r="H91" s="84" t="b">
        <v>0</v>
      </c>
      <c r="I91" s="84" t="b">
        <v>0</v>
      </c>
      <c r="J91" s="84" t="b">
        <v>0</v>
      </c>
      <c r="K91" s="84" t="b">
        <v>0</v>
      </c>
      <c r="L91" s="84" t="b">
        <v>0</v>
      </c>
    </row>
    <row r="92" spans="1:12" ht="15">
      <c r="A92" s="84" t="s">
        <v>224</v>
      </c>
      <c r="B92" s="84" t="s">
        <v>227</v>
      </c>
      <c r="C92" s="84">
        <v>2</v>
      </c>
      <c r="D92" s="118">
        <v>0.005682682962081455</v>
      </c>
      <c r="E92" s="118">
        <v>0.8672710189654483</v>
      </c>
      <c r="F92" s="84" t="s">
        <v>2047</v>
      </c>
      <c r="G92" s="84" t="b">
        <v>0</v>
      </c>
      <c r="H92" s="84" t="b">
        <v>0</v>
      </c>
      <c r="I92" s="84" t="b">
        <v>0</v>
      </c>
      <c r="J92" s="84" t="b">
        <v>0</v>
      </c>
      <c r="K92" s="84" t="b">
        <v>0</v>
      </c>
      <c r="L92" s="84" t="b">
        <v>0</v>
      </c>
    </row>
    <row r="93" spans="1:12" ht="15">
      <c r="A93" s="84" t="s">
        <v>267</v>
      </c>
      <c r="B93" s="84" t="s">
        <v>2394</v>
      </c>
      <c r="C93" s="84">
        <v>2</v>
      </c>
      <c r="D93" s="118">
        <v>0.005682682962081455</v>
      </c>
      <c r="E93" s="118">
        <v>0.7791349302648971</v>
      </c>
      <c r="F93" s="84" t="s">
        <v>2047</v>
      </c>
      <c r="G93" s="84" t="b">
        <v>0</v>
      </c>
      <c r="H93" s="84" t="b">
        <v>0</v>
      </c>
      <c r="I93" s="84" t="b">
        <v>0</v>
      </c>
      <c r="J93" s="84" t="b">
        <v>0</v>
      </c>
      <c r="K93" s="84" t="b">
        <v>0</v>
      </c>
      <c r="L93" s="84" t="b">
        <v>0</v>
      </c>
    </row>
    <row r="94" spans="1:12" ht="15">
      <c r="A94" s="84" t="s">
        <v>234</v>
      </c>
      <c r="B94" s="84" t="s">
        <v>231</v>
      </c>
      <c r="C94" s="84">
        <v>2</v>
      </c>
      <c r="D94" s="118">
        <v>0.005682682962081455</v>
      </c>
      <c r="E94" s="118">
        <v>1.2932397512377294</v>
      </c>
      <c r="F94" s="84" t="s">
        <v>2047</v>
      </c>
      <c r="G94" s="84" t="b">
        <v>0</v>
      </c>
      <c r="H94" s="84" t="b">
        <v>0</v>
      </c>
      <c r="I94" s="84" t="b">
        <v>0</v>
      </c>
      <c r="J94" s="84" t="b">
        <v>0</v>
      </c>
      <c r="K94" s="84" t="b">
        <v>0</v>
      </c>
      <c r="L94" s="84" t="b">
        <v>0</v>
      </c>
    </row>
    <row r="95" spans="1:12" ht="15">
      <c r="A95" s="84" t="s">
        <v>226</v>
      </c>
      <c r="B95" s="84" t="s">
        <v>224</v>
      </c>
      <c r="C95" s="84">
        <v>2</v>
      </c>
      <c r="D95" s="118">
        <v>0.005682682962081455</v>
      </c>
      <c r="E95" s="118">
        <v>0.10321948691506368</v>
      </c>
      <c r="F95" s="84" t="s">
        <v>2047</v>
      </c>
      <c r="G95" s="84" t="b">
        <v>0</v>
      </c>
      <c r="H95" s="84" t="b">
        <v>0</v>
      </c>
      <c r="I95" s="84" t="b">
        <v>0</v>
      </c>
      <c r="J95" s="84" t="b">
        <v>0</v>
      </c>
      <c r="K95" s="84" t="b">
        <v>0</v>
      </c>
      <c r="L95" s="84" t="b">
        <v>0</v>
      </c>
    </row>
    <row r="96" spans="1:12" ht="15">
      <c r="A96" s="84" t="s">
        <v>267</v>
      </c>
      <c r="B96" s="84" t="s">
        <v>2418</v>
      </c>
      <c r="C96" s="84">
        <v>2</v>
      </c>
      <c r="D96" s="118">
        <v>0.005682682962081455</v>
      </c>
      <c r="E96" s="118">
        <v>0.7791349302648971</v>
      </c>
      <c r="F96" s="84" t="s">
        <v>2047</v>
      </c>
      <c r="G96" s="84" t="b">
        <v>0</v>
      </c>
      <c r="H96" s="84" t="b">
        <v>0</v>
      </c>
      <c r="I96" s="84" t="b">
        <v>0</v>
      </c>
      <c r="J96" s="84" t="b">
        <v>0</v>
      </c>
      <c r="K96" s="84" t="b">
        <v>0</v>
      </c>
      <c r="L96" s="84" t="b">
        <v>0</v>
      </c>
    </row>
    <row r="97" spans="1:12" ht="15">
      <c r="A97" s="84" t="s">
        <v>226</v>
      </c>
      <c r="B97" s="84" t="s">
        <v>227</v>
      </c>
      <c r="C97" s="84">
        <v>2</v>
      </c>
      <c r="D97" s="118">
        <v>0.005682682962081455</v>
      </c>
      <c r="E97" s="118">
        <v>0.7316084169653752</v>
      </c>
      <c r="F97" s="84" t="s">
        <v>2047</v>
      </c>
      <c r="G97" s="84" t="b">
        <v>0</v>
      </c>
      <c r="H97" s="84" t="b">
        <v>0</v>
      </c>
      <c r="I97" s="84" t="b">
        <v>0</v>
      </c>
      <c r="J97" s="84" t="b">
        <v>0</v>
      </c>
      <c r="K97" s="84" t="b">
        <v>0</v>
      </c>
      <c r="L97" s="84" t="b">
        <v>0</v>
      </c>
    </row>
    <row r="98" spans="1:12" ht="15">
      <c r="A98" s="84" t="s">
        <v>2513</v>
      </c>
      <c r="B98" s="84" t="s">
        <v>2514</v>
      </c>
      <c r="C98" s="84">
        <v>2</v>
      </c>
      <c r="D98" s="118">
        <v>0.005682682962081455</v>
      </c>
      <c r="E98" s="118">
        <v>2.3443922736851106</v>
      </c>
      <c r="F98" s="84" t="s">
        <v>2047</v>
      </c>
      <c r="G98" s="84" t="b">
        <v>0</v>
      </c>
      <c r="H98" s="84" t="b">
        <v>0</v>
      </c>
      <c r="I98" s="84" t="b">
        <v>0</v>
      </c>
      <c r="J98" s="84" t="b">
        <v>0</v>
      </c>
      <c r="K98" s="84" t="b">
        <v>0</v>
      </c>
      <c r="L98" s="84" t="b">
        <v>0</v>
      </c>
    </row>
    <row r="99" spans="1:12" ht="15">
      <c r="A99" s="84" t="s">
        <v>224</v>
      </c>
      <c r="B99" s="84" t="s">
        <v>226</v>
      </c>
      <c r="C99" s="84">
        <v>2</v>
      </c>
      <c r="D99" s="118">
        <v>0.005682682962081455</v>
      </c>
      <c r="E99" s="118">
        <v>-0.06214790674884446</v>
      </c>
      <c r="F99" s="84" t="s">
        <v>2047</v>
      </c>
      <c r="G99" s="84" t="b">
        <v>0</v>
      </c>
      <c r="H99" s="84" t="b">
        <v>0</v>
      </c>
      <c r="I99" s="84" t="b">
        <v>0</v>
      </c>
      <c r="J99" s="84" t="b">
        <v>0</v>
      </c>
      <c r="K99" s="84" t="b">
        <v>0</v>
      </c>
      <c r="L99" s="84" t="b">
        <v>0</v>
      </c>
    </row>
    <row r="100" spans="1:12" ht="15">
      <c r="A100" s="84" t="s">
        <v>272</v>
      </c>
      <c r="B100" s="84" t="s">
        <v>249</v>
      </c>
      <c r="C100" s="84">
        <v>4</v>
      </c>
      <c r="D100" s="118">
        <v>0.013545481465821635</v>
      </c>
      <c r="E100" s="118">
        <v>0.8668778143374988</v>
      </c>
      <c r="F100" s="84" t="s">
        <v>2048</v>
      </c>
      <c r="G100" s="84" t="b">
        <v>0</v>
      </c>
      <c r="H100" s="84" t="b">
        <v>0</v>
      </c>
      <c r="I100" s="84" t="b">
        <v>0</v>
      </c>
      <c r="J100" s="84" t="b">
        <v>0</v>
      </c>
      <c r="K100" s="84" t="b">
        <v>0</v>
      </c>
      <c r="L100" s="84" t="b">
        <v>0</v>
      </c>
    </row>
    <row r="101" spans="1:12" ht="15">
      <c r="A101" s="84" t="s">
        <v>249</v>
      </c>
      <c r="B101" s="84" t="s">
        <v>248</v>
      </c>
      <c r="C101" s="84">
        <v>3</v>
      </c>
      <c r="D101" s="118">
        <v>0.011358066964390904</v>
      </c>
      <c r="E101" s="118">
        <v>0.8603380065709937</v>
      </c>
      <c r="F101" s="84" t="s">
        <v>2050</v>
      </c>
      <c r="G101" s="84" t="b">
        <v>0</v>
      </c>
      <c r="H101" s="84" t="b">
        <v>0</v>
      </c>
      <c r="I101" s="84" t="b">
        <v>0</v>
      </c>
      <c r="J101" s="84" t="b">
        <v>0</v>
      </c>
      <c r="K101" s="84" t="b">
        <v>0</v>
      </c>
      <c r="L101" s="84" t="b">
        <v>0</v>
      </c>
    </row>
    <row r="102" spans="1:12" ht="15">
      <c r="A102" s="84" t="s">
        <v>248</v>
      </c>
      <c r="B102" s="84" t="s">
        <v>262</v>
      </c>
      <c r="C102" s="84">
        <v>3</v>
      </c>
      <c r="D102" s="118">
        <v>0.011358066964390904</v>
      </c>
      <c r="E102" s="118">
        <v>0.7634279935629372</v>
      </c>
      <c r="F102" s="84" t="s">
        <v>2050</v>
      </c>
      <c r="G102" s="84" t="b">
        <v>0</v>
      </c>
      <c r="H102" s="84" t="b">
        <v>0</v>
      </c>
      <c r="I102" s="84" t="b">
        <v>0</v>
      </c>
      <c r="J102" s="84" t="b">
        <v>0</v>
      </c>
      <c r="K102" s="84" t="b">
        <v>0</v>
      </c>
      <c r="L102" s="84" t="b">
        <v>0</v>
      </c>
    </row>
    <row r="103" spans="1:12" ht="15">
      <c r="A103" s="84" t="s">
        <v>2152</v>
      </c>
      <c r="B103" s="84" t="s">
        <v>2153</v>
      </c>
      <c r="C103" s="84">
        <v>2</v>
      </c>
      <c r="D103" s="118">
        <v>0.018244242161453407</v>
      </c>
      <c r="E103" s="118">
        <v>1.161368002234975</v>
      </c>
      <c r="F103" s="84" t="s">
        <v>2050</v>
      </c>
      <c r="G103" s="84" t="b">
        <v>1</v>
      </c>
      <c r="H103" s="84" t="b">
        <v>0</v>
      </c>
      <c r="I103" s="84" t="b">
        <v>0</v>
      </c>
      <c r="J103" s="84" t="b">
        <v>0</v>
      </c>
      <c r="K103" s="84" t="b">
        <v>0</v>
      </c>
      <c r="L103"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2550</v>
      </c>
      <c r="B2" s="122" t="s">
        <v>2551</v>
      </c>
      <c r="C2" s="119" t="s">
        <v>2552</v>
      </c>
    </row>
    <row r="3" spans="1:3" ht="15">
      <c r="A3" s="121" t="s">
        <v>2046</v>
      </c>
      <c r="B3" s="121" t="s">
        <v>2046</v>
      </c>
      <c r="C3" s="34">
        <v>117</v>
      </c>
    </row>
    <row r="4" spans="1:3" ht="15">
      <c r="A4" s="121" t="s">
        <v>2046</v>
      </c>
      <c r="B4" s="121" t="s">
        <v>2047</v>
      </c>
      <c r="C4" s="34">
        <v>2</v>
      </c>
    </row>
    <row r="5" spans="1:3" ht="15">
      <c r="A5" s="121" t="s">
        <v>2046</v>
      </c>
      <c r="B5" s="121" t="s">
        <v>2050</v>
      </c>
      <c r="C5" s="34">
        <v>4</v>
      </c>
    </row>
    <row r="6" spans="1:3" ht="15">
      <c r="A6" s="121" t="s">
        <v>2046</v>
      </c>
      <c r="B6" s="121" t="s">
        <v>2051</v>
      </c>
      <c r="C6" s="34">
        <v>4</v>
      </c>
    </row>
    <row r="7" spans="1:3" ht="15">
      <c r="A7" s="121" t="s">
        <v>2046</v>
      </c>
      <c r="B7" s="121" t="s">
        <v>2052</v>
      </c>
      <c r="C7" s="34">
        <v>3</v>
      </c>
    </row>
    <row r="8" spans="1:3" ht="15">
      <c r="A8" s="121" t="s">
        <v>2046</v>
      </c>
      <c r="B8" s="121" t="s">
        <v>2053</v>
      </c>
      <c r="C8" s="34">
        <v>2</v>
      </c>
    </row>
    <row r="9" spans="1:3" ht="15">
      <c r="A9" s="121" t="s">
        <v>2046</v>
      </c>
      <c r="B9" s="121" t="s">
        <v>2054</v>
      </c>
      <c r="C9" s="34">
        <v>2</v>
      </c>
    </row>
    <row r="10" spans="1:3" ht="15">
      <c r="A10" s="121" t="s">
        <v>2046</v>
      </c>
      <c r="B10" s="121" t="s">
        <v>2055</v>
      </c>
      <c r="C10" s="34">
        <v>1</v>
      </c>
    </row>
    <row r="11" spans="1:3" ht="15">
      <c r="A11" s="121" t="s">
        <v>2047</v>
      </c>
      <c r="B11" s="121" t="s">
        <v>2046</v>
      </c>
      <c r="C11" s="34">
        <v>50</v>
      </c>
    </row>
    <row r="12" spans="1:3" ht="15">
      <c r="A12" s="121" t="s">
        <v>2047</v>
      </c>
      <c r="B12" s="121" t="s">
        <v>2047</v>
      </c>
      <c r="C12" s="34">
        <v>170</v>
      </c>
    </row>
    <row r="13" spans="1:3" ht="15">
      <c r="A13" s="121" t="s">
        <v>2048</v>
      </c>
      <c r="B13" s="121" t="s">
        <v>2046</v>
      </c>
      <c r="C13" s="34">
        <v>6</v>
      </c>
    </row>
    <row r="14" spans="1:3" ht="15">
      <c r="A14" s="121" t="s">
        <v>2048</v>
      </c>
      <c r="B14" s="121" t="s">
        <v>2048</v>
      </c>
      <c r="C14" s="34">
        <v>10</v>
      </c>
    </row>
    <row r="15" spans="1:3" ht="15">
      <c r="A15" s="121" t="s">
        <v>2049</v>
      </c>
      <c r="B15" s="121" t="s">
        <v>2046</v>
      </c>
      <c r="C15" s="34">
        <v>2</v>
      </c>
    </row>
    <row r="16" spans="1:3" ht="15">
      <c r="A16" s="121" t="s">
        <v>2049</v>
      </c>
      <c r="B16" s="121" t="s">
        <v>2049</v>
      </c>
      <c r="C16" s="34">
        <v>5</v>
      </c>
    </row>
    <row r="17" spans="1:3" ht="15">
      <c r="A17" s="121" t="s">
        <v>2050</v>
      </c>
      <c r="B17" s="121" t="s">
        <v>2046</v>
      </c>
      <c r="C17" s="34">
        <v>4</v>
      </c>
    </row>
    <row r="18" spans="1:3" ht="15">
      <c r="A18" s="121" t="s">
        <v>2050</v>
      </c>
      <c r="B18" s="121" t="s">
        <v>2050</v>
      </c>
      <c r="C18" s="34">
        <v>7</v>
      </c>
    </row>
    <row r="19" spans="1:3" ht="15">
      <c r="A19" s="121" t="s">
        <v>2051</v>
      </c>
      <c r="B19" s="121" t="s">
        <v>2046</v>
      </c>
      <c r="C19" s="34">
        <v>1</v>
      </c>
    </row>
    <row r="20" spans="1:3" ht="15">
      <c r="A20" s="121" t="s">
        <v>2051</v>
      </c>
      <c r="B20" s="121" t="s">
        <v>2051</v>
      </c>
      <c r="C20" s="34">
        <v>1</v>
      </c>
    </row>
    <row r="21" spans="1:3" ht="15">
      <c r="A21" s="121" t="s">
        <v>2052</v>
      </c>
      <c r="B21" s="121" t="s">
        <v>2046</v>
      </c>
      <c r="C21" s="34">
        <v>2</v>
      </c>
    </row>
    <row r="22" spans="1:3" ht="15">
      <c r="A22" s="121" t="s">
        <v>2052</v>
      </c>
      <c r="B22" s="121" t="s">
        <v>2052</v>
      </c>
      <c r="C22" s="34">
        <v>1</v>
      </c>
    </row>
    <row r="23" spans="1:3" ht="15">
      <c r="A23" s="121" t="s">
        <v>2053</v>
      </c>
      <c r="B23" s="121" t="s">
        <v>2046</v>
      </c>
      <c r="C23" s="34">
        <v>1</v>
      </c>
    </row>
    <row r="24" spans="1:3" ht="15">
      <c r="A24" s="121" t="s">
        <v>2053</v>
      </c>
      <c r="B24" s="121" t="s">
        <v>2053</v>
      </c>
      <c r="C24" s="34">
        <v>1</v>
      </c>
    </row>
    <row r="25" spans="1:3" ht="15">
      <c r="A25" s="121" t="s">
        <v>2054</v>
      </c>
      <c r="B25" s="121" t="s">
        <v>2046</v>
      </c>
      <c r="C25" s="34">
        <v>4</v>
      </c>
    </row>
    <row r="26" spans="1:3" ht="15">
      <c r="A26" s="121" t="s">
        <v>2054</v>
      </c>
      <c r="B26" s="121" t="s">
        <v>2054</v>
      </c>
      <c r="C26" s="34">
        <v>2</v>
      </c>
    </row>
    <row r="27" spans="1:3" ht="15">
      <c r="A27" s="121" t="s">
        <v>2055</v>
      </c>
      <c r="B27" s="121" t="s">
        <v>2046</v>
      </c>
      <c r="C27" s="34">
        <v>1</v>
      </c>
    </row>
    <row r="28" spans="1:3" ht="15">
      <c r="A28" s="121" t="s">
        <v>2055</v>
      </c>
      <c r="B28" s="121" t="s">
        <v>2055</v>
      </c>
      <c r="C28" s="34">
        <v>1</v>
      </c>
    </row>
    <row r="29" spans="1:3" ht="15">
      <c r="A29" s="121" t="s">
        <v>2056</v>
      </c>
      <c r="B29" s="121" t="s">
        <v>2046</v>
      </c>
      <c r="C29" s="34">
        <v>1</v>
      </c>
    </row>
    <row r="30" spans="1:3" ht="15">
      <c r="A30" s="121" t="s">
        <v>2056</v>
      </c>
      <c r="B30" s="121" t="s">
        <v>2056</v>
      </c>
      <c r="C30"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2567</v>
      </c>
      <c r="B1" s="13" t="s">
        <v>17</v>
      </c>
    </row>
    <row r="2" spans="1:2" ht="15">
      <c r="A2" s="78" t="s">
        <v>2568</v>
      </c>
      <c r="B2" s="78" t="s">
        <v>2574</v>
      </c>
    </row>
    <row r="3" spans="1:2" ht="15">
      <c r="A3" s="78" t="s">
        <v>2569</v>
      </c>
      <c r="B3" s="78" t="s">
        <v>2575</v>
      </c>
    </row>
    <row r="4" spans="1:2" ht="15">
      <c r="A4" s="78" t="s">
        <v>2570</v>
      </c>
      <c r="B4" s="78" t="s">
        <v>2576</v>
      </c>
    </row>
    <row r="5" spans="1:2" ht="15">
      <c r="A5" s="78" t="s">
        <v>2571</v>
      </c>
      <c r="B5" s="78" t="s">
        <v>2577</v>
      </c>
    </row>
    <row r="6" spans="1:2" ht="15">
      <c r="A6" s="78" t="s">
        <v>2572</v>
      </c>
      <c r="B6" s="78" t="s">
        <v>2578</v>
      </c>
    </row>
    <row r="7" spans="1:2" ht="15">
      <c r="A7" s="78" t="s">
        <v>2573</v>
      </c>
      <c r="B7" s="78" t="s">
        <v>2575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2045</v>
      </c>
      <c r="BB2" s="13" t="s">
        <v>2069</v>
      </c>
      <c r="BC2" s="13" t="s">
        <v>2070</v>
      </c>
      <c r="BD2" s="119" t="s">
        <v>2539</v>
      </c>
      <c r="BE2" s="119" t="s">
        <v>2540</v>
      </c>
      <c r="BF2" s="119" t="s">
        <v>2541</v>
      </c>
      <c r="BG2" s="119" t="s">
        <v>2542</v>
      </c>
      <c r="BH2" s="119" t="s">
        <v>2543</v>
      </c>
      <c r="BI2" s="119" t="s">
        <v>2544</v>
      </c>
      <c r="BJ2" s="119" t="s">
        <v>2545</v>
      </c>
      <c r="BK2" s="119" t="s">
        <v>2546</v>
      </c>
      <c r="BL2" s="119" t="s">
        <v>2547</v>
      </c>
    </row>
    <row r="3" spans="1:64" ht="15" customHeight="1">
      <c r="A3" s="64" t="s">
        <v>212</v>
      </c>
      <c r="B3" s="64" t="s">
        <v>262</v>
      </c>
      <c r="C3" s="65"/>
      <c r="D3" s="66"/>
      <c r="E3" s="67"/>
      <c r="F3" s="68"/>
      <c r="G3" s="65"/>
      <c r="H3" s="69"/>
      <c r="I3" s="70"/>
      <c r="J3" s="70"/>
      <c r="K3" s="34" t="s">
        <v>65</v>
      </c>
      <c r="L3" s="71">
        <v>3</v>
      </c>
      <c r="M3" s="71"/>
      <c r="N3" s="72"/>
      <c r="O3" s="78" t="s">
        <v>336</v>
      </c>
      <c r="P3" s="80">
        <v>43678.90383101852</v>
      </c>
      <c r="Q3" s="78" t="s">
        <v>338</v>
      </c>
      <c r="R3" s="78"/>
      <c r="S3" s="78"/>
      <c r="T3" s="78"/>
      <c r="U3" s="78"/>
      <c r="V3" s="83" t="s">
        <v>567</v>
      </c>
      <c r="W3" s="80">
        <v>43678.90383101852</v>
      </c>
      <c r="X3" s="83" t="s">
        <v>616</v>
      </c>
      <c r="Y3" s="78"/>
      <c r="Z3" s="78"/>
      <c r="AA3" s="84" t="s">
        <v>788</v>
      </c>
      <c r="AB3" s="84" t="s">
        <v>864</v>
      </c>
      <c r="AC3" s="78" t="b">
        <v>0</v>
      </c>
      <c r="AD3" s="78">
        <v>0</v>
      </c>
      <c r="AE3" s="84" t="s">
        <v>1031</v>
      </c>
      <c r="AF3" s="78" t="b">
        <v>0</v>
      </c>
      <c r="AG3" s="78" t="s">
        <v>1102</v>
      </c>
      <c r="AH3" s="78"/>
      <c r="AI3" s="84" t="s">
        <v>1033</v>
      </c>
      <c r="AJ3" s="78" t="b">
        <v>0</v>
      </c>
      <c r="AK3" s="78">
        <v>0</v>
      </c>
      <c r="AL3" s="84" t="s">
        <v>1033</v>
      </c>
      <c r="AM3" s="78" t="s">
        <v>1109</v>
      </c>
      <c r="AN3" s="78" t="b">
        <v>0</v>
      </c>
      <c r="AO3" s="84" t="s">
        <v>864</v>
      </c>
      <c r="AP3" s="78" t="s">
        <v>176</v>
      </c>
      <c r="AQ3" s="78">
        <v>0</v>
      </c>
      <c r="AR3" s="78">
        <v>0</v>
      </c>
      <c r="AS3" s="78"/>
      <c r="AT3" s="78"/>
      <c r="AU3" s="78"/>
      <c r="AV3" s="78"/>
      <c r="AW3" s="78"/>
      <c r="AX3" s="78"/>
      <c r="AY3" s="78"/>
      <c r="AZ3" s="78"/>
      <c r="BA3">
        <v>2</v>
      </c>
      <c r="BB3" s="78" t="str">
        <f>REPLACE(INDEX(GroupVertices[Group],MATCH(Edges25[[#This Row],[Vertex 1]],GroupVertices[Vertex],0)),1,1,"")</f>
        <v>5</v>
      </c>
      <c r="BC3" s="78" t="str">
        <f>REPLACE(INDEX(GroupVertices[Group],MATCH(Edges25[[#This Row],[Vertex 2]],GroupVertices[Vertex],0)),1,1,"")</f>
        <v>5</v>
      </c>
      <c r="BD3" s="48"/>
      <c r="BE3" s="49"/>
      <c r="BF3" s="48"/>
      <c r="BG3" s="49"/>
      <c r="BH3" s="48"/>
      <c r="BI3" s="49"/>
      <c r="BJ3" s="48"/>
      <c r="BK3" s="49"/>
      <c r="BL3" s="48"/>
    </row>
    <row r="4" spans="1:64" ht="15" customHeight="1">
      <c r="A4" s="64" t="s">
        <v>212</v>
      </c>
      <c r="B4" s="64" t="s">
        <v>262</v>
      </c>
      <c r="C4" s="65"/>
      <c r="D4" s="66"/>
      <c r="E4" s="67"/>
      <c r="F4" s="68"/>
      <c r="G4" s="65"/>
      <c r="H4" s="69"/>
      <c r="I4" s="70"/>
      <c r="J4" s="70"/>
      <c r="K4" s="34" t="s">
        <v>65</v>
      </c>
      <c r="L4" s="77">
        <v>6</v>
      </c>
      <c r="M4" s="77"/>
      <c r="N4" s="72"/>
      <c r="O4" s="79" t="s">
        <v>336</v>
      </c>
      <c r="P4" s="81">
        <v>43678.90421296296</v>
      </c>
      <c r="Q4" s="79" t="s">
        <v>339</v>
      </c>
      <c r="R4" s="79"/>
      <c r="S4" s="79"/>
      <c r="T4" s="79"/>
      <c r="U4" s="79"/>
      <c r="V4" s="82" t="s">
        <v>567</v>
      </c>
      <c r="W4" s="81">
        <v>43678.90421296296</v>
      </c>
      <c r="X4" s="82" t="s">
        <v>617</v>
      </c>
      <c r="Y4" s="79"/>
      <c r="Z4" s="79"/>
      <c r="AA4" s="85" t="s">
        <v>789</v>
      </c>
      <c r="AB4" s="85" t="s">
        <v>788</v>
      </c>
      <c r="AC4" s="79" t="b">
        <v>0</v>
      </c>
      <c r="AD4" s="79">
        <v>0</v>
      </c>
      <c r="AE4" s="85" t="s">
        <v>1032</v>
      </c>
      <c r="AF4" s="79" t="b">
        <v>0</v>
      </c>
      <c r="AG4" s="79" t="s">
        <v>1102</v>
      </c>
      <c r="AH4" s="79"/>
      <c r="AI4" s="85" t="s">
        <v>1033</v>
      </c>
      <c r="AJ4" s="79" t="b">
        <v>0</v>
      </c>
      <c r="AK4" s="79">
        <v>0</v>
      </c>
      <c r="AL4" s="85" t="s">
        <v>1033</v>
      </c>
      <c r="AM4" s="79" t="s">
        <v>1109</v>
      </c>
      <c r="AN4" s="79" t="b">
        <v>0</v>
      </c>
      <c r="AO4" s="85" t="s">
        <v>788</v>
      </c>
      <c r="AP4" s="79" t="s">
        <v>176</v>
      </c>
      <c r="AQ4" s="79">
        <v>0</v>
      </c>
      <c r="AR4" s="79">
        <v>0</v>
      </c>
      <c r="AS4" s="79"/>
      <c r="AT4" s="79"/>
      <c r="AU4" s="79"/>
      <c r="AV4" s="79"/>
      <c r="AW4" s="79"/>
      <c r="AX4" s="79"/>
      <c r="AY4" s="79"/>
      <c r="AZ4" s="79"/>
      <c r="BA4">
        <v>2</v>
      </c>
      <c r="BB4" s="78" t="str">
        <f>REPLACE(INDEX(GroupVertices[Group],MATCH(Edges25[[#This Row],[Vertex 1]],GroupVertices[Vertex],0)),1,1,"")</f>
        <v>5</v>
      </c>
      <c r="BC4" s="78" t="str">
        <f>REPLACE(INDEX(GroupVertices[Group],MATCH(Edges25[[#This Row],[Vertex 2]],GroupVertices[Vertex],0)),1,1,"")</f>
        <v>5</v>
      </c>
      <c r="BD4" s="48"/>
      <c r="BE4" s="49"/>
      <c r="BF4" s="48"/>
      <c r="BG4" s="49"/>
      <c r="BH4" s="48"/>
      <c r="BI4" s="49"/>
      <c r="BJ4" s="48"/>
      <c r="BK4" s="49"/>
      <c r="BL4" s="48"/>
    </row>
    <row r="5" spans="1:64" ht="15">
      <c r="A5" s="64" t="s">
        <v>213</v>
      </c>
      <c r="B5" s="64" t="s">
        <v>262</v>
      </c>
      <c r="C5" s="65"/>
      <c r="D5" s="66"/>
      <c r="E5" s="67"/>
      <c r="F5" s="68"/>
      <c r="G5" s="65"/>
      <c r="H5" s="69"/>
      <c r="I5" s="70"/>
      <c r="J5" s="70"/>
      <c r="K5" s="34" t="s">
        <v>65</v>
      </c>
      <c r="L5" s="77">
        <v>9</v>
      </c>
      <c r="M5" s="77"/>
      <c r="N5" s="72"/>
      <c r="O5" s="79" t="s">
        <v>336</v>
      </c>
      <c r="P5" s="81">
        <v>43679.059375</v>
      </c>
      <c r="Q5" s="79" t="s">
        <v>340</v>
      </c>
      <c r="R5" s="79"/>
      <c r="S5" s="79"/>
      <c r="T5" s="79"/>
      <c r="U5" s="79"/>
      <c r="V5" s="82" t="s">
        <v>568</v>
      </c>
      <c r="W5" s="81">
        <v>43679.059375</v>
      </c>
      <c r="X5" s="82" t="s">
        <v>618</v>
      </c>
      <c r="Y5" s="79"/>
      <c r="Z5" s="79"/>
      <c r="AA5" s="85" t="s">
        <v>790</v>
      </c>
      <c r="AB5" s="85" t="s">
        <v>864</v>
      </c>
      <c r="AC5" s="79" t="b">
        <v>0</v>
      </c>
      <c r="AD5" s="79">
        <v>0</v>
      </c>
      <c r="AE5" s="85" t="s">
        <v>1031</v>
      </c>
      <c r="AF5" s="79" t="b">
        <v>0</v>
      </c>
      <c r="AG5" s="79" t="s">
        <v>1102</v>
      </c>
      <c r="AH5" s="79"/>
      <c r="AI5" s="85" t="s">
        <v>1033</v>
      </c>
      <c r="AJ5" s="79" t="b">
        <v>0</v>
      </c>
      <c r="AK5" s="79">
        <v>0</v>
      </c>
      <c r="AL5" s="85" t="s">
        <v>1033</v>
      </c>
      <c r="AM5" s="79" t="s">
        <v>1109</v>
      </c>
      <c r="AN5" s="79" t="b">
        <v>0</v>
      </c>
      <c r="AO5" s="85" t="s">
        <v>864</v>
      </c>
      <c r="AP5" s="79" t="s">
        <v>176</v>
      </c>
      <c r="AQ5" s="79">
        <v>0</v>
      </c>
      <c r="AR5" s="79">
        <v>0</v>
      </c>
      <c r="AS5" s="79"/>
      <c r="AT5" s="79"/>
      <c r="AU5" s="79"/>
      <c r="AV5" s="79"/>
      <c r="AW5" s="79"/>
      <c r="AX5" s="79"/>
      <c r="AY5" s="79"/>
      <c r="AZ5" s="79"/>
      <c r="BA5">
        <v>1</v>
      </c>
      <c r="BB5" s="78" t="str">
        <f>REPLACE(INDEX(GroupVertices[Group],MATCH(Edges25[[#This Row],[Vertex 1]],GroupVertices[Vertex],0)),1,1,"")</f>
        <v>5</v>
      </c>
      <c r="BC5" s="78" t="str">
        <f>REPLACE(INDEX(GroupVertices[Group],MATCH(Edges25[[#This Row],[Vertex 2]],GroupVertices[Vertex],0)),1,1,"")</f>
        <v>5</v>
      </c>
      <c r="BD5" s="48"/>
      <c r="BE5" s="49"/>
      <c r="BF5" s="48"/>
      <c r="BG5" s="49"/>
      <c r="BH5" s="48"/>
      <c r="BI5" s="49"/>
      <c r="BJ5" s="48"/>
      <c r="BK5" s="49"/>
      <c r="BL5" s="48"/>
    </row>
    <row r="6" spans="1:64" ht="15">
      <c r="A6" s="64" t="s">
        <v>214</v>
      </c>
      <c r="B6" s="64" t="s">
        <v>263</v>
      </c>
      <c r="C6" s="65"/>
      <c r="D6" s="66"/>
      <c r="E6" s="67"/>
      <c r="F6" s="68"/>
      <c r="G6" s="65"/>
      <c r="H6" s="69"/>
      <c r="I6" s="70"/>
      <c r="J6" s="70"/>
      <c r="K6" s="34" t="s">
        <v>65</v>
      </c>
      <c r="L6" s="77">
        <v>12</v>
      </c>
      <c r="M6" s="77"/>
      <c r="N6" s="72"/>
      <c r="O6" s="79" t="s">
        <v>336</v>
      </c>
      <c r="P6" s="81">
        <v>43683.03167824074</v>
      </c>
      <c r="Q6" s="79" t="s">
        <v>341</v>
      </c>
      <c r="R6" s="79"/>
      <c r="S6" s="79"/>
      <c r="T6" s="79"/>
      <c r="U6" s="79"/>
      <c r="V6" s="82" t="s">
        <v>569</v>
      </c>
      <c r="W6" s="81">
        <v>43683.03167824074</v>
      </c>
      <c r="X6" s="82" t="s">
        <v>619</v>
      </c>
      <c r="Y6" s="79"/>
      <c r="Z6" s="79"/>
      <c r="AA6" s="85" t="s">
        <v>791</v>
      </c>
      <c r="AB6" s="79"/>
      <c r="AC6" s="79" t="b">
        <v>0</v>
      </c>
      <c r="AD6" s="79">
        <v>0</v>
      </c>
      <c r="AE6" s="85" t="s">
        <v>1033</v>
      </c>
      <c r="AF6" s="79" t="b">
        <v>0</v>
      </c>
      <c r="AG6" s="79" t="s">
        <v>1102</v>
      </c>
      <c r="AH6" s="79"/>
      <c r="AI6" s="85" t="s">
        <v>1033</v>
      </c>
      <c r="AJ6" s="79" t="b">
        <v>0</v>
      </c>
      <c r="AK6" s="79">
        <v>0</v>
      </c>
      <c r="AL6" s="85" t="s">
        <v>1033</v>
      </c>
      <c r="AM6" s="79" t="s">
        <v>1110</v>
      </c>
      <c r="AN6" s="79" t="b">
        <v>0</v>
      </c>
      <c r="AO6" s="85" t="s">
        <v>791</v>
      </c>
      <c r="AP6" s="79" t="s">
        <v>176</v>
      </c>
      <c r="AQ6" s="79">
        <v>0</v>
      </c>
      <c r="AR6" s="79">
        <v>0</v>
      </c>
      <c r="AS6" s="79"/>
      <c r="AT6" s="79"/>
      <c r="AU6" s="79"/>
      <c r="AV6" s="79"/>
      <c r="AW6" s="79"/>
      <c r="AX6" s="79"/>
      <c r="AY6" s="79"/>
      <c r="AZ6" s="79"/>
      <c r="BA6">
        <v>1</v>
      </c>
      <c r="BB6" s="78" t="str">
        <f>REPLACE(INDEX(GroupVertices[Group],MATCH(Edges25[[#This Row],[Vertex 1]],GroupVertices[Vertex],0)),1,1,"")</f>
        <v>4</v>
      </c>
      <c r="BC6" s="78" t="str">
        <f>REPLACE(INDEX(GroupVertices[Group],MATCH(Edges25[[#This Row],[Vertex 2]],GroupVertices[Vertex],0)),1,1,"")</f>
        <v>4</v>
      </c>
      <c r="BD6" s="48"/>
      <c r="BE6" s="49"/>
      <c r="BF6" s="48"/>
      <c r="BG6" s="49"/>
      <c r="BH6" s="48"/>
      <c r="BI6" s="49"/>
      <c r="BJ6" s="48"/>
      <c r="BK6" s="49"/>
      <c r="BL6" s="48"/>
    </row>
    <row r="7" spans="1:64" ht="15">
      <c r="A7" s="64" t="s">
        <v>215</v>
      </c>
      <c r="B7" s="64" t="s">
        <v>249</v>
      </c>
      <c r="C7" s="65"/>
      <c r="D7" s="66"/>
      <c r="E7" s="67"/>
      <c r="F7" s="68"/>
      <c r="G7" s="65"/>
      <c r="H7" s="69"/>
      <c r="I7" s="70"/>
      <c r="J7" s="70"/>
      <c r="K7" s="34" t="s">
        <v>65</v>
      </c>
      <c r="L7" s="77">
        <v>17</v>
      </c>
      <c r="M7" s="77"/>
      <c r="N7" s="72"/>
      <c r="O7" s="79" t="s">
        <v>337</v>
      </c>
      <c r="P7" s="81">
        <v>43687.734664351854</v>
      </c>
      <c r="Q7" s="79" t="s">
        <v>342</v>
      </c>
      <c r="R7" s="79"/>
      <c r="S7" s="79"/>
      <c r="T7" s="79"/>
      <c r="U7" s="79"/>
      <c r="V7" s="82" t="s">
        <v>570</v>
      </c>
      <c r="W7" s="81">
        <v>43687.734664351854</v>
      </c>
      <c r="X7" s="82" t="s">
        <v>620</v>
      </c>
      <c r="Y7" s="79"/>
      <c r="Z7" s="79"/>
      <c r="AA7" s="85" t="s">
        <v>792</v>
      </c>
      <c r="AB7" s="85" t="s">
        <v>953</v>
      </c>
      <c r="AC7" s="79" t="b">
        <v>0</v>
      </c>
      <c r="AD7" s="79">
        <v>0</v>
      </c>
      <c r="AE7" s="85" t="s">
        <v>1031</v>
      </c>
      <c r="AF7" s="79" t="b">
        <v>0</v>
      </c>
      <c r="AG7" s="79" t="s">
        <v>1102</v>
      </c>
      <c r="AH7" s="79"/>
      <c r="AI7" s="85" t="s">
        <v>1033</v>
      </c>
      <c r="AJ7" s="79" t="b">
        <v>0</v>
      </c>
      <c r="AK7" s="79">
        <v>0</v>
      </c>
      <c r="AL7" s="85" t="s">
        <v>1033</v>
      </c>
      <c r="AM7" s="79" t="s">
        <v>1111</v>
      </c>
      <c r="AN7" s="79" t="b">
        <v>0</v>
      </c>
      <c r="AO7" s="85" t="s">
        <v>953</v>
      </c>
      <c r="AP7" s="79" t="s">
        <v>176</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v>2</v>
      </c>
      <c r="BE7" s="49">
        <v>14.285714285714286</v>
      </c>
      <c r="BF7" s="48">
        <v>0</v>
      </c>
      <c r="BG7" s="49">
        <v>0</v>
      </c>
      <c r="BH7" s="48">
        <v>0</v>
      </c>
      <c r="BI7" s="49">
        <v>0</v>
      </c>
      <c r="BJ7" s="48">
        <v>12</v>
      </c>
      <c r="BK7" s="49">
        <v>85.71428571428571</v>
      </c>
      <c r="BL7" s="48">
        <v>14</v>
      </c>
    </row>
    <row r="8" spans="1:64" ht="15">
      <c r="A8" s="64" t="s">
        <v>216</v>
      </c>
      <c r="B8" s="64" t="s">
        <v>249</v>
      </c>
      <c r="C8" s="65"/>
      <c r="D8" s="66"/>
      <c r="E8" s="67"/>
      <c r="F8" s="68"/>
      <c r="G8" s="65"/>
      <c r="H8" s="69"/>
      <c r="I8" s="70"/>
      <c r="J8" s="70"/>
      <c r="K8" s="34" t="s">
        <v>65</v>
      </c>
      <c r="L8" s="77">
        <v>18</v>
      </c>
      <c r="M8" s="77"/>
      <c r="N8" s="72"/>
      <c r="O8" s="79" t="s">
        <v>337</v>
      </c>
      <c r="P8" s="81">
        <v>43687.79148148148</v>
      </c>
      <c r="Q8" s="79" t="s">
        <v>343</v>
      </c>
      <c r="R8" s="79"/>
      <c r="S8" s="79"/>
      <c r="T8" s="79"/>
      <c r="U8" s="79"/>
      <c r="V8" s="82" t="s">
        <v>571</v>
      </c>
      <c r="W8" s="81">
        <v>43687.79148148148</v>
      </c>
      <c r="X8" s="82" t="s">
        <v>621</v>
      </c>
      <c r="Y8" s="79"/>
      <c r="Z8" s="79"/>
      <c r="AA8" s="85" t="s">
        <v>793</v>
      </c>
      <c r="AB8" s="85" t="s">
        <v>953</v>
      </c>
      <c r="AC8" s="79" t="b">
        <v>0</v>
      </c>
      <c r="AD8" s="79">
        <v>0</v>
      </c>
      <c r="AE8" s="85" t="s">
        <v>1031</v>
      </c>
      <c r="AF8" s="79" t="b">
        <v>0</v>
      </c>
      <c r="AG8" s="79" t="s">
        <v>1102</v>
      </c>
      <c r="AH8" s="79"/>
      <c r="AI8" s="85" t="s">
        <v>1033</v>
      </c>
      <c r="AJ8" s="79" t="b">
        <v>0</v>
      </c>
      <c r="AK8" s="79">
        <v>0</v>
      </c>
      <c r="AL8" s="85" t="s">
        <v>1033</v>
      </c>
      <c r="AM8" s="79" t="s">
        <v>1110</v>
      </c>
      <c r="AN8" s="79" t="b">
        <v>0</v>
      </c>
      <c r="AO8" s="85" t="s">
        <v>953</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v>0</v>
      </c>
      <c r="BE8" s="49">
        <v>0</v>
      </c>
      <c r="BF8" s="48">
        <v>0</v>
      </c>
      <c r="BG8" s="49">
        <v>0</v>
      </c>
      <c r="BH8" s="48">
        <v>0</v>
      </c>
      <c r="BI8" s="49">
        <v>0</v>
      </c>
      <c r="BJ8" s="48">
        <v>5</v>
      </c>
      <c r="BK8" s="49">
        <v>100</v>
      </c>
      <c r="BL8" s="48">
        <v>5</v>
      </c>
    </row>
    <row r="9" spans="1:64" ht="15">
      <c r="A9" s="64" t="s">
        <v>217</v>
      </c>
      <c r="B9" s="64" t="s">
        <v>267</v>
      </c>
      <c r="C9" s="65"/>
      <c r="D9" s="66"/>
      <c r="E9" s="67"/>
      <c r="F9" s="68"/>
      <c r="G9" s="65"/>
      <c r="H9" s="69"/>
      <c r="I9" s="70"/>
      <c r="J9" s="70"/>
      <c r="K9" s="34" t="s">
        <v>65</v>
      </c>
      <c r="L9" s="77">
        <v>19</v>
      </c>
      <c r="M9" s="77"/>
      <c r="N9" s="72"/>
      <c r="O9" s="79" t="s">
        <v>336</v>
      </c>
      <c r="P9" s="81">
        <v>43687.860555555555</v>
      </c>
      <c r="Q9" s="79" t="s">
        <v>344</v>
      </c>
      <c r="R9" s="79"/>
      <c r="S9" s="79"/>
      <c r="T9" s="79"/>
      <c r="U9" s="79"/>
      <c r="V9" s="82" t="s">
        <v>572</v>
      </c>
      <c r="W9" s="81">
        <v>43687.860555555555</v>
      </c>
      <c r="X9" s="82" t="s">
        <v>622</v>
      </c>
      <c r="Y9" s="79"/>
      <c r="Z9" s="79"/>
      <c r="AA9" s="85" t="s">
        <v>794</v>
      </c>
      <c r="AB9" s="85" t="s">
        <v>835</v>
      </c>
      <c r="AC9" s="79" t="b">
        <v>0</v>
      </c>
      <c r="AD9" s="79">
        <v>0</v>
      </c>
      <c r="AE9" s="85" t="s">
        <v>1034</v>
      </c>
      <c r="AF9" s="79" t="b">
        <v>0</v>
      </c>
      <c r="AG9" s="79" t="s">
        <v>1102</v>
      </c>
      <c r="AH9" s="79"/>
      <c r="AI9" s="85" t="s">
        <v>1033</v>
      </c>
      <c r="AJ9" s="79" t="b">
        <v>0</v>
      </c>
      <c r="AK9" s="79">
        <v>0</v>
      </c>
      <c r="AL9" s="85" t="s">
        <v>1033</v>
      </c>
      <c r="AM9" s="79" t="s">
        <v>1111</v>
      </c>
      <c r="AN9" s="79" t="b">
        <v>0</v>
      </c>
      <c r="AO9" s="85" t="s">
        <v>835</v>
      </c>
      <c r="AP9" s="79" t="s">
        <v>176</v>
      </c>
      <c r="AQ9" s="79">
        <v>0</v>
      </c>
      <c r="AR9" s="79">
        <v>0</v>
      </c>
      <c r="AS9" s="79"/>
      <c r="AT9" s="79"/>
      <c r="AU9" s="79"/>
      <c r="AV9" s="79"/>
      <c r="AW9" s="79"/>
      <c r="AX9" s="79"/>
      <c r="AY9" s="79"/>
      <c r="AZ9" s="79"/>
      <c r="BA9">
        <v>1</v>
      </c>
      <c r="BB9" s="78" t="str">
        <f>REPLACE(INDEX(GroupVertices[Group],MATCH(Edges25[[#This Row],[Vertex 1]],GroupVertices[Vertex],0)),1,1,"")</f>
        <v>2</v>
      </c>
      <c r="BC9" s="78" t="str">
        <f>REPLACE(INDEX(GroupVertices[Group],MATCH(Edges25[[#This Row],[Vertex 2]],GroupVertices[Vertex],0)),1,1,"")</f>
        <v>2</v>
      </c>
      <c r="BD9" s="48"/>
      <c r="BE9" s="49"/>
      <c r="BF9" s="48"/>
      <c r="BG9" s="49"/>
      <c r="BH9" s="48"/>
      <c r="BI9" s="49"/>
      <c r="BJ9" s="48"/>
      <c r="BK9" s="49"/>
      <c r="BL9" s="48"/>
    </row>
    <row r="10" spans="1:64" ht="15">
      <c r="A10" s="64" t="s">
        <v>218</v>
      </c>
      <c r="B10" s="64" t="s">
        <v>267</v>
      </c>
      <c r="C10" s="65"/>
      <c r="D10" s="66"/>
      <c r="E10" s="67"/>
      <c r="F10" s="68"/>
      <c r="G10" s="65"/>
      <c r="H10" s="69"/>
      <c r="I10" s="70"/>
      <c r="J10" s="70"/>
      <c r="K10" s="34" t="s">
        <v>65</v>
      </c>
      <c r="L10" s="77">
        <v>23</v>
      </c>
      <c r="M10" s="77"/>
      <c r="N10" s="72"/>
      <c r="O10" s="79" t="s">
        <v>336</v>
      </c>
      <c r="P10" s="81">
        <v>43687.88232638889</v>
      </c>
      <c r="Q10" s="79" t="s">
        <v>345</v>
      </c>
      <c r="R10" s="79"/>
      <c r="S10" s="79"/>
      <c r="T10" s="79"/>
      <c r="U10" s="79"/>
      <c r="V10" s="82" t="s">
        <v>573</v>
      </c>
      <c r="W10" s="81">
        <v>43687.88232638889</v>
      </c>
      <c r="X10" s="82" t="s">
        <v>623</v>
      </c>
      <c r="Y10" s="79"/>
      <c r="Z10" s="79"/>
      <c r="AA10" s="85" t="s">
        <v>795</v>
      </c>
      <c r="AB10" s="79"/>
      <c r="AC10" s="79" t="b">
        <v>0</v>
      </c>
      <c r="AD10" s="79">
        <v>0</v>
      </c>
      <c r="AE10" s="85" t="s">
        <v>1033</v>
      </c>
      <c r="AF10" s="79" t="b">
        <v>0</v>
      </c>
      <c r="AG10" s="79" t="s">
        <v>1102</v>
      </c>
      <c r="AH10" s="79"/>
      <c r="AI10" s="85" t="s">
        <v>1033</v>
      </c>
      <c r="AJ10" s="79" t="b">
        <v>0</v>
      </c>
      <c r="AK10" s="79">
        <v>0</v>
      </c>
      <c r="AL10" s="85" t="s">
        <v>835</v>
      </c>
      <c r="AM10" s="79" t="s">
        <v>1110</v>
      </c>
      <c r="AN10" s="79" t="b">
        <v>0</v>
      </c>
      <c r="AO10" s="85" t="s">
        <v>835</v>
      </c>
      <c r="AP10" s="79" t="s">
        <v>176</v>
      </c>
      <c r="AQ10" s="79">
        <v>0</v>
      </c>
      <c r="AR10" s="79">
        <v>0</v>
      </c>
      <c r="AS10" s="79"/>
      <c r="AT10" s="79"/>
      <c r="AU10" s="79"/>
      <c r="AV10" s="79"/>
      <c r="AW10" s="79"/>
      <c r="AX10" s="79"/>
      <c r="AY10" s="79"/>
      <c r="AZ10" s="79"/>
      <c r="BA10">
        <v>1</v>
      </c>
      <c r="BB10" s="78" t="str">
        <f>REPLACE(INDEX(GroupVertices[Group],MATCH(Edges25[[#This Row],[Vertex 1]],GroupVertices[Vertex],0)),1,1,"")</f>
        <v>2</v>
      </c>
      <c r="BC10" s="78" t="str">
        <f>REPLACE(INDEX(GroupVertices[Group],MATCH(Edges25[[#This Row],[Vertex 2]],GroupVertices[Vertex],0)),1,1,"")</f>
        <v>2</v>
      </c>
      <c r="BD10" s="48"/>
      <c r="BE10" s="49"/>
      <c r="BF10" s="48"/>
      <c r="BG10" s="49"/>
      <c r="BH10" s="48"/>
      <c r="BI10" s="49"/>
      <c r="BJ10" s="48"/>
      <c r="BK10" s="49"/>
      <c r="BL10" s="48"/>
    </row>
    <row r="11" spans="1:64" ht="15">
      <c r="A11" s="64" t="s">
        <v>219</v>
      </c>
      <c r="B11" s="64" t="s">
        <v>267</v>
      </c>
      <c r="C11" s="65"/>
      <c r="D11" s="66"/>
      <c r="E11" s="67"/>
      <c r="F11" s="68"/>
      <c r="G11" s="65"/>
      <c r="H11" s="69"/>
      <c r="I11" s="70"/>
      <c r="J11" s="70"/>
      <c r="K11" s="34" t="s">
        <v>65</v>
      </c>
      <c r="L11" s="77">
        <v>27</v>
      </c>
      <c r="M11" s="77"/>
      <c r="N11" s="72"/>
      <c r="O11" s="79" t="s">
        <v>336</v>
      </c>
      <c r="P11" s="81">
        <v>43688.01704861111</v>
      </c>
      <c r="Q11" s="79" t="s">
        <v>346</v>
      </c>
      <c r="R11" s="79"/>
      <c r="S11" s="79"/>
      <c r="T11" s="79"/>
      <c r="U11" s="79"/>
      <c r="V11" s="82" t="s">
        <v>574</v>
      </c>
      <c r="W11" s="81">
        <v>43688.01704861111</v>
      </c>
      <c r="X11" s="82" t="s">
        <v>624</v>
      </c>
      <c r="Y11" s="79"/>
      <c r="Z11" s="79"/>
      <c r="AA11" s="85" t="s">
        <v>796</v>
      </c>
      <c r="AB11" s="85" t="s">
        <v>835</v>
      </c>
      <c r="AC11" s="79" t="b">
        <v>0</v>
      </c>
      <c r="AD11" s="79">
        <v>0</v>
      </c>
      <c r="AE11" s="85" t="s">
        <v>1034</v>
      </c>
      <c r="AF11" s="79" t="b">
        <v>0</v>
      </c>
      <c r="AG11" s="79" t="s">
        <v>1102</v>
      </c>
      <c r="AH11" s="79"/>
      <c r="AI11" s="85" t="s">
        <v>1033</v>
      </c>
      <c r="AJ11" s="79" t="b">
        <v>0</v>
      </c>
      <c r="AK11" s="79">
        <v>0</v>
      </c>
      <c r="AL11" s="85" t="s">
        <v>1033</v>
      </c>
      <c r="AM11" s="79" t="s">
        <v>1109</v>
      </c>
      <c r="AN11" s="79" t="b">
        <v>0</v>
      </c>
      <c r="AO11" s="85" t="s">
        <v>835</v>
      </c>
      <c r="AP11" s="79" t="s">
        <v>176</v>
      </c>
      <c r="AQ11" s="79">
        <v>0</v>
      </c>
      <c r="AR11" s="79">
        <v>0</v>
      </c>
      <c r="AS11" s="79"/>
      <c r="AT11" s="79"/>
      <c r="AU11" s="79"/>
      <c r="AV11" s="79"/>
      <c r="AW11" s="79"/>
      <c r="AX11" s="79"/>
      <c r="AY11" s="79"/>
      <c r="AZ11" s="79"/>
      <c r="BA11">
        <v>1</v>
      </c>
      <c r="BB11" s="78" t="str">
        <f>REPLACE(INDEX(GroupVertices[Group],MATCH(Edges25[[#This Row],[Vertex 1]],GroupVertices[Vertex],0)),1,1,"")</f>
        <v>2</v>
      </c>
      <c r="BC11" s="78" t="str">
        <f>REPLACE(INDEX(GroupVertices[Group],MATCH(Edges25[[#This Row],[Vertex 2]],GroupVertices[Vertex],0)),1,1,"")</f>
        <v>2</v>
      </c>
      <c r="BD11" s="48"/>
      <c r="BE11" s="49"/>
      <c r="BF11" s="48"/>
      <c r="BG11" s="49"/>
      <c r="BH11" s="48"/>
      <c r="BI11" s="49"/>
      <c r="BJ11" s="48"/>
      <c r="BK11" s="49"/>
      <c r="BL11" s="48"/>
    </row>
    <row r="12" spans="1:64" ht="15">
      <c r="A12" s="64" t="s">
        <v>220</v>
      </c>
      <c r="B12" s="64" t="s">
        <v>267</v>
      </c>
      <c r="C12" s="65"/>
      <c r="D12" s="66"/>
      <c r="E12" s="67"/>
      <c r="F12" s="68"/>
      <c r="G12" s="65"/>
      <c r="H12" s="69"/>
      <c r="I12" s="70"/>
      <c r="J12" s="70"/>
      <c r="K12" s="34" t="s">
        <v>65</v>
      </c>
      <c r="L12" s="77">
        <v>31</v>
      </c>
      <c r="M12" s="77"/>
      <c r="N12" s="72"/>
      <c r="O12" s="79" t="s">
        <v>336</v>
      </c>
      <c r="P12" s="81">
        <v>43688.23043981481</v>
      </c>
      <c r="Q12" s="79" t="s">
        <v>345</v>
      </c>
      <c r="R12" s="79"/>
      <c r="S12" s="79"/>
      <c r="T12" s="79"/>
      <c r="U12" s="79"/>
      <c r="V12" s="82" t="s">
        <v>575</v>
      </c>
      <c r="W12" s="81">
        <v>43688.23043981481</v>
      </c>
      <c r="X12" s="82" t="s">
        <v>625</v>
      </c>
      <c r="Y12" s="79"/>
      <c r="Z12" s="79"/>
      <c r="AA12" s="85" t="s">
        <v>797</v>
      </c>
      <c r="AB12" s="79"/>
      <c r="AC12" s="79" t="b">
        <v>0</v>
      </c>
      <c r="AD12" s="79">
        <v>0</v>
      </c>
      <c r="AE12" s="85" t="s">
        <v>1033</v>
      </c>
      <c r="AF12" s="79" t="b">
        <v>0</v>
      </c>
      <c r="AG12" s="79" t="s">
        <v>1102</v>
      </c>
      <c r="AH12" s="79"/>
      <c r="AI12" s="85" t="s">
        <v>1033</v>
      </c>
      <c r="AJ12" s="79" t="b">
        <v>0</v>
      </c>
      <c r="AK12" s="79">
        <v>0</v>
      </c>
      <c r="AL12" s="85" t="s">
        <v>835</v>
      </c>
      <c r="AM12" s="79" t="s">
        <v>1109</v>
      </c>
      <c r="AN12" s="79" t="b">
        <v>0</v>
      </c>
      <c r="AO12" s="85" t="s">
        <v>835</v>
      </c>
      <c r="AP12" s="79" t="s">
        <v>176</v>
      </c>
      <c r="AQ12" s="79">
        <v>0</v>
      </c>
      <c r="AR12" s="79">
        <v>0</v>
      </c>
      <c r="AS12" s="79"/>
      <c r="AT12" s="79"/>
      <c r="AU12" s="79"/>
      <c r="AV12" s="79"/>
      <c r="AW12" s="79"/>
      <c r="AX12" s="79"/>
      <c r="AY12" s="79"/>
      <c r="AZ12" s="79"/>
      <c r="BA12">
        <v>1</v>
      </c>
      <c r="BB12" s="78" t="str">
        <f>REPLACE(INDEX(GroupVertices[Group],MATCH(Edges25[[#This Row],[Vertex 1]],GroupVertices[Vertex],0)),1,1,"")</f>
        <v>2</v>
      </c>
      <c r="BC12" s="78" t="str">
        <f>REPLACE(INDEX(GroupVertices[Group],MATCH(Edges25[[#This Row],[Vertex 2]],GroupVertices[Vertex],0)),1,1,"")</f>
        <v>2</v>
      </c>
      <c r="BD12" s="48"/>
      <c r="BE12" s="49"/>
      <c r="BF12" s="48"/>
      <c r="BG12" s="49"/>
      <c r="BH12" s="48"/>
      <c r="BI12" s="49"/>
      <c r="BJ12" s="48"/>
      <c r="BK12" s="49"/>
      <c r="BL12" s="48"/>
    </row>
    <row r="13" spans="1:64" ht="15">
      <c r="A13" s="64" t="s">
        <v>221</v>
      </c>
      <c r="B13" s="64" t="s">
        <v>267</v>
      </c>
      <c r="C13" s="65"/>
      <c r="D13" s="66"/>
      <c r="E13" s="67"/>
      <c r="F13" s="68"/>
      <c r="G13" s="65"/>
      <c r="H13" s="69"/>
      <c r="I13" s="70"/>
      <c r="J13" s="70"/>
      <c r="K13" s="34" t="s">
        <v>65</v>
      </c>
      <c r="L13" s="77">
        <v>35</v>
      </c>
      <c r="M13" s="77"/>
      <c r="N13" s="72"/>
      <c r="O13" s="79" t="s">
        <v>336</v>
      </c>
      <c r="P13" s="81">
        <v>43688.23217592593</v>
      </c>
      <c r="Q13" s="79" t="s">
        <v>345</v>
      </c>
      <c r="R13" s="79"/>
      <c r="S13" s="79"/>
      <c r="T13" s="79"/>
      <c r="U13" s="79"/>
      <c r="V13" s="82" t="s">
        <v>576</v>
      </c>
      <c r="W13" s="81">
        <v>43688.23217592593</v>
      </c>
      <c r="X13" s="82" t="s">
        <v>626</v>
      </c>
      <c r="Y13" s="79"/>
      <c r="Z13" s="79"/>
      <c r="AA13" s="85" t="s">
        <v>798</v>
      </c>
      <c r="AB13" s="79"/>
      <c r="AC13" s="79" t="b">
        <v>0</v>
      </c>
      <c r="AD13" s="79">
        <v>0</v>
      </c>
      <c r="AE13" s="85" t="s">
        <v>1033</v>
      </c>
      <c r="AF13" s="79" t="b">
        <v>0</v>
      </c>
      <c r="AG13" s="79" t="s">
        <v>1102</v>
      </c>
      <c r="AH13" s="79"/>
      <c r="AI13" s="85" t="s">
        <v>1033</v>
      </c>
      <c r="AJ13" s="79" t="b">
        <v>0</v>
      </c>
      <c r="AK13" s="79">
        <v>0</v>
      </c>
      <c r="AL13" s="85" t="s">
        <v>835</v>
      </c>
      <c r="AM13" s="79" t="s">
        <v>1109</v>
      </c>
      <c r="AN13" s="79" t="b">
        <v>0</v>
      </c>
      <c r="AO13" s="85" t="s">
        <v>835</v>
      </c>
      <c r="AP13" s="79" t="s">
        <v>176</v>
      </c>
      <c r="AQ13" s="79">
        <v>0</v>
      </c>
      <c r="AR13" s="79">
        <v>0</v>
      </c>
      <c r="AS13" s="79"/>
      <c r="AT13" s="79"/>
      <c r="AU13" s="79"/>
      <c r="AV13" s="79"/>
      <c r="AW13" s="79"/>
      <c r="AX13" s="79"/>
      <c r="AY13" s="79"/>
      <c r="AZ13" s="79"/>
      <c r="BA13">
        <v>1</v>
      </c>
      <c r="BB13" s="78" t="str">
        <f>REPLACE(INDEX(GroupVertices[Group],MATCH(Edges25[[#This Row],[Vertex 1]],GroupVertices[Vertex],0)),1,1,"")</f>
        <v>2</v>
      </c>
      <c r="BC13" s="78" t="str">
        <f>REPLACE(INDEX(GroupVertices[Group],MATCH(Edges25[[#This Row],[Vertex 2]],GroupVertices[Vertex],0)),1,1,"")</f>
        <v>2</v>
      </c>
      <c r="BD13" s="48"/>
      <c r="BE13" s="49"/>
      <c r="BF13" s="48"/>
      <c r="BG13" s="49"/>
      <c r="BH13" s="48"/>
      <c r="BI13" s="49"/>
      <c r="BJ13" s="48"/>
      <c r="BK13" s="49"/>
      <c r="BL13" s="48"/>
    </row>
    <row r="14" spans="1:64" ht="15">
      <c r="A14" s="64" t="s">
        <v>222</v>
      </c>
      <c r="B14" s="64" t="s">
        <v>267</v>
      </c>
      <c r="C14" s="65"/>
      <c r="D14" s="66"/>
      <c r="E14" s="67"/>
      <c r="F14" s="68"/>
      <c r="G14" s="65"/>
      <c r="H14" s="69"/>
      <c r="I14" s="70"/>
      <c r="J14" s="70"/>
      <c r="K14" s="34" t="s">
        <v>65</v>
      </c>
      <c r="L14" s="77">
        <v>39</v>
      </c>
      <c r="M14" s="77"/>
      <c r="N14" s="72"/>
      <c r="O14" s="79" t="s">
        <v>336</v>
      </c>
      <c r="P14" s="81">
        <v>43688.24765046296</v>
      </c>
      <c r="Q14" s="79" t="s">
        <v>345</v>
      </c>
      <c r="R14" s="79"/>
      <c r="S14" s="79"/>
      <c r="T14" s="79"/>
      <c r="U14" s="79"/>
      <c r="V14" s="82" t="s">
        <v>577</v>
      </c>
      <c r="W14" s="81">
        <v>43688.24765046296</v>
      </c>
      <c r="X14" s="82" t="s">
        <v>627</v>
      </c>
      <c r="Y14" s="79"/>
      <c r="Z14" s="79"/>
      <c r="AA14" s="85" t="s">
        <v>799</v>
      </c>
      <c r="AB14" s="79"/>
      <c r="AC14" s="79" t="b">
        <v>0</v>
      </c>
      <c r="AD14" s="79">
        <v>0</v>
      </c>
      <c r="AE14" s="85" t="s">
        <v>1033</v>
      </c>
      <c r="AF14" s="79" t="b">
        <v>0</v>
      </c>
      <c r="AG14" s="79" t="s">
        <v>1102</v>
      </c>
      <c r="AH14" s="79"/>
      <c r="AI14" s="85" t="s">
        <v>1033</v>
      </c>
      <c r="AJ14" s="79" t="b">
        <v>0</v>
      </c>
      <c r="AK14" s="79">
        <v>0</v>
      </c>
      <c r="AL14" s="85" t="s">
        <v>835</v>
      </c>
      <c r="AM14" s="79" t="s">
        <v>1112</v>
      </c>
      <c r="AN14" s="79" t="b">
        <v>0</v>
      </c>
      <c r="AO14" s="85" t="s">
        <v>835</v>
      </c>
      <c r="AP14" s="79" t="s">
        <v>176</v>
      </c>
      <c r="AQ14" s="79">
        <v>0</v>
      </c>
      <c r="AR14" s="79">
        <v>0</v>
      </c>
      <c r="AS14" s="79"/>
      <c r="AT14" s="79"/>
      <c r="AU14" s="79"/>
      <c r="AV14" s="79"/>
      <c r="AW14" s="79"/>
      <c r="AX14" s="79"/>
      <c r="AY14" s="79"/>
      <c r="AZ14" s="79"/>
      <c r="BA14">
        <v>1</v>
      </c>
      <c r="BB14" s="78" t="str">
        <f>REPLACE(INDEX(GroupVertices[Group],MATCH(Edges25[[#This Row],[Vertex 1]],GroupVertices[Vertex],0)),1,1,"")</f>
        <v>2</v>
      </c>
      <c r="BC14" s="78" t="str">
        <f>REPLACE(INDEX(GroupVertices[Group],MATCH(Edges25[[#This Row],[Vertex 2]],GroupVertices[Vertex],0)),1,1,"")</f>
        <v>2</v>
      </c>
      <c r="BD14" s="48"/>
      <c r="BE14" s="49"/>
      <c r="BF14" s="48"/>
      <c r="BG14" s="49"/>
      <c r="BH14" s="48"/>
      <c r="BI14" s="49"/>
      <c r="BJ14" s="48"/>
      <c r="BK14" s="49"/>
      <c r="BL14" s="48"/>
    </row>
    <row r="15" spans="1:64" ht="15">
      <c r="A15" s="64" t="s">
        <v>223</v>
      </c>
      <c r="B15" s="64" t="s">
        <v>267</v>
      </c>
      <c r="C15" s="65"/>
      <c r="D15" s="66"/>
      <c r="E15" s="67"/>
      <c r="F15" s="68"/>
      <c r="G15" s="65"/>
      <c r="H15" s="69"/>
      <c r="I15" s="70"/>
      <c r="J15" s="70"/>
      <c r="K15" s="34" t="s">
        <v>65</v>
      </c>
      <c r="L15" s="77">
        <v>43</v>
      </c>
      <c r="M15" s="77"/>
      <c r="N15" s="72"/>
      <c r="O15" s="79" t="s">
        <v>336</v>
      </c>
      <c r="P15" s="81">
        <v>43688.45978009259</v>
      </c>
      <c r="Q15" s="79" t="s">
        <v>345</v>
      </c>
      <c r="R15" s="79"/>
      <c r="S15" s="79"/>
      <c r="T15" s="79"/>
      <c r="U15" s="79"/>
      <c r="V15" s="82" t="s">
        <v>578</v>
      </c>
      <c r="W15" s="81">
        <v>43688.45978009259</v>
      </c>
      <c r="X15" s="82" t="s">
        <v>628</v>
      </c>
      <c r="Y15" s="79"/>
      <c r="Z15" s="79"/>
      <c r="AA15" s="85" t="s">
        <v>800</v>
      </c>
      <c r="AB15" s="79"/>
      <c r="AC15" s="79" t="b">
        <v>0</v>
      </c>
      <c r="AD15" s="79">
        <v>0</v>
      </c>
      <c r="AE15" s="85" t="s">
        <v>1033</v>
      </c>
      <c r="AF15" s="79" t="b">
        <v>0</v>
      </c>
      <c r="AG15" s="79" t="s">
        <v>1102</v>
      </c>
      <c r="AH15" s="79"/>
      <c r="AI15" s="85" t="s">
        <v>1033</v>
      </c>
      <c r="AJ15" s="79" t="b">
        <v>0</v>
      </c>
      <c r="AK15" s="79">
        <v>0</v>
      </c>
      <c r="AL15" s="85" t="s">
        <v>835</v>
      </c>
      <c r="AM15" s="79" t="s">
        <v>1110</v>
      </c>
      <c r="AN15" s="79" t="b">
        <v>0</v>
      </c>
      <c r="AO15" s="85" t="s">
        <v>835</v>
      </c>
      <c r="AP15" s="79" t="s">
        <v>176</v>
      </c>
      <c r="AQ15" s="79">
        <v>0</v>
      </c>
      <c r="AR15" s="79">
        <v>0</v>
      </c>
      <c r="AS15" s="79"/>
      <c r="AT15" s="79"/>
      <c r="AU15" s="79"/>
      <c r="AV15" s="79"/>
      <c r="AW15" s="79"/>
      <c r="AX15" s="79"/>
      <c r="AY15" s="79"/>
      <c r="AZ15" s="79"/>
      <c r="BA15">
        <v>1</v>
      </c>
      <c r="BB15" s="78" t="str">
        <f>REPLACE(INDEX(GroupVertices[Group],MATCH(Edges25[[#This Row],[Vertex 1]],GroupVertices[Vertex],0)),1,1,"")</f>
        <v>2</v>
      </c>
      <c r="BC15" s="78" t="str">
        <f>REPLACE(INDEX(GroupVertices[Group],MATCH(Edges25[[#This Row],[Vertex 2]],GroupVertices[Vertex],0)),1,1,"")</f>
        <v>2</v>
      </c>
      <c r="BD15" s="48"/>
      <c r="BE15" s="49"/>
      <c r="BF15" s="48"/>
      <c r="BG15" s="49"/>
      <c r="BH15" s="48"/>
      <c r="BI15" s="49"/>
      <c r="BJ15" s="48"/>
      <c r="BK15" s="49"/>
      <c r="BL15" s="48"/>
    </row>
    <row r="16" spans="1:64" ht="15">
      <c r="A16" s="64" t="s">
        <v>224</v>
      </c>
      <c r="B16" s="64" t="s">
        <v>268</v>
      </c>
      <c r="C16" s="65"/>
      <c r="D16" s="66"/>
      <c r="E16" s="67"/>
      <c r="F16" s="68"/>
      <c r="G16" s="65"/>
      <c r="H16" s="69"/>
      <c r="I16" s="70"/>
      <c r="J16" s="70"/>
      <c r="K16" s="34" t="s">
        <v>65</v>
      </c>
      <c r="L16" s="77">
        <v>47</v>
      </c>
      <c r="M16" s="77"/>
      <c r="N16" s="72"/>
      <c r="O16" s="79" t="s">
        <v>336</v>
      </c>
      <c r="P16" s="81">
        <v>43688.53538194444</v>
      </c>
      <c r="Q16" s="79" t="s">
        <v>347</v>
      </c>
      <c r="R16" s="82" t="s">
        <v>506</v>
      </c>
      <c r="S16" s="79" t="s">
        <v>548</v>
      </c>
      <c r="T16" s="79"/>
      <c r="U16" s="79"/>
      <c r="V16" s="82" t="s">
        <v>579</v>
      </c>
      <c r="W16" s="81">
        <v>43688.53538194444</v>
      </c>
      <c r="X16" s="82" t="s">
        <v>629</v>
      </c>
      <c r="Y16" s="79"/>
      <c r="Z16" s="79"/>
      <c r="AA16" s="85" t="s">
        <v>801</v>
      </c>
      <c r="AB16" s="85" t="s">
        <v>818</v>
      </c>
      <c r="AC16" s="79" t="b">
        <v>0</v>
      </c>
      <c r="AD16" s="79">
        <v>0</v>
      </c>
      <c r="AE16" s="85" t="s">
        <v>1034</v>
      </c>
      <c r="AF16" s="79" t="b">
        <v>0</v>
      </c>
      <c r="AG16" s="79" t="s">
        <v>1102</v>
      </c>
      <c r="AH16" s="79"/>
      <c r="AI16" s="85" t="s">
        <v>1033</v>
      </c>
      <c r="AJ16" s="79" t="b">
        <v>0</v>
      </c>
      <c r="AK16" s="79">
        <v>0</v>
      </c>
      <c r="AL16" s="85" t="s">
        <v>1033</v>
      </c>
      <c r="AM16" s="79" t="s">
        <v>1109</v>
      </c>
      <c r="AN16" s="79" t="b">
        <v>1</v>
      </c>
      <c r="AO16" s="85" t="s">
        <v>818</v>
      </c>
      <c r="AP16" s="79" t="s">
        <v>176</v>
      </c>
      <c r="AQ16" s="79">
        <v>0</v>
      </c>
      <c r="AR16" s="79">
        <v>0</v>
      </c>
      <c r="AS16" s="79"/>
      <c r="AT16" s="79"/>
      <c r="AU16" s="79"/>
      <c r="AV16" s="79"/>
      <c r="AW16" s="79"/>
      <c r="AX16" s="79"/>
      <c r="AY16" s="79"/>
      <c r="AZ16" s="79"/>
      <c r="BA16">
        <v>1</v>
      </c>
      <c r="BB16" s="78" t="str">
        <f>REPLACE(INDEX(GroupVertices[Group],MATCH(Edges25[[#This Row],[Vertex 1]],GroupVertices[Vertex],0)),1,1,"")</f>
        <v>2</v>
      </c>
      <c r="BC16" s="78" t="str">
        <f>REPLACE(INDEX(GroupVertices[Group],MATCH(Edges25[[#This Row],[Vertex 2]],GroupVertices[Vertex],0)),1,1,"")</f>
        <v>2</v>
      </c>
      <c r="BD16" s="48"/>
      <c r="BE16" s="49"/>
      <c r="BF16" s="48"/>
      <c r="BG16" s="49"/>
      <c r="BH16" s="48"/>
      <c r="BI16" s="49"/>
      <c r="BJ16" s="48"/>
      <c r="BK16" s="49"/>
      <c r="BL16" s="48"/>
    </row>
    <row r="17" spans="1:64" ht="15">
      <c r="A17" s="64" t="s">
        <v>225</v>
      </c>
      <c r="B17" s="64" t="s">
        <v>267</v>
      </c>
      <c r="C17" s="65"/>
      <c r="D17" s="66"/>
      <c r="E17" s="67"/>
      <c r="F17" s="68"/>
      <c r="G17" s="65"/>
      <c r="H17" s="69"/>
      <c r="I17" s="70"/>
      <c r="J17" s="70"/>
      <c r="K17" s="34" t="s">
        <v>65</v>
      </c>
      <c r="L17" s="77">
        <v>48</v>
      </c>
      <c r="M17" s="77"/>
      <c r="N17" s="72"/>
      <c r="O17" s="79" t="s">
        <v>336</v>
      </c>
      <c r="P17" s="81">
        <v>43687.7553587963</v>
      </c>
      <c r="Q17" s="79" t="s">
        <v>348</v>
      </c>
      <c r="R17" s="79"/>
      <c r="S17" s="79"/>
      <c r="T17" s="79"/>
      <c r="U17" s="82" t="s">
        <v>557</v>
      </c>
      <c r="V17" s="82" t="s">
        <v>557</v>
      </c>
      <c r="W17" s="81">
        <v>43687.7553587963</v>
      </c>
      <c r="X17" s="82" t="s">
        <v>630</v>
      </c>
      <c r="Y17" s="79"/>
      <c r="Z17" s="79"/>
      <c r="AA17" s="85" t="s">
        <v>802</v>
      </c>
      <c r="AB17" s="85" t="s">
        <v>878</v>
      </c>
      <c r="AC17" s="79" t="b">
        <v>0</v>
      </c>
      <c r="AD17" s="79">
        <v>0</v>
      </c>
      <c r="AE17" s="85" t="s">
        <v>1031</v>
      </c>
      <c r="AF17" s="79" t="b">
        <v>0</v>
      </c>
      <c r="AG17" s="79" t="s">
        <v>1102</v>
      </c>
      <c r="AH17" s="79"/>
      <c r="AI17" s="85" t="s">
        <v>1033</v>
      </c>
      <c r="AJ17" s="79" t="b">
        <v>0</v>
      </c>
      <c r="AK17" s="79">
        <v>0</v>
      </c>
      <c r="AL17" s="85" t="s">
        <v>1033</v>
      </c>
      <c r="AM17" s="79" t="s">
        <v>1111</v>
      </c>
      <c r="AN17" s="79" t="b">
        <v>0</v>
      </c>
      <c r="AO17" s="85" t="s">
        <v>878</v>
      </c>
      <c r="AP17" s="79" t="s">
        <v>176</v>
      </c>
      <c r="AQ17" s="79">
        <v>0</v>
      </c>
      <c r="AR17" s="79">
        <v>0</v>
      </c>
      <c r="AS17" s="79"/>
      <c r="AT17" s="79"/>
      <c r="AU17" s="79"/>
      <c r="AV17" s="79"/>
      <c r="AW17" s="79"/>
      <c r="AX17" s="79"/>
      <c r="AY17" s="79"/>
      <c r="AZ17" s="79"/>
      <c r="BA17">
        <v>4</v>
      </c>
      <c r="BB17" s="78" t="str">
        <f>REPLACE(INDEX(GroupVertices[Group],MATCH(Edges25[[#This Row],[Vertex 1]],GroupVertices[Vertex],0)),1,1,"")</f>
        <v>2</v>
      </c>
      <c r="BC17" s="78" t="str">
        <f>REPLACE(INDEX(GroupVertices[Group],MATCH(Edges25[[#This Row],[Vertex 2]],GroupVertices[Vertex],0)),1,1,"")</f>
        <v>2</v>
      </c>
      <c r="BD17" s="48"/>
      <c r="BE17" s="49"/>
      <c r="BF17" s="48"/>
      <c r="BG17" s="49"/>
      <c r="BH17" s="48"/>
      <c r="BI17" s="49"/>
      <c r="BJ17" s="48"/>
      <c r="BK17" s="49"/>
      <c r="BL17" s="48"/>
    </row>
    <row r="18" spans="1:64" ht="15">
      <c r="A18" s="64" t="s">
        <v>225</v>
      </c>
      <c r="B18" s="64" t="s">
        <v>267</v>
      </c>
      <c r="C18" s="65"/>
      <c r="D18" s="66"/>
      <c r="E18" s="67"/>
      <c r="F18" s="68"/>
      <c r="G18" s="65"/>
      <c r="H18" s="69"/>
      <c r="I18" s="70"/>
      <c r="J18" s="70"/>
      <c r="K18" s="34" t="s">
        <v>65</v>
      </c>
      <c r="L18" s="77">
        <v>51</v>
      </c>
      <c r="M18" s="77"/>
      <c r="N18" s="72"/>
      <c r="O18" s="79" t="s">
        <v>336</v>
      </c>
      <c r="P18" s="81">
        <v>43687.78412037037</v>
      </c>
      <c r="Q18" s="79" t="s">
        <v>349</v>
      </c>
      <c r="R18" s="79"/>
      <c r="S18" s="79"/>
      <c r="T18" s="79"/>
      <c r="U18" s="79"/>
      <c r="V18" s="82" t="s">
        <v>580</v>
      </c>
      <c r="W18" s="81">
        <v>43687.78412037037</v>
      </c>
      <c r="X18" s="82" t="s">
        <v>631</v>
      </c>
      <c r="Y18" s="79"/>
      <c r="Z18" s="79"/>
      <c r="AA18" s="85" t="s">
        <v>803</v>
      </c>
      <c r="AB18" s="85" t="s">
        <v>806</v>
      </c>
      <c r="AC18" s="79" t="b">
        <v>0</v>
      </c>
      <c r="AD18" s="79">
        <v>0</v>
      </c>
      <c r="AE18" s="85" t="s">
        <v>1035</v>
      </c>
      <c r="AF18" s="79" t="b">
        <v>0</v>
      </c>
      <c r="AG18" s="79" t="s">
        <v>1102</v>
      </c>
      <c r="AH18" s="79"/>
      <c r="AI18" s="85" t="s">
        <v>1033</v>
      </c>
      <c r="AJ18" s="79" t="b">
        <v>0</v>
      </c>
      <c r="AK18" s="79">
        <v>0</v>
      </c>
      <c r="AL18" s="85" t="s">
        <v>1033</v>
      </c>
      <c r="AM18" s="79" t="s">
        <v>1111</v>
      </c>
      <c r="AN18" s="79" t="b">
        <v>0</v>
      </c>
      <c r="AO18" s="85" t="s">
        <v>806</v>
      </c>
      <c r="AP18" s="79" t="s">
        <v>176</v>
      </c>
      <c r="AQ18" s="79">
        <v>0</v>
      </c>
      <c r="AR18" s="79">
        <v>0</v>
      </c>
      <c r="AS18" s="79"/>
      <c r="AT18" s="79"/>
      <c r="AU18" s="79"/>
      <c r="AV18" s="79"/>
      <c r="AW18" s="79"/>
      <c r="AX18" s="79"/>
      <c r="AY18" s="79"/>
      <c r="AZ18" s="79"/>
      <c r="BA18">
        <v>4</v>
      </c>
      <c r="BB18" s="78" t="str">
        <f>REPLACE(INDEX(GroupVertices[Group],MATCH(Edges25[[#This Row],[Vertex 1]],GroupVertices[Vertex],0)),1,1,"")</f>
        <v>2</v>
      </c>
      <c r="BC18" s="78" t="str">
        <f>REPLACE(INDEX(GroupVertices[Group],MATCH(Edges25[[#This Row],[Vertex 2]],GroupVertices[Vertex],0)),1,1,"")</f>
        <v>2</v>
      </c>
      <c r="BD18" s="48"/>
      <c r="BE18" s="49"/>
      <c r="BF18" s="48"/>
      <c r="BG18" s="49"/>
      <c r="BH18" s="48"/>
      <c r="BI18" s="49"/>
      <c r="BJ18" s="48"/>
      <c r="BK18" s="49"/>
      <c r="BL18" s="48"/>
    </row>
    <row r="19" spans="1:64" ht="15">
      <c r="A19" s="64" t="s">
        <v>225</v>
      </c>
      <c r="B19" s="64" t="s">
        <v>267</v>
      </c>
      <c r="C19" s="65"/>
      <c r="D19" s="66"/>
      <c r="E19" s="67"/>
      <c r="F19" s="68"/>
      <c r="G19" s="65"/>
      <c r="H19" s="69"/>
      <c r="I19" s="70"/>
      <c r="J19" s="70"/>
      <c r="K19" s="34" t="s">
        <v>65</v>
      </c>
      <c r="L19" s="77">
        <v>54</v>
      </c>
      <c r="M19" s="77"/>
      <c r="N19" s="72"/>
      <c r="O19" s="79" t="s">
        <v>336</v>
      </c>
      <c r="P19" s="81">
        <v>43687.86121527778</v>
      </c>
      <c r="Q19" s="79" t="s">
        <v>350</v>
      </c>
      <c r="R19" s="79"/>
      <c r="S19" s="79"/>
      <c r="T19" s="79"/>
      <c r="U19" s="79"/>
      <c r="V19" s="82" t="s">
        <v>580</v>
      </c>
      <c r="W19" s="81">
        <v>43687.86121527778</v>
      </c>
      <c r="X19" s="82" t="s">
        <v>632</v>
      </c>
      <c r="Y19" s="79"/>
      <c r="Z19" s="79"/>
      <c r="AA19" s="85" t="s">
        <v>804</v>
      </c>
      <c r="AB19" s="85" t="s">
        <v>807</v>
      </c>
      <c r="AC19" s="79" t="b">
        <v>0</v>
      </c>
      <c r="AD19" s="79">
        <v>0</v>
      </c>
      <c r="AE19" s="85" t="s">
        <v>1035</v>
      </c>
      <c r="AF19" s="79" t="b">
        <v>0</v>
      </c>
      <c r="AG19" s="79" t="s">
        <v>1102</v>
      </c>
      <c r="AH19" s="79"/>
      <c r="AI19" s="85" t="s">
        <v>1033</v>
      </c>
      <c r="AJ19" s="79" t="b">
        <v>0</v>
      </c>
      <c r="AK19" s="79">
        <v>0</v>
      </c>
      <c r="AL19" s="85" t="s">
        <v>1033</v>
      </c>
      <c r="AM19" s="79" t="s">
        <v>1111</v>
      </c>
      <c r="AN19" s="79" t="b">
        <v>0</v>
      </c>
      <c r="AO19" s="85" t="s">
        <v>807</v>
      </c>
      <c r="AP19" s="79" t="s">
        <v>176</v>
      </c>
      <c r="AQ19" s="79">
        <v>0</v>
      </c>
      <c r="AR19" s="79">
        <v>0</v>
      </c>
      <c r="AS19" s="79"/>
      <c r="AT19" s="79"/>
      <c r="AU19" s="79"/>
      <c r="AV19" s="79"/>
      <c r="AW19" s="79"/>
      <c r="AX19" s="79"/>
      <c r="AY19" s="79"/>
      <c r="AZ19" s="79"/>
      <c r="BA19">
        <v>4</v>
      </c>
      <c r="BB19" s="78" t="str">
        <f>REPLACE(INDEX(GroupVertices[Group],MATCH(Edges25[[#This Row],[Vertex 1]],GroupVertices[Vertex],0)),1,1,"")</f>
        <v>2</v>
      </c>
      <c r="BC19" s="78" t="str">
        <f>REPLACE(INDEX(GroupVertices[Group],MATCH(Edges25[[#This Row],[Vertex 2]],GroupVertices[Vertex],0)),1,1,"")</f>
        <v>2</v>
      </c>
      <c r="BD19" s="48"/>
      <c r="BE19" s="49"/>
      <c r="BF19" s="48"/>
      <c r="BG19" s="49"/>
      <c r="BH19" s="48"/>
      <c r="BI19" s="49"/>
      <c r="BJ19" s="48"/>
      <c r="BK19" s="49"/>
      <c r="BL19" s="48"/>
    </row>
    <row r="20" spans="1:64" ht="15">
      <c r="A20" s="64" t="s">
        <v>225</v>
      </c>
      <c r="B20" s="64" t="s">
        <v>267</v>
      </c>
      <c r="C20" s="65"/>
      <c r="D20" s="66"/>
      <c r="E20" s="67"/>
      <c r="F20" s="68"/>
      <c r="G20" s="65"/>
      <c r="H20" s="69"/>
      <c r="I20" s="70"/>
      <c r="J20" s="70"/>
      <c r="K20" s="34" t="s">
        <v>65</v>
      </c>
      <c r="L20" s="77">
        <v>57</v>
      </c>
      <c r="M20" s="77"/>
      <c r="N20" s="72"/>
      <c r="O20" s="79" t="s">
        <v>336</v>
      </c>
      <c r="P20" s="81">
        <v>43687.866793981484</v>
      </c>
      <c r="Q20" s="79" t="s">
        <v>351</v>
      </c>
      <c r="R20" s="82" t="s">
        <v>507</v>
      </c>
      <c r="S20" s="79" t="s">
        <v>548</v>
      </c>
      <c r="T20" s="79"/>
      <c r="U20" s="79"/>
      <c r="V20" s="82" t="s">
        <v>580</v>
      </c>
      <c r="W20" s="81">
        <v>43687.866793981484</v>
      </c>
      <c r="X20" s="82" t="s">
        <v>633</v>
      </c>
      <c r="Y20" s="79"/>
      <c r="Z20" s="79"/>
      <c r="AA20" s="85" t="s">
        <v>805</v>
      </c>
      <c r="AB20" s="85" t="s">
        <v>808</v>
      </c>
      <c r="AC20" s="79" t="b">
        <v>0</v>
      </c>
      <c r="AD20" s="79">
        <v>0</v>
      </c>
      <c r="AE20" s="85" t="s">
        <v>1035</v>
      </c>
      <c r="AF20" s="79" t="b">
        <v>0</v>
      </c>
      <c r="AG20" s="79" t="s">
        <v>1102</v>
      </c>
      <c r="AH20" s="79"/>
      <c r="AI20" s="85" t="s">
        <v>1033</v>
      </c>
      <c r="AJ20" s="79" t="b">
        <v>0</v>
      </c>
      <c r="AK20" s="79">
        <v>0</v>
      </c>
      <c r="AL20" s="85" t="s">
        <v>1033</v>
      </c>
      <c r="AM20" s="79" t="s">
        <v>1111</v>
      </c>
      <c r="AN20" s="79" t="b">
        <v>1</v>
      </c>
      <c r="AO20" s="85" t="s">
        <v>808</v>
      </c>
      <c r="AP20" s="79" t="s">
        <v>176</v>
      </c>
      <c r="AQ20" s="79">
        <v>0</v>
      </c>
      <c r="AR20" s="79">
        <v>0</v>
      </c>
      <c r="AS20" s="79"/>
      <c r="AT20" s="79"/>
      <c r="AU20" s="79"/>
      <c r="AV20" s="79"/>
      <c r="AW20" s="79"/>
      <c r="AX20" s="79"/>
      <c r="AY20" s="79"/>
      <c r="AZ20" s="79"/>
      <c r="BA20">
        <v>4</v>
      </c>
      <c r="BB20" s="78" t="str">
        <f>REPLACE(INDEX(GroupVertices[Group],MATCH(Edges25[[#This Row],[Vertex 1]],GroupVertices[Vertex],0)),1,1,"")</f>
        <v>2</v>
      </c>
      <c r="BC20" s="78" t="str">
        <f>REPLACE(INDEX(GroupVertices[Group],MATCH(Edges25[[#This Row],[Vertex 2]],GroupVertices[Vertex],0)),1,1,"")</f>
        <v>2</v>
      </c>
      <c r="BD20" s="48"/>
      <c r="BE20" s="49"/>
      <c r="BF20" s="48"/>
      <c r="BG20" s="49"/>
      <c r="BH20" s="48"/>
      <c r="BI20" s="49"/>
      <c r="BJ20" s="48"/>
      <c r="BK20" s="49"/>
      <c r="BL20" s="48"/>
    </row>
    <row r="21" spans="1:64" ht="15">
      <c r="A21" s="64" t="s">
        <v>226</v>
      </c>
      <c r="B21" s="64" t="s">
        <v>225</v>
      </c>
      <c r="C21" s="65"/>
      <c r="D21" s="66"/>
      <c r="E21" s="67"/>
      <c r="F21" s="68"/>
      <c r="G21" s="65"/>
      <c r="H21" s="69"/>
      <c r="I21" s="70"/>
      <c r="J21" s="70"/>
      <c r="K21" s="34" t="s">
        <v>66</v>
      </c>
      <c r="L21" s="77">
        <v>60</v>
      </c>
      <c r="M21" s="77"/>
      <c r="N21" s="72"/>
      <c r="O21" s="79" t="s">
        <v>337</v>
      </c>
      <c r="P21" s="81">
        <v>43687.78344907407</v>
      </c>
      <c r="Q21" s="79" t="s">
        <v>352</v>
      </c>
      <c r="R21" s="82" t="s">
        <v>508</v>
      </c>
      <c r="S21" s="79" t="s">
        <v>548</v>
      </c>
      <c r="T21" s="79"/>
      <c r="U21" s="79"/>
      <c r="V21" s="82" t="s">
        <v>581</v>
      </c>
      <c r="W21" s="81">
        <v>43687.78344907407</v>
      </c>
      <c r="X21" s="82" t="s">
        <v>634</v>
      </c>
      <c r="Y21" s="79"/>
      <c r="Z21" s="79"/>
      <c r="AA21" s="85" t="s">
        <v>806</v>
      </c>
      <c r="AB21" s="85" t="s">
        <v>802</v>
      </c>
      <c r="AC21" s="79" t="b">
        <v>0</v>
      </c>
      <c r="AD21" s="79">
        <v>0</v>
      </c>
      <c r="AE21" s="85" t="s">
        <v>1036</v>
      </c>
      <c r="AF21" s="79" t="b">
        <v>0</v>
      </c>
      <c r="AG21" s="79" t="s">
        <v>1102</v>
      </c>
      <c r="AH21" s="79"/>
      <c r="AI21" s="85" t="s">
        <v>1033</v>
      </c>
      <c r="AJ21" s="79" t="b">
        <v>0</v>
      </c>
      <c r="AK21" s="79">
        <v>0</v>
      </c>
      <c r="AL21" s="85" t="s">
        <v>1033</v>
      </c>
      <c r="AM21" s="79" t="s">
        <v>1109</v>
      </c>
      <c r="AN21" s="79" t="b">
        <v>1</v>
      </c>
      <c r="AO21" s="85" t="s">
        <v>802</v>
      </c>
      <c r="AP21" s="79" t="s">
        <v>176</v>
      </c>
      <c r="AQ21" s="79">
        <v>0</v>
      </c>
      <c r="AR21" s="79">
        <v>0</v>
      </c>
      <c r="AS21" s="79"/>
      <c r="AT21" s="79"/>
      <c r="AU21" s="79"/>
      <c r="AV21" s="79"/>
      <c r="AW21" s="79"/>
      <c r="AX21" s="79"/>
      <c r="AY21" s="79"/>
      <c r="AZ21" s="79"/>
      <c r="BA21">
        <v>3</v>
      </c>
      <c r="BB21" s="78" t="str">
        <f>REPLACE(INDEX(GroupVertices[Group],MATCH(Edges25[[#This Row],[Vertex 1]],GroupVertices[Vertex],0)),1,1,"")</f>
        <v>2</v>
      </c>
      <c r="BC21" s="78" t="str">
        <f>REPLACE(INDEX(GroupVertices[Group],MATCH(Edges25[[#This Row],[Vertex 2]],GroupVertices[Vertex],0)),1,1,"")</f>
        <v>2</v>
      </c>
      <c r="BD21" s="48">
        <v>0</v>
      </c>
      <c r="BE21" s="49">
        <v>0</v>
      </c>
      <c r="BF21" s="48">
        <v>2</v>
      </c>
      <c r="BG21" s="49">
        <v>11.764705882352942</v>
      </c>
      <c r="BH21" s="48">
        <v>0</v>
      </c>
      <c r="BI21" s="49">
        <v>0</v>
      </c>
      <c r="BJ21" s="48">
        <v>15</v>
      </c>
      <c r="BK21" s="49">
        <v>88.23529411764706</v>
      </c>
      <c r="BL21" s="48">
        <v>17</v>
      </c>
    </row>
    <row r="22" spans="1:64" ht="15">
      <c r="A22" s="64" t="s">
        <v>226</v>
      </c>
      <c r="B22" s="64" t="s">
        <v>225</v>
      </c>
      <c r="C22" s="65"/>
      <c r="D22" s="66"/>
      <c r="E22" s="67"/>
      <c r="F22" s="68"/>
      <c r="G22" s="65"/>
      <c r="H22" s="69"/>
      <c r="I22" s="70"/>
      <c r="J22" s="70"/>
      <c r="K22" s="34" t="s">
        <v>66</v>
      </c>
      <c r="L22" s="77">
        <v>61</v>
      </c>
      <c r="M22" s="77"/>
      <c r="N22" s="72"/>
      <c r="O22" s="79" t="s">
        <v>337</v>
      </c>
      <c r="P22" s="81">
        <v>43687.78733796296</v>
      </c>
      <c r="Q22" s="79" t="s">
        <v>353</v>
      </c>
      <c r="R22" s="82" t="s">
        <v>509</v>
      </c>
      <c r="S22" s="79" t="s">
        <v>548</v>
      </c>
      <c r="T22" s="79"/>
      <c r="U22" s="79"/>
      <c r="V22" s="82" t="s">
        <v>581</v>
      </c>
      <c r="W22" s="81">
        <v>43687.78733796296</v>
      </c>
      <c r="X22" s="82" t="s">
        <v>635</v>
      </c>
      <c r="Y22" s="79"/>
      <c r="Z22" s="79"/>
      <c r="AA22" s="85" t="s">
        <v>807</v>
      </c>
      <c r="AB22" s="85" t="s">
        <v>803</v>
      </c>
      <c r="AC22" s="79" t="b">
        <v>0</v>
      </c>
      <c r="AD22" s="79">
        <v>0</v>
      </c>
      <c r="AE22" s="85" t="s">
        <v>1036</v>
      </c>
      <c r="AF22" s="79" t="b">
        <v>0</v>
      </c>
      <c r="AG22" s="79" t="s">
        <v>1102</v>
      </c>
      <c r="AH22" s="79"/>
      <c r="AI22" s="85" t="s">
        <v>1033</v>
      </c>
      <c r="AJ22" s="79" t="b">
        <v>0</v>
      </c>
      <c r="AK22" s="79">
        <v>0</v>
      </c>
      <c r="AL22" s="85" t="s">
        <v>1033</v>
      </c>
      <c r="AM22" s="79" t="s">
        <v>1109</v>
      </c>
      <c r="AN22" s="79" t="b">
        <v>1</v>
      </c>
      <c r="AO22" s="85" t="s">
        <v>803</v>
      </c>
      <c r="AP22" s="79" t="s">
        <v>176</v>
      </c>
      <c r="AQ22" s="79">
        <v>0</v>
      </c>
      <c r="AR22" s="79">
        <v>0</v>
      </c>
      <c r="AS22" s="79"/>
      <c r="AT22" s="79"/>
      <c r="AU22" s="79"/>
      <c r="AV22" s="79"/>
      <c r="AW22" s="79"/>
      <c r="AX22" s="79"/>
      <c r="AY22" s="79"/>
      <c r="AZ22" s="79"/>
      <c r="BA22">
        <v>3</v>
      </c>
      <c r="BB22" s="78" t="str">
        <f>REPLACE(INDEX(GroupVertices[Group],MATCH(Edges25[[#This Row],[Vertex 1]],GroupVertices[Vertex],0)),1,1,"")</f>
        <v>2</v>
      </c>
      <c r="BC22" s="78" t="str">
        <f>REPLACE(INDEX(GroupVertices[Group],MATCH(Edges25[[#This Row],[Vertex 2]],GroupVertices[Vertex],0)),1,1,"")</f>
        <v>2</v>
      </c>
      <c r="BD22" s="48">
        <v>0</v>
      </c>
      <c r="BE22" s="49">
        <v>0</v>
      </c>
      <c r="BF22" s="48">
        <v>0</v>
      </c>
      <c r="BG22" s="49">
        <v>0</v>
      </c>
      <c r="BH22" s="48">
        <v>0</v>
      </c>
      <c r="BI22" s="49">
        <v>0</v>
      </c>
      <c r="BJ22" s="48">
        <v>14</v>
      </c>
      <c r="BK22" s="49">
        <v>100</v>
      </c>
      <c r="BL22" s="48">
        <v>14</v>
      </c>
    </row>
    <row r="23" spans="1:64" ht="15">
      <c r="A23" s="64" t="s">
        <v>226</v>
      </c>
      <c r="B23" s="64" t="s">
        <v>225</v>
      </c>
      <c r="C23" s="65"/>
      <c r="D23" s="66"/>
      <c r="E23" s="67"/>
      <c r="F23" s="68"/>
      <c r="G23" s="65"/>
      <c r="H23" s="69"/>
      <c r="I23" s="70"/>
      <c r="J23" s="70"/>
      <c r="K23" s="34" t="s">
        <v>66</v>
      </c>
      <c r="L23" s="77">
        <v>62</v>
      </c>
      <c r="M23" s="77"/>
      <c r="N23" s="72"/>
      <c r="O23" s="79" t="s">
        <v>337</v>
      </c>
      <c r="P23" s="81">
        <v>43687.86314814815</v>
      </c>
      <c r="Q23" s="79" t="s">
        <v>354</v>
      </c>
      <c r="R23" s="82" t="s">
        <v>510</v>
      </c>
      <c r="S23" s="79" t="s">
        <v>548</v>
      </c>
      <c r="T23" s="79"/>
      <c r="U23" s="79"/>
      <c r="V23" s="82" t="s">
        <v>581</v>
      </c>
      <c r="W23" s="81">
        <v>43687.86314814815</v>
      </c>
      <c r="X23" s="82" t="s">
        <v>636</v>
      </c>
      <c r="Y23" s="79"/>
      <c r="Z23" s="79"/>
      <c r="AA23" s="85" t="s">
        <v>808</v>
      </c>
      <c r="AB23" s="85" t="s">
        <v>804</v>
      </c>
      <c r="AC23" s="79" t="b">
        <v>0</v>
      </c>
      <c r="AD23" s="79">
        <v>0</v>
      </c>
      <c r="AE23" s="85" t="s">
        <v>1036</v>
      </c>
      <c r="AF23" s="79" t="b">
        <v>0</v>
      </c>
      <c r="AG23" s="79" t="s">
        <v>1102</v>
      </c>
      <c r="AH23" s="79"/>
      <c r="AI23" s="85" t="s">
        <v>1033</v>
      </c>
      <c r="AJ23" s="79" t="b">
        <v>0</v>
      </c>
      <c r="AK23" s="79">
        <v>0</v>
      </c>
      <c r="AL23" s="85" t="s">
        <v>1033</v>
      </c>
      <c r="AM23" s="79" t="s">
        <v>1109</v>
      </c>
      <c r="AN23" s="79" t="b">
        <v>1</v>
      </c>
      <c r="AO23" s="85" t="s">
        <v>804</v>
      </c>
      <c r="AP23" s="79" t="s">
        <v>176</v>
      </c>
      <c r="AQ23" s="79">
        <v>0</v>
      </c>
      <c r="AR23" s="79">
        <v>0</v>
      </c>
      <c r="AS23" s="79"/>
      <c r="AT23" s="79"/>
      <c r="AU23" s="79"/>
      <c r="AV23" s="79"/>
      <c r="AW23" s="79"/>
      <c r="AX23" s="79"/>
      <c r="AY23" s="79"/>
      <c r="AZ23" s="79"/>
      <c r="BA23">
        <v>3</v>
      </c>
      <c r="BB23" s="78" t="str">
        <f>REPLACE(INDEX(GroupVertices[Group],MATCH(Edges25[[#This Row],[Vertex 1]],GroupVertices[Vertex],0)),1,1,"")</f>
        <v>2</v>
      </c>
      <c r="BC23" s="78" t="str">
        <f>REPLACE(INDEX(GroupVertices[Group],MATCH(Edges25[[#This Row],[Vertex 2]],GroupVertices[Vertex],0)),1,1,"")</f>
        <v>2</v>
      </c>
      <c r="BD23" s="48">
        <v>0</v>
      </c>
      <c r="BE23" s="49">
        <v>0</v>
      </c>
      <c r="BF23" s="48">
        <v>0</v>
      </c>
      <c r="BG23" s="49">
        <v>0</v>
      </c>
      <c r="BH23" s="48">
        <v>0</v>
      </c>
      <c r="BI23" s="49">
        <v>0</v>
      </c>
      <c r="BJ23" s="48">
        <v>17</v>
      </c>
      <c r="BK23" s="49">
        <v>100</v>
      </c>
      <c r="BL23" s="48">
        <v>17</v>
      </c>
    </row>
    <row r="24" spans="1:64" ht="15">
      <c r="A24" s="64" t="s">
        <v>224</v>
      </c>
      <c r="B24" s="64" t="s">
        <v>227</v>
      </c>
      <c r="C24" s="65"/>
      <c r="D24" s="66"/>
      <c r="E24" s="67"/>
      <c r="F24" s="68"/>
      <c r="G24" s="65"/>
      <c r="H24" s="69"/>
      <c r="I24" s="70"/>
      <c r="J24" s="70"/>
      <c r="K24" s="34" t="s">
        <v>66</v>
      </c>
      <c r="L24" s="77">
        <v>63</v>
      </c>
      <c r="M24" s="77"/>
      <c r="N24" s="72"/>
      <c r="O24" s="79" t="s">
        <v>336</v>
      </c>
      <c r="P24" s="81">
        <v>43688.10188657408</v>
      </c>
      <c r="Q24" s="79" t="s">
        <v>355</v>
      </c>
      <c r="R24" s="82" t="s">
        <v>511</v>
      </c>
      <c r="S24" s="79" t="s">
        <v>548</v>
      </c>
      <c r="T24" s="79"/>
      <c r="U24" s="79"/>
      <c r="V24" s="82" t="s">
        <v>579</v>
      </c>
      <c r="W24" s="81">
        <v>43688.10188657408</v>
      </c>
      <c r="X24" s="82" t="s">
        <v>637</v>
      </c>
      <c r="Y24" s="79"/>
      <c r="Z24" s="79"/>
      <c r="AA24" s="85" t="s">
        <v>809</v>
      </c>
      <c r="AB24" s="85" t="s">
        <v>823</v>
      </c>
      <c r="AC24" s="79" t="b">
        <v>0</v>
      </c>
      <c r="AD24" s="79">
        <v>0</v>
      </c>
      <c r="AE24" s="85" t="s">
        <v>1035</v>
      </c>
      <c r="AF24" s="79" t="b">
        <v>0</v>
      </c>
      <c r="AG24" s="79" t="s">
        <v>1102</v>
      </c>
      <c r="AH24" s="79"/>
      <c r="AI24" s="85" t="s">
        <v>1033</v>
      </c>
      <c r="AJ24" s="79" t="b">
        <v>0</v>
      </c>
      <c r="AK24" s="79">
        <v>0</v>
      </c>
      <c r="AL24" s="85" t="s">
        <v>1033</v>
      </c>
      <c r="AM24" s="79" t="s">
        <v>1109</v>
      </c>
      <c r="AN24" s="79" t="b">
        <v>1</v>
      </c>
      <c r="AO24" s="85" t="s">
        <v>823</v>
      </c>
      <c r="AP24" s="79" t="s">
        <v>176</v>
      </c>
      <c r="AQ24" s="79">
        <v>0</v>
      </c>
      <c r="AR24" s="79">
        <v>0</v>
      </c>
      <c r="AS24" s="79"/>
      <c r="AT24" s="79"/>
      <c r="AU24" s="79"/>
      <c r="AV24" s="79"/>
      <c r="AW24" s="79"/>
      <c r="AX24" s="79"/>
      <c r="AY24" s="79"/>
      <c r="AZ24" s="79"/>
      <c r="BA24">
        <v>2</v>
      </c>
      <c r="BB24" s="78" t="str">
        <f>REPLACE(INDEX(GroupVertices[Group],MATCH(Edges25[[#This Row],[Vertex 1]],GroupVertices[Vertex],0)),1,1,"")</f>
        <v>2</v>
      </c>
      <c r="BC24" s="78" t="str">
        <f>REPLACE(INDEX(GroupVertices[Group],MATCH(Edges25[[#This Row],[Vertex 2]],GroupVertices[Vertex],0)),1,1,"")</f>
        <v>2</v>
      </c>
      <c r="BD24" s="48">
        <v>0</v>
      </c>
      <c r="BE24" s="49">
        <v>0</v>
      </c>
      <c r="BF24" s="48">
        <v>1</v>
      </c>
      <c r="BG24" s="49">
        <v>5</v>
      </c>
      <c r="BH24" s="48">
        <v>0</v>
      </c>
      <c r="BI24" s="49">
        <v>0</v>
      </c>
      <c r="BJ24" s="48">
        <v>19</v>
      </c>
      <c r="BK24" s="49">
        <v>95</v>
      </c>
      <c r="BL24" s="48">
        <v>20</v>
      </c>
    </row>
    <row r="25" spans="1:64" ht="15">
      <c r="A25" s="64" t="s">
        <v>224</v>
      </c>
      <c r="B25" s="64" t="s">
        <v>227</v>
      </c>
      <c r="C25" s="65"/>
      <c r="D25" s="66"/>
      <c r="E25" s="67"/>
      <c r="F25" s="68"/>
      <c r="G25" s="65"/>
      <c r="H25" s="69"/>
      <c r="I25" s="70"/>
      <c r="J25" s="70"/>
      <c r="K25" s="34" t="s">
        <v>66</v>
      </c>
      <c r="L25" s="77">
        <v>64</v>
      </c>
      <c r="M25" s="77"/>
      <c r="N25" s="72"/>
      <c r="O25" s="79" t="s">
        <v>337</v>
      </c>
      <c r="P25" s="81">
        <v>43688.51662037037</v>
      </c>
      <c r="Q25" s="79" t="s">
        <v>356</v>
      </c>
      <c r="R25" s="82" t="s">
        <v>512</v>
      </c>
      <c r="S25" s="79" t="s">
        <v>548</v>
      </c>
      <c r="T25" s="79"/>
      <c r="U25" s="79"/>
      <c r="V25" s="82" t="s">
        <v>579</v>
      </c>
      <c r="W25" s="81">
        <v>43688.51662037037</v>
      </c>
      <c r="X25" s="82" t="s">
        <v>638</v>
      </c>
      <c r="Y25" s="79"/>
      <c r="Z25" s="79"/>
      <c r="AA25" s="85" t="s">
        <v>810</v>
      </c>
      <c r="AB25" s="85" t="s">
        <v>821</v>
      </c>
      <c r="AC25" s="79" t="b">
        <v>0</v>
      </c>
      <c r="AD25" s="79">
        <v>0</v>
      </c>
      <c r="AE25" s="85" t="s">
        <v>1037</v>
      </c>
      <c r="AF25" s="79" t="b">
        <v>0</v>
      </c>
      <c r="AG25" s="79" t="s">
        <v>1102</v>
      </c>
      <c r="AH25" s="79"/>
      <c r="AI25" s="85" t="s">
        <v>1033</v>
      </c>
      <c r="AJ25" s="79" t="b">
        <v>0</v>
      </c>
      <c r="AK25" s="79">
        <v>0</v>
      </c>
      <c r="AL25" s="85" t="s">
        <v>1033</v>
      </c>
      <c r="AM25" s="79" t="s">
        <v>1109</v>
      </c>
      <c r="AN25" s="79" t="b">
        <v>1</v>
      </c>
      <c r="AO25" s="85" t="s">
        <v>821</v>
      </c>
      <c r="AP25" s="79" t="s">
        <v>176</v>
      </c>
      <c r="AQ25" s="79">
        <v>0</v>
      </c>
      <c r="AR25" s="79">
        <v>0</v>
      </c>
      <c r="AS25" s="79"/>
      <c r="AT25" s="79"/>
      <c r="AU25" s="79"/>
      <c r="AV25" s="79"/>
      <c r="AW25" s="79"/>
      <c r="AX25" s="79"/>
      <c r="AY25" s="79"/>
      <c r="AZ25" s="79"/>
      <c r="BA25">
        <v>9</v>
      </c>
      <c r="BB25" s="78" t="str">
        <f>REPLACE(INDEX(GroupVertices[Group],MATCH(Edges25[[#This Row],[Vertex 1]],GroupVertices[Vertex],0)),1,1,"")</f>
        <v>2</v>
      </c>
      <c r="BC25" s="78" t="str">
        <f>REPLACE(INDEX(GroupVertices[Group],MATCH(Edges25[[#This Row],[Vertex 2]],GroupVertices[Vertex],0)),1,1,"")</f>
        <v>2</v>
      </c>
      <c r="BD25" s="48">
        <v>0</v>
      </c>
      <c r="BE25" s="49">
        <v>0</v>
      </c>
      <c r="BF25" s="48">
        <v>0</v>
      </c>
      <c r="BG25" s="49">
        <v>0</v>
      </c>
      <c r="BH25" s="48">
        <v>0</v>
      </c>
      <c r="BI25" s="49">
        <v>0</v>
      </c>
      <c r="BJ25" s="48">
        <v>17</v>
      </c>
      <c r="BK25" s="49">
        <v>100</v>
      </c>
      <c r="BL25" s="48">
        <v>17</v>
      </c>
    </row>
    <row r="26" spans="1:64" ht="15">
      <c r="A26" s="64" t="s">
        <v>224</v>
      </c>
      <c r="B26" s="64" t="s">
        <v>227</v>
      </c>
      <c r="C26" s="65"/>
      <c r="D26" s="66"/>
      <c r="E26" s="67"/>
      <c r="F26" s="68"/>
      <c r="G26" s="65"/>
      <c r="H26" s="69"/>
      <c r="I26" s="70"/>
      <c r="J26" s="70"/>
      <c r="K26" s="34" t="s">
        <v>66</v>
      </c>
      <c r="L26" s="77">
        <v>65</v>
      </c>
      <c r="M26" s="77"/>
      <c r="N26" s="72"/>
      <c r="O26" s="79" t="s">
        <v>337</v>
      </c>
      <c r="P26" s="81">
        <v>43688.518692129626</v>
      </c>
      <c r="Q26" s="79" t="s">
        <v>357</v>
      </c>
      <c r="R26" s="82" t="s">
        <v>513</v>
      </c>
      <c r="S26" s="79" t="s">
        <v>548</v>
      </c>
      <c r="T26" s="79"/>
      <c r="U26" s="79"/>
      <c r="V26" s="82" t="s">
        <v>579</v>
      </c>
      <c r="W26" s="81">
        <v>43688.518692129626</v>
      </c>
      <c r="X26" s="82" t="s">
        <v>639</v>
      </c>
      <c r="Y26" s="79"/>
      <c r="Z26" s="79"/>
      <c r="AA26" s="85" t="s">
        <v>811</v>
      </c>
      <c r="AB26" s="85" t="s">
        <v>810</v>
      </c>
      <c r="AC26" s="79" t="b">
        <v>0</v>
      </c>
      <c r="AD26" s="79">
        <v>0</v>
      </c>
      <c r="AE26" s="85" t="s">
        <v>1034</v>
      </c>
      <c r="AF26" s="79" t="b">
        <v>0</v>
      </c>
      <c r="AG26" s="79" t="s">
        <v>1102</v>
      </c>
      <c r="AH26" s="79"/>
      <c r="AI26" s="85" t="s">
        <v>1033</v>
      </c>
      <c r="AJ26" s="79" t="b">
        <v>0</v>
      </c>
      <c r="AK26" s="79">
        <v>0</v>
      </c>
      <c r="AL26" s="85" t="s">
        <v>1033</v>
      </c>
      <c r="AM26" s="79" t="s">
        <v>1109</v>
      </c>
      <c r="AN26" s="79" t="b">
        <v>1</v>
      </c>
      <c r="AO26" s="85" t="s">
        <v>810</v>
      </c>
      <c r="AP26" s="79" t="s">
        <v>176</v>
      </c>
      <c r="AQ26" s="79">
        <v>0</v>
      </c>
      <c r="AR26" s="79">
        <v>0</v>
      </c>
      <c r="AS26" s="79"/>
      <c r="AT26" s="79"/>
      <c r="AU26" s="79"/>
      <c r="AV26" s="79"/>
      <c r="AW26" s="79"/>
      <c r="AX26" s="79"/>
      <c r="AY26" s="79"/>
      <c r="AZ26" s="79"/>
      <c r="BA26">
        <v>9</v>
      </c>
      <c r="BB26" s="78" t="str">
        <f>REPLACE(INDEX(GroupVertices[Group],MATCH(Edges25[[#This Row],[Vertex 1]],GroupVertices[Vertex],0)),1,1,"")</f>
        <v>2</v>
      </c>
      <c r="BC26" s="78" t="str">
        <f>REPLACE(INDEX(GroupVertices[Group],MATCH(Edges25[[#This Row],[Vertex 2]],GroupVertices[Vertex],0)),1,1,"")</f>
        <v>2</v>
      </c>
      <c r="BD26" s="48">
        <v>0</v>
      </c>
      <c r="BE26" s="49">
        <v>0</v>
      </c>
      <c r="BF26" s="48">
        <v>0</v>
      </c>
      <c r="BG26" s="49">
        <v>0</v>
      </c>
      <c r="BH26" s="48">
        <v>0</v>
      </c>
      <c r="BI26" s="49">
        <v>0</v>
      </c>
      <c r="BJ26" s="48">
        <v>15</v>
      </c>
      <c r="BK26" s="49">
        <v>100</v>
      </c>
      <c r="BL26" s="48">
        <v>15</v>
      </c>
    </row>
    <row r="27" spans="1:64" ht="15">
      <c r="A27" s="64" t="s">
        <v>224</v>
      </c>
      <c r="B27" s="64" t="s">
        <v>227</v>
      </c>
      <c r="C27" s="65"/>
      <c r="D27" s="66"/>
      <c r="E27" s="67"/>
      <c r="F27" s="68"/>
      <c r="G27" s="65"/>
      <c r="H27" s="69"/>
      <c r="I27" s="70"/>
      <c r="J27" s="70"/>
      <c r="K27" s="34" t="s">
        <v>66</v>
      </c>
      <c r="L27" s="77">
        <v>66</v>
      </c>
      <c r="M27" s="77"/>
      <c r="N27" s="72"/>
      <c r="O27" s="79" t="s">
        <v>337</v>
      </c>
      <c r="P27" s="81">
        <v>43688.51993055556</v>
      </c>
      <c r="Q27" s="79" t="s">
        <v>358</v>
      </c>
      <c r="R27" s="82" t="s">
        <v>514</v>
      </c>
      <c r="S27" s="79" t="s">
        <v>548</v>
      </c>
      <c r="T27" s="79"/>
      <c r="U27" s="79"/>
      <c r="V27" s="82" t="s">
        <v>579</v>
      </c>
      <c r="W27" s="81">
        <v>43688.51993055556</v>
      </c>
      <c r="X27" s="82" t="s">
        <v>640</v>
      </c>
      <c r="Y27" s="79"/>
      <c r="Z27" s="79"/>
      <c r="AA27" s="85" t="s">
        <v>812</v>
      </c>
      <c r="AB27" s="85" t="s">
        <v>811</v>
      </c>
      <c r="AC27" s="79" t="b">
        <v>0</v>
      </c>
      <c r="AD27" s="79">
        <v>0</v>
      </c>
      <c r="AE27" s="85" t="s">
        <v>1034</v>
      </c>
      <c r="AF27" s="79" t="b">
        <v>0</v>
      </c>
      <c r="AG27" s="79" t="s">
        <v>1102</v>
      </c>
      <c r="AH27" s="79"/>
      <c r="AI27" s="85" t="s">
        <v>1033</v>
      </c>
      <c r="AJ27" s="79" t="b">
        <v>0</v>
      </c>
      <c r="AK27" s="79">
        <v>0</v>
      </c>
      <c r="AL27" s="85" t="s">
        <v>1033</v>
      </c>
      <c r="AM27" s="79" t="s">
        <v>1109</v>
      </c>
      <c r="AN27" s="79" t="b">
        <v>1</v>
      </c>
      <c r="AO27" s="85" t="s">
        <v>811</v>
      </c>
      <c r="AP27" s="79" t="s">
        <v>176</v>
      </c>
      <c r="AQ27" s="79">
        <v>0</v>
      </c>
      <c r="AR27" s="79">
        <v>0</v>
      </c>
      <c r="AS27" s="79"/>
      <c r="AT27" s="79"/>
      <c r="AU27" s="79"/>
      <c r="AV27" s="79"/>
      <c r="AW27" s="79"/>
      <c r="AX27" s="79"/>
      <c r="AY27" s="79"/>
      <c r="AZ27" s="79"/>
      <c r="BA27">
        <v>9</v>
      </c>
      <c r="BB27" s="78" t="str">
        <f>REPLACE(INDEX(GroupVertices[Group],MATCH(Edges25[[#This Row],[Vertex 1]],GroupVertices[Vertex],0)),1,1,"")</f>
        <v>2</v>
      </c>
      <c r="BC27" s="78" t="str">
        <f>REPLACE(INDEX(GroupVertices[Group],MATCH(Edges25[[#This Row],[Vertex 2]],GroupVertices[Vertex],0)),1,1,"")</f>
        <v>2</v>
      </c>
      <c r="BD27" s="48">
        <v>1</v>
      </c>
      <c r="BE27" s="49">
        <v>6.25</v>
      </c>
      <c r="BF27" s="48">
        <v>0</v>
      </c>
      <c r="BG27" s="49">
        <v>0</v>
      </c>
      <c r="BH27" s="48">
        <v>0</v>
      </c>
      <c r="BI27" s="49">
        <v>0</v>
      </c>
      <c r="BJ27" s="48">
        <v>15</v>
      </c>
      <c r="BK27" s="49">
        <v>93.75</v>
      </c>
      <c r="BL27" s="48">
        <v>16</v>
      </c>
    </row>
    <row r="28" spans="1:64" ht="15">
      <c r="A28" s="64" t="s">
        <v>224</v>
      </c>
      <c r="B28" s="64" t="s">
        <v>227</v>
      </c>
      <c r="C28" s="65"/>
      <c r="D28" s="66"/>
      <c r="E28" s="67"/>
      <c r="F28" s="68"/>
      <c r="G28" s="65"/>
      <c r="H28" s="69"/>
      <c r="I28" s="70"/>
      <c r="J28" s="70"/>
      <c r="K28" s="34" t="s">
        <v>66</v>
      </c>
      <c r="L28" s="77">
        <v>67</v>
      </c>
      <c r="M28" s="77"/>
      <c r="N28" s="72"/>
      <c r="O28" s="79" t="s">
        <v>337</v>
      </c>
      <c r="P28" s="81">
        <v>43688.52164351852</v>
      </c>
      <c r="Q28" s="79" t="s">
        <v>359</v>
      </c>
      <c r="R28" s="82" t="s">
        <v>515</v>
      </c>
      <c r="S28" s="79" t="s">
        <v>548</v>
      </c>
      <c r="T28" s="79"/>
      <c r="U28" s="79"/>
      <c r="V28" s="82" t="s">
        <v>579</v>
      </c>
      <c r="W28" s="81">
        <v>43688.52164351852</v>
      </c>
      <c r="X28" s="82" t="s">
        <v>641</v>
      </c>
      <c r="Y28" s="79"/>
      <c r="Z28" s="79"/>
      <c r="AA28" s="85" t="s">
        <v>813</v>
      </c>
      <c r="AB28" s="85" t="s">
        <v>812</v>
      </c>
      <c r="AC28" s="79" t="b">
        <v>0</v>
      </c>
      <c r="AD28" s="79">
        <v>0</v>
      </c>
      <c r="AE28" s="85" t="s">
        <v>1034</v>
      </c>
      <c r="AF28" s="79" t="b">
        <v>0</v>
      </c>
      <c r="AG28" s="79" t="s">
        <v>1102</v>
      </c>
      <c r="AH28" s="79"/>
      <c r="AI28" s="85" t="s">
        <v>1033</v>
      </c>
      <c r="AJ28" s="79" t="b">
        <v>0</v>
      </c>
      <c r="AK28" s="79">
        <v>0</v>
      </c>
      <c r="AL28" s="85" t="s">
        <v>1033</v>
      </c>
      <c r="AM28" s="79" t="s">
        <v>1109</v>
      </c>
      <c r="AN28" s="79" t="b">
        <v>1</v>
      </c>
      <c r="AO28" s="85" t="s">
        <v>812</v>
      </c>
      <c r="AP28" s="79" t="s">
        <v>176</v>
      </c>
      <c r="AQ28" s="79">
        <v>0</v>
      </c>
      <c r="AR28" s="79">
        <v>0</v>
      </c>
      <c r="AS28" s="79"/>
      <c r="AT28" s="79"/>
      <c r="AU28" s="79"/>
      <c r="AV28" s="79"/>
      <c r="AW28" s="79"/>
      <c r="AX28" s="79"/>
      <c r="AY28" s="79"/>
      <c r="AZ28" s="79"/>
      <c r="BA28">
        <v>9</v>
      </c>
      <c r="BB28" s="78" t="str">
        <f>REPLACE(INDEX(GroupVertices[Group],MATCH(Edges25[[#This Row],[Vertex 1]],GroupVertices[Vertex],0)),1,1,"")</f>
        <v>2</v>
      </c>
      <c r="BC28" s="78" t="str">
        <f>REPLACE(INDEX(GroupVertices[Group],MATCH(Edges25[[#This Row],[Vertex 2]],GroupVertices[Vertex],0)),1,1,"")</f>
        <v>2</v>
      </c>
      <c r="BD28" s="48">
        <v>0</v>
      </c>
      <c r="BE28" s="49">
        <v>0</v>
      </c>
      <c r="BF28" s="48">
        <v>1</v>
      </c>
      <c r="BG28" s="49">
        <v>6.25</v>
      </c>
      <c r="BH28" s="48">
        <v>0</v>
      </c>
      <c r="BI28" s="49">
        <v>0</v>
      </c>
      <c r="BJ28" s="48">
        <v>15</v>
      </c>
      <c r="BK28" s="49">
        <v>93.75</v>
      </c>
      <c r="BL28" s="48">
        <v>16</v>
      </c>
    </row>
    <row r="29" spans="1:64" ht="15">
      <c r="A29" s="64" t="s">
        <v>224</v>
      </c>
      <c r="B29" s="64" t="s">
        <v>227</v>
      </c>
      <c r="C29" s="65"/>
      <c r="D29" s="66"/>
      <c r="E29" s="67"/>
      <c r="F29" s="68"/>
      <c r="G29" s="65"/>
      <c r="H29" s="69"/>
      <c r="I29" s="70"/>
      <c r="J29" s="70"/>
      <c r="K29" s="34" t="s">
        <v>66</v>
      </c>
      <c r="L29" s="77">
        <v>68</v>
      </c>
      <c r="M29" s="77"/>
      <c r="N29" s="72"/>
      <c r="O29" s="79" t="s">
        <v>337</v>
      </c>
      <c r="P29" s="81">
        <v>43688.52664351852</v>
      </c>
      <c r="Q29" s="79" t="s">
        <v>360</v>
      </c>
      <c r="R29" s="82" t="s">
        <v>516</v>
      </c>
      <c r="S29" s="79" t="s">
        <v>548</v>
      </c>
      <c r="T29" s="79"/>
      <c r="U29" s="79"/>
      <c r="V29" s="82" t="s">
        <v>579</v>
      </c>
      <c r="W29" s="81">
        <v>43688.52664351852</v>
      </c>
      <c r="X29" s="82" t="s">
        <v>642</v>
      </c>
      <c r="Y29" s="79"/>
      <c r="Z29" s="79"/>
      <c r="AA29" s="85" t="s">
        <v>814</v>
      </c>
      <c r="AB29" s="85" t="s">
        <v>821</v>
      </c>
      <c r="AC29" s="79" t="b">
        <v>0</v>
      </c>
      <c r="AD29" s="79">
        <v>0</v>
      </c>
      <c r="AE29" s="85" t="s">
        <v>1037</v>
      </c>
      <c r="AF29" s="79" t="b">
        <v>0</v>
      </c>
      <c r="AG29" s="79" t="s">
        <v>1102</v>
      </c>
      <c r="AH29" s="79"/>
      <c r="AI29" s="85" t="s">
        <v>1033</v>
      </c>
      <c r="AJ29" s="79" t="b">
        <v>0</v>
      </c>
      <c r="AK29" s="79">
        <v>0</v>
      </c>
      <c r="AL29" s="85" t="s">
        <v>1033</v>
      </c>
      <c r="AM29" s="79" t="s">
        <v>1109</v>
      </c>
      <c r="AN29" s="79" t="b">
        <v>1</v>
      </c>
      <c r="AO29" s="85" t="s">
        <v>821</v>
      </c>
      <c r="AP29" s="79" t="s">
        <v>176</v>
      </c>
      <c r="AQ29" s="79">
        <v>0</v>
      </c>
      <c r="AR29" s="79">
        <v>0</v>
      </c>
      <c r="AS29" s="79"/>
      <c r="AT29" s="79"/>
      <c r="AU29" s="79"/>
      <c r="AV29" s="79"/>
      <c r="AW29" s="79"/>
      <c r="AX29" s="79"/>
      <c r="AY29" s="79"/>
      <c r="AZ29" s="79"/>
      <c r="BA29">
        <v>9</v>
      </c>
      <c r="BB29" s="78" t="str">
        <f>REPLACE(INDEX(GroupVertices[Group],MATCH(Edges25[[#This Row],[Vertex 1]],GroupVertices[Vertex],0)),1,1,"")</f>
        <v>2</v>
      </c>
      <c r="BC29" s="78" t="str">
        <f>REPLACE(INDEX(GroupVertices[Group],MATCH(Edges25[[#This Row],[Vertex 2]],GroupVertices[Vertex],0)),1,1,"")</f>
        <v>2</v>
      </c>
      <c r="BD29" s="48">
        <v>1</v>
      </c>
      <c r="BE29" s="49">
        <v>6.666666666666667</v>
      </c>
      <c r="BF29" s="48">
        <v>0</v>
      </c>
      <c r="BG29" s="49">
        <v>0</v>
      </c>
      <c r="BH29" s="48">
        <v>0</v>
      </c>
      <c r="BI29" s="49">
        <v>0</v>
      </c>
      <c r="BJ29" s="48">
        <v>14</v>
      </c>
      <c r="BK29" s="49">
        <v>93.33333333333333</v>
      </c>
      <c r="BL29" s="48">
        <v>15</v>
      </c>
    </row>
    <row r="30" spans="1:64" ht="15">
      <c r="A30" s="64" t="s">
        <v>224</v>
      </c>
      <c r="B30" s="64" t="s">
        <v>227</v>
      </c>
      <c r="C30" s="65"/>
      <c r="D30" s="66"/>
      <c r="E30" s="67"/>
      <c r="F30" s="68"/>
      <c r="G30" s="65"/>
      <c r="H30" s="69"/>
      <c r="I30" s="70"/>
      <c r="J30" s="70"/>
      <c r="K30" s="34" t="s">
        <v>66</v>
      </c>
      <c r="L30" s="77">
        <v>69</v>
      </c>
      <c r="M30" s="77"/>
      <c r="N30" s="72"/>
      <c r="O30" s="79" t="s">
        <v>337</v>
      </c>
      <c r="P30" s="81">
        <v>43688.52858796297</v>
      </c>
      <c r="Q30" s="79" t="s">
        <v>361</v>
      </c>
      <c r="R30" s="82" t="s">
        <v>517</v>
      </c>
      <c r="S30" s="79" t="s">
        <v>548</v>
      </c>
      <c r="T30" s="79"/>
      <c r="U30" s="79"/>
      <c r="V30" s="82" t="s">
        <v>579</v>
      </c>
      <c r="W30" s="81">
        <v>43688.52858796297</v>
      </c>
      <c r="X30" s="82" t="s">
        <v>643</v>
      </c>
      <c r="Y30" s="79"/>
      <c r="Z30" s="79"/>
      <c r="AA30" s="85" t="s">
        <v>815</v>
      </c>
      <c r="AB30" s="85" t="s">
        <v>810</v>
      </c>
      <c r="AC30" s="79" t="b">
        <v>0</v>
      </c>
      <c r="AD30" s="79">
        <v>0</v>
      </c>
      <c r="AE30" s="85" t="s">
        <v>1034</v>
      </c>
      <c r="AF30" s="79" t="b">
        <v>0</v>
      </c>
      <c r="AG30" s="79" t="s">
        <v>1102</v>
      </c>
      <c r="AH30" s="79"/>
      <c r="AI30" s="85" t="s">
        <v>1033</v>
      </c>
      <c r="AJ30" s="79" t="b">
        <v>0</v>
      </c>
      <c r="AK30" s="79">
        <v>0</v>
      </c>
      <c r="AL30" s="85" t="s">
        <v>1033</v>
      </c>
      <c r="AM30" s="79" t="s">
        <v>1109</v>
      </c>
      <c r="AN30" s="79" t="b">
        <v>1</v>
      </c>
      <c r="AO30" s="85" t="s">
        <v>810</v>
      </c>
      <c r="AP30" s="79" t="s">
        <v>176</v>
      </c>
      <c r="AQ30" s="79">
        <v>0</v>
      </c>
      <c r="AR30" s="79">
        <v>0</v>
      </c>
      <c r="AS30" s="79"/>
      <c r="AT30" s="79"/>
      <c r="AU30" s="79"/>
      <c r="AV30" s="79"/>
      <c r="AW30" s="79"/>
      <c r="AX30" s="79"/>
      <c r="AY30" s="79"/>
      <c r="AZ30" s="79"/>
      <c r="BA30">
        <v>9</v>
      </c>
      <c r="BB30" s="78" t="str">
        <f>REPLACE(INDEX(GroupVertices[Group],MATCH(Edges25[[#This Row],[Vertex 1]],GroupVertices[Vertex],0)),1,1,"")</f>
        <v>2</v>
      </c>
      <c r="BC30" s="78" t="str">
        <f>REPLACE(INDEX(GroupVertices[Group],MATCH(Edges25[[#This Row],[Vertex 2]],GroupVertices[Vertex],0)),1,1,"")</f>
        <v>2</v>
      </c>
      <c r="BD30" s="48">
        <v>0</v>
      </c>
      <c r="BE30" s="49">
        <v>0</v>
      </c>
      <c r="BF30" s="48">
        <v>0</v>
      </c>
      <c r="BG30" s="49">
        <v>0</v>
      </c>
      <c r="BH30" s="48">
        <v>0</v>
      </c>
      <c r="BI30" s="49">
        <v>0</v>
      </c>
      <c r="BJ30" s="48">
        <v>16</v>
      </c>
      <c r="BK30" s="49">
        <v>100</v>
      </c>
      <c r="BL30" s="48">
        <v>16</v>
      </c>
    </row>
    <row r="31" spans="1:64" ht="15">
      <c r="A31" s="64" t="s">
        <v>224</v>
      </c>
      <c r="B31" s="64" t="s">
        <v>227</v>
      </c>
      <c r="C31" s="65"/>
      <c r="D31" s="66"/>
      <c r="E31" s="67"/>
      <c r="F31" s="68"/>
      <c r="G31" s="65"/>
      <c r="H31" s="69"/>
      <c r="I31" s="70"/>
      <c r="J31" s="70"/>
      <c r="K31" s="34" t="s">
        <v>66</v>
      </c>
      <c r="L31" s="77">
        <v>70</v>
      </c>
      <c r="M31" s="77"/>
      <c r="N31" s="72"/>
      <c r="O31" s="79" t="s">
        <v>336</v>
      </c>
      <c r="P31" s="81">
        <v>43688.52940972222</v>
      </c>
      <c r="Q31" s="79" t="s">
        <v>362</v>
      </c>
      <c r="R31" s="82" t="s">
        <v>518</v>
      </c>
      <c r="S31" s="79" t="s">
        <v>548</v>
      </c>
      <c r="T31" s="79"/>
      <c r="U31" s="79"/>
      <c r="V31" s="82" t="s">
        <v>579</v>
      </c>
      <c r="W31" s="81">
        <v>43688.52940972222</v>
      </c>
      <c r="X31" s="82" t="s">
        <v>644</v>
      </c>
      <c r="Y31" s="79"/>
      <c r="Z31" s="79"/>
      <c r="AA31" s="85" t="s">
        <v>816</v>
      </c>
      <c r="AB31" s="85" t="s">
        <v>824</v>
      </c>
      <c r="AC31" s="79" t="b">
        <v>0</v>
      </c>
      <c r="AD31" s="79">
        <v>0</v>
      </c>
      <c r="AE31" s="85" t="s">
        <v>1035</v>
      </c>
      <c r="AF31" s="79" t="b">
        <v>0</v>
      </c>
      <c r="AG31" s="79" t="s">
        <v>1102</v>
      </c>
      <c r="AH31" s="79"/>
      <c r="AI31" s="85" t="s">
        <v>1033</v>
      </c>
      <c r="AJ31" s="79" t="b">
        <v>0</v>
      </c>
      <c r="AK31" s="79">
        <v>0</v>
      </c>
      <c r="AL31" s="85" t="s">
        <v>1033</v>
      </c>
      <c r="AM31" s="79" t="s">
        <v>1109</v>
      </c>
      <c r="AN31" s="79" t="b">
        <v>1</v>
      </c>
      <c r="AO31" s="85" t="s">
        <v>824</v>
      </c>
      <c r="AP31" s="79" t="s">
        <v>176</v>
      </c>
      <c r="AQ31" s="79">
        <v>0</v>
      </c>
      <c r="AR31" s="79">
        <v>0</v>
      </c>
      <c r="AS31" s="79"/>
      <c r="AT31" s="79"/>
      <c r="AU31" s="79"/>
      <c r="AV31" s="79"/>
      <c r="AW31" s="79"/>
      <c r="AX31" s="79"/>
      <c r="AY31" s="79"/>
      <c r="AZ31" s="79"/>
      <c r="BA31">
        <v>2</v>
      </c>
      <c r="BB31" s="78" t="str">
        <f>REPLACE(INDEX(GroupVertices[Group],MATCH(Edges25[[#This Row],[Vertex 1]],GroupVertices[Vertex],0)),1,1,"")</f>
        <v>2</v>
      </c>
      <c r="BC31" s="78" t="str">
        <f>REPLACE(INDEX(GroupVertices[Group],MATCH(Edges25[[#This Row],[Vertex 2]],GroupVertices[Vertex],0)),1,1,"")</f>
        <v>2</v>
      </c>
      <c r="BD31" s="48">
        <v>0</v>
      </c>
      <c r="BE31" s="49">
        <v>0</v>
      </c>
      <c r="BF31" s="48">
        <v>1</v>
      </c>
      <c r="BG31" s="49">
        <v>5.555555555555555</v>
      </c>
      <c r="BH31" s="48">
        <v>0</v>
      </c>
      <c r="BI31" s="49">
        <v>0</v>
      </c>
      <c r="BJ31" s="48">
        <v>17</v>
      </c>
      <c r="BK31" s="49">
        <v>94.44444444444444</v>
      </c>
      <c r="BL31" s="48">
        <v>18</v>
      </c>
    </row>
    <row r="32" spans="1:64" ht="15">
      <c r="A32" s="64" t="s">
        <v>224</v>
      </c>
      <c r="B32" s="64" t="s">
        <v>227</v>
      </c>
      <c r="C32" s="65"/>
      <c r="D32" s="66"/>
      <c r="E32" s="67"/>
      <c r="F32" s="68"/>
      <c r="G32" s="65"/>
      <c r="H32" s="69"/>
      <c r="I32" s="70"/>
      <c r="J32" s="70"/>
      <c r="K32" s="34" t="s">
        <v>66</v>
      </c>
      <c r="L32" s="77">
        <v>71</v>
      </c>
      <c r="M32" s="77"/>
      <c r="N32" s="72"/>
      <c r="O32" s="79" t="s">
        <v>337</v>
      </c>
      <c r="P32" s="81">
        <v>43688.53303240741</v>
      </c>
      <c r="Q32" s="79" t="s">
        <v>363</v>
      </c>
      <c r="R32" s="82" t="s">
        <v>519</v>
      </c>
      <c r="S32" s="79" t="s">
        <v>548</v>
      </c>
      <c r="T32" s="79"/>
      <c r="U32" s="79"/>
      <c r="V32" s="82" t="s">
        <v>579</v>
      </c>
      <c r="W32" s="81">
        <v>43688.53303240741</v>
      </c>
      <c r="X32" s="82" t="s">
        <v>645</v>
      </c>
      <c r="Y32" s="79"/>
      <c r="Z32" s="79"/>
      <c r="AA32" s="85" t="s">
        <v>817</v>
      </c>
      <c r="AB32" s="85" t="s">
        <v>820</v>
      </c>
      <c r="AC32" s="79" t="b">
        <v>0</v>
      </c>
      <c r="AD32" s="79">
        <v>0</v>
      </c>
      <c r="AE32" s="85" t="s">
        <v>1037</v>
      </c>
      <c r="AF32" s="79" t="b">
        <v>0</v>
      </c>
      <c r="AG32" s="79" t="s">
        <v>1102</v>
      </c>
      <c r="AH32" s="79"/>
      <c r="AI32" s="85" t="s">
        <v>1033</v>
      </c>
      <c r="AJ32" s="79" t="b">
        <v>0</v>
      </c>
      <c r="AK32" s="79">
        <v>0</v>
      </c>
      <c r="AL32" s="85" t="s">
        <v>1033</v>
      </c>
      <c r="AM32" s="79" t="s">
        <v>1109</v>
      </c>
      <c r="AN32" s="79" t="b">
        <v>1</v>
      </c>
      <c r="AO32" s="85" t="s">
        <v>820</v>
      </c>
      <c r="AP32" s="79" t="s">
        <v>176</v>
      </c>
      <c r="AQ32" s="79">
        <v>0</v>
      </c>
      <c r="AR32" s="79">
        <v>0</v>
      </c>
      <c r="AS32" s="79"/>
      <c r="AT32" s="79"/>
      <c r="AU32" s="79"/>
      <c r="AV32" s="79"/>
      <c r="AW32" s="79"/>
      <c r="AX32" s="79"/>
      <c r="AY32" s="79"/>
      <c r="AZ32" s="79"/>
      <c r="BA32">
        <v>9</v>
      </c>
      <c r="BB32" s="78" t="str">
        <f>REPLACE(INDEX(GroupVertices[Group],MATCH(Edges25[[#This Row],[Vertex 1]],GroupVertices[Vertex],0)),1,1,"")</f>
        <v>2</v>
      </c>
      <c r="BC32" s="78" t="str">
        <f>REPLACE(INDEX(GroupVertices[Group],MATCH(Edges25[[#This Row],[Vertex 2]],GroupVertices[Vertex],0)),1,1,"")</f>
        <v>2</v>
      </c>
      <c r="BD32" s="48">
        <v>2</v>
      </c>
      <c r="BE32" s="49">
        <v>11.11111111111111</v>
      </c>
      <c r="BF32" s="48">
        <v>0</v>
      </c>
      <c r="BG32" s="49">
        <v>0</v>
      </c>
      <c r="BH32" s="48">
        <v>0</v>
      </c>
      <c r="BI32" s="49">
        <v>0</v>
      </c>
      <c r="BJ32" s="48">
        <v>16</v>
      </c>
      <c r="BK32" s="49">
        <v>88.88888888888889</v>
      </c>
      <c r="BL32" s="48">
        <v>18</v>
      </c>
    </row>
    <row r="33" spans="1:64" ht="15">
      <c r="A33" s="64" t="s">
        <v>224</v>
      </c>
      <c r="B33" s="64" t="s">
        <v>227</v>
      </c>
      <c r="C33" s="65"/>
      <c r="D33" s="66"/>
      <c r="E33" s="67"/>
      <c r="F33" s="68"/>
      <c r="G33" s="65"/>
      <c r="H33" s="69"/>
      <c r="I33" s="70"/>
      <c r="J33" s="70"/>
      <c r="K33" s="34" t="s">
        <v>66</v>
      </c>
      <c r="L33" s="77">
        <v>72</v>
      </c>
      <c r="M33" s="77"/>
      <c r="N33" s="72"/>
      <c r="O33" s="79" t="s">
        <v>337</v>
      </c>
      <c r="P33" s="81">
        <v>43688.53456018519</v>
      </c>
      <c r="Q33" s="79" t="s">
        <v>364</v>
      </c>
      <c r="R33" s="82" t="s">
        <v>520</v>
      </c>
      <c r="S33" s="79" t="s">
        <v>548</v>
      </c>
      <c r="T33" s="79"/>
      <c r="U33" s="79"/>
      <c r="V33" s="82" t="s">
        <v>579</v>
      </c>
      <c r="W33" s="81">
        <v>43688.53456018519</v>
      </c>
      <c r="X33" s="82" t="s">
        <v>646</v>
      </c>
      <c r="Y33" s="79"/>
      <c r="Z33" s="79"/>
      <c r="AA33" s="85" t="s">
        <v>818</v>
      </c>
      <c r="AB33" s="85" t="s">
        <v>817</v>
      </c>
      <c r="AC33" s="79" t="b">
        <v>0</v>
      </c>
      <c r="AD33" s="79">
        <v>0</v>
      </c>
      <c r="AE33" s="85" t="s">
        <v>1034</v>
      </c>
      <c r="AF33" s="79" t="b">
        <v>0</v>
      </c>
      <c r="AG33" s="79" t="s">
        <v>1102</v>
      </c>
      <c r="AH33" s="79"/>
      <c r="AI33" s="85" t="s">
        <v>1033</v>
      </c>
      <c r="AJ33" s="79" t="b">
        <v>0</v>
      </c>
      <c r="AK33" s="79">
        <v>0</v>
      </c>
      <c r="AL33" s="85" t="s">
        <v>1033</v>
      </c>
      <c r="AM33" s="79" t="s">
        <v>1109</v>
      </c>
      <c r="AN33" s="79" t="b">
        <v>1</v>
      </c>
      <c r="AO33" s="85" t="s">
        <v>817</v>
      </c>
      <c r="AP33" s="79" t="s">
        <v>176</v>
      </c>
      <c r="AQ33" s="79">
        <v>0</v>
      </c>
      <c r="AR33" s="79">
        <v>0</v>
      </c>
      <c r="AS33" s="79"/>
      <c r="AT33" s="79"/>
      <c r="AU33" s="79"/>
      <c r="AV33" s="79"/>
      <c r="AW33" s="79"/>
      <c r="AX33" s="79"/>
      <c r="AY33" s="79"/>
      <c r="AZ33" s="79"/>
      <c r="BA33">
        <v>9</v>
      </c>
      <c r="BB33" s="78" t="str">
        <f>REPLACE(INDEX(GroupVertices[Group],MATCH(Edges25[[#This Row],[Vertex 1]],GroupVertices[Vertex],0)),1,1,"")</f>
        <v>2</v>
      </c>
      <c r="BC33" s="78" t="str">
        <f>REPLACE(INDEX(GroupVertices[Group],MATCH(Edges25[[#This Row],[Vertex 2]],GroupVertices[Vertex],0)),1,1,"")</f>
        <v>2</v>
      </c>
      <c r="BD33" s="48">
        <v>0</v>
      </c>
      <c r="BE33" s="49">
        <v>0</v>
      </c>
      <c r="BF33" s="48">
        <v>0</v>
      </c>
      <c r="BG33" s="49">
        <v>0</v>
      </c>
      <c r="BH33" s="48">
        <v>0</v>
      </c>
      <c r="BI33" s="49">
        <v>0</v>
      </c>
      <c r="BJ33" s="48">
        <v>15</v>
      </c>
      <c r="BK33" s="49">
        <v>100</v>
      </c>
      <c r="BL33" s="48">
        <v>15</v>
      </c>
    </row>
    <row r="34" spans="1:64" ht="15">
      <c r="A34" s="64" t="s">
        <v>227</v>
      </c>
      <c r="B34" s="64" t="s">
        <v>267</v>
      </c>
      <c r="C34" s="65"/>
      <c r="D34" s="66"/>
      <c r="E34" s="67"/>
      <c r="F34" s="68"/>
      <c r="G34" s="65"/>
      <c r="H34" s="69"/>
      <c r="I34" s="70"/>
      <c r="J34" s="70"/>
      <c r="K34" s="34" t="s">
        <v>65</v>
      </c>
      <c r="L34" s="77">
        <v>74</v>
      </c>
      <c r="M34" s="77"/>
      <c r="N34" s="72"/>
      <c r="O34" s="79" t="s">
        <v>336</v>
      </c>
      <c r="P34" s="81">
        <v>43688.0415625</v>
      </c>
      <c r="Q34" s="79" t="s">
        <v>365</v>
      </c>
      <c r="R34" s="79"/>
      <c r="S34" s="79"/>
      <c r="T34" s="79"/>
      <c r="U34" s="79"/>
      <c r="V34" s="82" t="s">
        <v>582</v>
      </c>
      <c r="W34" s="81">
        <v>43688.0415625</v>
      </c>
      <c r="X34" s="82" t="s">
        <v>647</v>
      </c>
      <c r="Y34" s="79"/>
      <c r="Z34" s="79"/>
      <c r="AA34" s="85" t="s">
        <v>819</v>
      </c>
      <c r="AB34" s="85" t="s">
        <v>835</v>
      </c>
      <c r="AC34" s="79" t="b">
        <v>0</v>
      </c>
      <c r="AD34" s="79">
        <v>0</v>
      </c>
      <c r="AE34" s="85" t="s">
        <v>1034</v>
      </c>
      <c r="AF34" s="79" t="b">
        <v>0</v>
      </c>
      <c r="AG34" s="79" t="s">
        <v>1102</v>
      </c>
      <c r="AH34" s="79"/>
      <c r="AI34" s="85" t="s">
        <v>1033</v>
      </c>
      <c r="AJ34" s="79" t="b">
        <v>0</v>
      </c>
      <c r="AK34" s="79">
        <v>0</v>
      </c>
      <c r="AL34" s="85" t="s">
        <v>1033</v>
      </c>
      <c r="AM34" s="79" t="s">
        <v>1112</v>
      </c>
      <c r="AN34" s="79" t="b">
        <v>0</v>
      </c>
      <c r="AO34" s="85" t="s">
        <v>835</v>
      </c>
      <c r="AP34" s="79" t="s">
        <v>176</v>
      </c>
      <c r="AQ34" s="79">
        <v>0</v>
      </c>
      <c r="AR34" s="79">
        <v>0</v>
      </c>
      <c r="AS34" s="79"/>
      <c r="AT34" s="79"/>
      <c r="AU34" s="79"/>
      <c r="AV34" s="79"/>
      <c r="AW34" s="79"/>
      <c r="AX34" s="79"/>
      <c r="AY34" s="79"/>
      <c r="AZ34" s="79"/>
      <c r="BA34">
        <v>4</v>
      </c>
      <c r="BB34" s="78" t="str">
        <f>REPLACE(INDEX(GroupVertices[Group],MATCH(Edges25[[#This Row],[Vertex 1]],GroupVertices[Vertex],0)),1,1,"")</f>
        <v>2</v>
      </c>
      <c r="BC34" s="78" t="str">
        <f>REPLACE(INDEX(GroupVertices[Group],MATCH(Edges25[[#This Row],[Vertex 2]],GroupVertices[Vertex],0)),1,1,"")</f>
        <v>2</v>
      </c>
      <c r="BD34" s="48"/>
      <c r="BE34" s="49"/>
      <c r="BF34" s="48"/>
      <c r="BG34" s="49"/>
      <c r="BH34" s="48"/>
      <c r="BI34" s="49"/>
      <c r="BJ34" s="48"/>
      <c r="BK34" s="49"/>
      <c r="BL34" s="48"/>
    </row>
    <row r="35" spans="1:64" ht="15">
      <c r="A35" s="64" t="s">
        <v>227</v>
      </c>
      <c r="B35" s="64" t="s">
        <v>267</v>
      </c>
      <c r="C35" s="65"/>
      <c r="D35" s="66"/>
      <c r="E35" s="67"/>
      <c r="F35" s="68"/>
      <c r="G35" s="65"/>
      <c r="H35" s="69"/>
      <c r="I35" s="70"/>
      <c r="J35" s="70"/>
      <c r="K35" s="34" t="s">
        <v>65</v>
      </c>
      <c r="L35" s="77">
        <v>78</v>
      </c>
      <c r="M35" s="77"/>
      <c r="N35" s="72"/>
      <c r="O35" s="79" t="s">
        <v>336</v>
      </c>
      <c r="P35" s="81">
        <v>43688.102951388886</v>
      </c>
      <c r="Q35" s="79" t="s">
        <v>366</v>
      </c>
      <c r="R35" s="79"/>
      <c r="S35" s="79"/>
      <c r="T35" s="79"/>
      <c r="U35" s="79"/>
      <c r="V35" s="82" t="s">
        <v>582</v>
      </c>
      <c r="W35" s="81">
        <v>43688.102951388886</v>
      </c>
      <c r="X35" s="82" t="s">
        <v>648</v>
      </c>
      <c r="Y35" s="79"/>
      <c r="Z35" s="79"/>
      <c r="AA35" s="85" t="s">
        <v>820</v>
      </c>
      <c r="AB35" s="85" t="s">
        <v>809</v>
      </c>
      <c r="AC35" s="79" t="b">
        <v>0</v>
      </c>
      <c r="AD35" s="79">
        <v>0</v>
      </c>
      <c r="AE35" s="85" t="s">
        <v>1034</v>
      </c>
      <c r="AF35" s="79" t="b">
        <v>0</v>
      </c>
      <c r="AG35" s="79" t="s">
        <v>1102</v>
      </c>
      <c r="AH35" s="79"/>
      <c r="AI35" s="85" t="s">
        <v>1033</v>
      </c>
      <c r="AJ35" s="79" t="b">
        <v>0</v>
      </c>
      <c r="AK35" s="79">
        <v>0</v>
      </c>
      <c r="AL35" s="85" t="s">
        <v>1033</v>
      </c>
      <c r="AM35" s="79" t="s">
        <v>1109</v>
      </c>
      <c r="AN35" s="79" t="b">
        <v>0</v>
      </c>
      <c r="AO35" s="85" t="s">
        <v>809</v>
      </c>
      <c r="AP35" s="79" t="s">
        <v>176</v>
      </c>
      <c r="AQ35" s="79">
        <v>0</v>
      </c>
      <c r="AR35" s="79">
        <v>0</v>
      </c>
      <c r="AS35" s="79"/>
      <c r="AT35" s="79"/>
      <c r="AU35" s="79"/>
      <c r="AV35" s="79"/>
      <c r="AW35" s="79"/>
      <c r="AX35" s="79"/>
      <c r="AY35" s="79"/>
      <c r="AZ35" s="79"/>
      <c r="BA35">
        <v>4</v>
      </c>
      <c r="BB35" s="78" t="str">
        <f>REPLACE(INDEX(GroupVertices[Group],MATCH(Edges25[[#This Row],[Vertex 1]],GroupVertices[Vertex],0)),1,1,"")</f>
        <v>2</v>
      </c>
      <c r="BC35" s="78" t="str">
        <f>REPLACE(INDEX(GroupVertices[Group],MATCH(Edges25[[#This Row],[Vertex 2]],GroupVertices[Vertex],0)),1,1,"")</f>
        <v>2</v>
      </c>
      <c r="BD35" s="48"/>
      <c r="BE35" s="49"/>
      <c r="BF35" s="48"/>
      <c r="BG35" s="49"/>
      <c r="BH35" s="48"/>
      <c r="BI35" s="49"/>
      <c r="BJ35" s="48"/>
      <c r="BK35" s="49"/>
      <c r="BL35" s="48"/>
    </row>
    <row r="36" spans="1:64" ht="15">
      <c r="A36" s="64" t="s">
        <v>227</v>
      </c>
      <c r="B36" s="64" t="s">
        <v>267</v>
      </c>
      <c r="C36" s="65"/>
      <c r="D36" s="66"/>
      <c r="E36" s="67"/>
      <c r="F36" s="68"/>
      <c r="G36" s="65"/>
      <c r="H36" s="69"/>
      <c r="I36" s="70"/>
      <c r="J36" s="70"/>
      <c r="K36" s="34" t="s">
        <v>65</v>
      </c>
      <c r="L36" s="77">
        <v>82</v>
      </c>
      <c r="M36" s="77"/>
      <c r="N36" s="72"/>
      <c r="O36" s="79" t="s">
        <v>336</v>
      </c>
      <c r="P36" s="81">
        <v>43688.10532407407</v>
      </c>
      <c r="Q36" s="79" t="s">
        <v>367</v>
      </c>
      <c r="R36" s="82" t="s">
        <v>521</v>
      </c>
      <c r="S36" s="79" t="s">
        <v>548</v>
      </c>
      <c r="T36" s="79"/>
      <c r="U36" s="79"/>
      <c r="V36" s="82" t="s">
        <v>582</v>
      </c>
      <c r="W36" s="81">
        <v>43688.10532407407</v>
      </c>
      <c r="X36" s="82" t="s">
        <v>649</v>
      </c>
      <c r="Y36" s="79"/>
      <c r="Z36" s="79"/>
      <c r="AA36" s="85" t="s">
        <v>821</v>
      </c>
      <c r="AB36" s="85" t="s">
        <v>824</v>
      </c>
      <c r="AC36" s="79" t="b">
        <v>0</v>
      </c>
      <c r="AD36" s="79">
        <v>0</v>
      </c>
      <c r="AE36" s="85" t="s">
        <v>1035</v>
      </c>
      <c r="AF36" s="79" t="b">
        <v>0</v>
      </c>
      <c r="AG36" s="79" t="s">
        <v>1102</v>
      </c>
      <c r="AH36" s="79"/>
      <c r="AI36" s="85" t="s">
        <v>1033</v>
      </c>
      <c r="AJ36" s="79" t="b">
        <v>0</v>
      </c>
      <c r="AK36" s="79">
        <v>0</v>
      </c>
      <c r="AL36" s="85" t="s">
        <v>1033</v>
      </c>
      <c r="AM36" s="79" t="s">
        <v>1109</v>
      </c>
      <c r="AN36" s="79" t="b">
        <v>1</v>
      </c>
      <c r="AO36" s="85" t="s">
        <v>824</v>
      </c>
      <c r="AP36" s="79" t="s">
        <v>176</v>
      </c>
      <c r="AQ36" s="79">
        <v>0</v>
      </c>
      <c r="AR36" s="79">
        <v>0</v>
      </c>
      <c r="AS36" s="79"/>
      <c r="AT36" s="79"/>
      <c r="AU36" s="79"/>
      <c r="AV36" s="79"/>
      <c r="AW36" s="79"/>
      <c r="AX36" s="79"/>
      <c r="AY36" s="79"/>
      <c r="AZ36" s="79"/>
      <c r="BA36">
        <v>4</v>
      </c>
      <c r="BB36" s="78" t="str">
        <f>REPLACE(INDEX(GroupVertices[Group],MATCH(Edges25[[#This Row],[Vertex 1]],GroupVertices[Vertex],0)),1,1,"")</f>
        <v>2</v>
      </c>
      <c r="BC36" s="78" t="str">
        <f>REPLACE(INDEX(GroupVertices[Group],MATCH(Edges25[[#This Row],[Vertex 2]],GroupVertices[Vertex],0)),1,1,"")</f>
        <v>2</v>
      </c>
      <c r="BD36" s="48"/>
      <c r="BE36" s="49"/>
      <c r="BF36" s="48"/>
      <c r="BG36" s="49"/>
      <c r="BH36" s="48"/>
      <c r="BI36" s="49"/>
      <c r="BJ36" s="48"/>
      <c r="BK36" s="49"/>
      <c r="BL36" s="48"/>
    </row>
    <row r="37" spans="1:64" ht="15">
      <c r="A37" s="64" t="s">
        <v>227</v>
      </c>
      <c r="B37" s="64" t="s">
        <v>267</v>
      </c>
      <c r="C37" s="65"/>
      <c r="D37" s="66"/>
      <c r="E37" s="67"/>
      <c r="F37" s="68"/>
      <c r="G37" s="65"/>
      <c r="H37" s="69"/>
      <c r="I37" s="70"/>
      <c r="J37" s="70"/>
      <c r="K37" s="34" t="s">
        <v>65</v>
      </c>
      <c r="L37" s="77">
        <v>86</v>
      </c>
      <c r="M37" s="77"/>
      <c r="N37" s="72"/>
      <c r="O37" s="79" t="s">
        <v>336</v>
      </c>
      <c r="P37" s="81">
        <v>43688.62793981482</v>
      </c>
      <c r="Q37" s="79" t="s">
        <v>368</v>
      </c>
      <c r="R37" s="82" t="s">
        <v>522</v>
      </c>
      <c r="S37" s="79" t="s">
        <v>548</v>
      </c>
      <c r="T37" s="79"/>
      <c r="U37" s="79"/>
      <c r="V37" s="82" t="s">
        <v>582</v>
      </c>
      <c r="W37" s="81">
        <v>43688.62793981482</v>
      </c>
      <c r="X37" s="82" t="s">
        <v>650</v>
      </c>
      <c r="Y37" s="79"/>
      <c r="Z37" s="79"/>
      <c r="AA37" s="85" t="s">
        <v>822</v>
      </c>
      <c r="AB37" s="85" t="s">
        <v>816</v>
      </c>
      <c r="AC37" s="79" t="b">
        <v>0</v>
      </c>
      <c r="AD37" s="79">
        <v>0</v>
      </c>
      <c r="AE37" s="85" t="s">
        <v>1034</v>
      </c>
      <c r="AF37" s="79" t="b">
        <v>0</v>
      </c>
      <c r="AG37" s="79" t="s">
        <v>1102</v>
      </c>
      <c r="AH37" s="79"/>
      <c r="AI37" s="85" t="s">
        <v>1033</v>
      </c>
      <c r="AJ37" s="79" t="b">
        <v>0</v>
      </c>
      <c r="AK37" s="79">
        <v>0</v>
      </c>
      <c r="AL37" s="85" t="s">
        <v>1033</v>
      </c>
      <c r="AM37" s="79" t="s">
        <v>1109</v>
      </c>
      <c r="AN37" s="79" t="b">
        <v>1</v>
      </c>
      <c r="AO37" s="85" t="s">
        <v>816</v>
      </c>
      <c r="AP37" s="79" t="s">
        <v>176</v>
      </c>
      <c r="AQ37" s="79">
        <v>0</v>
      </c>
      <c r="AR37" s="79">
        <v>0</v>
      </c>
      <c r="AS37" s="79"/>
      <c r="AT37" s="79"/>
      <c r="AU37" s="79"/>
      <c r="AV37" s="79"/>
      <c r="AW37" s="79"/>
      <c r="AX37" s="79"/>
      <c r="AY37" s="79"/>
      <c r="AZ37" s="79"/>
      <c r="BA37">
        <v>4</v>
      </c>
      <c r="BB37" s="78" t="str">
        <f>REPLACE(INDEX(GroupVertices[Group],MATCH(Edges25[[#This Row],[Vertex 1]],GroupVertices[Vertex],0)),1,1,"")</f>
        <v>2</v>
      </c>
      <c r="BC37" s="78" t="str">
        <f>REPLACE(INDEX(GroupVertices[Group],MATCH(Edges25[[#This Row],[Vertex 2]],GroupVertices[Vertex],0)),1,1,"")</f>
        <v>2</v>
      </c>
      <c r="BD37" s="48"/>
      <c r="BE37" s="49"/>
      <c r="BF37" s="48"/>
      <c r="BG37" s="49"/>
      <c r="BH37" s="48"/>
      <c r="BI37" s="49"/>
      <c r="BJ37" s="48"/>
      <c r="BK37" s="49"/>
      <c r="BL37" s="48"/>
    </row>
    <row r="38" spans="1:64" ht="15">
      <c r="A38" s="64" t="s">
        <v>226</v>
      </c>
      <c r="B38" s="64" t="s">
        <v>227</v>
      </c>
      <c r="C38" s="65"/>
      <c r="D38" s="66"/>
      <c r="E38" s="67"/>
      <c r="F38" s="68"/>
      <c r="G38" s="65"/>
      <c r="H38" s="69"/>
      <c r="I38" s="70"/>
      <c r="J38" s="70"/>
      <c r="K38" s="34" t="s">
        <v>66</v>
      </c>
      <c r="L38" s="77">
        <v>90</v>
      </c>
      <c r="M38" s="77"/>
      <c r="N38" s="72"/>
      <c r="O38" s="79" t="s">
        <v>337</v>
      </c>
      <c r="P38" s="81">
        <v>43688.08936342593</v>
      </c>
      <c r="Q38" s="79" t="s">
        <v>369</v>
      </c>
      <c r="R38" s="79"/>
      <c r="S38" s="79"/>
      <c r="T38" s="79"/>
      <c r="U38" s="79"/>
      <c r="V38" s="82" t="s">
        <v>581</v>
      </c>
      <c r="W38" s="81">
        <v>43688.08936342593</v>
      </c>
      <c r="X38" s="82" t="s">
        <v>651</v>
      </c>
      <c r="Y38" s="79"/>
      <c r="Z38" s="79"/>
      <c r="AA38" s="85" t="s">
        <v>823</v>
      </c>
      <c r="AB38" s="85" t="s">
        <v>819</v>
      </c>
      <c r="AC38" s="79" t="b">
        <v>0</v>
      </c>
      <c r="AD38" s="79">
        <v>0</v>
      </c>
      <c r="AE38" s="85" t="s">
        <v>1037</v>
      </c>
      <c r="AF38" s="79" t="b">
        <v>0</v>
      </c>
      <c r="AG38" s="79" t="s">
        <v>1103</v>
      </c>
      <c r="AH38" s="79"/>
      <c r="AI38" s="85" t="s">
        <v>1033</v>
      </c>
      <c r="AJ38" s="79" t="b">
        <v>0</v>
      </c>
      <c r="AK38" s="79">
        <v>0</v>
      </c>
      <c r="AL38" s="85" t="s">
        <v>1033</v>
      </c>
      <c r="AM38" s="79" t="s">
        <v>1111</v>
      </c>
      <c r="AN38" s="79" t="b">
        <v>0</v>
      </c>
      <c r="AO38" s="85" t="s">
        <v>819</v>
      </c>
      <c r="AP38" s="79" t="s">
        <v>176</v>
      </c>
      <c r="AQ38" s="79">
        <v>0</v>
      </c>
      <c r="AR38" s="79">
        <v>0</v>
      </c>
      <c r="AS38" s="79"/>
      <c r="AT38" s="79"/>
      <c r="AU38" s="79"/>
      <c r="AV38" s="79"/>
      <c r="AW38" s="79"/>
      <c r="AX38" s="79"/>
      <c r="AY38" s="79"/>
      <c r="AZ38" s="79"/>
      <c r="BA38">
        <v>3</v>
      </c>
      <c r="BB38" s="78" t="str">
        <f>REPLACE(INDEX(GroupVertices[Group],MATCH(Edges25[[#This Row],[Vertex 1]],GroupVertices[Vertex],0)),1,1,"")</f>
        <v>2</v>
      </c>
      <c r="BC38" s="78" t="str">
        <f>REPLACE(INDEX(GroupVertices[Group],MATCH(Edges25[[#This Row],[Vertex 2]],GroupVertices[Vertex],0)),1,1,"")</f>
        <v>2</v>
      </c>
      <c r="BD38" s="48">
        <v>0</v>
      </c>
      <c r="BE38" s="49">
        <v>0</v>
      </c>
      <c r="BF38" s="48">
        <v>0</v>
      </c>
      <c r="BG38" s="49">
        <v>0</v>
      </c>
      <c r="BH38" s="48">
        <v>0</v>
      </c>
      <c r="BI38" s="49">
        <v>0</v>
      </c>
      <c r="BJ38" s="48">
        <v>6</v>
      </c>
      <c r="BK38" s="49">
        <v>100</v>
      </c>
      <c r="BL38" s="48">
        <v>6</v>
      </c>
    </row>
    <row r="39" spans="1:64" ht="15">
      <c r="A39" s="64" t="s">
        <v>226</v>
      </c>
      <c r="B39" s="64" t="s">
        <v>227</v>
      </c>
      <c r="C39" s="65"/>
      <c r="D39" s="66"/>
      <c r="E39" s="67"/>
      <c r="F39" s="68"/>
      <c r="G39" s="65"/>
      <c r="H39" s="69"/>
      <c r="I39" s="70"/>
      <c r="J39" s="70"/>
      <c r="K39" s="34" t="s">
        <v>66</v>
      </c>
      <c r="L39" s="77">
        <v>91</v>
      </c>
      <c r="M39" s="77"/>
      <c r="N39" s="72"/>
      <c r="O39" s="79" t="s">
        <v>336</v>
      </c>
      <c r="P39" s="81">
        <v>43688.1043287037</v>
      </c>
      <c r="Q39" s="79" t="s">
        <v>370</v>
      </c>
      <c r="R39" s="82" t="s">
        <v>523</v>
      </c>
      <c r="S39" s="79" t="s">
        <v>548</v>
      </c>
      <c r="T39" s="79"/>
      <c r="U39" s="79"/>
      <c r="V39" s="82" t="s">
        <v>581</v>
      </c>
      <c r="W39" s="81">
        <v>43688.1043287037</v>
      </c>
      <c r="X39" s="82" t="s">
        <v>652</v>
      </c>
      <c r="Y39" s="79"/>
      <c r="Z39" s="79"/>
      <c r="AA39" s="85" t="s">
        <v>824</v>
      </c>
      <c r="AB39" s="85" t="s">
        <v>809</v>
      </c>
      <c r="AC39" s="79" t="b">
        <v>0</v>
      </c>
      <c r="AD39" s="79">
        <v>0</v>
      </c>
      <c r="AE39" s="85" t="s">
        <v>1034</v>
      </c>
      <c r="AF39" s="79" t="b">
        <v>0</v>
      </c>
      <c r="AG39" s="79" t="s">
        <v>1102</v>
      </c>
      <c r="AH39" s="79"/>
      <c r="AI39" s="85" t="s">
        <v>1033</v>
      </c>
      <c r="AJ39" s="79" t="b">
        <v>0</v>
      </c>
      <c r="AK39" s="79">
        <v>0</v>
      </c>
      <c r="AL39" s="85" t="s">
        <v>1033</v>
      </c>
      <c r="AM39" s="79" t="s">
        <v>1111</v>
      </c>
      <c r="AN39" s="79" t="b">
        <v>1</v>
      </c>
      <c r="AO39" s="85" t="s">
        <v>809</v>
      </c>
      <c r="AP39" s="79" t="s">
        <v>176</v>
      </c>
      <c r="AQ39" s="79">
        <v>0</v>
      </c>
      <c r="AR39" s="79">
        <v>0</v>
      </c>
      <c r="AS39" s="79"/>
      <c r="AT39" s="79"/>
      <c r="AU39" s="79"/>
      <c r="AV39" s="79"/>
      <c r="AW39" s="79"/>
      <c r="AX39" s="79"/>
      <c r="AY39" s="79"/>
      <c r="AZ39" s="79"/>
      <c r="BA39">
        <v>2</v>
      </c>
      <c r="BB39" s="78" t="str">
        <f>REPLACE(INDEX(GroupVertices[Group],MATCH(Edges25[[#This Row],[Vertex 1]],GroupVertices[Vertex],0)),1,1,"")</f>
        <v>2</v>
      </c>
      <c r="BC39" s="78" t="str">
        <f>REPLACE(INDEX(GroupVertices[Group],MATCH(Edges25[[#This Row],[Vertex 2]],GroupVertices[Vertex],0)),1,1,"")</f>
        <v>2</v>
      </c>
      <c r="BD39" s="48">
        <v>0</v>
      </c>
      <c r="BE39" s="49">
        <v>0</v>
      </c>
      <c r="BF39" s="48">
        <v>0</v>
      </c>
      <c r="BG39" s="49">
        <v>0</v>
      </c>
      <c r="BH39" s="48">
        <v>0</v>
      </c>
      <c r="BI39" s="49">
        <v>0</v>
      </c>
      <c r="BJ39" s="48">
        <v>19</v>
      </c>
      <c r="BK39" s="49">
        <v>100</v>
      </c>
      <c r="BL39" s="48">
        <v>19</v>
      </c>
    </row>
    <row r="40" spans="1:64" ht="15">
      <c r="A40" s="64" t="s">
        <v>226</v>
      </c>
      <c r="B40" s="64" t="s">
        <v>227</v>
      </c>
      <c r="C40" s="65"/>
      <c r="D40" s="66"/>
      <c r="E40" s="67"/>
      <c r="F40" s="68"/>
      <c r="G40" s="65"/>
      <c r="H40" s="69"/>
      <c r="I40" s="70"/>
      <c r="J40" s="70"/>
      <c r="K40" s="34" t="s">
        <v>66</v>
      </c>
      <c r="L40" s="77">
        <v>92</v>
      </c>
      <c r="M40" s="77"/>
      <c r="N40" s="72"/>
      <c r="O40" s="79" t="s">
        <v>337</v>
      </c>
      <c r="P40" s="81">
        <v>43688.105625</v>
      </c>
      <c r="Q40" s="79" t="s">
        <v>371</v>
      </c>
      <c r="R40" s="79"/>
      <c r="S40" s="79"/>
      <c r="T40" s="79"/>
      <c r="U40" s="79"/>
      <c r="V40" s="82" t="s">
        <v>581</v>
      </c>
      <c r="W40" s="81">
        <v>43688.105625</v>
      </c>
      <c r="X40" s="82" t="s">
        <v>653</v>
      </c>
      <c r="Y40" s="79"/>
      <c r="Z40" s="79"/>
      <c r="AA40" s="85" t="s">
        <v>825</v>
      </c>
      <c r="AB40" s="85" t="s">
        <v>821</v>
      </c>
      <c r="AC40" s="79" t="b">
        <v>0</v>
      </c>
      <c r="AD40" s="79">
        <v>0</v>
      </c>
      <c r="AE40" s="85" t="s">
        <v>1037</v>
      </c>
      <c r="AF40" s="79" t="b">
        <v>0</v>
      </c>
      <c r="AG40" s="79" t="s">
        <v>1102</v>
      </c>
      <c r="AH40" s="79"/>
      <c r="AI40" s="85" t="s">
        <v>1033</v>
      </c>
      <c r="AJ40" s="79" t="b">
        <v>0</v>
      </c>
      <c r="AK40" s="79">
        <v>0</v>
      </c>
      <c r="AL40" s="85" t="s">
        <v>1033</v>
      </c>
      <c r="AM40" s="79" t="s">
        <v>1111</v>
      </c>
      <c r="AN40" s="79" t="b">
        <v>0</v>
      </c>
      <c r="AO40" s="85" t="s">
        <v>821</v>
      </c>
      <c r="AP40" s="79" t="s">
        <v>176</v>
      </c>
      <c r="AQ40" s="79">
        <v>0</v>
      </c>
      <c r="AR40" s="79">
        <v>0</v>
      </c>
      <c r="AS40" s="79"/>
      <c r="AT40" s="79"/>
      <c r="AU40" s="79"/>
      <c r="AV40" s="79"/>
      <c r="AW40" s="79"/>
      <c r="AX40" s="79"/>
      <c r="AY40" s="79"/>
      <c r="AZ40" s="79"/>
      <c r="BA40">
        <v>3</v>
      </c>
      <c r="BB40" s="78" t="str">
        <f>REPLACE(INDEX(GroupVertices[Group],MATCH(Edges25[[#This Row],[Vertex 1]],GroupVertices[Vertex],0)),1,1,"")</f>
        <v>2</v>
      </c>
      <c r="BC40" s="78" t="str">
        <f>REPLACE(INDEX(GroupVertices[Group],MATCH(Edges25[[#This Row],[Vertex 2]],GroupVertices[Vertex],0)),1,1,"")</f>
        <v>2</v>
      </c>
      <c r="BD40" s="48">
        <v>0</v>
      </c>
      <c r="BE40" s="49">
        <v>0</v>
      </c>
      <c r="BF40" s="48">
        <v>0</v>
      </c>
      <c r="BG40" s="49">
        <v>0</v>
      </c>
      <c r="BH40" s="48">
        <v>0</v>
      </c>
      <c r="BI40" s="49">
        <v>0</v>
      </c>
      <c r="BJ40" s="48">
        <v>10</v>
      </c>
      <c r="BK40" s="49">
        <v>100</v>
      </c>
      <c r="BL40" s="48">
        <v>10</v>
      </c>
    </row>
    <row r="41" spans="1:64" ht="15">
      <c r="A41" s="64" t="s">
        <v>226</v>
      </c>
      <c r="B41" s="64" t="s">
        <v>227</v>
      </c>
      <c r="C41" s="65"/>
      <c r="D41" s="66"/>
      <c r="E41" s="67"/>
      <c r="F41" s="68"/>
      <c r="G41" s="65"/>
      <c r="H41" s="69"/>
      <c r="I41" s="70"/>
      <c r="J41" s="70"/>
      <c r="K41" s="34" t="s">
        <v>66</v>
      </c>
      <c r="L41" s="77">
        <v>93</v>
      </c>
      <c r="M41" s="77"/>
      <c r="N41" s="72"/>
      <c r="O41" s="79" t="s">
        <v>336</v>
      </c>
      <c r="P41" s="81">
        <v>43688.54332175926</v>
      </c>
      <c r="Q41" s="79" t="s">
        <v>372</v>
      </c>
      <c r="R41" s="82" t="s">
        <v>524</v>
      </c>
      <c r="S41" s="79" t="s">
        <v>548</v>
      </c>
      <c r="T41" s="79"/>
      <c r="U41" s="79"/>
      <c r="V41" s="82" t="s">
        <v>581</v>
      </c>
      <c r="W41" s="81">
        <v>43688.54332175926</v>
      </c>
      <c r="X41" s="82" t="s">
        <v>654</v>
      </c>
      <c r="Y41" s="79"/>
      <c r="Z41" s="79"/>
      <c r="AA41" s="85" t="s">
        <v>826</v>
      </c>
      <c r="AB41" s="85" t="s">
        <v>810</v>
      </c>
      <c r="AC41" s="79" t="b">
        <v>0</v>
      </c>
      <c r="AD41" s="79">
        <v>0</v>
      </c>
      <c r="AE41" s="85" t="s">
        <v>1034</v>
      </c>
      <c r="AF41" s="79" t="b">
        <v>0</v>
      </c>
      <c r="AG41" s="79" t="s">
        <v>1102</v>
      </c>
      <c r="AH41" s="79"/>
      <c r="AI41" s="85" t="s">
        <v>1033</v>
      </c>
      <c r="AJ41" s="79" t="b">
        <v>0</v>
      </c>
      <c r="AK41" s="79">
        <v>0</v>
      </c>
      <c r="AL41" s="85" t="s">
        <v>1033</v>
      </c>
      <c r="AM41" s="79" t="s">
        <v>1109</v>
      </c>
      <c r="AN41" s="79" t="b">
        <v>1</v>
      </c>
      <c r="AO41" s="85" t="s">
        <v>810</v>
      </c>
      <c r="AP41" s="79" t="s">
        <v>176</v>
      </c>
      <c r="AQ41" s="79">
        <v>0</v>
      </c>
      <c r="AR41" s="79">
        <v>0</v>
      </c>
      <c r="AS41" s="79"/>
      <c r="AT41" s="79"/>
      <c r="AU41" s="79"/>
      <c r="AV41" s="79"/>
      <c r="AW41" s="79"/>
      <c r="AX41" s="79"/>
      <c r="AY41" s="79"/>
      <c r="AZ41" s="79"/>
      <c r="BA41">
        <v>2</v>
      </c>
      <c r="BB41" s="78" t="str">
        <f>REPLACE(INDEX(GroupVertices[Group],MATCH(Edges25[[#This Row],[Vertex 1]],GroupVertices[Vertex],0)),1,1,"")</f>
        <v>2</v>
      </c>
      <c r="BC41" s="78" t="str">
        <f>REPLACE(INDEX(GroupVertices[Group],MATCH(Edges25[[#This Row],[Vertex 2]],GroupVertices[Vertex],0)),1,1,"")</f>
        <v>2</v>
      </c>
      <c r="BD41" s="48">
        <v>0</v>
      </c>
      <c r="BE41" s="49">
        <v>0</v>
      </c>
      <c r="BF41" s="48">
        <v>0</v>
      </c>
      <c r="BG41" s="49">
        <v>0</v>
      </c>
      <c r="BH41" s="48">
        <v>0</v>
      </c>
      <c r="BI41" s="49">
        <v>0</v>
      </c>
      <c r="BJ41" s="48">
        <v>16</v>
      </c>
      <c r="BK41" s="49">
        <v>100</v>
      </c>
      <c r="BL41" s="48">
        <v>16</v>
      </c>
    </row>
    <row r="42" spans="1:64" ht="15">
      <c r="A42" s="64" t="s">
        <v>226</v>
      </c>
      <c r="B42" s="64" t="s">
        <v>227</v>
      </c>
      <c r="C42" s="65"/>
      <c r="D42" s="66"/>
      <c r="E42" s="67"/>
      <c r="F42" s="68"/>
      <c r="G42" s="65"/>
      <c r="H42" s="69"/>
      <c r="I42" s="70"/>
      <c r="J42" s="70"/>
      <c r="K42" s="34" t="s">
        <v>66</v>
      </c>
      <c r="L42" s="77">
        <v>94</v>
      </c>
      <c r="M42" s="77"/>
      <c r="N42" s="72"/>
      <c r="O42" s="79" t="s">
        <v>337</v>
      </c>
      <c r="P42" s="81">
        <v>43688.62924768519</v>
      </c>
      <c r="Q42" s="79" t="s">
        <v>373</v>
      </c>
      <c r="R42" s="79"/>
      <c r="S42" s="79"/>
      <c r="T42" s="79"/>
      <c r="U42" s="79"/>
      <c r="V42" s="82" t="s">
        <v>581</v>
      </c>
      <c r="W42" s="81">
        <v>43688.62924768519</v>
      </c>
      <c r="X42" s="82" t="s">
        <v>655</v>
      </c>
      <c r="Y42" s="79"/>
      <c r="Z42" s="79"/>
      <c r="AA42" s="85" t="s">
        <v>827</v>
      </c>
      <c r="AB42" s="85" t="s">
        <v>822</v>
      </c>
      <c r="AC42" s="79" t="b">
        <v>0</v>
      </c>
      <c r="AD42" s="79">
        <v>0</v>
      </c>
      <c r="AE42" s="85" t="s">
        <v>1037</v>
      </c>
      <c r="AF42" s="79" t="b">
        <v>0</v>
      </c>
      <c r="AG42" s="79" t="s">
        <v>1102</v>
      </c>
      <c r="AH42" s="79"/>
      <c r="AI42" s="85" t="s">
        <v>1033</v>
      </c>
      <c r="AJ42" s="79" t="b">
        <v>0</v>
      </c>
      <c r="AK42" s="79">
        <v>0</v>
      </c>
      <c r="AL42" s="85" t="s">
        <v>1033</v>
      </c>
      <c r="AM42" s="79" t="s">
        <v>1109</v>
      </c>
      <c r="AN42" s="79" t="b">
        <v>0</v>
      </c>
      <c r="AO42" s="85" t="s">
        <v>822</v>
      </c>
      <c r="AP42" s="79" t="s">
        <v>176</v>
      </c>
      <c r="AQ42" s="79">
        <v>0</v>
      </c>
      <c r="AR42" s="79">
        <v>0</v>
      </c>
      <c r="AS42" s="79"/>
      <c r="AT42" s="79"/>
      <c r="AU42" s="79"/>
      <c r="AV42" s="79"/>
      <c r="AW42" s="79"/>
      <c r="AX42" s="79"/>
      <c r="AY42" s="79"/>
      <c r="AZ42" s="79"/>
      <c r="BA42">
        <v>3</v>
      </c>
      <c r="BB42" s="78" t="str">
        <f>REPLACE(INDEX(GroupVertices[Group],MATCH(Edges25[[#This Row],[Vertex 1]],GroupVertices[Vertex],0)),1,1,"")</f>
        <v>2</v>
      </c>
      <c r="BC42" s="78" t="str">
        <f>REPLACE(INDEX(GroupVertices[Group],MATCH(Edges25[[#This Row],[Vertex 2]],GroupVertices[Vertex],0)),1,1,"")</f>
        <v>2</v>
      </c>
      <c r="BD42" s="48">
        <v>0</v>
      </c>
      <c r="BE42" s="49">
        <v>0</v>
      </c>
      <c r="BF42" s="48">
        <v>0</v>
      </c>
      <c r="BG42" s="49">
        <v>0</v>
      </c>
      <c r="BH42" s="48">
        <v>0</v>
      </c>
      <c r="BI42" s="49">
        <v>0</v>
      </c>
      <c r="BJ42" s="48">
        <v>12</v>
      </c>
      <c r="BK42" s="49">
        <v>100</v>
      </c>
      <c r="BL42" s="48">
        <v>12</v>
      </c>
    </row>
    <row r="43" spans="1:64" ht="15">
      <c r="A43" s="64" t="s">
        <v>228</v>
      </c>
      <c r="B43" s="64" t="s">
        <v>267</v>
      </c>
      <c r="C43" s="65"/>
      <c r="D43" s="66"/>
      <c r="E43" s="67"/>
      <c r="F43" s="68"/>
      <c r="G43" s="65"/>
      <c r="H43" s="69"/>
      <c r="I43" s="70"/>
      <c r="J43" s="70"/>
      <c r="K43" s="34" t="s">
        <v>65</v>
      </c>
      <c r="L43" s="77">
        <v>95</v>
      </c>
      <c r="M43" s="77"/>
      <c r="N43" s="72"/>
      <c r="O43" s="79" t="s">
        <v>336</v>
      </c>
      <c r="P43" s="81">
        <v>43688.77162037037</v>
      </c>
      <c r="Q43" s="79" t="s">
        <v>374</v>
      </c>
      <c r="R43" s="79"/>
      <c r="S43" s="79"/>
      <c r="T43" s="79" t="s">
        <v>551</v>
      </c>
      <c r="U43" s="79"/>
      <c r="V43" s="82" t="s">
        <v>583</v>
      </c>
      <c r="W43" s="81">
        <v>43688.77162037037</v>
      </c>
      <c r="X43" s="82" t="s">
        <v>656</v>
      </c>
      <c r="Y43" s="79"/>
      <c r="Z43" s="79"/>
      <c r="AA43" s="85" t="s">
        <v>828</v>
      </c>
      <c r="AB43" s="85" t="s">
        <v>878</v>
      </c>
      <c r="AC43" s="79" t="b">
        <v>0</v>
      </c>
      <c r="AD43" s="79">
        <v>0</v>
      </c>
      <c r="AE43" s="85" t="s">
        <v>1031</v>
      </c>
      <c r="AF43" s="79" t="b">
        <v>0</v>
      </c>
      <c r="AG43" s="79" t="s">
        <v>1102</v>
      </c>
      <c r="AH43" s="79"/>
      <c r="AI43" s="85" t="s">
        <v>1033</v>
      </c>
      <c r="AJ43" s="79" t="b">
        <v>0</v>
      </c>
      <c r="AK43" s="79">
        <v>0</v>
      </c>
      <c r="AL43" s="85" t="s">
        <v>1033</v>
      </c>
      <c r="AM43" s="79" t="s">
        <v>1110</v>
      </c>
      <c r="AN43" s="79" t="b">
        <v>0</v>
      </c>
      <c r="AO43" s="85" t="s">
        <v>878</v>
      </c>
      <c r="AP43" s="79" t="s">
        <v>176</v>
      </c>
      <c r="AQ43" s="79">
        <v>0</v>
      </c>
      <c r="AR43" s="79">
        <v>0</v>
      </c>
      <c r="AS43" s="79"/>
      <c r="AT43" s="79"/>
      <c r="AU43" s="79"/>
      <c r="AV43" s="79"/>
      <c r="AW43" s="79"/>
      <c r="AX43" s="79"/>
      <c r="AY43" s="79"/>
      <c r="AZ43" s="79"/>
      <c r="BA43">
        <v>1</v>
      </c>
      <c r="BB43" s="78" t="str">
        <f>REPLACE(INDEX(GroupVertices[Group],MATCH(Edges25[[#This Row],[Vertex 1]],GroupVertices[Vertex],0)),1,1,"")</f>
        <v>2</v>
      </c>
      <c r="BC43" s="78" t="str">
        <f>REPLACE(INDEX(GroupVertices[Group],MATCH(Edges25[[#This Row],[Vertex 2]],GroupVertices[Vertex],0)),1,1,"")</f>
        <v>2</v>
      </c>
      <c r="BD43" s="48"/>
      <c r="BE43" s="49"/>
      <c r="BF43" s="48"/>
      <c r="BG43" s="49"/>
      <c r="BH43" s="48"/>
      <c r="BI43" s="49"/>
      <c r="BJ43" s="48"/>
      <c r="BK43" s="49"/>
      <c r="BL43" s="48"/>
    </row>
    <row r="44" spans="1:64" ht="15">
      <c r="A44" s="64" t="s">
        <v>229</v>
      </c>
      <c r="B44" s="64" t="s">
        <v>267</v>
      </c>
      <c r="C44" s="65"/>
      <c r="D44" s="66"/>
      <c r="E44" s="67"/>
      <c r="F44" s="68"/>
      <c r="G44" s="65"/>
      <c r="H44" s="69"/>
      <c r="I44" s="70"/>
      <c r="J44" s="70"/>
      <c r="K44" s="34" t="s">
        <v>65</v>
      </c>
      <c r="L44" s="77">
        <v>98</v>
      </c>
      <c r="M44" s="77"/>
      <c r="N44" s="72"/>
      <c r="O44" s="79" t="s">
        <v>336</v>
      </c>
      <c r="P44" s="81">
        <v>43689.436423611114</v>
      </c>
      <c r="Q44" s="79" t="s">
        <v>375</v>
      </c>
      <c r="R44" s="79"/>
      <c r="S44" s="79"/>
      <c r="T44" s="79"/>
      <c r="U44" s="79"/>
      <c r="V44" s="82" t="s">
        <v>584</v>
      </c>
      <c r="W44" s="81">
        <v>43689.436423611114</v>
      </c>
      <c r="X44" s="82" t="s">
        <v>657</v>
      </c>
      <c r="Y44" s="79"/>
      <c r="Z44" s="79"/>
      <c r="AA44" s="85" t="s">
        <v>829</v>
      </c>
      <c r="AB44" s="85" t="s">
        <v>833</v>
      </c>
      <c r="AC44" s="79" t="b">
        <v>0</v>
      </c>
      <c r="AD44" s="79">
        <v>0</v>
      </c>
      <c r="AE44" s="85" t="s">
        <v>1038</v>
      </c>
      <c r="AF44" s="79" t="b">
        <v>0</v>
      </c>
      <c r="AG44" s="79" t="s">
        <v>1102</v>
      </c>
      <c r="AH44" s="79"/>
      <c r="AI44" s="85" t="s">
        <v>1033</v>
      </c>
      <c r="AJ44" s="79" t="b">
        <v>0</v>
      </c>
      <c r="AK44" s="79">
        <v>0</v>
      </c>
      <c r="AL44" s="85" t="s">
        <v>1033</v>
      </c>
      <c r="AM44" s="79" t="s">
        <v>1112</v>
      </c>
      <c r="AN44" s="79" t="b">
        <v>0</v>
      </c>
      <c r="AO44" s="85" t="s">
        <v>833</v>
      </c>
      <c r="AP44" s="79" t="s">
        <v>176</v>
      </c>
      <c r="AQ44" s="79">
        <v>0</v>
      </c>
      <c r="AR44" s="79">
        <v>0</v>
      </c>
      <c r="AS44" s="79"/>
      <c r="AT44" s="79"/>
      <c r="AU44" s="79"/>
      <c r="AV44" s="79"/>
      <c r="AW44" s="79"/>
      <c r="AX44" s="79"/>
      <c r="AY44" s="79"/>
      <c r="AZ44" s="79"/>
      <c r="BA44">
        <v>1</v>
      </c>
      <c r="BB44" s="78" t="str">
        <f>REPLACE(INDEX(GroupVertices[Group],MATCH(Edges25[[#This Row],[Vertex 1]],GroupVertices[Vertex],0)),1,1,"")</f>
        <v>2</v>
      </c>
      <c r="BC44" s="78" t="str">
        <f>REPLACE(INDEX(GroupVertices[Group],MATCH(Edges25[[#This Row],[Vertex 2]],GroupVertices[Vertex],0)),1,1,"")</f>
        <v>2</v>
      </c>
      <c r="BD44" s="48"/>
      <c r="BE44" s="49"/>
      <c r="BF44" s="48"/>
      <c r="BG44" s="49"/>
      <c r="BH44" s="48"/>
      <c r="BI44" s="49"/>
      <c r="BJ44" s="48"/>
      <c r="BK44" s="49"/>
      <c r="BL44" s="48"/>
    </row>
    <row r="45" spans="1:64" ht="15">
      <c r="A45" s="64" t="s">
        <v>230</v>
      </c>
      <c r="B45" s="64" t="s">
        <v>249</v>
      </c>
      <c r="C45" s="65"/>
      <c r="D45" s="66"/>
      <c r="E45" s="67"/>
      <c r="F45" s="68"/>
      <c r="G45" s="65"/>
      <c r="H45" s="69"/>
      <c r="I45" s="70"/>
      <c r="J45" s="70"/>
      <c r="K45" s="34" t="s">
        <v>65</v>
      </c>
      <c r="L45" s="77">
        <v>103</v>
      </c>
      <c r="M45" s="77"/>
      <c r="N45" s="72"/>
      <c r="O45" s="79" t="s">
        <v>337</v>
      </c>
      <c r="P45" s="81">
        <v>43687.78333333333</v>
      </c>
      <c r="Q45" s="79" t="s">
        <v>376</v>
      </c>
      <c r="R45" s="79"/>
      <c r="S45" s="79"/>
      <c r="T45" s="79"/>
      <c r="U45" s="82" t="s">
        <v>558</v>
      </c>
      <c r="V45" s="82" t="s">
        <v>558</v>
      </c>
      <c r="W45" s="81">
        <v>43687.78333333333</v>
      </c>
      <c r="X45" s="82" t="s">
        <v>658</v>
      </c>
      <c r="Y45" s="79"/>
      <c r="Z45" s="79"/>
      <c r="AA45" s="85" t="s">
        <v>830</v>
      </c>
      <c r="AB45" s="85" t="s">
        <v>953</v>
      </c>
      <c r="AC45" s="79" t="b">
        <v>0</v>
      </c>
      <c r="AD45" s="79">
        <v>0</v>
      </c>
      <c r="AE45" s="85" t="s">
        <v>1031</v>
      </c>
      <c r="AF45" s="79" t="b">
        <v>0</v>
      </c>
      <c r="AG45" s="79" t="s">
        <v>1104</v>
      </c>
      <c r="AH45" s="79"/>
      <c r="AI45" s="85" t="s">
        <v>1033</v>
      </c>
      <c r="AJ45" s="79" t="b">
        <v>0</v>
      </c>
      <c r="AK45" s="79">
        <v>0</v>
      </c>
      <c r="AL45" s="85" t="s">
        <v>1033</v>
      </c>
      <c r="AM45" s="79" t="s">
        <v>1110</v>
      </c>
      <c r="AN45" s="79" t="b">
        <v>0</v>
      </c>
      <c r="AO45" s="85" t="s">
        <v>953</v>
      </c>
      <c r="AP45" s="79" t="s">
        <v>176</v>
      </c>
      <c r="AQ45" s="79">
        <v>0</v>
      </c>
      <c r="AR45" s="79">
        <v>0</v>
      </c>
      <c r="AS45" s="79" t="s">
        <v>1114</v>
      </c>
      <c r="AT45" s="79" t="s">
        <v>1124</v>
      </c>
      <c r="AU45" s="79" t="s">
        <v>1125</v>
      </c>
      <c r="AV45" s="79" t="s">
        <v>1126</v>
      </c>
      <c r="AW45" s="79" t="s">
        <v>1135</v>
      </c>
      <c r="AX45" s="79" t="s">
        <v>1144</v>
      </c>
      <c r="AY45" s="79" t="s">
        <v>1152</v>
      </c>
      <c r="AZ45" s="82" t="s">
        <v>1155</v>
      </c>
      <c r="BA45">
        <v>3</v>
      </c>
      <c r="BB45" s="78" t="str">
        <f>REPLACE(INDEX(GroupVertices[Group],MATCH(Edges25[[#This Row],[Vertex 1]],GroupVertices[Vertex],0)),1,1,"")</f>
        <v>1</v>
      </c>
      <c r="BC45" s="78" t="str">
        <f>REPLACE(INDEX(GroupVertices[Group],MATCH(Edges25[[#This Row],[Vertex 2]],GroupVertices[Vertex],0)),1,1,"")</f>
        <v>1</v>
      </c>
      <c r="BD45" s="48">
        <v>0</v>
      </c>
      <c r="BE45" s="49">
        <v>0</v>
      </c>
      <c r="BF45" s="48">
        <v>0</v>
      </c>
      <c r="BG45" s="49">
        <v>0</v>
      </c>
      <c r="BH45" s="48">
        <v>0</v>
      </c>
      <c r="BI45" s="49">
        <v>0</v>
      </c>
      <c r="BJ45" s="48">
        <v>1</v>
      </c>
      <c r="BK45" s="49">
        <v>100</v>
      </c>
      <c r="BL45" s="48">
        <v>1</v>
      </c>
    </row>
    <row r="46" spans="1:64" ht="15">
      <c r="A46" s="64" t="s">
        <v>230</v>
      </c>
      <c r="B46" s="64" t="s">
        <v>249</v>
      </c>
      <c r="C46" s="65"/>
      <c r="D46" s="66"/>
      <c r="E46" s="67"/>
      <c r="F46" s="68"/>
      <c r="G46" s="65"/>
      <c r="H46" s="69"/>
      <c r="I46" s="70"/>
      <c r="J46" s="70"/>
      <c r="K46" s="34" t="s">
        <v>65</v>
      </c>
      <c r="L46" s="77">
        <v>104</v>
      </c>
      <c r="M46" s="77"/>
      <c r="N46" s="72"/>
      <c r="O46" s="79" t="s">
        <v>337</v>
      </c>
      <c r="P46" s="81">
        <v>43688.93038194445</v>
      </c>
      <c r="Q46" s="79" t="s">
        <v>377</v>
      </c>
      <c r="R46" s="79"/>
      <c r="S46" s="79"/>
      <c r="T46" s="79" t="s">
        <v>552</v>
      </c>
      <c r="U46" s="79"/>
      <c r="V46" s="82" t="s">
        <v>585</v>
      </c>
      <c r="W46" s="81">
        <v>43688.93038194445</v>
      </c>
      <c r="X46" s="82" t="s">
        <v>659</v>
      </c>
      <c r="Y46" s="79"/>
      <c r="Z46" s="79"/>
      <c r="AA46" s="85" t="s">
        <v>831</v>
      </c>
      <c r="AB46" s="79"/>
      <c r="AC46" s="79" t="b">
        <v>0</v>
      </c>
      <c r="AD46" s="79">
        <v>0</v>
      </c>
      <c r="AE46" s="85" t="s">
        <v>1031</v>
      </c>
      <c r="AF46" s="79" t="b">
        <v>1</v>
      </c>
      <c r="AG46" s="79" t="s">
        <v>1102</v>
      </c>
      <c r="AH46" s="79"/>
      <c r="AI46" s="85" t="s">
        <v>1108</v>
      </c>
      <c r="AJ46" s="79" t="b">
        <v>0</v>
      </c>
      <c r="AK46" s="79">
        <v>0</v>
      </c>
      <c r="AL46" s="85" t="s">
        <v>1033</v>
      </c>
      <c r="AM46" s="79" t="s">
        <v>1110</v>
      </c>
      <c r="AN46" s="79" t="b">
        <v>0</v>
      </c>
      <c r="AO46" s="85" t="s">
        <v>831</v>
      </c>
      <c r="AP46" s="79" t="s">
        <v>176</v>
      </c>
      <c r="AQ46" s="79">
        <v>0</v>
      </c>
      <c r="AR46" s="79">
        <v>0</v>
      </c>
      <c r="AS46" s="79" t="s">
        <v>1114</v>
      </c>
      <c r="AT46" s="79" t="s">
        <v>1124</v>
      </c>
      <c r="AU46" s="79" t="s">
        <v>1125</v>
      </c>
      <c r="AV46" s="79" t="s">
        <v>1126</v>
      </c>
      <c r="AW46" s="79" t="s">
        <v>1135</v>
      </c>
      <c r="AX46" s="79" t="s">
        <v>1144</v>
      </c>
      <c r="AY46" s="79" t="s">
        <v>1152</v>
      </c>
      <c r="AZ46" s="82" t="s">
        <v>1155</v>
      </c>
      <c r="BA46">
        <v>3</v>
      </c>
      <c r="BB46" s="78" t="str">
        <f>REPLACE(INDEX(GroupVertices[Group],MATCH(Edges25[[#This Row],[Vertex 1]],GroupVertices[Vertex],0)),1,1,"")</f>
        <v>1</v>
      </c>
      <c r="BC46" s="78" t="str">
        <f>REPLACE(INDEX(GroupVertices[Group],MATCH(Edges25[[#This Row],[Vertex 2]],GroupVertices[Vertex],0)),1,1,"")</f>
        <v>1</v>
      </c>
      <c r="BD46" s="48">
        <v>0</v>
      </c>
      <c r="BE46" s="49">
        <v>0</v>
      </c>
      <c r="BF46" s="48">
        <v>0</v>
      </c>
      <c r="BG46" s="49">
        <v>0</v>
      </c>
      <c r="BH46" s="48">
        <v>0</v>
      </c>
      <c r="BI46" s="49">
        <v>0</v>
      </c>
      <c r="BJ46" s="48">
        <v>6</v>
      </c>
      <c r="BK46" s="49">
        <v>100</v>
      </c>
      <c r="BL46" s="48">
        <v>6</v>
      </c>
    </row>
    <row r="47" spans="1:64" ht="15">
      <c r="A47" s="64" t="s">
        <v>230</v>
      </c>
      <c r="B47" s="64" t="s">
        <v>249</v>
      </c>
      <c r="C47" s="65"/>
      <c r="D47" s="66"/>
      <c r="E47" s="67"/>
      <c r="F47" s="68"/>
      <c r="G47" s="65"/>
      <c r="H47" s="69"/>
      <c r="I47" s="70"/>
      <c r="J47" s="70"/>
      <c r="K47" s="34" t="s">
        <v>65</v>
      </c>
      <c r="L47" s="77">
        <v>105</v>
      </c>
      <c r="M47" s="77"/>
      <c r="N47" s="72"/>
      <c r="O47" s="79" t="s">
        <v>337</v>
      </c>
      <c r="P47" s="81">
        <v>43690.86306712963</v>
      </c>
      <c r="Q47" s="79" t="s">
        <v>378</v>
      </c>
      <c r="R47" s="79"/>
      <c r="S47" s="79"/>
      <c r="T47" s="79"/>
      <c r="U47" s="82" t="s">
        <v>559</v>
      </c>
      <c r="V47" s="82" t="s">
        <v>559</v>
      </c>
      <c r="W47" s="81">
        <v>43690.86306712963</v>
      </c>
      <c r="X47" s="82" t="s">
        <v>660</v>
      </c>
      <c r="Y47" s="79"/>
      <c r="Z47" s="79"/>
      <c r="AA47" s="85" t="s">
        <v>832</v>
      </c>
      <c r="AB47" s="85" t="s">
        <v>954</v>
      </c>
      <c r="AC47" s="79" t="b">
        <v>0</v>
      </c>
      <c r="AD47" s="79">
        <v>0</v>
      </c>
      <c r="AE47" s="85" t="s">
        <v>1031</v>
      </c>
      <c r="AF47" s="79" t="b">
        <v>0</v>
      </c>
      <c r="AG47" s="79" t="s">
        <v>1102</v>
      </c>
      <c r="AH47" s="79"/>
      <c r="AI47" s="85" t="s">
        <v>1033</v>
      </c>
      <c r="AJ47" s="79" t="b">
        <v>0</v>
      </c>
      <c r="AK47" s="79">
        <v>0</v>
      </c>
      <c r="AL47" s="85" t="s">
        <v>1033</v>
      </c>
      <c r="AM47" s="79" t="s">
        <v>1110</v>
      </c>
      <c r="AN47" s="79" t="b">
        <v>0</v>
      </c>
      <c r="AO47" s="85" t="s">
        <v>954</v>
      </c>
      <c r="AP47" s="79" t="s">
        <v>176</v>
      </c>
      <c r="AQ47" s="79">
        <v>0</v>
      </c>
      <c r="AR47" s="79">
        <v>0</v>
      </c>
      <c r="AS47" s="79" t="s">
        <v>1115</v>
      </c>
      <c r="AT47" s="79" t="s">
        <v>1124</v>
      </c>
      <c r="AU47" s="79" t="s">
        <v>1125</v>
      </c>
      <c r="AV47" s="79" t="s">
        <v>1127</v>
      </c>
      <c r="AW47" s="79" t="s">
        <v>1136</v>
      </c>
      <c r="AX47" s="79" t="s">
        <v>1145</v>
      </c>
      <c r="AY47" s="79" t="s">
        <v>1153</v>
      </c>
      <c r="AZ47" s="82" t="s">
        <v>1156</v>
      </c>
      <c r="BA47">
        <v>3</v>
      </c>
      <c r="BB47" s="78" t="str">
        <f>REPLACE(INDEX(GroupVertices[Group],MATCH(Edges25[[#This Row],[Vertex 1]],GroupVertices[Vertex],0)),1,1,"")</f>
        <v>1</v>
      </c>
      <c r="BC47" s="78" t="str">
        <f>REPLACE(INDEX(GroupVertices[Group],MATCH(Edges25[[#This Row],[Vertex 2]],GroupVertices[Vertex],0)),1,1,"")</f>
        <v>1</v>
      </c>
      <c r="BD47" s="48">
        <v>0</v>
      </c>
      <c r="BE47" s="49">
        <v>0</v>
      </c>
      <c r="BF47" s="48">
        <v>0</v>
      </c>
      <c r="BG47" s="49">
        <v>0</v>
      </c>
      <c r="BH47" s="48">
        <v>0</v>
      </c>
      <c r="BI47" s="49">
        <v>0</v>
      </c>
      <c r="BJ47" s="48">
        <v>11</v>
      </c>
      <c r="BK47" s="49">
        <v>100</v>
      </c>
      <c r="BL47" s="48">
        <v>11</v>
      </c>
    </row>
    <row r="48" spans="1:64" ht="15">
      <c r="A48" s="64" t="s">
        <v>231</v>
      </c>
      <c r="B48" s="64" t="s">
        <v>224</v>
      </c>
      <c r="C48" s="65"/>
      <c r="D48" s="66"/>
      <c r="E48" s="67"/>
      <c r="F48" s="68"/>
      <c r="G48" s="65"/>
      <c r="H48" s="69"/>
      <c r="I48" s="70"/>
      <c r="J48" s="70"/>
      <c r="K48" s="34" t="s">
        <v>65</v>
      </c>
      <c r="L48" s="77">
        <v>106</v>
      </c>
      <c r="M48" s="77"/>
      <c r="N48" s="72"/>
      <c r="O48" s="79" t="s">
        <v>337</v>
      </c>
      <c r="P48" s="81">
        <v>43687.87688657407</v>
      </c>
      <c r="Q48" s="79" t="s">
        <v>379</v>
      </c>
      <c r="R48" s="82" t="s">
        <v>525</v>
      </c>
      <c r="S48" s="79" t="s">
        <v>548</v>
      </c>
      <c r="T48" s="79"/>
      <c r="U48" s="79"/>
      <c r="V48" s="82" t="s">
        <v>586</v>
      </c>
      <c r="W48" s="81">
        <v>43687.87688657407</v>
      </c>
      <c r="X48" s="82" t="s">
        <v>661</v>
      </c>
      <c r="Y48" s="79"/>
      <c r="Z48" s="79"/>
      <c r="AA48" s="85" t="s">
        <v>833</v>
      </c>
      <c r="AB48" s="85" t="s">
        <v>835</v>
      </c>
      <c r="AC48" s="79" t="b">
        <v>0</v>
      </c>
      <c r="AD48" s="79">
        <v>0</v>
      </c>
      <c r="AE48" s="85" t="s">
        <v>1034</v>
      </c>
      <c r="AF48" s="79" t="b">
        <v>0</v>
      </c>
      <c r="AG48" s="79" t="s">
        <v>1102</v>
      </c>
      <c r="AH48" s="79"/>
      <c r="AI48" s="85" t="s">
        <v>1033</v>
      </c>
      <c r="AJ48" s="79" t="b">
        <v>0</v>
      </c>
      <c r="AK48" s="79">
        <v>0</v>
      </c>
      <c r="AL48" s="85" t="s">
        <v>1033</v>
      </c>
      <c r="AM48" s="79" t="s">
        <v>1110</v>
      </c>
      <c r="AN48" s="79" t="b">
        <v>1</v>
      </c>
      <c r="AO48" s="85" t="s">
        <v>835</v>
      </c>
      <c r="AP48" s="79" t="s">
        <v>176</v>
      </c>
      <c r="AQ48" s="79">
        <v>0</v>
      </c>
      <c r="AR48" s="79">
        <v>0</v>
      </c>
      <c r="AS48" s="79"/>
      <c r="AT48" s="79"/>
      <c r="AU48" s="79"/>
      <c r="AV48" s="79"/>
      <c r="AW48" s="79"/>
      <c r="AX48" s="79"/>
      <c r="AY48" s="79"/>
      <c r="AZ48" s="79"/>
      <c r="BA48">
        <v>1</v>
      </c>
      <c r="BB48" s="78" t="str">
        <f>REPLACE(INDEX(GroupVertices[Group],MATCH(Edges25[[#This Row],[Vertex 1]],GroupVertices[Vertex],0)),1,1,"")</f>
        <v>2</v>
      </c>
      <c r="BC48" s="78" t="str">
        <f>REPLACE(INDEX(GroupVertices[Group],MATCH(Edges25[[#This Row],[Vertex 2]],GroupVertices[Vertex],0)),1,1,"")</f>
        <v>2</v>
      </c>
      <c r="BD48" s="48"/>
      <c r="BE48" s="49"/>
      <c r="BF48" s="48"/>
      <c r="BG48" s="49"/>
      <c r="BH48" s="48"/>
      <c r="BI48" s="49"/>
      <c r="BJ48" s="48"/>
      <c r="BK48" s="49"/>
      <c r="BL48" s="48"/>
    </row>
    <row r="49" spans="1:64" ht="15">
      <c r="A49" s="64" t="s">
        <v>231</v>
      </c>
      <c r="B49" s="64" t="s">
        <v>224</v>
      </c>
      <c r="C49" s="65"/>
      <c r="D49" s="66"/>
      <c r="E49" s="67"/>
      <c r="F49" s="68"/>
      <c r="G49" s="65"/>
      <c r="H49" s="69"/>
      <c r="I49" s="70"/>
      <c r="J49" s="70"/>
      <c r="K49" s="34" t="s">
        <v>65</v>
      </c>
      <c r="L49" s="77">
        <v>107</v>
      </c>
      <c r="M49" s="77"/>
      <c r="N49" s="72"/>
      <c r="O49" s="79" t="s">
        <v>336</v>
      </c>
      <c r="P49" s="81">
        <v>43687.90607638889</v>
      </c>
      <c r="Q49" s="79" t="s">
        <v>380</v>
      </c>
      <c r="R49" s="79"/>
      <c r="S49" s="79"/>
      <c r="T49" s="79"/>
      <c r="U49" s="79"/>
      <c r="V49" s="82" t="s">
        <v>586</v>
      </c>
      <c r="W49" s="81">
        <v>43687.90607638889</v>
      </c>
      <c r="X49" s="82" t="s">
        <v>662</v>
      </c>
      <c r="Y49" s="79"/>
      <c r="Z49" s="79"/>
      <c r="AA49" s="85" t="s">
        <v>834</v>
      </c>
      <c r="AB49" s="85" t="s">
        <v>836</v>
      </c>
      <c r="AC49" s="79" t="b">
        <v>0</v>
      </c>
      <c r="AD49" s="79">
        <v>1</v>
      </c>
      <c r="AE49" s="85" t="s">
        <v>1035</v>
      </c>
      <c r="AF49" s="79" t="b">
        <v>0</v>
      </c>
      <c r="AG49" s="79" t="s">
        <v>1102</v>
      </c>
      <c r="AH49" s="79"/>
      <c r="AI49" s="85" t="s">
        <v>1033</v>
      </c>
      <c r="AJ49" s="79" t="b">
        <v>0</v>
      </c>
      <c r="AK49" s="79">
        <v>0</v>
      </c>
      <c r="AL49" s="85" t="s">
        <v>1033</v>
      </c>
      <c r="AM49" s="79" t="s">
        <v>1110</v>
      </c>
      <c r="AN49" s="79" t="b">
        <v>0</v>
      </c>
      <c r="AO49" s="85" t="s">
        <v>836</v>
      </c>
      <c r="AP49" s="79" t="s">
        <v>176</v>
      </c>
      <c r="AQ49" s="79">
        <v>0</v>
      </c>
      <c r="AR49" s="79">
        <v>0</v>
      </c>
      <c r="AS49" s="79"/>
      <c r="AT49" s="79"/>
      <c r="AU49" s="79"/>
      <c r="AV49" s="79"/>
      <c r="AW49" s="79"/>
      <c r="AX49" s="79"/>
      <c r="AY49" s="79"/>
      <c r="AZ49" s="79"/>
      <c r="BA49">
        <v>1</v>
      </c>
      <c r="BB49" s="78" t="str">
        <f>REPLACE(INDEX(GroupVertices[Group],MATCH(Edges25[[#This Row],[Vertex 1]],GroupVertices[Vertex],0)),1,1,"")</f>
        <v>2</v>
      </c>
      <c r="BC49" s="78" t="str">
        <f>REPLACE(INDEX(GroupVertices[Group],MATCH(Edges25[[#This Row],[Vertex 2]],GroupVertices[Vertex],0)),1,1,"")</f>
        <v>2</v>
      </c>
      <c r="BD49" s="48"/>
      <c r="BE49" s="49"/>
      <c r="BF49" s="48"/>
      <c r="BG49" s="49"/>
      <c r="BH49" s="48"/>
      <c r="BI49" s="49"/>
      <c r="BJ49" s="48"/>
      <c r="BK49" s="49"/>
      <c r="BL49" s="48"/>
    </row>
    <row r="50" spans="1:64" ht="15">
      <c r="A50" s="64" t="s">
        <v>224</v>
      </c>
      <c r="B50" s="64" t="s">
        <v>267</v>
      </c>
      <c r="C50" s="65"/>
      <c r="D50" s="66"/>
      <c r="E50" s="67"/>
      <c r="F50" s="68"/>
      <c r="G50" s="65"/>
      <c r="H50" s="69"/>
      <c r="I50" s="70"/>
      <c r="J50" s="70"/>
      <c r="K50" s="34" t="s">
        <v>65</v>
      </c>
      <c r="L50" s="77">
        <v>108</v>
      </c>
      <c r="M50" s="77"/>
      <c r="N50" s="72"/>
      <c r="O50" s="79" t="s">
        <v>336</v>
      </c>
      <c r="P50" s="81">
        <v>43687.7680787037</v>
      </c>
      <c r="Q50" s="79" t="s">
        <v>381</v>
      </c>
      <c r="R50" s="82" t="s">
        <v>526</v>
      </c>
      <c r="S50" s="79" t="s">
        <v>548</v>
      </c>
      <c r="T50" s="79"/>
      <c r="U50" s="79"/>
      <c r="V50" s="82" t="s">
        <v>579</v>
      </c>
      <c r="W50" s="81">
        <v>43687.7680787037</v>
      </c>
      <c r="X50" s="82" t="s">
        <v>663</v>
      </c>
      <c r="Y50" s="79"/>
      <c r="Z50" s="79"/>
      <c r="AA50" s="85" t="s">
        <v>835</v>
      </c>
      <c r="AB50" s="85" t="s">
        <v>878</v>
      </c>
      <c r="AC50" s="79" t="b">
        <v>0</v>
      </c>
      <c r="AD50" s="79">
        <v>0</v>
      </c>
      <c r="AE50" s="85" t="s">
        <v>1031</v>
      </c>
      <c r="AF50" s="79" t="b">
        <v>0</v>
      </c>
      <c r="AG50" s="79" t="s">
        <v>1102</v>
      </c>
      <c r="AH50" s="79"/>
      <c r="AI50" s="85" t="s">
        <v>1033</v>
      </c>
      <c r="AJ50" s="79" t="b">
        <v>0</v>
      </c>
      <c r="AK50" s="79">
        <v>0</v>
      </c>
      <c r="AL50" s="85" t="s">
        <v>1033</v>
      </c>
      <c r="AM50" s="79" t="s">
        <v>1109</v>
      </c>
      <c r="AN50" s="79" t="b">
        <v>1</v>
      </c>
      <c r="AO50" s="85" t="s">
        <v>878</v>
      </c>
      <c r="AP50" s="79" t="s">
        <v>176</v>
      </c>
      <c r="AQ50" s="79">
        <v>0</v>
      </c>
      <c r="AR50" s="79">
        <v>0</v>
      </c>
      <c r="AS50" s="79"/>
      <c r="AT50" s="79"/>
      <c r="AU50" s="79"/>
      <c r="AV50" s="79"/>
      <c r="AW50" s="79"/>
      <c r="AX50" s="79"/>
      <c r="AY50" s="79"/>
      <c r="AZ50" s="79"/>
      <c r="BA50">
        <v>12</v>
      </c>
      <c r="BB50" s="78" t="str">
        <f>REPLACE(INDEX(GroupVertices[Group],MATCH(Edges25[[#This Row],[Vertex 1]],GroupVertices[Vertex],0)),1,1,"")</f>
        <v>2</v>
      </c>
      <c r="BC50" s="78" t="str">
        <f>REPLACE(INDEX(GroupVertices[Group],MATCH(Edges25[[#This Row],[Vertex 2]],GroupVertices[Vertex],0)),1,1,"")</f>
        <v>2</v>
      </c>
      <c r="BD50" s="48"/>
      <c r="BE50" s="49"/>
      <c r="BF50" s="48"/>
      <c r="BG50" s="49"/>
      <c r="BH50" s="48"/>
      <c r="BI50" s="49"/>
      <c r="BJ50" s="48"/>
      <c r="BK50" s="49"/>
      <c r="BL50" s="48"/>
    </row>
    <row r="51" spans="1:64" ht="15">
      <c r="A51" s="64" t="s">
        <v>226</v>
      </c>
      <c r="B51" s="64" t="s">
        <v>224</v>
      </c>
      <c r="C51" s="65"/>
      <c r="D51" s="66"/>
      <c r="E51" s="67"/>
      <c r="F51" s="68"/>
      <c r="G51" s="65"/>
      <c r="H51" s="69"/>
      <c r="I51" s="70"/>
      <c r="J51" s="70"/>
      <c r="K51" s="34" t="s">
        <v>66</v>
      </c>
      <c r="L51" s="77">
        <v>144</v>
      </c>
      <c r="M51" s="77"/>
      <c r="N51" s="72"/>
      <c r="O51" s="79" t="s">
        <v>336</v>
      </c>
      <c r="P51" s="81">
        <v>43687.89246527778</v>
      </c>
      <c r="Q51" s="79" t="s">
        <v>382</v>
      </c>
      <c r="R51" s="79"/>
      <c r="S51" s="79"/>
      <c r="T51" s="79"/>
      <c r="U51" s="79"/>
      <c r="V51" s="82" t="s">
        <v>581</v>
      </c>
      <c r="W51" s="81">
        <v>43687.89246527778</v>
      </c>
      <c r="X51" s="82" t="s">
        <v>664</v>
      </c>
      <c r="Y51" s="79"/>
      <c r="Z51" s="79"/>
      <c r="AA51" s="85" t="s">
        <v>836</v>
      </c>
      <c r="AB51" s="85" t="s">
        <v>833</v>
      </c>
      <c r="AC51" s="79" t="b">
        <v>0</v>
      </c>
      <c r="AD51" s="79">
        <v>0</v>
      </c>
      <c r="AE51" s="85" t="s">
        <v>1038</v>
      </c>
      <c r="AF51" s="79" t="b">
        <v>0</v>
      </c>
      <c r="AG51" s="79" t="s">
        <v>1102</v>
      </c>
      <c r="AH51" s="79"/>
      <c r="AI51" s="85" t="s">
        <v>1033</v>
      </c>
      <c r="AJ51" s="79" t="b">
        <v>0</v>
      </c>
      <c r="AK51" s="79">
        <v>0</v>
      </c>
      <c r="AL51" s="85" t="s">
        <v>1033</v>
      </c>
      <c r="AM51" s="79" t="s">
        <v>1109</v>
      </c>
      <c r="AN51" s="79" t="b">
        <v>0</v>
      </c>
      <c r="AO51" s="85" t="s">
        <v>833</v>
      </c>
      <c r="AP51" s="79" t="s">
        <v>176</v>
      </c>
      <c r="AQ51" s="79">
        <v>0</v>
      </c>
      <c r="AR51" s="79">
        <v>0</v>
      </c>
      <c r="AS51" s="79"/>
      <c r="AT51" s="79"/>
      <c r="AU51" s="79"/>
      <c r="AV51" s="79"/>
      <c r="AW51" s="79"/>
      <c r="AX51" s="79"/>
      <c r="AY51" s="79"/>
      <c r="AZ51" s="79"/>
      <c r="BA51">
        <v>4</v>
      </c>
      <c r="BB51" s="78" t="str">
        <f>REPLACE(INDEX(GroupVertices[Group],MATCH(Edges25[[#This Row],[Vertex 1]],GroupVertices[Vertex],0)),1,1,"")</f>
        <v>2</v>
      </c>
      <c r="BC51" s="78" t="str">
        <f>REPLACE(INDEX(GroupVertices[Group],MATCH(Edges25[[#This Row],[Vertex 2]],GroupVertices[Vertex],0)),1,1,"")</f>
        <v>2</v>
      </c>
      <c r="BD51" s="48"/>
      <c r="BE51" s="49"/>
      <c r="BF51" s="48"/>
      <c r="BG51" s="49"/>
      <c r="BH51" s="48"/>
      <c r="BI51" s="49"/>
      <c r="BJ51" s="48"/>
      <c r="BK51" s="49"/>
      <c r="BL51" s="48"/>
    </row>
    <row r="52" spans="1:64" ht="15">
      <c r="A52" s="64" t="s">
        <v>232</v>
      </c>
      <c r="B52" s="64" t="s">
        <v>224</v>
      </c>
      <c r="C52" s="65"/>
      <c r="D52" s="66"/>
      <c r="E52" s="67"/>
      <c r="F52" s="68"/>
      <c r="G52" s="65"/>
      <c r="H52" s="69"/>
      <c r="I52" s="70"/>
      <c r="J52" s="70"/>
      <c r="K52" s="34" t="s">
        <v>65</v>
      </c>
      <c r="L52" s="77">
        <v>150</v>
      </c>
      <c r="M52" s="77"/>
      <c r="N52" s="72"/>
      <c r="O52" s="79" t="s">
        <v>336</v>
      </c>
      <c r="P52" s="81">
        <v>43689.50716435185</v>
      </c>
      <c r="Q52" s="79" t="s">
        <v>383</v>
      </c>
      <c r="R52" s="82" t="s">
        <v>527</v>
      </c>
      <c r="S52" s="79" t="s">
        <v>548</v>
      </c>
      <c r="T52" s="79"/>
      <c r="U52" s="79"/>
      <c r="V52" s="82" t="s">
        <v>587</v>
      </c>
      <c r="W52" s="81">
        <v>43689.50716435185</v>
      </c>
      <c r="X52" s="82" t="s">
        <v>665</v>
      </c>
      <c r="Y52" s="79"/>
      <c r="Z52" s="79"/>
      <c r="AA52" s="85" t="s">
        <v>837</v>
      </c>
      <c r="AB52" s="85" t="s">
        <v>842</v>
      </c>
      <c r="AC52" s="79" t="b">
        <v>0</v>
      </c>
      <c r="AD52" s="79">
        <v>0</v>
      </c>
      <c r="AE52" s="85" t="s">
        <v>1039</v>
      </c>
      <c r="AF52" s="79" t="b">
        <v>0</v>
      </c>
      <c r="AG52" s="79" t="s">
        <v>1102</v>
      </c>
      <c r="AH52" s="79"/>
      <c r="AI52" s="85" t="s">
        <v>1033</v>
      </c>
      <c r="AJ52" s="79" t="b">
        <v>0</v>
      </c>
      <c r="AK52" s="79">
        <v>0</v>
      </c>
      <c r="AL52" s="85" t="s">
        <v>1033</v>
      </c>
      <c r="AM52" s="79" t="s">
        <v>1109</v>
      </c>
      <c r="AN52" s="79" t="b">
        <v>1</v>
      </c>
      <c r="AO52" s="85" t="s">
        <v>842</v>
      </c>
      <c r="AP52" s="79" t="s">
        <v>176</v>
      </c>
      <c r="AQ52" s="79">
        <v>0</v>
      </c>
      <c r="AR52" s="79">
        <v>0</v>
      </c>
      <c r="AS52" s="79"/>
      <c r="AT52" s="79"/>
      <c r="AU52" s="79"/>
      <c r="AV52" s="79"/>
      <c r="AW52" s="79"/>
      <c r="AX52" s="79"/>
      <c r="AY52" s="79"/>
      <c r="AZ52" s="79"/>
      <c r="BA52">
        <v>1</v>
      </c>
      <c r="BB52" s="78" t="str">
        <f>REPLACE(INDEX(GroupVertices[Group],MATCH(Edges25[[#This Row],[Vertex 1]],GroupVertices[Vertex],0)),1,1,"")</f>
        <v>2</v>
      </c>
      <c r="BC52" s="78" t="str">
        <f>REPLACE(INDEX(GroupVertices[Group],MATCH(Edges25[[#This Row],[Vertex 2]],GroupVertices[Vertex],0)),1,1,"")</f>
        <v>2</v>
      </c>
      <c r="BD52" s="48"/>
      <c r="BE52" s="49"/>
      <c r="BF52" s="48"/>
      <c r="BG52" s="49"/>
      <c r="BH52" s="48"/>
      <c r="BI52" s="49"/>
      <c r="BJ52" s="48"/>
      <c r="BK52" s="49"/>
      <c r="BL52" s="48"/>
    </row>
    <row r="53" spans="1:64" ht="15">
      <c r="A53" s="64" t="s">
        <v>233</v>
      </c>
      <c r="B53" s="64" t="s">
        <v>224</v>
      </c>
      <c r="C53" s="65"/>
      <c r="D53" s="66"/>
      <c r="E53" s="67"/>
      <c r="F53" s="68"/>
      <c r="G53" s="65"/>
      <c r="H53" s="69"/>
      <c r="I53" s="70"/>
      <c r="J53" s="70"/>
      <c r="K53" s="34" t="s">
        <v>65</v>
      </c>
      <c r="L53" s="77">
        <v>151</v>
      </c>
      <c r="M53" s="77"/>
      <c r="N53" s="72"/>
      <c r="O53" s="79" t="s">
        <v>336</v>
      </c>
      <c r="P53" s="81">
        <v>43692.78640046297</v>
      </c>
      <c r="Q53" s="79" t="s">
        <v>384</v>
      </c>
      <c r="R53" s="82" t="s">
        <v>528</v>
      </c>
      <c r="S53" s="79" t="s">
        <v>548</v>
      </c>
      <c r="T53" s="79"/>
      <c r="U53" s="79"/>
      <c r="V53" s="82" t="s">
        <v>588</v>
      </c>
      <c r="W53" s="81">
        <v>43692.78640046297</v>
      </c>
      <c r="X53" s="82" t="s">
        <v>666</v>
      </c>
      <c r="Y53" s="79"/>
      <c r="Z53" s="79"/>
      <c r="AA53" s="85" t="s">
        <v>838</v>
      </c>
      <c r="AB53" s="85" t="s">
        <v>837</v>
      </c>
      <c r="AC53" s="79" t="b">
        <v>0</v>
      </c>
      <c r="AD53" s="79">
        <v>0</v>
      </c>
      <c r="AE53" s="85" t="s">
        <v>1040</v>
      </c>
      <c r="AF53" s="79" t="b">
        <v>0</v>
      </c>
      <c r="AG53" s="79" t="s">
        <v>1102</v>
      </c>
      <c r="AH53" s="79"/>
      <c r="AI53" s="85" t="s">
        <v>1033</v>
      </c>
      <c r="AJ53" s="79" t="b">
        <v>0</v>
      </c>
      <c r="AK53" s="79">
        <v>0</v>
      </c>
      <c r="AL53" s="85" t="s">
        <v>1033</v>
      </c>
      <c r="AM53" s="79" t="s">
        <v>1111</v>
      </c>
      <c r="AN53" s="79" t="b">
        <v>1</v>
      </c>
      <c r="AO53" s="85" t="s">
        <v>837</v>
      </c>
      <c r="AP53" s="79" t="s">
        <v>176</v>
      </c>
      <c r="AQ53" s="79">
        <v>0</v>
      </c>
      <c r="AR53" s="79">
        <v>0</v>
      </c>
      <c r="AS53" s="79"/>
      <c r="AT53" s="79"/>
      <c r="AU53" s="79"/>
      <c r="AV53" s="79"/>
      <c r="AW53" s="79"/>
      <c r="AX53" s="79"/>
      <c r="AY53" s="79"/>
      <c r="AZ53" s="79"/>
      <c r="BA53">
        <v>4</v>
      </c>
      <c r="BB53" s="78" t="str">
        <f>REPLACE(INDEX(GroupVertices[Group],MATCH(Edges25[[#This Row],[Vertex 1]],GroupVertices[Vertex],0)),1,1,"")</f>
        <v>2</v>
      </c>
      <c r="BC53" s="78" t="str">
        <f>REPLACE(INDEX(GroupVertices[Group],MATCH(Edges25[[#This Row],[Vertex 2]],GroupVertices[Vertex],0)),1,1,"")</f>
        <v>2</v>
      </c>
      <c r="BD53" s="48"/>
      <c r="BE53" s="49"/>
      <c r="BF53" s="48"/>
      <c r="BG53" s="49"/>
      <c r="BH53" s="48"/>
      <c r="BI53" s="49"/>
      <c r="BJ53" s="48"/>
      <c r="BK53" s="49"/>
      <c r="BL53" s="48"/>
    </row>
    <row r="54" spans="1:64" ht="15">
      <c r="A54" s="64" t="s">
        <v>233</v>
      </c>
      <c r="B54" s="64" t="s">
        <v>224</v>
      </c>
      <c r="C54" s="65"/>
      <c r="D54" s="66"/>
      <c r="E54" s="67"/>
      <c r="F54" s="68"/>
      <c r="G54" s="65"/>
      <c r="H54" s="69"/>
      <c r="I54" s="70"/>
      <c r="J54" s="70"/>
      <c r="K54" s="34" t="s">
        <v>65</v>
      </c>
      <c r="L54" s="77">
        <v>152</v>
      </c>
      <c r="M54" s="77"/>
      <c r="N54" s="72"/>
      <c r="O54" s="79" t="s">
        <v>336</v>
      </c>
      <c r="P54" s="81">
        <v>43692.79599537037</v>
      </c>
      <c r="Q54" s="79" t="s">
        <v>385</v>
      </c>
      <c r="R54" s="82" t="s">
        <v>529</v>
      </c>
      <c r="S54" s="79" t="s">
        <v>548</v>
      </c>
      <c r="T54" s="79"/>
      <c r="U54" s="79"/>
      <c r="V54" s="82" t="s">
        <v>588</v>
      </c>
      <c r="W54" s="81">
        <v>43692.79599537037</v>
      </c>
      <c r="X54" s="82" t="s">
        <v>667</v>
      </c>
      <c r="Y54" s="79"/>
      <c r="Z54" s="79"/>
      <c r="AA54" s="85" t="s">
        <v>839</v>
      </c>
      <c r="AB54" s="85" t="s">
        <v>844</v>
      </c>
      <c r="AC54" s="79" t="b">
        <v>0</v>
      </c>
      <c r="AD54" s="79">
        <v>0</v>
      </c>
      <c r="AE54" s="85" t="s">
        <v>1039</v>
      </c>
      <c r="AF54" s="79" t="b">
        <v>0</v>
      </c>
      <c r="AG54" s="79" t="s">
        <v>1102</v>
      </c>
      <c r="AH54" s="79"/>
      <c r="AI54" s="85" t="s">
        <v>1033</v>
      </c>
      <c r="AJ54" s="79" t="b">
        <v>0</v>
      </c>
      <c r="AK54" s="79">
        <v>0</v>
      </c>
      <c r="AL54" s="85" t="s">
        <v>1033</v>
      </c>
      <c r="AM54" s="79" t="s">
        <v>1111</v>
      </c>
      <c r="AN54" s="79" t="b">
        <v>1</v>
      </c>
      <c r="AO54" s="85" t="s">
        <v>844</v>
      </c>
      <c r="AP54" s="79" t="s">
        <v>176</v>
      </c>
      <c r="AQ54" s="79">
        <v>0</v>
      </c>
      <c r="AR54" s="79">
        <v>0</v>
      </c>
      <c r="AS54" s="79"/>
      <c r="AT54" s="79"/>
      <c r="AU54" s="79"/>
      <c r="AV54" s="79"/>
      <c r="AW54" s="79"/>
      <c r="AX54" s="79"/>
      <c r="AY54" s="79"/>
      <c r="AZ54" s="79"/>
      <c r="BA54">
        <v>4</v>
      </c>
      <c r="BB54" s="78" t="str">
        <f>REPLACE(INDEX(GroupVertices[Group],MATCH(Edges25[[#This Row],[Vertex 1]],GroupVertices[Vertex],0)),1,1,"")</f>
        <v>2</v>
      </c>
      <c r="BC54" s="78" t="str">
        <f>REPLACE(INDEX(GroupVertices[Group],MATCH(Edges25[[#This Row],[Vertex 2]],GroupVertices[Vertex],0)),1,1,"")</f>
        <v>2</v>
      </c>
      <c r="BD54" s="48"/>
      <c r="BE54" s="49"/>
      <c r="BF54" s="48"/>
      <c r="BG54" s="49"/>
      <c r="BH54" s="48"/>
      <c r="BI54" s="49"/>
      <c r="BJ54" s="48"/>
      <c r="BK54" s="49"/>
      <c r="BL54" s="48"/>
    </row>
    <row r="55" spans="1:64" ht="15">
      <c r="A55" s="64" t="s">
        <v>233</v>
      </c>
      <c r="B55" s="64" t="s">
        <v>224</v>
      </c>
      <c r="C55" s="65"/>
      <c r="D55" s="66"/>
      <c r="E55" s="67"/>
      <c r="F55" s="68"/>
      <c r="G55" s="65"/>
      <c r="H55" s="69"/>
      <c r="I55" s="70"/>
      <c r="J55" s="70"/>
      <c r="K55" s="34" t="s">
        <v>65</v>
      </c>
      <c r="L55" s="77">
        <v>153</v>
      </c>
      <c r="M55" s="77"/>
      <c r="N55" s="72"/>
      <c r="O55" s="79" t="s">
        <v>336</v>
      </c>
      <c r="P55" s="81">
        <v>43692.796168981484</v>
      </c>
      <c r="Q55" s="79" t="s">
        <v>386</v>
      </c>
      <c r="R55" s="79"/>
      <c r="S55" s="79"/>
      <c r="T55" s="79"/>
      <c r="U55" s="79"/>
      <c r="V55" s="82" t="s">
        <v>588</v>
      </c>
      <c r="W55" s="81">
        <v>43692.796168981484</v>
      </c>
      <c r="X55" s="82" t="s">
        <v>668</v>
      </c>
      <c r="Y55" s="79"/>
      <c r="Z55" s="79"/>
      <c r="AA55" s="85" t="s">
        <v>840</v>
      </c>
      <c r="AB55" s="85" t="s">
        <v>844</v>
      </c>
      <c r="AC55" s="79" t="b">
        <v>0</v>
      </c>
      <c r="AD55" s="79">
        <v>0</v>
      </c>
      <c r="AE55" s="85" t="s">
        <v>1039</v>
      </c>
      <c r="AF55" s="79" t="b">
        <v>0</v>
      </c>
      <c r="AG55" s="79" t="s">
        <v>1104</v>
      </c>
      <c r="AH55" s="79"/>
      <c r="AI55" s="85" t="s">
        <v>1033</v>
      </c>
      <c r="AJ55" s="79" t="b">
        <v>0</v>
      </c>
      <c r="AK55" s="79">
        <v>0</v>
      </c>
      <c r="AL55" s="85" t="s">
        <v>1033</v>
      </c>
      <c r="AM55" s="79" t="s">
        <v>1111</v>
      </c>
      <c r="AN55" s="79" t="b">
        <v>0</v>
      </c>
      <c r="AO55" s="85" t="s">
        <v>844</v>
      </c>
      <c r="AP55" s="79" t="s">
        <v>176</v>
      </c>
      <c r="AQ55" s="79">
        <v>0</v>
      </c>
      <c r="AR55" s="79">
        <v>0</v>
      </c>
      <c r="AS55" s="79"/>
      <c r="AT55" s="79"/>
      <c r="AU55" s="79"/>
      <c r="AV55" s="79"/>
      <c r="AW55" s="79"/>
      <c r="AX55" s="79"/>
      <c r="AY55" s="79"/>
      <c r="AZ55" s="79"/>
      <c r="BA55">
        <v>4</v>
      </c>
      <c r="BB55" s="78" t="str">
        <f>REPLACE(INDEX(GroupVertices[Group],MATCH(Edges25[[#This Row],[Vertex 1]],GroupVertices[Vertex],0)),1,1,"")</f>
        <v>2</v>
      </c>
      <c r="BC55" s="78" t="str">
        <f>REPLACE(INDEX(GroupVertices[Group],MATCH(Edges25[[#This Row],[Vertex 2]],GroupVertices[Vertex],0)),1,1,"")</f>
        <v>2</v>
      </c>
      <c r="BD55" s="48"/>
      <c r="BE55" s="49"/>
      <c r="BF55" s="48"/>
      <c r="BG55" s="49"/>
      <c r="BH55" s="48"/>
      <c r="BI55" s="49"/>
      <c r="BJ55" s="48"/>
      <c r="BK55" s="49"/>
      <c r="BL55" s="48"/>
    </row>
    <row r="56" spans="1:64" ht="15">
      <c r="A56" s="64" t="s">
        <v>233</v>
      </c>
      <c r="B56" s="64" t="s">
        <v>224</v>
      </c>
      <c r="C56" s="65"/>
      <c r="D56" s="66"/>
      <c r="E56" s="67"/>
      <c r="F56" s="68"/>
      <c r="G56" s="65"/>
      <c r="H56" s="69"/>
      <c r="I56" s="70"/>
      <c r="J56" s="70"/>
      <c r="K56" s="34" t="s">
        <v>65</v>
      </c>
      <c r="L56" s="77">
        <v>154</v>
      </c>
      <c r="M56" s="77"/>
      <c r="N56" s="72"/>
      <c r="O56" s="79" t="s">
        <v>336</v>
      </c>
      <c r="P56" s="81">
        <v>43692.81699074074</v>
      </c>
      <c r="Q56" s="79" t="s">
        <v>387</v>
      </c>
      <c r="R56" s="79"/>
      <c r="S56" s="79"/>
      <c r="T56" s="79"/>
      <c r="U56" s="79"/>
      <c r="V56" s="82" t="s">
        <v>588</v>
      </c>
      <c r="W56" s="81">
        <v>43692.81699074074</v>
      </c>
      <c r="X56" s="82" t="s">
        <v>669</v>
      </c>
      <c r="Y56" s="79"/>
      <c r="Z56" s="79"/>
      <c r="AA56" s="85" t="s">
        <v>841</v>
      </c>
      <c r="AB56" s="85" t="s">
        <v>845</v>
      </c>
      <c r="AC56" s="79" t="b">
        <v>0</v>
      </c>
      <c r="AD56" s="79">
        <v>0</v>
      </c>
      <c r="AE56" s="85" t="s">
        <v>1039</v>
      </c>
      <c r="AF56" s="79" t="b">
        <v>0</v>
      </c>
      <c r="AG56" s="79" t="s">
        <v>1102</v>
      </c>
      <c r="AH56" s="79"/>
      <c r="AI56" s="85" t="s">
        <v>1033</v>
      </c>
      <c r="AJ56" s="79" t="b">
        <v>0</v>
      </c>
      <c r="AK56" s="79">
        <v>0</v>
      </c>
      <c r="AL56" s="85" t="s">
        <v>1033</v>
      </c>
      <c r="AM56" s="79" t="s">
        <v>1111</v>
      </c>
      <c r="AN56" s="79" t="b">
        <v>0</v>
      </c>
      <c r="AO56" s="85" t="s">
        <v>845</v>
      </c>
      <c r="AP56" s="79" t="s">
        <v>176</v>
      </c>
      <c r="AQ56" s="79">
        <v>0</v>
      </c>
      <c r="AR56" s="79">
        <v>0</v>
      </c>
      <c r="AS56" s="79"/>
      <c r="AT56" s="79"/>
      <c r="AU56" s="79"/>
      <c r="AV56" s="79"/>
      <c r="AW56" s="79"/>
      <c r="AX56" s="79"/>
      <c r="AY56" s="79"/>
      <c r="AZ56" s="79"/>
      <c r="BA56">
        <v>4</v>
      </c>
      <c r="BB56" s="78" t="str">
        <f>REPLACE(INDEX(GroupVertices[Group],MATCH(Edges25[[#This Row],[Vertex 1]],GroupVertices[Vertex],0)),1,1,"")</f>
        <v>2</v>
      </c>
      <c r="BC56" s="78" t="str">
        <f>REPLACE(INDEX(GroupVertices[Group],MATCH(Edges25[[#This Row],[Vertex 2]],GroupVertices[Vertex],0)),1,1,"")</f>
        <v>2</v>
      </c>
      <c r="BD56" s="48"/>
      <c r="BE56" s="49"/>
      <c r="BF56" s="48"/>
      <c r="BG56" s="49"/>
      <c r="BH56" s="48"/>
      <c r="BI56" s="49"/>
      <c r="BJ56" s="48"/>
      <c r="BK56" s="49"/>
      <c r="BL56" s="48"/>
    </row>
    <row r="57" spans="1:64" ht="15">
      <c r="A57" s="64" t="s">
        <v>234</v>
      </c>
      <c r="B57" s="64" t="s">
        <v>224</v>
      </c>
      <c r="C57" s="65"/>
      <c r="D57" s="66"/>
      <c r="E57" s="67"/>
      <c r="F57" s="68"/>
      <c r="G57" s="65"/>
      <c r="H57" s="69"/>
      <c r="I57" s="70"/>
      <c r="J57" s="70"/>
      <c r="K57" s="34" t="s">
        <v>65</v>
      </c>
      <c r="L57" s="77">
        <v>155</v>
      </c>
      <c r="M57" s="77"/>
      <c r="N57" s="72"/>
      <c r="O57" s="79" t="s">
        <v>336</v>
      </c>
      <c r="P57" s="81">
        <v>43688.691828703704</v>
      </c>
      <c r="Q57" s="79" t="s">
        <v>388</v>
      </c>
      <c r="R57" s="82" t="s">
        <v>530</v>
      </c>
      <c r="S57" s="79" t="s">
        <v>548</v>
      </c>
      <c r="T57" s="79"/>
      <c r="U57" s="79"/>
      <c r="V57" s="82" t="s">
        <v>589</v>
      </c>
      <c r="W57" s="81">
        <v>43688.691828703704</v>
      </c>
      <c r="X57" s="82" t="s">
        <v>670</v>
      </c>
      <c r="Y57" s="79"/>
      <c r="Z57" s="79"/>
      <c r="AA57" s="85" t="s">
        <v>842</v>
      </c>
      <c r="AB57" s="85" t="s">
        <v>833</v>
      </c>
      <c r="AC57" s="79" t="b">
        <v>0</v>
      </c>
      <c r="AD57" s="79">
        <v>0</v>
      </c>
      <c r="AE57" s="85" t="s">
        <v>1038</v>
      </c>
      <c r="AF57" s="79" t="b">
        <v>0</v>
      </c>
      <c r="AG57" s="79" t="s">
        <v>1102</v>
      </c>
      <c r="AH57" s="79"/>
      <c r="AI57" s="85" t="s">
        <v>1033</v>
      </c>
      <c r="AJ57" s="79" t="b">
        <v>0</v>
      </c>
      <c r="AK57" s="79">
        <v>0</v>
      </c>
      <c r="AL57" s="85" t="s">
        <v>1033</v>
      </c>
      <c r="AM57" s="79" t="s">
        <v>1109</v>
      </c>
      <c r="AN57" s="79" t="b">
        <v>1</v>
      </c>
      <c r="AO57" s="85" t="s">
        <v>833</v>
      </c>
      <c r="AP57" s="79" t="s">
        <v>176</v>
      </c>
      <c r="AQ57" s="79">
        <v>0</v>
      </c>
      <c r="AR57" s="79">
        <v>0</v>
      </c>
      <c r="AS57" s="79"/>
      <c r="AT57" s="79"/>
      <c r="AU57" s="79"/>
      <c r="AV57" s="79"/>
      <c r="AW57" s="79"/>
      <c r="AX57" s="79"/>
      <c r="AY57" s="79"/>
      <c r="AZ57" s="79"/>
      <c r="BA57">
        <v>5</v>
      </c>
      <c r="BB57" s="78" t="str">
        <f>REPLACE(INDEX(GroupVertices[Group],MATCH(Edges25[[#This Row],[Vertex 1]],GroupVertices[Vertex],0)),1,1,"")</f>
        <v>2</v>
      </c>
      <c r="BC57" s="78" t="str">
        <f>REPLACE(INDEX(GroupVertices[Group],MATCH(Edges25[[#This Row],[Vertex 2]],GroupVertices[Vertex],0)),1,1,"")</f>
        <v>2</v>
      </c>
      <c r="BD57" s="48"/>
      <c r="BE57" s="49"/>
      <c r="BF57" s="48"/>
      <c r="BG57" s="49"/>
      <c r="BH57" s="48"/>
      <c r="BI57" s="49"/>
      <c r="BJ57" s="48"/>
      <c r="BK57" s="49"/>
      <c r="BL57" s="48"/>
    </row>
    <row r="58" spans="1:64" ht="15">
      <c r="A58" s="64" t="s">
        <v>234</v>
      </c>
      <c r="B58" s="64" t="s">
        <v>224</v>
      </c>
      <c r="C58" s="65"/>
      <c r="D58" s="66"/>
      <c r="E58" s="67"/>
      <c r="F58" s="68"/>
      <c r="G58" s="65"/>
      <c r="H58" s="69"/>
      <c r="I58" s="70"/>
      <c r="J58" s="70"/>
      <c r="K58" s="34" t="s">
        <v>65</v>
      </c>
      <c r="L58" s="77">
        <v>156</v>
      </c>
      <c r="M58" s="77"/>
      <c r="N58" s="72"/>
      <c r="O58" s="79" t="s">
        <v>336</v>
      </c>
      <c r="P58" s="81">
        <v>43692.78821759259</v>
      </c>
      <c r="Q58" s="79" t="s">
        <v>389</v>
      </c>
      <c r="R58" s="82" t="s">
        <v>531</v>
      </c>
      <c r="S58" s="79" t="s">
        <v>548</v>
      </c>
      <c r="T58" s="79"/>
      <c r="U58" s="79"/>
      <c r="V58" s="82" t="s">
        <v>589</v>
      </c>
      <c r="W58" s="81">
        <v>43692.78821759259</v>
      </c>
      <c r="X58" s="82" t="s">
        <v>671</v>
      </c>
      <c r="Y58" s="79"/>
      <c r="Z58" s="79"/>
      <c r="AA58" s="85" t="s">
        <v>843</v>
      </c>
      <c r="AB58" s="85" t="s">
        <v>838</v>
      </c>
      <c r="AC58" s="79" t="b">
        <v>0</v>
      </c>
      <c r="AD58" s="79">
        <v>0</v>
      </c>
      <c r="AE58" s="85" t="s">
        <v>1041</v>
      </c>
      <c r="AF58" s="79" t="b">
        <v>0</v>
      </c>
      <c r="AG58" s="79" t="s">
        <v>1102</v>
      </c>
      <c r="AH58" s="79"/>
      <c r="AI58" s="85" t="s">
        <v>1033</v>
      </c>
      <c r="AJ58" s="79" t="b">
        <v>0</v>
      </c>
      <c r="AK58" s="79">
        <v>0</v>
      </c>
      <c r="AL58" s="85" t="s">
        <v>1033</v>
      </c>
      <c r="AM58" s="79" t="s">
        <v>1109</v>
      </c>
      <c r="AN58" s="79" t="b">
        <v>1</v>
      </c>
      <c r="AO58" s="85" t="s">
        <v>838</v>
      </c>
      <c r="AP58" s="79" t="s">
        <v>176</v>
      </c>
      <c r="AQ58" s="79">
        <v>0</v>
      </c>
      <c r="AR58" s="79">
        <v>0</v>
      </c>
      <c r="AS58" s="79"/>
      <c r="AT58" s="79"/>
      <c r="AU58" s="79"/>
      <c r="AV58" s="79"/>
      <c r="AW58" s="79"/>
      <c r="AX58" s="79"/>
      <c r="AY58" s="79"/>
      <c r="AZ58" s="79"/>
      <c r="BA58">
        <v>5</v>
      </c>
      <c r="BB58" s="78" t="str">
        <f>REPLACE(INDEX(GroupVertices[Group],MATCH(Edges25[[#This Row],[Vertex 1]],GroupVertices[Vertex],0)),1,1,"")</f>
        <v>2</v>
      </c>
      <c r="BC58" s="78" t="str">
        <f>REPLACE(INDEX(GroupVertices[Group],MATCH(Edges25[[#This Row],[Vertex 2]],GroupVertices[Vertex],0)),1,1,"")</f>
        <v>2</v>
      </c>
      <c r="BD58" s="48"/>
      <c r="BE58" s="49"/>
      <c r="BF58" s="48"/>
      <c r="BG58" s="49"/>
      <c r="BH58" s="48"/>
      <c r="BI58" s="49"/>
      <c r="BJ58" s="48"/>
      <c r="BK58" s="49"/>
      <c r="BL58" s="48"/>
    </row>
    <row r="59" spans="1:64" ht="15">
      <c r="A59" s="64" t="s">
        <v>234</v>
      </c>
      <c r="B59" s="64" t="s">
        <v>224</v>
      </c>
      <c r="C59" s="65"/>
      <c r="D59" s="66"/>
      <c r="E59" s="67"/>
      <c r="F59" s="68"/>
      <c r="G59" s="65"/>
      <c r="H59" s="69"/>
      <c r="I59" s="70"/>
      <c r="J59" s="70"/>
      <c r="K59" s="34" t="s">
        <v>65</v>
      </c>
      <c r="L59" s="77">
        <v>157</v>
      </c>
      <c r="M59" s="77"/>
      <c r="N59" s="72"/>
      <c r="O59" s="79" t="s">
        <v>336</v>
      </c>
      <c r="P59" s="81">
        <v>43692.78973379629</v>
      </c>
      <c r="Q59" s="79" t="s">
        <v>390</v>
      </c>
      <c r="R59" s="79"/>
      <c r="S59" s="79"/>
      <c r="T59" s="79"/>
      <c r="U59" s="79"/>
      <c r="V59" s="82" t="s">
        <v>589</v>
      </c>
      <c r="W59" s="81">
        <v>43692.78973379629</v>
      </c>
      <c r="X59" s="82" t="s">
        <v>672</v>
      </c>
      <c r="Y59" s="79"/>
      <c r="Z59" s="79"/>
      <c r="AA59" s="85" t="s">
        <v>844</v>
      </c>
      <c r="AB59" s="85" t="s">
        <v>843</v>
      </c>
      <c r="AC59" s="79" t="b">
        <v>0</v>
      </c>
      <c r="AD59" s="79">
        <v>0</v>
      </c>
      <c r="AE59" s="85" t="s">
        <v>1039</v>
      </c>
      <c r="AF59" s="79" t="b">
        <v>0</v>
      </c>
      <c r="AG59" s="79" t="s">
        <v>1102</v>
      </c>
      <c r="AH59" s="79"/>
      <c r="AI59" s="85" t="s">
        <v>1033</v>
      </c>
      <c r="AJ59" s="79" t="b">
        <v>0</v>
      </c>
      <c r="AK59" s="79">
        <v>0</v>
      </c>
      <c r="AL59" s="85" t="s">
        <v>1033</v>
      </c>
      <c r="AM59" s="79" t="s">
        <v>1109</v>
      </c>
      <c r="AN59" s="79" t="b">
        <v>0</v>
      </c>
      <c r="AO59" s="85" t="s">
        <v>843</v>
      </c>
      <c r="AP59" s="79" t="s">
        <v>176</v>
      </c>
      <c r="AQ59" s="79">
        <v>0</v>
      </c>
      <c r="AR59" s="79">
        <v>0</v>
      </c>
      <c r="AS59" s="79"/>
      <c r="AT59" s="79"/>
      <c r="AU59" s="79"/>
      <c r="AV59" s="79"/>
      <c r="AW59" s="79"/>
      <c r="AX59" s="79"/>
      <c r="AY59" s="79"/>
      <c r="AZ59" s="79"/>
      <c r="BA59">
        <v>5</v>
      </c>
      <c r="BB59" s="78" t="str">
        <f>REPLACE(INDEX(GroupVertices[Group],MATCH(Edges25[[#This Row],[Vertex 1]],GroupVertices[Vertex],0)),1,1,"")</f>
        <v>2</v>
      </c>
      <c r="BC59" s="78" t="str">
        <f>REPLACE(INDEX(GroupVertices[Group],MATCH(Edges25[[#This Row],[Vertex 2]],GroupVertices[Vertex],0)),1,1,"")</f>
        <v>2</v>
      </c>
      <c r="BD59" s="48"/>
      <c r="BE59" s="49"/>
      <c r="BF59" s="48"/>
      <c r="BG59" s="49"/>
      <c r="BH59" s="48"/>
      <c r="BI59" s="49"/>
      <c r="BJ59" s="48"/>
      <c r="BK59" s="49"/>
      <c r="BL59" s="48"/>
    </row>
    <row r="60" spans="1:64" ht="15">
      <c r="A60" s="64" t="s">
        <v>234</v>
      </c>
      <c r="B60" s="64" t="s">
        <v>224</v>
      </c>
      <c r="C60" s="65"/>
      <c r="D60" s="66"/>
      <c r="E60" s="67"/>
      <c r="F60" s="68"/>
      <c r="G60" s="65"/>
      <c r="H60" s="69"/>
      <c r="I60" s="70"/>
      <c r="J60" s="70"/>
      <c r="K60" s="34" t="s">
        <v>65</v>
      </c>
      <c r="L60" s="77">
        <v>158</v>
      </c>
      <c r="M60" s="77"/>
      <c r="N60" s="72"/>
      <c r="O60" s="79" t="s">
        <v>336</v>
      </c>
      <c r="P60" s="81">
        <v>43692.805555555555</v>
      </c>
      <c r="Q60" s="79" t="s">
        <v>391</v>
      </c>
      <c r="R60" s="82" t="s">
        <v>532</v>
      </c>
      <c r="S60" s="79" t="s">
        <v>548</v>
      </c>
      <c r="T60" s="79"/>
      <c r="U60" s="79"/>
      <c r="V60" s="82" t="s">
        <v>589</v>
      </c>
      <c r="W60" s="81">
        <v>43692.805555555555</v>
      </c>
      <c r="X60" s="82" t="s">
        <v>673</v>
      </c>
      <c r="Y60" s="79"/>
      <c r="Z60" s="79"/>
      <c r="AA60" s="85" t="s">
        <v>845</v>
      </c>
      <c r="AB60" s="85" t="s">
        <v>839</v>
      </c>
      <c r="AC60" s="79" t="b">
        <v>0</v>
      </c>
      <c r="AD60" s="79">
        <v>0</v>
      </c>
      <c r="AE60" s="85" t="s">
        <v>1041</v>
      </c>
      <c r="AF60" s="79" t="b">
        <v>0</v>
      </c>
      <c r="AG60" s="79" t="s">
        <v>1102</v>
      </c>
      <c r="AH60" s="79"/>
      <c r="AI60" s="85" t="s">
        <v>1033</v>
      </c>
      <c r="AJ60" s="79" t="b">
        <v>0</v>
      </c>
      <c r="AK60" s="79">
        <v>0</v>
      </c>
      <c r="AL60" s="85" t="s">
        <v>1033</v>
      </c>
      <c r="AM60" s="79" t="s">
        <v>1109</v>
      </c>
      <c r="AN60" s="79" t="b">
        <v>1</v>
      </c>
      <c r="AO60" s="85" t="s">
        <v>839</v>
      </c>
      <c r="AP60" s="79" t="s">
        <v>176</v>
      </c>
      <c r="AQ60" s="79">
        <v>0</v>
      </c>
      <c r="AR60" s="79">
        <v>0</v>
      </c>
      <c r="AS60" s="79"/>
      <c r="AT60" s="79"/>
      <c r="AU60" s="79"/>
      <c r="AV60" s="79"/>
      <c r="AW60" s="79"/>
      <c r="AX60" s="79"/>
      <c r="AY60" s="79"/>
      <c r="AZ60" s="79"/>
      <c r="BA60">
        <v>5</v>
      </c>
      <c r="BB60" s="78" t="str">
        <f>REPLACE(INDEX(GroupVertices[Group],MATCH(Edges25[[#This Row],[Vertex 1]],GroupVertices[Vertex],0)),1,1,"")</f>
        <v>2</v>
      </c>
      <c r="BC60" s="78" t="str">
        <f>REPLACE(INDEX(GroupVertices[Group],MATCH(Edges25[[#This Row],[Vertex 2]],GroupVertices[Vertex],0)),1,1,"")</f>
        <v>2</v>
      </c>
      <c r="BD60" s="48"/>
      <c r="BE60" s="49"/>
      <c r="BF60" s="48"/>
      <c r="BG60" s="49"/>
      <c r="BH60" s="48"/>
      <c r="BI60" s="49"/>
      <c r="BJ60" s="48"/>
      <c r="BK60" s="49"/>
      <c r="BL60" s="48"/>
    </row>
    <row r="61" spans="1:64" ht="15">
      <c r="A61" s="64" t="s">
        <v>234</v>
      </c>
      <c r="B61" s="64" t="s">
        <v>224</v>
      </c>
      <c r="C61" s="65"/>
      <c r="D61" s="66"/>
      <c r="E61" s="67"/>
      <c r="F61" s="68"/>
      <c r="G61" s="65"/>
      <c r="H61" s="69"/>
      <c r="I61" s="70"/>
      <c r="J61" s="70"/>
      <c r="K61" s="34" t="s">
        <v>65</v>
      </c>
      <c r="L61" s="77">
        <v>159</v>
      </c>
      <c r="M61" s="77"/>
      <c r="N61" s="72"/>
      <c r="O61" s="79" t="s">
        <v>336</v>
      </c>
      <c r="P61" s="81">
        <v>43692.82944444445</v>
      </c>
      <c r="Q61" s="79" t="s">
        <v>392</v>
      </c>
      <c r="R61" s="79"/>
      <c r="S61" s="79"/>
      <c r="T61" s="79"/>
      <c r="U61" s="79"/>
      <c r="V61" s="82" t="s">
        <v>589</v>
      </c>
      <c r="W61" s="81">
        <v>43692.82944444445</v>
      </c>
      <c r="X61" s="82" t="s">
        <v>674</v>
      </c>
      <c r="Y61" s="79"/>
      <c r="Z61" s="79"/>
      <c r="AA61" s="85" t="s">
        <v>846</v>
      </c>
      <c r="AB61" s="85" t="s">
        <v>841</v>
      </c>
      <c r="AC61" s="79" t="b">
        <v>0</v>
      </c>
      <c r="AD61" s="79">
        <v>0</v>
      </c>
      <c r="AE61" s="85" t="s">
        <v>1041</v>
      </c>
      <c r="AF61" s="79" t="b">
        <v>0</v>
      </c>
      <c r="AG61" s="79" t="s">
        <v>1102</v>
      </c>
      <c r="AH61" s="79"/>
      <c r="AI61" s="85" t="s">
        <v>1033</v>
      </c>
      <c r="AJ61" s="79" t="b">
        <v>0</v>
      </c>
      <c r="AK61" s="79">
        <v>0</v>
      </c>
      <c r="AL61" s="85" t="s">
        <v>1033</v>
      </c>
      <c r="AM61" s="79" t="s">
        <v>1109</v>
      </c>
      <c r="AN61" s="79" t="b">
        <v>0</v>
      </c>
      <c r="AO61" s="85" t="s">
        <v>841</v>
      </c>
      <c r="AP61" s="79" t="s">
        <v>176</v>
      </c>
      <c r="AQ61" s="79">
        <v>0</v>
      </c>
      <c r="AR61" s="79">
        <v>0</v>
      </c>
      <c r="AS61" s="79"/>
      <c r="AT61" s="79"/>
      <c r="AU61" s="79"/>
      <c r="AV61" s="79"/>
      <c r="AW61" s="79"/>
      <c r="AX61" s="79"/>
      <c r="AY61" s="79"/>
      <c r="AZ61" s="79"/>
      <c r="BA61">
        <v>5</v>
      </c>
      <c r="BB61" s="78" t="str">
        <f>REPLACE(INDEX(GroupVertices[Group],MATCH(Edges25[[#This Row],[Vertex 1]],GroupVertices[Vertex],0)),1,1,"")</f>
        <v>2</v>
      </c>
      <c r="BC61" s="78" t="str">
        <f>REPLACE(INDEX(GroupVertices[Group],MATCH(Edges25[[#This Row],[Vertex 2]],GroupVertices[Vertex],0)),1,1,"")</f>
        <v>2</v>
      </c>
      <c r="BD61" s="48"/>
      <c r="BE61" s="49"/>
      <c r="BF61" s="48"/>
      <c r="BG61" s="49"/>
      <c r="BH61" s="48"/>
      <c r="BI61" s="49"/>
      <c r="BJ61" s="48"/>
      <c r="BK61" s="49"/>
      <c r="BL61" s="48"/>
    </row>
    <row r="62" spans="1:64" ht="15">
      <c r="A62" s="64" t="s">
        <v>235</v>
      </c>
      <c r="B62" s="64" t="s">
        <v>269</v>
      </c>
      <c r="C62" s="65"/>
      <c r="D62" s="66"/>
      <c r="E62" s="67"/>
      <c r="F62" s="68"/>
      <c r="G62" s="65"/>
      <c r="H62" s="69"/>
      <c r="I62" s="70"/>
      <c r="J62" s="70"/>
      <c r="K62" s="34" t="s">
        <v>65</v>
      </c>
      <c r="L62" s="77">
        <v>224</v>
      </c>
      <c r="M62" s="77"/>
      <c r="N62" s="72"/>
      <c r="O62" s="79" t="s">
        <v>337</v>
      </c>
      <c r="P62" s="81">
        <v>43702.79697916667</v>
      </c>
      <c r="Q62" s="79" t="s">
        <v>393</v>
      </c>
      <c r="R62" s="79"/>
      <c r="S62" s="79"/>
      <c r="T62" s="79"/>
      <c r="U62" s="79"/>
      <c r="V62" s="82" t="s">
        <v>590</v>
      </c>
      <c r="W62" s="81">
        <v>43702.79697916667</v>
      </c>
      <c r="X62" s="82" t="s">
        <v>675</v>
      </c>
      <c r="Y62" s="79"/>
      <c r="Z62" s="79"/>
      <c r="AA62" s="85" t="s">
        <v>847</v>
      </c>
      <c r="AB62" s="85" t="s">
        <v>960</v>
      </c>
      <c r="AC62" s="79" t="b">
        <v>0</v>
      </c>
      <c r="AD62" s="79">
        <v>0</v>
      </c>
      <c r="AE62" s="85" t="s">
        <v>1042</v>
      </c>
      <c r="AF62" s="79" t="b">
        <v>0</v>
      </c>
      <c r="AG62" s="79" t="s">
        <v>1104</v>
      </c>
      <c r="AH62" s="79"/>
      <c r="AI62" s="85" t="s">
        <v>1033</v>
      </c>
      <c r="AJ62" s="79" t="b">
        <v>0</v>
      </c>
      <c r="AK62" s="79">
        <v>0</v>
      </c>
      <c r="AL62" s="85" t="s">
        <v>1033</v>
      </c>
      <c r="AM62" s="79" t="s">
        <v>1109</v>
      </c>
      <c r="AN62" s="79" t="b">
        <v>0</v>
      </c>
      <c r="AO62" s="85" t="s">
        <v>960</v>
      </c>
      <c r="AP62" s="79" t="s">
        <v>176</v>
      </c>
      <c r="AQ62" s="79">
        <v>0</v>
      </c>
      <c r="AR62" s="79">
        <v>0</v>
      </c>
      <c r="AS62" s="79"/>
      <c r="AT62" s="79"/>
      <c r="AU62" s="79"/>
      <c r="AV62" s="79"/>
      <c r="AW62" s="79"/>
      <c r="AX62" s="79"/>
      <c r="AY62" s="79"/>
      <c r="AZ62" s="79"/>
      <c r="BA62">
        <v>1</v>
      </c>
      <c r="BB62" s="78" t="str">
        <f>REPLACE(INDEX(GroupVertices[Group],MATCH(Edges25[[#This Row],[Vertex 1]],GroupVertices[Vertex],0)),1,1,"")</f>
        <v>11</v>
      </c>
      <c r="BC62" s="78" t="str">
        <f>REPLACE(INDEX(GroupVertices[Group],MATCH(Edges25[[#This Row],[Vertex 2]],GroupVertices[Vertex],0)),1,1,"")</f>
        <v>11</v>
      </c>
      <c r="BD62" s="48">
        <v>0</v>
      </c>
      <c r="BE62" s="49">
        <v>0</v>
      </c>
      <c r="BF62" s="48">
        <v>0</v>
      </c>
      <c r="BG62" s="49">
        <v>0</v>
      </c>
      <c r="BH62" s="48">
        <v>0</v>
      </c>
      <c r="BI62" s="49">
        <v>0</v>
      </c>
      <c r="BJ62" s="48">
        <v>2</v>
      </c>
      <c r="BK62" s="49">
        <v>100</v>
      </c>
      <c r="BL62" s="48">
        <v>2</v>
      </c>
    </row>
    <row r="63" spans="1:64" ht="15">
      <c r="A63" s="64" t="s">
        <v>236</v>
      </c>
      <c r="B63" s="64" t="s">
        <v>270</v>
      </c>
      <c r="C63" s="65"/>
      <c r="D63" s="66"/>
      <c r="E63" s="67"/>
      <c r="F63" s="68"/>
      <c r="G63" s="65"/>
      <c r="H63" s="69"/>
      <c r="I63" s="70"/>
      <c r="J63" s="70"/>
      <c r="K63" s="34" t="s">
        <v>65</v>
      </c>
      <c r="L63" s="77">
        <v>226</v>
      </c>
      <c r="M63" s="77"/>
      <c r="N63" s="72"/>
      <c r="O63" s="79" t="s">
        <v>336</v>
      </c>
      <c r="P63" s="81">
        <v>43708.20222222222</v>
      </c>
      <c r="Q63" s="79" t="s">
        <v>394</v>
      </c>
      <c r="R63" s="79"/>
      <c r="S63" s="79"/>
      <c r="T63" s="79"/>
      <c r="U63" s="82" t="s">
        <v>560</v>
      </c>
      <c r="V63" s="82" t="s">
        <v>560</v>
      </c>
      <c r="W63" s="81">
        <v>43708.20222222222</v>
      </c>
      <c r="X63" s="82" t="s">
        <v>676</v>
      </c>
      <c r="Y63" s="79"/>
      <c r="Z63" s="79"/>
      <c r="AA63" s="85" t="s">
        <v>848</v>
      </c>
      <c r="AB63" s="85" t="s">
        <v>906</v>
      </c>
      <c r="AC63" s="79" t="b">
        <v>0</v>
      </c>
      <c r="AD63" s="79">
        <v>0</v>
      </c>
      <c r="AE63" s="85" t="s">
        <v>1031</v>
      </c>
      <c r="AF63" s="79" t="b">
        <v>0</v>
      </c>
      <c r="AG63" s="79" t="s">
        <v>1104</v>
      </c>
      <c r="AH63" s="79"/>
      <c r="AI63" s="85" t="s">
        <v>1033</v>
      </c>
      <c r="AJ63" s="79" t="b">
        <v>0</v>
      </c>
      <c r="AK63" s="79">
        <v>0</v>
      </c>
      <c r="AL63" s="85" t="s">
        <v>1033</v>
      </c>
      <c r="AM63" s="79" t="s">
        <v>1109</v>
      </c>
      <c r="AN63" s="79" t="b">
        <v>0</v>
      </c>
      <c r="AO63" s="85" t="s">
        <v>906</v>
      </c>
      <c r="AP63" s="79" t="s">
        <v>176</v>
      </c>
      <c r="AQ63" s="79">
        <v>0</v>
      </c>
      <c r="AR63" s="79">
        <v>0</v>
      </c>
      <c r="AS63" s="79"/>
      <c r="AT63" s="79"/>
      <c r="AU63" s="79"/>
      <c r="AV63" s="79"/>
      <c r="AW63" s="79"/>
      <c r="AX63" s="79"/>
      <c r="AY63" s="79"/>
      <c r="AZ63" s="79"/>
      <c r="BA63">
        <v>1</v>
      </c>
      <c r="BB63" s="78" t="str">
        <f>REPLACE(INDEX(GroupVertices[Group],MATCH(Edges25[[#This Row],[Vertex 1]],GroupVertices[Vertex],0)),1,1,"")</f>
        <v>10</v>
      </c>
      <c r="BC63" s="78" t="str">
        <f>REPLACE(INDEX(GroupVertices[Group],MATCH(Edges25[[#This Row],[Vertex 2]],GroupVertices[Vertex],0)),1,1,"")</f>
        <v>10</v>
      </c>
      <c r="BD63" s="48">
        <v>0</v>
      </c>
      <c r="BE63" s="49">
        <v>0</v>
      </c>
      <c r="BF63" s="48">
        <v>0</v>
      </c>
      <c r="BG63" s="49">
        <v>0</v>
      </c>
      <c r="BH63" s="48">
        <v>0</v>
      </c>
      <c r="BI63" s="49">
        <v>0</v>
      </c>
      <c r="BJ63" s="48">
        <v>2</v>
      </c>
      <c r="BK63" s="49">
        <v>100</v>
      </c>
      <c r="BL63" s="48">
        <v>2</v>
      </c>
    </row>
    <row r="64" spans="1:64" ht="15">
      <c r="A64" s="64" t="s">
        <v>237</v>
      </c>
      <c r="B64" s="64" t="s">
        <v>271</v>
      </c>
      <c r="C64" s="65"/>
      <c r="D64" s="66"/>
      <c r="E64" s="67"/>
      <c r="F64" s="68"/>
      <c r="G64" s="65"/>
      <c r="H64" s="69"/>
      <c r="I64" s="70"/>
      <c r="J64" s="70"/>
      <c r="K64" s="34" t="s">
        <v>65</v>
      </c>
      <c r="L64" s="77">
        <v>228</v>
      </c>
      <c r="M64" s="77"/>
      <c r="N64" s="72"/>
      <c r="O64" s="79" t="s">
        <v>336</v>
      </c>
      <c r="P64" s="81">
        <v>43717.800717592596</v>
      </c>
      <c r="Q64" s="79" t="s">
        <v>395</v>
      </c>
      <c r="R64" s="79"/>
      <c r="S64" s="79"/>
      <c r="T64" s="79"/>
      <c r="U64" s="79"/>
      <c r="V64" s="82" t="s">
        <v>591</v>
      </c>
      <c r="W64" s="81">
        <v>43717.800717592596</v>
      </c>
      <c r="X64" s="82" t="s">
        <v>677</v>
      </c>
      <c r="Y64" s="79"/>
      <c r="Z64" s="79"/>
      <c r="AA64" s="85" t="s">
        <v>849</v>
      </c>
      <c r="AB64" s="85" t="s">
        <v>914</v>
      </c>
      <c r="AC64" s="79" t="b">
        <v>0</v>
      </c>
      <c r="AD64" s="79">
        <v>1</v>
      </c>
      <c r="AE64" s="85" t="s">
        <v>1031</v>
      </c>
      <c r="AF64" s="79" t="b">
        <v>0</v>
      </c>
      <c r="AG64" s="79" t="s">
        <v>1102</v>
      </c>
      <c r="AH64" s="79"/>
      <c r="AI64" s="85" t="s">
        <v>1033</v>
      </c>
      <c r="AJ64" s="79" t="b">
        <v>0</v>
      </c>
      <c r="AK64" s="79">
        <v>0</v>
      </c>
      <c r="AL64" s="85" t="s">
        <v>1033</v>
      </c>
      <c r="AM64" s="79" t="s">
        <v>1109</v>
      </c>
      <c r="AN64" s="79" t="b">
        <v>0</v>
      </c>
      <c r="AO64" s="85" t="s">
        <v>914</v>
      </c>
      <c r="AP64" s="79" t="s">
        <v>176</v>
      </c>
      <c r="AQ64" s="79">
        <v>0</v>
      </c>
      <c r="AR64" s="79">
        <v>0</v>
      </c>
      <c r="AS64" s="79"/>
      <c r="AT64" s="79"/>
      <c r="AU64" s="79"/>
      <c r="AV64" s="79"/>
      <c r="AW64" s="79"/>
      <c r="AX64" s="79"/>
      <c r="AY64" s="79"/>
      <c r="AZ64" s="79"/>
      <c r="BA64">
        <v>1</v>
      </c>
      <c r="BB64" s="78" t="str">
        <f>REPLACE(INDEX(GroupVertices[Group],MATCH(Edges25[[#This Row],[Vertex 1]],GroupVertices[Vertex],0)),1,1,"")</f>
        <v>1</v>
      </c>
      <c r="BC64" s="78" t="str">
        <f>REPLACE(INDEX(GroupVertices[Group],MATCH(Edges25[[#This Row],[Vertex 2]],GroupVertices[Vertex],0)),1,1,"")</f>
        <v>1</v>
      </c>
      <c r="BD64" s="48">
        <v>0</v>
      </c>
      <c r="BE64" s="49">
        <v>0</v>
      </c>
      <c r="BF64" s="48">
        <v>0</v>
      </c>
      <c r="BG64" s="49">
        <v>0</v>
      </c>
      <c r="BH64" s="48">
        <v>0</v>
      </c>
      <c r="BI64" s="49">
        <v>0</v>
      </c>
      <c r="BJ64" s="48">
        <v>5</v>
      </c>
      <c r="BK64" s="49">
        <v>100</v>
      </c>
      <c r="BL64" s="48">
        <v>5</v>
      </c>
    </row>
    <row r="65" spans="1:64" ht="15">
      <c r="A65" s="64" t="s">
        <v>238</v>
      </c>
      <c r="B65" s="64" t="s">
        <v>271</v>
      </c>
      <c r="C65" s="65"/>
      <c r="D65" s="66"/>
      <c r="E65" s="67"/>
      <c r="F65" s="68"/>
      <c r="G65" s="65"/>
      <c r="H65" s="69"/>
      <c r="I65" s="70"/>
      <c r="J65" s="70"/>
      <c r="K65" s="34" t="s">
        <v>65</v>
      </c>
      <c r="L65" s="77">
        <v>230</v>
      </c>
      <c r="M65" s="77"/>
      <c r="N65" s="72"/>
      <c r="O65" s="79" t="s">
        <v>336</v>
      </c>
      <c r="P65" s="81">
        <v>43717.80369212963</v>
      </c>
      <c r="Q65" s="79" t="s">
        <v>396</v>
      </c>
      <c r="R65" s="79"/>
      <c r="S65" s="79"/>
      <c r="T65" s="79"/>
      <c r="U65" s="79"/>
      <c r="V65" s="82" t="s">
        <v>592</v>
      </c>
      <c r="W65" s="81">
        <v>43717.80369212963</v>
      </c>
      <c r="X65" s="82" t="s">
        <v>678</v>
      </c>
      <c r="Y65" s="79"/>
      <c r="Z65" s="79"/>
      <c r="AA65" s="85" t="s">
        <v>850</v>
      </c>
      <c r="AB65" s="85" t="s">
        <v>914</v>
      </c>
      <c r="AC65" s="79" t="b">
        <v>0</v>
      </c>
      <c r="AD65" s="79">
        <v>0</v>
      </c>
      <c r="AE65" s="85" t="s">
        <v>1031</v>
      </c>
      <c r="AF65" s="79" t="b">
        <v>0</v>
      </c>
      <c r="AG65" s="79" t="s">
        <v>1102</v>
      </c>
      <c r="AH65" s="79"/>
      <c r="AI65" s="85" t="s">
        <v>1033</v>
      </c>
      <c r="AJ65" s="79" t="b">
        <v>0</v>
      </c>
      <c r="AK65" s="79">
        <v>0</v>
      </c>
      <c r="AL65" s="85" t="s">
        <v>1033</v>
      </c>
      <c r="AM65" s="79" t="s">
        <v>1109</v>
      </c>
      <c r="AN65" s="79" t="b">
        <v>0</v>
      </c>
      <c r="AO65" s="85" t="s">
        <v>914</v>
      </c>
      <c r="AP65" s="79" t="s">
        <v>176</v>
      </c>
      <c r="AQ65" s="79">
        <v>0</v>
      </c>
      <c r="AR65" s="79">
        <v>0</v>
      </c>
      <c r="AS65" s="79"/>
      <c r="AT65" s="79"/>
      <c r="AU65" s="79"/>
      <c r="AV65" s="79"/>
      <c r="AW65" s="79"/>
      <c r="AX65" s="79"/>
      <c r="AY65" s="79"/>
      <c r="AZ65" s="79"/>
      <c r="BA65">
        <v>1</v>
      </c>
      <c r="BB65" s="78" t="str">
        <f>REPLACE(INDEX(GroupVertices[Group],MATCH(Edges25[[#This Row],[Vertex 1]],GroupVertices[Vertex],0)),1,1,"")</f>
        <v>1</v>
      </c>
      <c r="BC65" s="78" t="str">
        <f>REPLACE(INDEX(GroupVertices[Group],MATCH(Edges25[[#This Row],[Vertex 2]],GroupVertices[Vertex],0)),1,1,"")</f>
        <v>1</v>
      </c>
      <c r="BD65" s="48"/>
      <c r="BE65" s="49"/>
      <c r="BF65" s="48"/>
      <c r="BG65" s="49"/>
      <c r="BH65" s="48"/>
      <c r="BI65" s="49"/>
      <c r="BJ65" s="48"/>
      <c r="BK65" s="49"/>
      <c r="BL65" s="48"/>
    </row>
    <row r="66" spans="1:64" ht="15">
      <c r="A66" s="64" t="s">
        <v>239</v>
      </c>
      <c r="B66" s="64" t="s">
        <v>271</v>
      </c>
      <c r="C66" s="65"/>
      <c r="D66" s="66"/>
      <c r="E66" s="67"/>
      <c r="F66" s="68"/>
      <c r="G66" s="65"/>
      <c r="H66" s="69"/>
      <c r="I66" s="70"/>
      <c r="J66" s="70"/>
      <c r="K66" s="34" t="s">
        <v>65</v>
      </c>
      <c r="L66" s="77">
        <v>232</v>
      </c>
      <c r="M66" s="77"/>
      <c r="N66" s="72"/>
      <c r="O66" s="79" t="s">
        <v>336</v>
      </c>
      <c r="P66" s="81">
        <v>43717.83490740741</v>
      </c>
      <c r="Q66" s="79" t="s">
        <v>397</v>
      </c>
      <c r="R66" s="82" t="s">
        <v>533</v>
      </c>
      <c r="S66" s="79" t="s">
        <v>548</v>
      </c>
      <c r="T66" s="79"/>
      <c r="U66" s="79"/>
      <c r="V66" s="82" t="s">
        <v>593</v>
      </c>
      <c r="W66" s="81">
        <v>43717.83490740741</v>
      </c>
      <c r="X66" s="82" t="s">
        <v>679</v>
      </c>
      <c r="Y66" s="79"/>
      <c r="Z66" s="79"/>
      <c r="AA66" s="85" t="s">
        <v>851</v>
      </c>
      <c r="AB66" s="85" t="s">
        <v>914</v>
      </c>
      <c r="AC66" s="79" t="b">
        <v>0</v>
      </c>
      <c r="AD66" s="79">
        <v>0</v>
      </c>
      <c r="AE66" s="85" t="s">
        <v>1031</v>
      </c>
      <c r="AF66" s="79" t="b">
        <v>0</v>
      </c>
      <c r="AG66" s="79" t="s">
        <v>1102</v>
      </c>
      <c r="AH66" s="79"/>
      <c r="AI66" s="85" t="s">
        <v>1033</v>
      </c>
      <c r="AJ66" s="79" t="b">
        <v>0</v>
      </c>
      <c r="AK66" s="79">
        <v>0</v>
      </c>
      <c r="AL66" s="85" t="s">
        <v>1033</v>
      </c>
      <c r="AM66" s="79" t="s">
        <v>1111</v>
      </c>
      <c r="AN66" s="79" t="b">
        <v>1</v>
      </c>
      <c r="AO66" s="85" t="s">
        <v>914</v>
      </c>
      <c r="AP66" s="79" t="s">
        <v>176</v>
      </c>
      <c r="AQ66" s="79">
        <v>0</v>
      </c>
      <c r="AR66" s="79">
        <v>0</v>
      </c>
      <c r="AS66" s="79"/>
      <c r="AT66" s="79"/>
      <c r="AU66" s="79"/>
      <c r="AV66" s="79"/>
      <c r="AW66" s="79"/>
      <c r="AX66" s="79"/>
      <c r="AY66" s="79"/>
      <c r="AZ66" s="79"/>
      <c r="BA66">
        <v>1</v>
      </c>
      <c r="BB66" s="78" t="str">
        <f>REPLACE(INDEX(GroupVertices[Group],MATCH(Edges25[[#This Row],[Vertex 1]],GroupVertices[Vertex],0)),1,1,"")</f>
        <v>1</v>
      </c>
      <c r="BC66" s="78" t="str">
        <f>REPLACE(INDEX(GroupVertices[Group],MATCH(Edges25[[#This Row],[Vertex 2]],GroupVertices[Vertex],0)),1,1,"")</f>
        <v>1</v>
      </c>
      <c r="BD66" s="48"/>
      <c r="BE66" s="49"/>
      <c r="BF66" s="48"/>
      <c r="BG66" s="49"/>
      <c r="BH66" s="48"/>
      <c r="BI66" s="49"/>
      <c r="BJ66" s="48"/>
      <c r="BK66" s="49"/>
      <c r="BL66" s="48"/>
    </row>
    <row r="67" spans="1:64" ht="15">
      <c r="A67" s="64" t="s">
        <v>240</v>
      </c>
      <c r="B67" s="64" t="s">
        <v>271</v>
      </c>
      <c r="C67" s="65"/>
      <c r="D67" s="66"/>
      <c r="E67" s="67"/>
      <c r="F67" s="68"/>
      <c r="G67" s="65"/>
      <c r="H67" s="69"/>
      <c r="I67" s="70"/>
      <c r="J67" s="70"/>
      <c r="K67" s="34" t="s">
        <v>65</v>
      </c>
      <c r="L67" s="77">
        <v>234</v>
      </c>
      <c r="M67" s="77"/>
      <c r="N67" s="72"/>
      <c r="O67" s="79" t="s">
        <v>336</v>
      </c>
      <c r="P67" s="81">
        <v>43718.06885416667</v>
      </c>
      <c r="Q67" s="79" t="s">
        <v>398</v>
      </c>
      <c r="R67" s="82" t="s">
        <v>534</v>
      </c>
      <c r="S67" s="79" t="s">
        <v>548</v>
      </c>
      <c r="T67" s="79"/>
      <c r="U67" s="79"/>
      <c r="V67" s="82" t="s">
        <v>594</v>
      </c>
      <c r="W67" s="81">
        <v>43718.06885416667</v>
      </c>
      <c r="X67" s="82" t="s">
        <v>680</v>
      </c>
      <c r="Y67" s="79"/>
      <c r="Z67" s="79"/>
      <c r="AA67" s="85" t="s">
        <v>852</v>
      </c>
      <c r="AB67" s="85" t="s">
        <v>914</v>
      </c>
      <c r="AC67" s="79" t="b">
        <v>0</v>
      </c>
      <c r="AD67" s="79">
        <v>0</v>
      </c>
      <c r="AE67" s="85" t="s">
        <v>1031</v>
      </c>
      <c r="AF67" s="79" t="b">
        <v>0</v>
      </c>
      <c r="AG67" s="79" t="s">
        <v>1102</v>
      </c>
      <c r="AH67" s="79"/>
      <c r="AI67" s="85" t="s">
        <v>1033</v>
      </c>
      <c r="AJ67" s="79" t="b">
        <v>0</v>
      </c>
      <c r="AK67" s="79">
        <v>0</v>
      </c>
      <c r="AL67" s="85" t="s">
        <v>1033</v>
      </c>
      <c r="AM67" s="79" t="s">
        <v>1111</v>
      </c>
      <c r="AN67" s="79" t="b">
        <v>1</v>
      </c>
      <c r="AO67" s="85" t="s">
        <v>914</v>
      </c>
      <c r="AP67" s="79" t="s">
        <v>176</v>
      </c>
      <c r="AQ67" s="79">
        <v>0</v>
      </c>
      <c r="AR67" s="79">
        <v>0</v>
      </c>
      <c r="AS67" s="79"/>
      <c r="AT67" s="79"/>
      <c r="AU67" s="79"/>
      <c r="AV67" s="79"/>
      <c r="AW67" s="79"/>
      <c r="AX67" s="79"/>
      <c r="AY67" s="79"/>
      <c r="AZ67" s="79"/>
      <c r="BA67">
        <v>1</v>
      </c>
      <c r="BB67" s="78" t="str">
        <f>REPLACE(INDEX(GroupVertices[Group],MATCH(Edges25[[#This Row],[Vertex 1]],GroupVertices[Vertex],0)),1,1,"")</f>
        <v>1</v>
      </c>
      <c r="BC67" s="78" t="str">
        <f>REPLACE(INDEX(GroupVertices[Group],MATCH(Edges25[[#This Row],[Vertex 2]],GroupVertices[Vertex],0)),1,1,"")</f>
        <v>1</v>
      </c>
      <c r="BD67" s="48"/>
      <c r="BE67" s="49"/>
      <c r="BF67" s="48"/>
      <c r="BG67" s="49"/>
      <c r="BH67" s="48"/>
      <c r="BI67" s="49"/>
      <c r="BJ67" s="48"/>
      <c r="BK67" s="49"/>
      <c r="BL67" s="48"/>
    </row>
    <row r="68" spans="1:64" ht="15">
      <c r="A68" s="64" t="s">
        <v>241</v>
      </c>
      <c r="B68" s="64" t="s">
        <v>249</v>
      </c>
      <c r="C68" s="65"/>
      <c r="D68" s="66"/>
      <c r="E68" s="67"/>
      <c r="F68" s="68"/>
      <c r="G68" s="65"/>
      <c r="H68" s="69"/>
      <c r="I68" s="70"/>
      <c r="J68" s="70"/>
      <c r="K68" s="34" t="s">
        <v>65</v>
      </c>
      <c r="L68" s="77">
        <v>236</v>
      </c>
      <c r="M68" s="77"/>
      <c r="N68" s="72"/>
      <c r="O68" s="79" t="s">
        <v>337</v>
      </c>
      <c r="P68" s="81">
        <v>43722.842824074076</v>
      </c>
      <c r="Q68" s="79" t="s">
        <v>399</v>
      </c>
      <c r="R68" s="82" t="s">
        <v>535</v>
      </c>
      <c r="S68" s="79" t="s">
        <v>548</v>
      </c>
      <c r="T68" s="79"/>
      <c r="U68" s="79"/>
      <c r="V68" s="82" t="s">
        <v>595</v>
      </c>
      <c r="W68" s="81">
        <v>43722.842824074076</v>
      </c>
      <c r="X68" s="82" t="s">
        <v>681</v>
      </c>
      <c r="Y68" s="79"/>
      <c r="Z68" s="79"/>
      <c r="AA68" s="85" t="s">
        <v>853</v>
      </c>
      <c r="AB68" s="79"/>
      <c r="AC68" s="79" t="b">
        <v>0</v>
      </c>
      <c r="AD68" s="79">
        <v>0</v>
      </c>
      <c r="AE68" s="85" t="s">
        <v>1031</v>
      </c>
      <c r="AF68" s="79" t="b">
        <v>0</v>
      </c>
      <c r="AG68" s="79" t="s">
        <v>1102</v>
      </c>
      <c r="AH68" s="79"/>
      <c r="AI68" s="85" t="s">
        <v>1033</v>
      </c>
      <c r="AJ68" s="79" t="b">
        <v>0</v>
      </c>
      <c r="AK68" s="79">
        <v>0</v>
      </c>
      <c r="AL68" s="85" t="s">
        <v>1033</v>
      </c>
      <c r="AM68" s="79" t="s">
        <v>1109</v>
      </c>
      <c r="AN68" s="79" t="b">
        <v>1</v>
      </c>
      <c r="AO68" s="85" t="s">
        <v>853</v>
      </c>
      <c r="AP68" s="79" t="s">
        <v>176</v>
      </c>
      <c r="AQ68" s="79">
        <v>0</v>
      </c>
      <c r="AR68" s="79">
        <v>0</v>
      </c>
      <c r="AS68" s="79" t="s">
        <v>1116</v>
      </c>
      <c r="AT68" s="79" t="s">
        <v>1124</v>
      </c>
      <c r="AU68" s="79" t="s">
        <v>1125</v>
      </c>
      <c r="AV68" s="79" t="s">
        <v>1128</v>
      </c>
      <c r="AW68" s="79" t="s">
        <v>1137</v>
      </c>
      <c r="AX68" s="79" t="s">
        <v>1146</v>
      </c>
      <c r="AY68" s="79" t="s">
        <v>1153</v>
      </c>
      <c r="AZ68" s="82" t="s">
        <v>1157</v>
      </c>
      <c r="BA68">
        <v>1</v>
      </c>
      <c r="BB68" s="78" t="str">
        <f>REPLACE(INDEX(GroupVertices[Group],MATCH(Edges25[[#This Row],[Vertex 1]],GroupVertices[Vertex],0)),1,1,"")</f>
        <v>1</v>
      </c>
      <c r="BC68" s="78" t="str">
        <f>REPLACE(INDEX(GroupVertices[Group],MATCH(Edges25[[#This Row],[Vertex 2]],GroupVertices[Vertex],0)),1,1,"")</f>
        <v>1</v>
      </c>
      <c r="BD68" s="48">
        <v>0</v>
      </c>
      <c r="BE68" s="49">
        <v>0</v>
      </c>
      <c r="BF68" s="48">
        <v>0</v>
      </c>
      <c r="BG68" s="49">
        <v>0</v>
      </c>
      <c r="BH68" s="48">
        <v>0</v>
      </c>
      <c r="BI68" s="49">
        <v>0</v>
      </c>
      <c r="BJ68" s="48">
        <v>21</v>
      </c>
      <c r="BK68" s="49">
        <v>100</v>
      </c>
      <c r="BL68" s="48">
        <v>21</v>
      </c>
    </row>
    <row r="69" spans="1:64" ht="15">
      <c r="A69" s="64" t="s">
        <v>242</v>
      </c>
      <c r="B69" s="64" t="s">
        <v>249</v>
      </c>
      <c r="C69" s="65"/>
      <c r="D69" s="66"/>
      <c r="E69" s="67"/>
      <c r="F69" s="68"/>
      <c r="G69" s="65"/>
      <c r="H69" s="69"/>
      <c r="I69" s="70"/>
      <c r="J69" s="70"/>
      <c r="K69" s="34" t="s">
        <v>65</v>
      </c>
      <c r="L69" s="77">
        <v>237</v>
      </c>
      <c r="M69" s="77"/>
      <c r="N69" s="72"/>
      <c r="O69" s="79" t="s">
        <v>336</v>
      </c>
      <c r="P69" s="81">
        <v>43724.897824074076</v>
      </c>
      <c r="Q69" s="79" t="s">
        <v>400</v>
      </c>
      <c r="R69" s="82" t="s">
        <v>536</v>
      </c>
      <c r="S69" s="79" t="s">
        <v>548</v>
      </c>
      <c r="T69" s="79"/>
      <c r="U69" s="79"/>
      <c r="V69" s="82" t="s">
        <v>596</v>
      </c>
      <c r="W69" s="81">
        <v>43724.897824074076</v>
      </c>
      <c r="X69" s="82" t="s">
        <v>682</v>
      </c>
      <c r="Y69" s="79"/>
      <c r="Z69" s="79"/>
      <c r="AA69" s="85" t="s">
        <v>854</v>
      </c>
      <c r="AB69" s="79"/>
      <c r="AC69" s="79" t="b">
        <v>0</v>
      </c>
      <c r="AD69" s="79">
        <v>0</v>
      </c>
      <c r="AE69" s="85" t="s">
        <v>1043</v>
      </c>
      <c r="AF69" s="79" t="b">
        <v>0</v>
      </c>
      <c r="AG69" s="79" t="s">
        <v>1102</v>
      </c>
      <c r="AH69" s="79"/>
      <c r="AI69" s="85" t="s">
        <v>1033</v>
      </c>
      <c r="AJ69" s="79" t="b">
        <v>0</v>
      </c>
      <c r="AK69" s="79">
        <v>0</v>
      </c>
      <c r="AL69" s="85" t="s">
        <v>1033</v>
      </c>
      <c r="AM69" s="79" t="s">
        <v>1112</v>
      </c>
      <c r="AN69" s="79" t="b">
        <v>1</v>
      </c>
      <c r="AO69" s="85" t="s">
        <v>854</v>
      </c>
      <c r="AP69" s="79" t="s">
        <v>176</v>
      </c>
      <c r="AQ69" s="79">
        <v>0</v>
      </c>
      <c r="AR69" s="79">
        <v>0</v>
      </c>
      <c r="AS69" s="79"/>
      <c r="AT69" s="79"/>
      <c r="AU69" s="79"/>
      <c r="AV69" s="79"/>
      <c r="AW69" s="79"/>
      <c r="AX69" s="79"/>
      <c r="AY69" s="79"/>
      <c r="AZ69" s="79"/>
      <c r="BA69">
        <v>1</v>
      </c>
      <c r="BB69" s="78" t="str">
        <f>REPLACE(INDEX(GroupVertices[Group],MATCH(Edges25[[#This Row],[Vertex 1]],GroupVertices[Vertex],0)),1,1,"")</f>
        <v>3</v>
      </c>
      <c r="BC69" s="78" t="str">
        <f>REPLACE(INDEX(GroupVertices[Group],MATCH(Edges25[[#This Row],[Vertex 2]],GroupVertices[Vertex],0)),1,1,"")</f>
        <v>1</v>
      </c>
      <c r="BD69" s="48"/>
      <c r="BE69" s="49"/>
      <c r="BF69" s="48"/>
      <c r="BG69" s="49"/>
      <c r="BH69" s="48"/>
      <c r="BI69" s="49"/>
      <c r="BJ69" s="48"/>
      <c r="BK69" s="49"/>
      <c r="BL69" s="48"/>
    </row>
    <row r="70" spans="1:64" ht="15">
      <c r="A70" s="64" t="s">
        <v>243</v>
      </c>
      <c r="B70" s="64" t="s">
        <v>273</v>
      </c>
      <c r="C70" s="65"/>
      <c r="D70" s="66"/>
      <c r="E70" s="67"/>
      <c r="F70" s="68"/>
      <c r="G70" s="65"/>
      <c r="H70" s="69"/>
      <c r="I70" s="70"/>
      <c r="J70" s="70"/>
      <c r="K70" s="34" t="s">
        <v>65</v>
      </c>
      <c r="L70" s="77">
        <v>239</v>
      </c>
      <c r="M70" s="77"/>
      <c r="N70" s="72"/>
      <c r="O70" s="79" t="s">
        <v>336</v>
      </c>
      <c r="P70" s="81">
        <v>43698.49927083333</v>
      </c>
      <c r="Q70" s="79" t="s">
        <v>401</v>
      </c>
      <c r="R70" s="79"/>
      <c r="S70" s="79"/>
      <c r="T70" s="79" t="s">
        <v>553</v>
      </c>
      <c r="U70" s="79"/>
      <c r="V70" s="82" t="s">
        <v>597</v>
      </c>
      <c r="W70" s="81">
        <v>43698.49927083333</v>
      </c>
      <c r="X70" s="82" t="s">
        <v>683</v>
      </c>
      <c r="Y70" s="79"/>
      <c r="Z70" s="79"/>
      <c r="AA70" s="85" t="s">
        <v>855</v>
      </c>
      <c r="AB70" s="85" t="s">
        <v>961</v>
      </c>
      <c r="AC70" s="79" t="b">
        <v>0</v>
      </c>
      <c r="AD70" s="79">
        <v>0</v>
      </c>
      <c r="AE70" s="85" t="s">
        <v>1044</v>
      </c>
      <c r="AF70" s="79" t="b">
        <v>0</v>
      </c>
      <c r="AG70" s="79" t="s">
        <v>1104</v>
      </c>
      <c r="AH70" s="79"/>
      <c r="AI70" s="85" t="s">
        <v>1033</v>
      </c>
      <c r="AJ70" s="79" t="b">
        <v>0</v>
      </c>
      <c r="AK70" s="79">
        <v>0</v>
      </c>
      <c r="AL70" s="85" t="s">
        <v>1033</v>
      </c>
      <c r="AM70" s="79" t="s">
        <v>1109</v>
      </c>
      <c r="AN70" s="79" t="b">
        <v>0</v>
      </c>
      <c r="AO70" s="85" t="s">
        <v>961</v>
      </c>
      <c r="AP70" s="79" t="s">
        <v>176</v>
      </c>
      <c r="AQ70" s="79">
        <v>0</v>
      </c>
      <c r="AR70" s="79">
        <v>0</v>
      </c>
      <c r="AS70" s="79"/>
      <c r="AT70" s="79"/>
      <c r="AU70" s="79"/>
      <c r="AV70" s="79"/>
      <c r="AW70" s="79"/>
      <c r="AX70" s="79"/>
      <c r="AY70" s="79"/>
      <c r="AZ70" s="79"/>
      <c r="BA70">
        <v>1</v>
      </c>
      <c r="BB70" s="78" t="str">
        <f>REPLACE(INDEX(GroupVertices[Group],MATCH(Edges25[[#This Row],[Vertex 1]],GroupVertices[Vertex],0)),1,1,"")</f>
        <v>3</v>
      </c>
      <c r="BC70" s="78" t="str">
        <f>REPLACE(INDEX(GroupVertices[Group],MATCH(Edges25[[#This Row],[Vertex 2]],GroupVertices[Vertex],0)),1,1,"")</f>
        <v>3</v>
      </c>
      <c r="BD70" s="48">
        <v>0</v>
      </c>
      <c r="BE70" s="49">
        <v>0</v>
      </c>
      <c r="BF70" s="48">
        <v>0</v>
      </c>
      <c r="BG70" s="49">
        <v>0</v>
      </c>
      <c r="BH70" s="48">
        <v>0</v>
      </c>
      <c r="BI70" s="49">
        <v>0</v>
      </c>
      <c r="BJ70" s="48">
        <v>4</v>
      </c>
      <c r="BK70" s="49">
        <v>100</v>
      </c>
      <c r="BL70" s="48">
        <v>4</v>
      </c>
    </row>
    <row r="71" spans="1:64" ht="15">
      <c r="A71" s="64" t="s">
        <v>243</v>
      </c>
      <c r="B71" s="64" t="s">
        <v>274</v>
      </c>
      <c r="C71" s="65"/>
      <c r="D71" s="66"/>
      <c r="E71" s="67"/>
      <c r="F71" s="68"/>
      <c r="G71" s="65"/>
      <c r="H71" s="69"/>
      <c r="I71" s="70"/>
      <c r="J71" s="70"/>
      <c r="K71" s="34" t="s">
        <v>65</v>
      </c>
      <c r="L71" s="77">
        <v>240</v>
      </c>
      <c r="M71" s="77"/>
      <c r="N71" s="72"/>
      <c r="O71" s="79" t="s">
        <v>336</v>
      </c>
      <c r="P71" s="81">
        <v>43726.6421412037</v>
      </c>
      <c r="Q71" s="79" t="s">
        <v>402</v>
      </c>
      <c r="R71" s="79"/>
      <c r="S71" s="79"/>
      <c r="T71" s="79" t="s">
        <v>554</v>
      </c>
      <c r="U71" s="82" t="s">
        <v>561</v>
      </c>
      <c r="V71" s="82" t="s">
        <v>561</v>
      </c>
      <c r="W71" s="81">
        <v>43726.6421412037</v>
      </c>
      <c r="X71" s="82" t="s">
        <v>684</v>
      </c>
      <c r="Y71" s="79"/>
      <c r="Z71" s="79"/>
      <c r="AA71" s="85" t="s">
        <v>856</v>
      </c>
      <c r="AB71" s="79"/>
      <c r="AC71" s="79" t="b">
        <v>0</v>
      </c>
      <c r="AD71" s="79">
        <v>0</v>
      </c>
      <c r="AE71" s="85" t="s">
        <v>1033</v>
      </c>
      <c r="AF71" s="79" t="b">
        <v>0</v>
      </c>
      <c r="AG71" s="79" t="s">
        <v>1104</v>
      </c>
      <c r="AH71" s="79"/>
      <c r="AI71" s="85" t="s">
        <v>1033</v>
      </c>
      <c r="AJ71" s="79" t="b">
        <v>0</v>
      </c>
      <c r="AK71" s="79">
        <v>0</v>
      </c>
      <c r="AL71" s="85" t="s">
        <v>1033</v>
      </c>
      <c r="AM71" s="79" t="s">
        <v>1109</v>
      </c>
      <c r="AN71" s="79" t="b">
        <v>0</v>
      </c>
      <c r="AO71" s="85" t="s">
        <v>856</v>
      </c>
      <c r="AP71" s="79" t="s">
        <v>176</v>
      </c>
      <c r="AQ71" s="79">
        <v>0</v>
      </c>
      <c r="AR71" s="79">
        <v>0</v>
      </c>
      <c r="AS71" s="79"/>
      <c r="AT71" s="79"/>
      <c r="AU71" s="79"/>
      <c r="AV71" s="79"/>
      <c r="AW71" s="79"/>
      <c r="AX71" s="79"/>
      <c r="AY71" s="79"/>
      <c r="AZ71" s="79"/>
      <c r="BA71">
        <v>1</v>
      </c>
      <c r="BB71" s="78" t="str">
        <f>REPLACE(INDEX(GroupVertices[Group],MATCH(Edges25[[#This Row],[Vertex 1]],GroupVertices[Vertex],0)),1,1,"")</f>
        <v>3</v>
      </c>
      <c r="BC71" s="78" t="str">
        <f>REPLACE(INDEX(GroupVertices[Group],MATCH(Edges25[[#This Row],[Vertex 2]],GroupVertices[Vertex],0)),1,1,"")</f>
        <v>3</v>
      </c>
      <c r="BD71" s="48">
        <v>0</v>
      </c>
      <c r="BE71" s="49">
        <v>0</v>
      </c>
      <c r="BF71" s="48">
        <v>0</v>
      </c>
      <c r="BG71" s="49">
        <v>0</v>
      </c>
      <c r="BH71" s="48">
        <v>0</v>
      </c>
      <c r="BI71" s="49">
        <v>0</v>
      </c>
      <c r="BJ71" s="48">
        <v>4</v>
      </c>
      <c r="BK71" s="49">
        <v>100</v>
      </c>
      <c r="BL71" s="48">
        <v>4</v>
      </c>
    </row>
    <row r="72" spans="1:64" ht="15">
      <c r="A72" s="64" t="s">
        <v>243</v>
      </c>
      <c r="B72" s="64" t="s">
        <v>275</v>
      </c>
      <c r="C72" s="65"/>
      <c r="D72" s="66"/>
      <c r="E72" s="67"/>
      <c r="F72" s="68"/>
      <c r="G72" s="65"/>
      <c r="H72" s="69"/>
      <c r="I72" s="70"/>
      <c r="J72" s="70"/>
      <c r="K72" s="34" t="s">
        <v>65</v>
      </c>
      <c r="L72" s="77">
        <v>241</v>
      </c>
      <c r="M72" s="77"/>
      <c r="N72" s="72"/>
      <c r="O72" s="79" t="s">
        <v>336</v>
      </c>
      <c r="P72" s="81">
        <v>43731.79684027778</v>
      </c>
      <c r="Q72" s="79" t="s">
        <v>403</v>
      </c>
      <c r="R72" s="79"/>
      <c r="S72" s="79"/>
      <c r="T72" s="79" t="s">
        <v>555</v>
      </c>
      <c r="U72" s="79"/>
      <c r="V72" s="82" t="s">
        <v>597</v>
      </c>
      <c r="W72" s="81">
        <v>43731.79684027778</v>
      </c>
      <c r="X72" s="82" t="s">
        <v>685</v>
      </c>
      <c r="Y72" s="79"/>
      <c r="Z72" s="79"/>
      <c r="AA72" s="85" t="s">
        <v>857</v>
      </c>
      <c r="AB72" s="85" t="s">
        <v>962</v>
      </c>
      <c r="AC72" s="79" t="b">
        <v>0</v>
      </c>
      <c r="AD72" s="79">
        <v>0</v>
      </c>
      <c r="AE72" s="85" t="s">
        <v>1044</v>
      </c>
      <c r="AF72" s="79" t="b">
        <v>0</v>
      </c>
      <c r="AG72" s="79" t="s">
        <v>1102</v>
      </c>
      <c r="AH72" s="79"/>
      <c r="AI72" s="85" t="s">
        <v>1033</v>
      </c>
      <c r="AJ72" s="79" t="b">
        <v>0</v>
      </c>
      <c r="AK72" s="79">
        <v>0</v>
      </c>
      <c r="AL72" s="85" t="s">
        <v>1033</v>
      </c>
      <c r="AM72" s="79" t="s">
        <v>1109</v>
      </c>
      <c r="AN72" s="79" t="b">
        <v>0</v>
      </c>
      <c r="AO72" s="85" t="s">
        <v>962</v>
      </c>
      <c r="AP72" s="79" t="s">
        <v>176</v>
      </c>
      <c r="AQ72" s="79">
        <v>0</v>
      </c>
      <c r="AR72" s="79">
        <v>0</v>
      </c>
      <c r="AS72" s="79"/>
      <c r="AT72" s="79"/>
      <c r="AU72" s="79"/>
      <c r="AV72" s="79"/>
      <c r="AW72" s="79"/>
      <c r="AX72" s="79"/>
      <c r="AY72" s="79"/>
      <c r="AZ72" s="79"/>
      <c r="BA72">
        <v>1</v>
      </c>
      <c r="BB72" s="78" t="str">
        <f>REPLACE(INDEX(GroupVertices[Group],MATCH(Edges25[[#This Row],[Vertex 1]],GroupVertices[Vertex],0)),1,1,"")</f>
        <v>3</v>
      </c>
      <c r="BC72" s="78" t="str">
        <f>REPLACE(INDEX(GroupVertices[Group],MATCH(Edges25[[#This Row],[Vertex 2]],GroupVertices[Vertex],0)),1,1,"")</f>
        <v>3</v>
      </c>
      <c r="BD72" s="48">
        <v>1</v>
      </c>
      <c r="BE72" s="49">
        <v>3.8461538461538463</v>
      </c>
      <c r="BF72" s="48">
        <v>0</v>
      </c>
      <c r="BG72" s="49">
        <v>0</v>
      </c>
      <c r="BH72" s="48">
        <v>0</v>
      </c>
      <c r="BI72" s="49">
        <v>0</v>
      </c>
      <c r="BJ72" s="48">
        <v>25</v>
      </c>
      <c r="BK72" s="49">
        <v>96.15384615384616</v>
      </c>
      <c r="BL72" s="48">
        <v>26</v>
      </c>
    </row>
    <row r="73" spans="1:64" ht="15">
      <c r="A73" s="64" t="s">
        <v>243</v>
      </c>
      <c r="B73" s="64" t="s">
        <v>249</v>
      </c>
      <c r="C73" s="65"/>
      <c r="D73" s="66"/>
      <c r="E73" s="67"/>
      <c r="F73" s="68"/>
      <c r="G73" s="65"/>
      <c r="H73" s="69"/>
      <c r="I73" s="70"/>
      <c r="J73" s="70"/>
      <c r="K73" s="34" t="s">
        <v>65</v>
      </c>
      <c r="L73" s="77">
        <v>242</v>
      </c>
      <c r="M73" s="77"/>
      <c r="N73" s="72"/>
      <c r="O73" s="79" t="s">
        <v>337</v>
      </c>
      <c r="P73" s="81">
        <v>43690.11462962963</v>
      </c>
      <c r="Q73" s="79" t="s">
        <v>404</v>
      </c>
      <c r="R73" s="79"/>
      <c r="S73" s="79"/>
      <c r="T73" s="79"/>
      <c r="U73" s="79"/>
      <c r="V73" s="82" t="s">
        <v>597</v>
      </c>
      <c r="W73" s="81">
        <v>43690.11462962963</v>
      </c>
      <c r="X73" s="82" t="s">
        <v>686</v>
      </c>
      <c r="Y73" s="79"/>
      <c r="Z73" s="79"/>
      <c r="AA73" s="85" t="s">
        <v>858</v>
      </c>
      <c r="AB73" s="79"/>
      <c r="AC73" s="79" t="b">
        <v>0</v>
      </c>
      <c r="AD73" s="79">
        <v>0</v>
      </c>
      <c r="AE73" s="85" t="s">
        <v>1031</v>
      </c>
      <c r="AF73" s="79" t="b">
        <v>0</v>
      </c>
      <c r="AG73" s="79" t="s">
        <v>1102</v>
      </c>
      <c r="AH73" s="79"/>
      <c r="AI73" s="85" t="s">
        <v>1033</v>
      </c>
      <c r="AJ73" s="79" t="b">
        <v>0</v>
      </c>
      <c r="AK73" s="79">
        <v>0</v>
      </c>
      <c r="AL73" s="85" t="s">
        <v>1033</v>
      </c>
      <c r="AM73" s="79" t="s">
        <v>1109</v>
      </c>
      <c r="AN73" s="79" t="b">
        <v>0</v>
      </c>
      <c r="AO73" s="85" t="s">
        <v>858</v>
      </c>
      <c r="AP73" s="79" t="s">
        <v>176</v>
      </c>
      <c r="AQ73" s="79">
        <v>0</v>
      </c>
      <c r="AR73" s="79">
        <v>0</v>
      </c>
      <c r="AS73" s="79"/>
      <c r="AT73" s="79"/>
      <c r="AU73" s="79"/>
      <c r="AV73" s="79"/>
      <c r="AW73" s="79"/>
      <c r="AX73" s="79"/>
      <c r="AY73" s="79"/>
      <c r="AZ73" s="79"/>
      <c r="BA73">
        <v>1</v>
      </c>
      <c r="BB73" s="78" t="str">
        <f>REPLACE(INDEX(GroupVertices[Group],MATCH(Edges25[[#This Row],[Vertex 1]],GroupVertices[Vertex],0)),1,1,"")</f>
        <v>3</v>
      </c>
      <c r="BC73" s="78" t="str">
        <f>REPLACE(INDEX(GroupVertices[Group],MATCH(Edges25[[#This Row],[Vertex 2]],GroupVertices[Vertex],0)),1,1,"")</f>
        <v>1</v>
      </c>
      <c r="BD73" s="48">
        <v>1</v>
      </c>
      <c r="BE73" s="49">
        <v>5</v>
      </c>
      <c r="BF73" s="48">
        <v>0</v>
      </c>
      <c r="BG73" s="49">
        <v>0</v>
      </c>
      <c r="BH73" s="48">
        <v>0</v>
      </c>
      <c r="BI73" s="49">
        <v>0</v>
      </c>
      <c r="BJ73" s="48">
        <v>19</v>
      </c>
      <c r="BK73" s="49">
        <v>95</v>
      </c>
      <c r="BL73" s="48">
        <v>20</v>
      </c>
    </row>
    <row r="74" spans="1:64" ht="15">
      <c r="A74" s="64" t="s">
        <v>244</v>
      </c>
      <c r="B74" s="64" t="s">
        <v>249</v>
      </c>
      <c r="C74" s="65"/>
      <c r="D74" s="66"/>
      <c r="E74" s="67"/>
      <c r="F74" s="68"/>
      <c r="G74" s="65"/>
      <c r="H74" s="69"/>
      <c r="I74" s="70"/>
      <c r="J74" s="70"/>
      <c r="K74" s="34" t="s">
        <v>65</v>
      </c>
      <c r="L74" s="77">
        <v>249</v>
      </c>
      <c r="M74" s="77"/>
      <c r="N74" s="72"/>
      <c r="O74" s="79" t="s">
        <v>336</v>
      </c>
      <c r="P74" s="81">
        <v>43690.83253472222</v>
      </c>
      <c r="Q74" s="79" t="s">
        <v>405</v>
      </c>
      <c r="R74" s="79"/>
      <c r="S74" s="79"/>
      <c r="T74" s="79"/>
      <c r="U74" s="79"/>
      <c r="V74" s="82" t="s">
        <v>598</v>
      </c>
      <c r="W74" s="81">
        <v>43690.83253472222</v>
      </c>
      <c r="X74" s="82" t="s">
        <v>687</v>
      </c>
      <c r="Y74" s="79"/>
      <c r="Z74" s="79"/>
      <c r="AA74" s="85" t="s">
        <v>859</v>
      </c>
      <c r="AB74" s="85" t="s">
        <v>925</v>
      </c>
      <c r="AC74" s="79" t="b">
        <v>0</v>
      </c>
      <c r="AD74" s="79">
        <v>0</v>
      </c>
      <c r="AE74" s="85" t="s">
        <v>1045</v>
      </c>
      <c r="AF74" s="79" t="b">
        <v>0</v>
      </c>
      <c r="AG74" s="79" t="s">
        <v>1102</v>
      </c>
      <c r="AH74" s="79"/>
      <c r="AI74" s="85" t="s">
        <v>1033</v>
      </c>
      <c r="AJ74" s="79" t="b">
        <v>0</v>
      </c>
      <c r="AK74" s="79">
        <v>0</v>
      </c>
      <c r="AL74" s="85" t="s">
        <v>1033</v>
      </c>
      <c r="AM74" s="79" t="s">
        <v>1110</v>
      </c>
      <c r="AN74" s="79" t="b">
        <v>0</v>
      </c>
      <c r="AO74" s="85" t="s">
        <v>925</v>
      </c>
      <c r="AP74" s="79" t="s">
        <v>176</v>
      </c>
      <c r="AQ74" s="79">
        <v>0</v>
      </c>
      <c r="AR74" s="79">
        <v>0</v>
      </c>
      <c r="AS74" s="79"/>
      <c r="AT74" s="79"/>
      <c r="AU74" s="79"/>
      <c r="AV74" s="79"/>
      <c r="AW74" s="79"/>
      <c r="AX74" s="79"/>
      <c r="AY74" s="79"/>
      <c r="AZ74" s="79"/>
      <c r="BA74">
        <v>1</v>
      </c>
      <c r="BB74" s="78" t="str">
        <f>REPLACE(INDEX(GroupVertices[Group],MATCH(Edges25[[#This Row],[Vertex 1]],GroupVertices[Vertex],0)),1,1,"")</f>
        <v>9</v>
      </c>
      <c r="BC74" s="78" t="str">
        <f>REPLACE(INDEX(GroupVertices[Group],MATCH(Edges25[[#This Row],[Vertex 2]],GroupVertices[Vertex],0)),1,1,"")</f>
        <v>1</v>
      </c>
      <c r="BD74" s="48"/>
      <c r="BE74" s="49"/>
      <c r="BF74" s="48"/>
      <c r="BG74" s="49"/>
      <c r="BH74" s="48"/>
      <c r="BI74" s="49"/>
      <c r="BJ74" s="48"/>
      <c r="BK74" s="49"/>
      <c r="BL74" s="48"/>
    </row>
    <row r="75" spans="1:64" ht="15">
      <c r="A75" s="64" t="s">
        <v>245</v>
      </c>
      <c r="B75" s="64" t="s">
        <v>244</v>
      </c>
      <c r="C75" s="65"/>
      <c r="D75" s="66"/>
      <c r="E75" s="67"/>
      <c r="F75" s="68"/>
      <c r="G75" s="65"/>
      <c r="H75" s="69"/>
      <c r="I75" s="70"/>
      <c r="J75" s="70"/>
      <c r="K75" s="34" t="s">
        <v>66</v>
      </c>
      <c r="L75" s="77">
        <v>251</v>
      </c>
      <c r="M75" s="77"/>
      <c r="N75" s="72"/>
      <c r="O75" s="79" t="s">
        <v>337</v>
      </c>
      <c r="P75" s="81">
        <v>43690.91140046297</v>
      </c>
      <c r="Q75" s="79" t="s">
        <v>406</v>
      </c>
      <c r="R75" s="79"/>
      <c r="S75" s="79"/>
      <c r="T75" s="79"/>
      <c r="U75" s="79"/>
      <c r="V75" s="82" t="s">
        <v>599</v>
      </c>
      <c r="W75" s="81">
        <v>43690.91140046297</v>
      </c>
      <c r="X75" s="82" t="s">
        <v>688</v>
      </c>
      <c r="Y75" s="79"/>
      <c r="Z75" s="79"/>
      <c r="AA75" s="85" t="s">
        <v>860</v>
      </c>
      <c r="AB75" s="85" t="s">
        <v>859</v>
      </c>
      <c r="AC75" s="79" t="b">
        <v>0</v>
      </c>
      <c r="AD75" s="79">
        <v>0</v>
      </c>
      <c r="AE75" s="85" t="s">
        <v>1046</v>
      </c>
      <c r="AF75" s="79" t="b">
        <v>0</v>
      </c>
      <c r="AG75" s="79" t="s">
        <v>1102</v>
      </c>
      <c r="AH75" s="79"/>
      <c r="AI75" s="85" t="s">
        <v>1033</v>
      </c>
      <c r="AJ75" s="79" t="b">
        <v>0</v>
      </c>
      <c r="AK75" s="79">
        <v>0</v>
      </c>
      <c r="AL75" s="85" t="s">
        <v>1033</v>
      </c>
      <c r="AM75" s="79" t="s">
        <v>1111</v>
      </c>
      <c r="AN75" s="79" t="b">
        <v>0</v>
      </c>
      <c r="AO75" s="85" t="s">
        <v>859</v>
      </c>
      <c r="AP75" s="79" t="s">
        <v>176</v>
      </c>
      <c r="AQ75" s="79">
        <v>0</v>
      </c>
      <c r="AR75" s="79">
        <v>0</v>
      </c>
      <c r="AS75" s="79"/>
      <c r="AT75" s="79"/>
      <c r="AU75" s="79"/>
      <c r="AV75" s="79"/>
      <c r="AW75" s="79"/>
      <c r="AX75" s="79"/>
      <c r="AY75" s="79"/>
      <c r="AZ75" s="79"/>
      <c r="BA75">
        <v>1</v>
      </c>
      <c r="BB75" s="78" t="str">
        <f>REPLACE(INDEX(GroupVertices[Group],MATCH(Edges25[[#This Row],[Vertex 1]],GroupVertices[Vertex],0)),1,1,"")</f>
        <v>9</v>
      </c>
      <c r="BC75" s="78" t="str">
        <f>REPLACE(INDEX(GroupVertices[Group],MATCH(Edges25[[#This Row],[Vertex 2]],GroupVertices[Vertex],0)),1,1,"")</f>
        <v>9</v>
      </c>
      <c r="BD75" s="48"/>
      <c r="BE75" s="49"/>
      <c r="BF75" s="48"/>
      <c r="BG75" s="49"/>
      <c r="BH75" s="48"/>
      <c r="BI75" s="49"/>
      <c r="BJ75" s="48"/>
      <c r="BK75" s="49"/>
      <c r="BL75" s="48"/>
    </row>
    <row r="76" spans="1:64" ht="15">
      <c r="A76" s="64" t="s">
        <v>246</v>
      </c>
      <c r="B76" s="64" t="s">
        <v>276</v>
      </c>
      <c r="C76" s="65"/>
      <c r="D76" s="66"/>
      <c r="E76" s="67"/>
      <c r="F76" s="68"/>
      <c r="G76" s="65"/>
      <c r="H76" s="69"/>
      <c r="I76" s="70"/>
      <c r="J76" s="70"/>
      <c r="K76" s="34" t="s">
        <v>65</v>
      </c>
      <c r="L76" s="77">
        <v>252</v>
      </c>
      <c r="M76" s="77"/>
      <c r="N76" s="72"/>
      <c r="O76" s="79" t="s">
        <v>336</v>
      </c>
      <c r="P76" s="81">
        <v>43742.04275462963</v>
      </c>
      <c r="Q76" s="79" t="s">
        <v>407</v>
      </c>
      <c r="R76" s="79"/>
      <c r="S76" s="79"/>
      <c r="T76" s="79"/>
      <c r="U76" s="79"/>
      <c r="V76" s="82" t="s">
        <v>600</v>
      </c>
      <c r="W76" s="81">
        <v>43742.04275462963</v>
      </c>
      <c r="X76" s="82" t="s">
        <v>689</v>
      </c>
      <c r="Y76" s="79"/>
      <c r="Z76" s="79"/>
      <c r="AA76" s="85" t="s">
        <v>861</v>
      </c>
      <c r="AB76" s="85" t="s">
        <v>938</v>
      </c>
      <c r="AC76" s="79" t="b">
        <v>0</v>
      </c>
      <c r="AD76" s="79">
        <v>0</v>
      </c>
      <c r="AE76" s="85" t="s">
        <v>1031</v>
      </c>
      <c r="AF76" s="79" t="b">
        <v>0</v>
      </c>
      <c r="AG76" s="79" t="s">
        <v>1102</v>
      </c>
      <c r="AH76" s="79"/>
      <c r="AI76" s="85" t="s">
        <v>1033</v>
      </c>
      <c r="AJ76" s="79" t="b">
        <v>0</v>
      </c>
      <c r="AK76" s="79">
        <v>0</v>
      </c>
      <c r="AL76" s="85" t="s">
        <v>1033</v>
      </c>
      <c r="AM76" s="79" t="s">
        <v>1110</v>
      </c>
      <c r="AN76" s="79" t="b">
        <v>0</v>
      </c>
      <c r="AO76" s="85" t="s">
        <v>938</v>
      </c>
      <c r="AP76" s="79" t="s">
        <v>176</v>
      </c>
      <c r="AQ76" s="79">
        <v>0</v>
      </c>
      <c r="AR76" s="79">
        <v>0</v>
      </c>
      <c r="AS76" s="79"/>
      <c r="AT76" s="79"/>
      <c r="AU76" s="79"/>
      <c r="AV76" s="79"/>
      <c r="AW76" s="79"/>
      <c r="AX76" s="79"/>
      <c r="AY76" s="79"/>
      <c r="AZ76" s="79"/>
      <c r="BA76">
        <v>1</v>
      </c>
      <c r="BB76" s="78" t="str">
        <f>REPLACE(INDEX(GroupVertices[Group],MATCH(Edges25[[#This Row],[Vertex 1]],GroupVertices[Vertex],0)),1,1,"")</f>
        <v>8</v>
      </c>
      <c r="BC76" s="78" t="str">
        <f>REPLACE(INDEX(GroupVertices[Group],MATCH(Edges25[[#This Row],[Vertex 2]],GroupVertices[Vertex],0)),1,1,"")</f>
        <v>8</v>
      </c>
      <c r="BD76" s="48">
        <v>0</v>
      </c>
      <c r="BE76" s="49">
        <v>0</v>
      </c>
      <c r="BF76" s="48">
        <v>0</v>
      </c>
      <c r="BG76" s="49">
        <v>0</v>
      </c>
      <c r="BH76" s="48">
        <v>0</v>
      </c>
      <c r="BI76" s="49">
        <v>0</v>
      </c>
      <c r="BJ76" s="48">
        <v>5</v>
      </c>
      <c r="BK76" s="49">
        <v>100</v>
      </c>
      <c r="BL76" s="48">
        <v>5</v>
      </c>
    </row>
    <row r="77" spans="1:64" ht="15">
      <c r="A77" s="64" t="s">
        <v>247</v>
      </c>
      <c r="B77" s="64" t="s">
        <v>272</v>
      </c>
      <c r="C77" s="65"/>
      <c r="D77" s="66"/>
      <c r="E77" s="67"/>
      <c r="F77" s="68"/>
      <c r="G77" s="65"/>
      <c r="H77" s="69"/>
      <c r="I77" s="70"/>
      <c r="J77" s="70"/>
      <c r="K77" s="34" t="s">
        <v>65</v>
      </c>
      <c r="L77" s="77">
        <v>254</v>
      </c>
      <c r="M77" s="77"/>
      <c r="N77" s="72"/>
      <c r="O77" s="79" t="s">
        <v>336</v>
      </c>
      <c r="P77" s="81">
        <v>43744.44368055555</v>
      </c>
      <c r="Q77" s="79" t="s">
        <v>408</v>
      </c>
      <c r="R77" s="82" t="s">
        <v>537</v>
      </c>
      <c r="S77" s="79" t="s">
        <v>548</v>
      </c>
      <c r="T77" s="79"/>
      <c r="U77" s="79"/>
      <c r="V77" s="82" t="s">
        <v>601</v>
      </c>
      <c r="W77" s="81">
        <v>43744.44368055555</v>
      </c>
      <c r="X77" s="82" t="s">
        <v>690</v>
      </c>
      <c r="Y77" s="79"/>
      <c r="Z77" s="79"/>
      <c r="AA77" s="85" t="s">
        <v>862</v>
      </c>
      <c r="AB77" s="85" t="s">
        <v>963</v>
      </c>
      <c r="AC77" s="79" t="b">
        <v>0</v>
      </c>
      <c r="AD77" s="79">
        <v>0</v>
      </c>
      <c r="AE77" s="85" t="s">
        <v>1047</v>
      </c>
      <c r="AF77" s="79" t="b">
        <v>0</v>
      </c>
      <c r="AG77" s="79" t="s">
        <v>1102</v>
      </c>
      <c r="AH77" s="79"/>
      <c r="AI77" s="85" t="s">
        <v>1033</v>
      </c>
      <c r="AJ77" s="79" t="b">
        <v>0</v>
      </c>
      <c r="AK77" s="79">
        <v>0</v>
      </c>
      <c r="AL77" s="85" t="s">
        <v>1033</v>
      </c>
      <c r="AM77" s="79" t="s">
        <v>1110</v>
      </c>
      <c r="AN77" s="79" t="b">
        <v>1</v>
      </c>
      <c r="AO77" s="85" t="s">
        <v>963</v>
      </c>
      <c r="AP77" s="79" t="s">
        <v>176</v>
      </c>
      <c r="AQ77" s="79">
        <v>0</v>
      </c>
      <c r="AR77" s="79">
        <v>0</v>
      </c>
      <c r="AS77" s="79" t="s">
        <v>1114</v>
      </c>
      <c r="AT77" s="79" t="s">
        <v>1124</v>
      </c>
      <c r="AU77" s="79" t="s">
        <v>1125</v>
      </c>
      <c r="AV77" s="79" t="s">
        <v>1126</v>
      </c>
      <c r="AW77" s="79" t="s">
        <v>1135</v>
      </c>
      <c r="AX77" s="79" t="s">
        <v>1144</v>
      </c>
      <c r="AY77" s="79" t="s">
        <v>1152</v>
      </c>
      <c r="AZ77" s="82" t="s">
        <v>1155</v>
      </c>
      <c r="BA77">
        <v>1</v>
      </c>
      <c r="BB77" s="78" t="str">
        <f>REPLACE(INDEX(GroupVertices[Group],MATCH(Edges25[[#This Row],[Vertex 1]],GroupVertices[Vertex],0)),1,1,"")</f>
        <v>3</v>
      </c>
      <c r="BC77" s="78" t="str">
        <f>REPLACE(INDEX(GroupVertices[Group],MATCH(Edges25[[#This Row],[Vertex 2]],GroupVertices[Vertex],0)),1,1,"")</f>
        <v>3</v>
      </c>
      <c r="BD77" s="48"/>
      <c r="BE77" s="49"/>
      <c r="BF77" s="48"/>
      <c r="BG77" s="49"/>
      <c r="BH77" s="48"/>
      <c r="BI77" s="49"/>
      <c r="BJ77" s="48"/>
      <c r="BK77" s="49"/>
      <c r="BL77" s="48"/>
    </row>
    <row r="78" spans="1:64" ht="15">
      <c r="A78" s="64" t="s">
        <v>248</v>
      </c>
      <c r="B78" s="64" t="s">
        <v>262</v>
      </c>
      <c r="C78" s="65"/>
      <c r="D78" s="66"/>
      <c r="E78" s="67"/>
      <c r="F78" s="68"/>
      <c r="G78" s="65"/>
      <c r="H78" s="69"/>
      <c r="I78" s="70"/>
      <c r="J78" s="70"/>
      <c r="K78" s="34" t="s">
        <v>65</v>
      </c>
      <c r="L78" s="77">
        <v>258</v>
      </c>
      <c r="M78" s="77"/>
      <c r="N78" s="72"/>
      <c r="O78" s="79" t="s">
        <v>336</v>
      </c>
      <c r="P78" s="81">
        <v>43678.87486111111</v>
      </c>
      <c r="Q78" s="79" t="s">
        <v>409</v>
      </c>
      <c r="R78" s="79"/>
      <c r="S78" s="79"/>
      <c r="T78" s="79"/>
      <c r="U78" s="79"/>
      <c r="V78" s="82" t="s">
        <v>602</v>
      </c>
      <c r="W78" s="81">
        <v>43678.87486111111</v>
      </c>
      <c r="X78" s="82" t="s">
        <v>691</v>
      </c>
      <c r="Y78" s="79"/>
      <c r="Z78" s="79"/>
      <c r="AA78" s="85" t="s">
        <v>863</v>
      </c>
      <c r="AB78" s="85" t="s">
        <v>864</v>
      </c>
      <c r="AC78" s="79" t="b">
        <v>0</v>
      </c>
      <c r="AD78" s="79">
        <v>1</v>
      </c>
      <c r="AE78" s="85" t="s">
        <v>1031</v>
      </c>
      <c r="AF78" s="79" t="b">
        <v>0</v>
      </c>
      <c r="AG78" s="79" t="s">
        <v>1104</v>
      </c>
      <c r="AH78" s="79"/>
      <c r="AI78" s="85" t="s">
        <v>1033</v>
      </c>
      <c r="AJ78" s="79" t="b">
        <v>0</v>
      </c>
      <c r="AK78" s="79">
        <v>0</v>
      </c>
      <c r="AL78" s="85" t="s">
        <v>1033</v>
      </c>
      <c r="AM78" s="79" t="s">
        <v>1109</v>
      </c>
      <c r="AN78" s="79" t="b">
        <v>0</v>
      </c>
      <c r="AO78" s="85" t="s">
        <v>864</v>
      </c>
      <c r="AP78" s="79" t="s">
        <v>176</v>
      </c>
      <c r="AQ78" s="79">
        <v>0</v>
      </c>
      <c r="AR78" s="79">
        <v>0</v>
      </c>
      <c r="AS78" s="79"/>
      <c r="AT78" s="79"/>
      <c r="AU78" s="79"/>
      <c r="AV78" s="79"/>
      <c r="AW78" s="79"/>
      <c r="AX78" s="79"/>
      <c r="AY78" s="79"/>
      <c r="AZ78" s="79"/>
      <c r="BA78">
        <v>1</v>
      </c>
      <c r="BB78" s="78" t="str">
        <f>REPLACE(INDEX(GroupVertices[Group],MATCH(Edges25[[#This Row],[Vertex 1]],GroupVertices[Vertex],0)),1,1,"")</f>
        <v>5</v>
      </c>
      <c r="BC78" s="78" t="str">
        <f>REPLACE(INDEX(GroupVertices[Group],MATCH(Edges25[[#This Row],[Vertex 2]],GroupVertices[Vertex],0)),1,1,"")</f>
        <v>5</v>
      </c>
      <c r="BD78" s="48"/>
      <c r="BE78" s="49"/>
      <c r="BF78" s="48"/>
      <c r="BG78" s="49"/>
      <c r="BH78" s="48"/>
      <c r="BI78" s="49"/>
      <c r="BJ78" s="48"/>
      <c r="BK78" s="49"/>
      <c r="BL78" s="48"/>
    </row>
    <row r="79" spans="1:64" ht="15">
      <c r="A79" s="64" t="s">
        <v>249</v>
      </c>
      <c r="B79" s="64" t="s">
        <v>248</v>
      </c>
      <c r="C79" s="65"/>
      <c r="D79" s="66"/>
      <c r="E79" s="67"/>
      <c r="F79" s="68"/>
      <c r="G79" s="65"/>
      <c r="H79" s="69"/>
      <c r="I79" s="70"/>
      <c r="J79" s="70"/>
      <c r="K79" s="34" t="s">
        <v>66</v>
      </c>
      <c r="L79" s="77">
        <v>260</v>
      </c>
      <c r="M79" s="77"/>
      <c r="N79" s="72"/>
      <c r="O79" s="79" t="s">
        <v>337</v>
      </c>
      <c r="P79" s="81">
        <v>43678.81810185185</v>
      </c>
      <c r="Q79" s="79" t="s">
        <v>410</v>
      </c>
      <c r="R79" s="79"/>
      <c r="S79" s="79"/>
      <c r="T79" s="79"/>
      <c r="U79" s="79"/>
      <c r="V79" s="82" t="s">
        <v>603</v>
      </c>
      <c r="W79" s="81">
        <v>43678.81810185185</v>
      </c>
      <c r="X79" s="82" t="s">
        <v>692</v>
      </c>
      <c r="Y79" s="79"/>
      <c r="Z79" s="79"/>
      <c r="AA79" s="85" t="s">
        <v>864</v>
      </c>
      <c r="AB79" s="85" t="s">
        <v>964</v>
      </c>
      <c r="AC79" s="79" t="b">
        <v>0</v>
      </c>
      <c r="AD79" s="79">
        <v>13</v>
      </c>
      <c r="AE79" s="85" t="s">
        <v>1048</v>
      </c>
      <c r="AF79" s="79" t="b">
        <v>0</v>
      </c>
      <c r="AG79" s="79" t="s">
        <v>1102</v>
      </c>
      <c r="AH79" s="79"/>
      <c r="AI79" s="85" t="s">
        <v>1033</v>
      </c>
      <c r="AJ79" s="79" t="b">
        <v>0</v>
      </c>
      <c r="AK79" s="79">
        <v>0</v>
      </c>
      <c r="AL79" s="85" t="s">
        <v>1033</v>
      </c>
      <c r="AM79" s="79" t="s">
        <v>1109</v>
      </c>
      <c r="AN79" s="79" t="b">
        <v>0</v>
      </c>
      <c r="AO79" s="85" t="s">
        <v>964</v>
      </c>
      <c r="AP79" s="79" t="s">
        <v>176</v>
      </c>
      <c r="AQ79" s="79">
        <v>0</v>
      </c>
      <c r="AR79" s="79">
        <v>0</v>
      </c>
      <c r="AS79" s="79"/>
      <c r="AT79" s="79"/>
      <c r="AU79" s="79"/>
      <c r="AV79" s="79"/>
      <c r="AW79" s="79"/>
      <c r="AX79" s="79"/>
      <c r="AY79" s="79"/>
      <c r="AZ79" s="79"/>
      <c r="BA79">
        <v>1</v>
      </c>
      <c r="BB79" s="78" t="str">
        <f>REPLACE(INDEX(GroupVertices[Group],MATCH(Edges25[[#This Row],[Vertex 1]],GroupVertices[Vertex],0)),1,1,"")</f>
        <v>1</v>
      </c>
      <c r="BC79" s="78" t="str">
        <f>REPLACE(INDEX(GroupVertices[Group],MATCH(Edges25[[#This Row],[Vertex 2]],GroupVertices[Vertex],0)),1,1,"")</f>
        <v>5</v>
      </c>
      <c r="BD79" s="48"/>
      <c r="BE79" s="49"/>
      <c r="BF79" s="48"/>
      <c r="BG79" s="49"/>
      <c r="BH79" s="48"/>
      <c r="BI79" s="49"/>
      <c r="BJ79" s="48"/>
      <c r="BK79" s="49"/>
      <c r="BL79" s="48"/>
    </row>
    <row r="80" spans="1:64" ht="15">
      <c r="A80" s="64" t="s">
        <v>250</v>
      </c>
      <c r="B80" s="64" t="s">
        <v>249</v>
      </c>
      <c r="C80" s="65"/>
      <c r="D80" s="66"/>
      <c r="E80" s="67"/>
      <c r="F80" s="68"/>
      <c r="G80" s="65"/>
      <c r="H80" s="69"/>
      <c r="I80" s="70"/>
      <c r="J80" s="70"/>
      <c r="K80" s="34" t="s">
        <v>66</v>
      </c>
      <c r="L80" s="77">
        <v>261</v>
      </c>
      <c r="M80" s="77"/>
      <c r="N80" s="72"/>
      <c r="O80" s="79" t="s">
        <v>337</v>
      </c>
      <c r="P80" s="81">
        <v>43679.81861111111</v>
      </c>
      <c r="Q80" s="79" t="s">
        <v>411</v>
      </c>
      <c r="R80" s="79"/>
      <c r="S80" s="79"/>
      <c r="T80" s="79"/>
      <c r="U80" s="79"/>
      <c r="V80" s="82" t="s">
        <v>604</v>
      </c>
      <c r="W80" s="81">
        <v>43679.81861111111</v>
      </c>
      <c r="X80" s="82" t="s">
        <v>693</v>
      </c>
      <c r="Y80" s="79"/>
      <c r="Z80" s="79"/>
      <c r="AA80" s="85" t="s">
        <v>865</v>
      </c>
      <c r="AB80" s="85" t="s">
        <v>866</v>
      </c>
      <c r="AC80" s="79" t="b">
        <v>0</v>
      </c>
      <c r="AD80" s="79">
        <v>2</v>
      </c>
      <c r="AE80" s="85" t="s">
        <v>1031</v>
      </c>
      <c r="AF80" s="79" t="b">
        <v>0</v>
      </c>
      <c r="AG80" s="79" t="s">
        <v>1102</v>
      </c>
      <c r="AH80" s="79"/>
      <c r="AI80" s="85" t="s">
        <v>1033</v>
      </c>
      <c r="AJ80" s="79" t="b">
        <v>0</v>
      </c>
      <c r="AK80" s="79">
        <v>0</v>
      </c>
      <c r="AL80" s="85" t="s">
        <v>1033</v>
      </c>
      <c r="AM80" s="79" t="s">
        <v>1111</v>
      </c>
      <c r="AN80" s="79" t="b">
        <v>0</v>
      </c>
      <c r="AO80" s="85" t="s">
        <v>866</v>
      </c>
      <c r="AP80" s="79" t="s">
        <v>176</v>
      </c>
      <c r="AQ80" s="79">
        <v>0</v>
      </c>
      <c r="AR80" s="79">
        <v>0</v>
      </c>
      <c r="AS80" s="79"/>
      <c r="AT80" s="79"/>
      <c r="AU80" s="79"/>
      <c r="AV80" s="79"/>
      <c r="AW80" s="79"/>
      <c r="AX80" s="79"/>
      <c r="AY80" s="79"/>
      <c r="AZ80" s="79"/>
      <c r="BA80">
        <v>1</v>
      </c>
      <c r="BB80" s="78" t="str">
        <f>REPLACE(INDEX(GroupVertices[Group],MATCH(Edges25[[#This Row],[Vertex 1]],GroupVertices[Vertex],0)),1,1,"")</f>
        <v>1</v>
      </c>
      <c r="BC80" s="78" t="str">
        <f>REPLACE(INDEX(GroupVertices[Group],MATCH(Edges25[[#This Row],[Vertex 2]],GroupVertices[Vertex],0)),1,1,"")</f>
        <v>1</v>
      </c>
      <c r="BD80" s="48">
        <v>0</v>
      </c>
      <c r="BE80" s="49">
        <v>0</v>
      </c>
      <c r="BF80" s="48">
        <v>0</v>
      </c>
      <c r="BG80" s="49">
        <v>0</v>
      </c>
      <c r="BH80" s="48">
        <v>0</v>
      </c>
      <c r="BI80" s="49">
        <v>0</v>
      </c>
      <c r="BJ80" s="48">
        <v>5</v>
      </c>
      <c r="BK80" s="49">
        <v>100</v>
      </c>
      <c r="BL80" s="48">
        <v>5</v>
      </c>
    </row>
    <row r="81" spans="1:64" ht="15">
      <c r="A81" s="64" t="s">
        <v>249</v>
      </c>
      <c r="B81" s="64" t="s">
        <v>250</v>
      </c>
      <c r="C81" s="65"/>
      <c r="D81" s="66"/>
      <c r="E81" s="67"/>
      <c r="F81" s="68"/>
      <c r="G81" s="65"/>
      <c r="H81" s="69"/>
      <c r="I81" s="70"/>
      <c r="J81" s="70"/>
      <c r="K81" s="34" t="s">
        <v>66</v>
      </c>
      <c r="L81" s="77">
        <v>262</v>
      </c>
      <c r="M81" s="77"/>
      <c r="N81" s="72"/>
      <c r="O81" s="79" t="s">
        <v>337</v>
      </c>
      <c r="P81" s="81">
        <v>43679.81390046296</v>
      </c>
      <c r="Q81" s="79" t="s">
        <v>412</v>
      </c>
      <c r="R81" s="79"/>
      <c r="S81" s="79"/>
      <c r="T81" s="79"/>
      <c r="U81" s="79"/>
      <c r="V81" s="82" t="s">
        <v>603</v>
      </c>
      <c r="W81" s="81">
        <v>43679.81390046296</v>
      </c>
      <c r="X81" s="82" t="s">
        <v>694</v>
      </c>
      <c r="Y81" s="79"/>
      <c r="Z81" s="79"/>
      <c r="AA81" s="85" t="s">
        <v>866</v>
      </c>
      <c r="AB81" s="85" t="s">
        <v>965</v>
      </c>
      <c r="AC81" s="79" t="b">
        <v>0</v>
      </c>
      <c r="AD81" s="79">
        <v>3</v>
      </c>
      <c r="AE81" s="85" t="s">
        <v>1049</v>
      </c>
      <c r="AF81" s="79" t="b">
        <v>0</v>
      </c>
      <c r="AG81" s="79" t="s">
        <v>1102</v>
      </c>
      <c r="AH81" s="79"/>
      <c r="AI81" s="85" t="s">
        <v>1033</v>
      </c>
      <c r="AJ81" s="79" t="b">
        <v>0</v>
      </c>
      <c r="AK81" s="79">
        <v>0</v>
      </c>
      <c r="AL81" s="85" t="s">
        <v>1033</v>
      </c>
      <c r="AM81" s="79" t="s">
        <v>1109</v>
      </c>
      <c r="AN81" s="79" t="b">
        <v>0</v>
      </c>
      <c r="AO81" s="85" t="s">
        <v>965</v>
      </c>
      <c r="AP81" s="79" t="s">
        <v>176</v>
      </c>
      <c r="AQ81" s="79">
        <v>0</v>
      </c>
      <c r="AR81" s="79">
        <v>0</v>
      </c>
      <c r="AS81" s="79"/>
      <c r="AT81" s="79"/>
      <c r="AU81" s="79"/>
      <c r="AV81" s="79"/>
      <c r="AW81" s="79"/>
      <c r="AX81" s="79"/>
      <c r="AY81" s="79"/>
      <c r="AZ81" s="79"/>
      <c r="BA81">
        <v>1</v>
      </c>
      <c r="BB81" s="78" t="str">
        <f>REPLACE(INDEX(GroupVertices[Group],MATCH(Edges25[[#This Row],[Vertex 1]],GroupVertices[Vertex],0)),1,1,"")</f>
        <v>1</v>
      </c>
      <c r="BC81" s="78" t="str">
        <f>REPLACE(INDEX(GroupVertices[Group],MATCH(Edges25[[#This Row],[Vertex 2]],GroupVertices[Vertex],0)),1,1,"")</f>
        <v>1</v>
      </c>
      <c r="BD81" s="48">
        <v>1</v>
      </c>
      <c r="BE81" s="49">
        <v>5.555555555555555</v>
      </c>
      <c r="BF81" s="48">
        <v>0</v>
      </c>
      <c r="BG81" s="49">
        <v>0</v>
      </c>
      <c r="BH81" s="48">
        <v>0</v>
      </c>
      <c r="BI81" s="49">
        <v>0</v>
      </c>
      <c r="BJ81" s="48">
        <v>17</v>
      </c>
      <c r="BK81" s="49">
        <v>94.44444444444444</v>
      </c>
      <c r="BL81" s="48">
        <v>18</v>
      </c>
    </row>
    <row r="82" spans="1:64" ht="15">
      <c r="A82" s="64" t="s">
        <v>249</v>
      </c>
      <c r="B82" s="64" t="s">
        <v>279</v>
      </c>
      <c r="C82" s="65"/>
      <c r="D82" s="66"/>
      <c r="E82" s="67"/>
      <c r="F82" s="68"/>
      <c r="G82" s="65"/>
      <c r="H82" s="69"/>
      <c r="I82" s="70"/>
      <c r="J82" s="70"/>
      <c r="K82" s="34" t="s">
        <v>65</v>
      </c>
      <c r="L82" s="77">
        <v>263</v>
      </c>
      <c r="M82" s="77"/>
      <c r="N82" s="72"/>
      <c r="O82" s="79" t="s">
        <v>337</v>
      </c>
      <c r="P82" s="81">
        <v>43680.68439814815</v>
      </c>
      <c r="Q82" s="79" t="s">
        <v>413</v>
      </c>
      <c r="R82" s="79"/>
      <c r="S82" s="79"/>
      <c r="T82" s="79"/>
      <c r="U82" s="79"/>
      <c r="V82" s="82" t="s">
        <v>603</v>
      </c>
      <c r="W82" s="81">
        <v>43680.68439814815</v>
      </c>
      <c r="X82" s="82" t="s">
        <v>695</v>
      </c>
      <c r="Y82" s="79"/>
      <c r="Z82" s="79"/>
      <c r="AA82" s="85" t="s">
        <v>867</v>
      </c>
      <c r="AB82" s="85" t="s">
        <v>966</v>
      </c>
      <c r="AC82" s="79" t="b">
        <v>0</v>
      </c>
      <c r="AD82" s="79">
        <v>3</v>
      </c>
      <c r="AE82" s="85" t="s">
        <v>1050</v>
      </c>
      <c r="AF82" s="79" t="b">
        <v>0</v>
      </c>
      <c r="AG82" s="79" t="s">
        <v>1102</v>
      </c>
      <c r="AH82" s="79"/>
      <c r="AI82" s="85" t="s">
        <v>1033</v>
      </c>
      <c r="AJ82" s="79" t="b">
        <v>0</v>
      </c>
      <c r="AK82" s="79">
        <v>0</v>
      </c>
      <c r="AL82" s="85" t="s">
        <v>1033</v>
      </c>
      <c r="AM82" s="79" t="s">
        <v>1109</v>
      </c>
      <c r="AN82" s="79" t="b">
        <v>0</v>
      </c>
      <c r="AO82" s="85" t="s">
        <v>966</v>
      </c>
      <c r="AP82" s="79" t="s">
        <v>176</v>
      </c>
      <c r="AQ82" s="79">
        <v>0</v>
      </c>
      <c r="AR82" s="79">
        <v>0</v>
      </c>
      <c r="AS82" s="79"/>
      <c r="AT82" s="79"/>
      <c r="AU82" s="79"/>
      <c r="AV82" s="79"/>
      <c r="AW82" s="79"/>
      <c r="AX82" s="79"/>
      <c r="AY82" s="79"/>
      <c r="AZ82" s="79"/>
      <c r="BA82">
        <v>1</v>
      </c>
      <c r="BB82" s="78" t="str">
        <f>REPLACE(INDEX(GroupVertices[Group],MATCH(Edges25[[#This Row],[Vertex 1]],GroupVertices[Vertex],0)),1,1,"")</f>
        <v>1</v>
      </c>
      <c r="BC82" s="78" t="str">
        <f>REPLACE(INDEX(GroupVertices[Group],MATCH(Edges25[[#This Row],[Vertex 2]],GroupVertices[Vertex],0)),1,1,"")</f>
        <v>1</v>
      </c>
      <c r="BD82" s="48">
        <v>1</v>
      </c>
      <c r="BE82" s="49">
        <v>11.11111111111111</v>
      </c>
      <c r="BF82" s="48">
        <v>0</v>
      </c>
      <c r="BG82" s="49">
        <v>0</v>
      </c>
      <c r="BH82" s="48">
        <v>0</v>
      </c>
      <c r="BI82" s="49">
        <v>0</v>
      </c>
      <c r="BJ82" s="48">
        <v>8</v>
      </c>
      <c r="BK82" s="49">
        <v>88.88888888888889</v>
      </c>
      <c r="BL82" s="48">
        <v>9</v>
      </c>
    </row>
    <row r="83" spans="1:64" ht="15">
      <c r="A83" s="64" t="s">
        <v>249</v>
      </c>
      <c r="B83" s="64" t="s">
        <v>280</v>
      </c>
      <c r="C83" s="65"/>
      <c r="D83" s="66"/>
      <c r="E83" s="67"/>
      <c r="F83" s="68"/>
      <c r="G83" s="65"/>
      <c r="H83" s="69"/>
      <c r="I83" s="70"/>
      <c r="J83" s="70"/>
      <c r="K83" s="34" t="s">
        <v>65</v>
      </c>
      <c r="L83" s="77">
        <v>264</v>
      </c>
      <c r="M83" s="77"/>
      <c r="N83" s="72"/>
      <c r="O83" s="79" t="s">
        <v>337</v>
      </c>
      <c r="P83" s="81">
        <v>43682.32226851852</v>
      </c>
      <c r="Q83" s="79" t="s">
        <v>414</v>
      </c>
      <c r="R83" s="79"/>
      <c r="S83" s="79"/>
      <c r="T83" s="79"/>
      <c r="U83" s="79"/>
      <c r="V83" s="82" t="s">
        <v>603</v>
      </c>
      <c r="W83" s="81">
        <v>43682.32226851852</v>
      </c>
      <c r="X83" s="82" t="s">
        <v>696</v>
      </c>
      <c r="Y83" s="79"/>
      <c r="Z83" s="79"/>
      <c r="AA83" s="85" t="s">
        <v>868</v>
      </c>
      <c r="AB83" s="85" t="s">
        <v>967</v>
      </c>
      <c r="AC83" s="79" t="b">
        <v>0</v>
      </c>
      <c r="AD83" s="79">
        <v>1</v>
      </c>
      <c r="AE83" s="85" t="s">
        <v>1051</v>
      </c>
      <c r="AF83" s="79" t="b">
        <v>0</v>
      </c>
      <c r="AG83" s="79" t="s">
        <v>1102</v>
      </c>
      <c r="AH83" s="79"/>
      <c r="AI83" s="85" t="s">
        <v>1033</v>
      </c>
      <c r="AJ83" s="79" t="b">
        <v>0</v>
      </c>
      <c r="AK83" s="79">
        <v>0</v>
      </c>
      <c r="AL83" s="85" t="s">
        <v>1033</v>
      </c>
      <c r="AM83" s="79" t="s">
        <v>1109</v>
      </c>
      <c r="AN83" s="79" t="b">
        <v>0</v>
      </c>
      <c r="AO83" s="85" t="s">
        <v>967</v>
      </c>
      <c r="AP83" s="79" t="s">
        <v>176</v>
      </c>
      <c r="AQ83" s="79">
        <v>0</v>
      </c>
      <c r="AR83" s="79">
        <v>0</v>
      </c>
      <c r="AS83" s="79"/>
      <c r="AT83" s="79"/>
      <c r="AU83" s="79"/>
      <c r="AV83" s="79"/>
      <c r="AW83" s="79"/>
      <c r="AX83" s="79"/>
      <c r="AY83" s="79"/>
      <c r="AZ83" s="79"/>
      <c r="BA83">
        <v>1</v>
      </c>
      <c r="BB83" s="78" t="str">
        <f>REPLACE(INDEX(GroupVertices[Group],MATCH(Edges25[[#This Row],[Vertex 1]],GroupVertices[Vertex],0)),1,1,"")</f>
        <v>1</v>
      </c>
      <c r="BC83" s="78" t="str">
        <f>REPLACE(INDEX(GroupVertices[Group],MATCH(Edges25[[#This Row],[Vertex 2]],GroupVertices[Vertex],0)),1,1,"")</f>
        <v>1</v>
      </c>
      <c r="BD83" s="48">
        <v>1</v>
      </c>
      <c r="BE83" s="49">
        <v>4.166666666666667</v>
      </c>
      <c r="BF83" s="48">
        <v>0</v>
      </c>
      <c r="BG83" s="49">
        <v>0</v>
      </c>
      <c r="BH83" s="48">
        <v>0</v>
      </c>
      <c r="BI83" s="49">
        <v>0</v>
      </c>
      <c r="BJ83" s="48">
        <v>23</v>
      </c>
      <c r="BK83" s="49">
        <v>95.83333333333333</v>
      </c>
      <c r="BL83" s="48">
        <v>24</v>
      </c>
    </row>
    <row r="84" spans="1:64" ht="15">
      <c r="A84" s="64" t="s">
        <v>249</v>
      </c>
      <c r="B84" s="64" t="s">
        <v>281</v>
      </c>
      <c r="C84" s="65"/>
      <c r="D84" s="66"/>
      <c r="E84" s="67"/>
      <c r="F84" s="68"/>
      <c r="G84" s="65"/>
      <c r="H84" s="69"/>
      <c r="I84" s="70"/>
      <c r="J84" s="70"/>
      <c r="K84" s="34" t="s">
        <v>65</v>
      </c>
      <c r="L84" s="77">
        <v>265</v>
      </c>
      <c r="M84" s="77"/>
      <c r="N84" s="72"/>
      <c r="O84" s="79" t="s">
        <v>336</v>
      </c>
      <c r="P84" s="81">
        <v>43682.323113425926</v>
      </c>
      <c r="Q84" s="79" t="s">
        <v>415</v>
      </c>
      <c r="R84" s="79"/>
      <c r="S84" s="79"/>
      <c r="T84" s="79"/>
      <c r="U84" s="79"/>
      <c r="V84" s="82" t="s">
        <v>603</v>
      </c>
      <c r="W84" s="81">
        <v>43682.323113425926</v>
      </c>
      <c r="X84" s="82" t="s">
        <v>697</v>
      </c>
      <c r="Y84" s="79"/>
      <c r="Z84" s="79"/>
      <c r="AA84" s="85" t="s">
        <v>869</v>
      </c>
      <c r="AB84" s="85" t="s">
        <v>968</v>
      </c>
      <c r="AC84" s="79" t="b">
        <v>0</v>
      </c>
      <c r="AD84" s="79">
        <v>0</v>
      </c>
      <c r="AE84" s="85" t="s">
        <v>1052</v>
      </c>
      <c r="AF84" s="79" t="b">
        <v>0</v>
      </c>
      <c r="AG84" s="79" t="s">
        <v>1105</v>
      </c>
      <c r="AH84" s="79"/>
      <c r="AI84" s="85" t="s">
        <v>1033</v>
      </c>
      <c r="AJ84" s="79" t="b">
        <v>0</v>
      </c>
      <c r="AK84" s="79">
        <v>0</v>
      </c>
      <c r="AL84" s="85" t="s">
        <v>1033</v>
      </c>
      <c r="AM84" s="79" t="s">
        <v>1109</v>
      </c>
      <c r="AN84" s="79" t="b">
        <v>0</v>
      </c>
      <c r="AO84" s="85" t="s">
        <v>968</v>
      </c>
      <c r="AP84" s="79" t="s">
        <v>176</v>
      </c>
      <c r="AQ84" s="79">
        <v>0</v>
      </c>
      <c r="AR84" s="79">
        <v>0</v>
      </c>
      <c r="AS84" s="79"/>
      <c r="AT84" s="79"/>
      <c r="AU84" s="79"/>
      <c r="AV84" s="79"/>
      <c r="AW84" s="79"/>
      <c r="AX84" s="79"/>
      <c r="AY84" s="79"/>
      <c r="AZ84" s="79"/>
      <c r="BA84">
        <v>1</v>
      </c>
      <c r="BB84" s="78" t="str">
        <f>REPLACE(INDEX(GroupVertices[Group],MATCH(Edges25[[#This Row],[Vertex 1]],GroupVertices[Vertex],0)),1,1,"")</f>
        <v>1</v>
      </c>
      <c r="BC84" s="78" t="str">
        <f>REPLACE(INDEX(GroupVertices[Group],MATCH(Edges25[[#This Row],[Vertex 2]],GroupVertices[Vertex],0)),1,1,"")</f>
        <v>1</v>
      </c>
      <c r="BD84" s="48"/>
      <c r="BE84" s="49"/>
      <c r="BF84" s="48"/>
      <c r="BG84" s="49"/>
      <c r="BH84" s="48"/>
      <c r="BI84" s="49"/>
      <c r="BJ84" s="48"/>
      <c r="BK84" s="49"/>
      <c r="BL84" s="48"/>
    </row>
    <row r="85" spans="1:64" ht="15">
      <c r="A85" s="64" t="s">
        <v>251</v>
      </c>
      <c r="B85" s="64" t="s">
        <v>249</v>
      </c>
      <c r="C85" s="65"/>
      <c r="D85" s="66"/>
      <c r="E85" s="67"/>
      <c r="F85" s="68"/>
      <c r="G85" s="65"/>
      <c r="H85" s="69"/>
      <c r="I85" s="70"/>
      <c r="J85" s="70"/>
      <c r="K85" s="34" t="s">
        <v>66</v>
      </c>
      <c r="L85" s="77">
        <v>267</v>
      </c>
      <c r="M85" s="77"/>
      <c r="N85" s="72"/>
      <c r="O85" s="79" t="s">
        <v>337</v>
      </c>
      <c r="P85" s="81">
        <v>43683.590520833335</v>
      </c>
      <c r="Q85" s="79" t="s">
        <v>416</v>
      </c>
      <c r="R85" s="79"/>
      <c r="S85" s="79"/>
      <c r="T85" s="79"/>
      <c r="U85" s="79"/>
      <c r="V85" s="82" t="s">
        <v>605</v>
      </c>
      <c r="W85" s="81">
        <v>43683.590520833335</v>
      </c>
      <c r="X85" s="82" t="s">
        <v>698</v>
      </c>
      <c r="Y85" s="79"/>
      <c r="Z85" s="79"/>
      <c r="AA85" s="85" t="s">
        <v>870</v>
      </c>
      <c r="AB85" s="85" t="s">
        <v>871</v>
      </c>
      <c r="AC85" s="79" t="b">
        <v>0</v>
      </c>
      <c r="AD85" s="79">
        <v>0</v>
      </c>
      <c r="AE85" s="85" t="s">
        <v>1031</v>
      </c>
      <c r="AF85" s="79" t="b">
        <v>0</v>
      </c>
      <c r="AG85" s="79" t="s">
        <v>1102</v>
      </c>
      <c r="AH85" s="79"/>
      <c r="AI85" s="85" t="s">
        <v>1033</v>
      </c>
      <c r="AJ85" s="79" t="b">
        <v>0</v>
      </c>
      <c r="AK85" s="79">
        <v>0</v>
      </c>
      <c r="AL85" s="85" t="s">
        <v>1033</v>
      </c>
      <c r="AM85" s="79" t="s">
        <v>1109</v>
      </c>
      <c r="AN85" s="79" t="b">
        <v>0</v>
      </c>
      <c r="AO85" s="85" t="s">
        <v>871</v>
      </c>
      <c r="AP85" s="79" t="s">
        <v>176</v>
      </c>
      <c r="AQ85" s="79">
        <v>0</v>
      </c>
      <c r="AR85" s="79">
        <v>0</v>
      </c>
      <c r="AS85" s="79"/>
      <c r="AT85" s="79"/>
      <c r="AU85" s="79"/>
      <c r="AV85" s="79"/>
      <c r="AW85" s="79"/>
      <c r="AX85" s="79"/>
      <c r="AY85" s="79"/>
      <c r="AZ85" s="79"/>
      <c r="BA85">
        <v>1</v>
      </c>
      <c r="BB85" s="78" t="str">
        <f>REPLACE(INDEX(GroupVertices[Group],MATCH(Edges25[[#This Row],[Vertex 1]],GroupVertices[Vertex],0)),1,1,"")</f>
        <v>1</v>
      </c>
      <c r="BC85" s="78" t="str">
        <f>REPLACE(INDEX(GroupVertices[Group],MATCH(Edges25[[#This Row],[Vertex 2]],GroupVertices[Vertex],0)),1,1,"")</f>
        <v>1</v>
      </c>
      <c r="BD85" s="48">
        <v>0</v>
      </c>
      <c r="BE85" s="49">
        <v>0</v>
      </c>
      <c r="BF85" s="48">
        <v>0</v>
      </c>
      <c r="BG85" s="49">
        <v>0</v>
      </c>
      <c r="BH85" s="48">
        <v>0</v>
      </c>
      <c r="BI85" s="49">
        <v>0</v>
      </c>
      <c r="BJ85" s="48">
        <v>13</v>
      </c>
      <c r="BK85" s="49">
        <v>100</v>
      </c>
      <c r="BL85" s="48">
        <v>13</v>
      </c>
    </row>
    <row r="86" spans="1:64" ht="15">
      <c r="A86" s="64" t="s">
        <v>249</v>
      </c>
      <c r="B86" s="64" t="s">
        <v>251</v>
      </c>
      <c r="C86" s="65"/>
      <c r="D86" s="66"/>
      <c r="E86" s="67"/>
      <c r="F86" s="68"/>
      <c r="G86" s="65"/>
      <c r="H86" s="69"/>
      <c r="I86" s="70"/>
      <c r="J86" s="70"/>
      <c r="K86" s="34" t="s">
        <v>66</v>
      </c>
      <c r="L86" s="77">
        <v>268</v>
      </c>
      <c r="M86" s="77"/>
      <c r="N86" s="72"/>
      <c r="O86" s="79" t="s">
        <v>337</v>
      </c>
      <c r="P86" s="81">
        <v>43683.26069444444</v>
      </c>
      <c r="Q86" s="79" t="s">
        <v>417</v>
      </c>
      <c r="R86" s="82" t="s">
        <v>538</v>
      </c>
      <c r="S86" s="79" t="s">
        <v>549</v>
      </c>
      <c r="T86" s="79"/>
      <c r="U86" s="79"/>
      <c r="V86" s="82" t="s">
        <v>603</v>
      </c>
      <c r="W86" s="81">
        <v>43683.26069444444</v>
      </c>
      <c r="X86" s="82" t="s">
        <v>699</v>
      </c>
      <c r="Y86" s="79"/>
      <c r="Z86" s="79"/>
      <c r="AA86" s="85" t="s">
        <v>871</v>
      </c>
      <c r="AB86" s="85" t="s">
        <v>969</v>
      </c>
      <c r="AC86" s="79" t="b">
        <v>0</v>
      </c>
      <c r="AD86" s="79">
        <v>0</v>
      </c>
      <c r="AE86" s="85" t="s">
        <v>1053</v>
      </c>
      <c r="AF86" s="79" t="b">
        <v>0</v>
      </c>
      <c r="AG86" s="79" t="s">
        <v>1102</v>
      </c>
      <c r="AH86" s="79"/>
      <c r="AI86" s="85" t="s">
        <v>1033</v>
      </c>
      <c r="AJ86" s="79" t="b">
        <v>0</v>
      </c>
      <c r="AK86" s="79">
        <v>0</v>
      </c>
      <c r="AL86" s="85" t="s">
        <v>1033</v>
      </c>
      <c r="AM86" s="79" t="s">
        <v>1109</v>
      </c>
      <c r="AN86" s="79" t="b">
        <v>0</v>
      </c>
      <c r="AO86" s="85" t="s">
        <v>969</v>
      </c>
      <c r="AP86" s="79" t="s">
        <v>176</v>
      </c>
      <c r="AQ86" s="79">
        <v>0</v>
      </c>
      <c r="AR86" s="79">
        <v>0</v>
      </c>
      <c r="AS86" s="79"/>
      <c r="AT86" s="79"/>
      <c r="AU86" s="79"/>
      <c r="AV86" s="79"/>
      <c r="AW86" s="79"/>
      <c r="AX86" s="79"/>
      <c r="AY86" s="79"/>
      <c r="AZ86" s="79"/>
      <c r="BA86">
        <v>1</v>
      </c>
      <c r="BB86" s="78" t="str">
        <f>REPLACE(INDEX(GroupVertices[Group],MATCH(Edges25[[#This Row],[Vertex 1]],GroupVertices[Vertex],0)),1,1,"")</f>
        <v>1</v>
      </c>
      <c r="BC86" s="78" t="str">
        <f>REPLACE(INDEX(GroupVertices[Group],MATCH(Edges25[[#This Row],[Vertex 2]],GroupVertices[Vertex],0)),1,1,"")</f>
        <v>1</v>
      </c>
      <c r="BD86" s="48">
        <v>0</v>
      </c>
      <c r="BE86" s="49">
        <v>0</v>
      </c>
      <c r="BF86" s="48">
        <v>0</v>
      </c>
      <c r="BG86" s="49">
        <v>0</v>
      </c>
      <c r="BH86" s="48">
        <v>0</v>
      </c>
      <c r="BI86" s="49">
        <v>0</v>
      </c>
      <c r="BJ86" s="48">
        <v>14</v>
      </c>
      <c r="BK86" s="49">
        <v>100</v>
      </c>
      <c r="BL86" s="48">
        <v>14</v>
      </c>
    </row>
    <row r="87" spans="1:64" ht="15">
      <c r="A87" s="64" t="s">
        <v>249</v>
      </c>
      <c r="B87" s="64" t="s">
        <v>283</v>
      </c>
      <c r="C87" s="65"/>
      <c r="D87" s="66"/>
      <c r="E87" s="67"/>
      <c r="F87" s="68"/>
      <c r="G87" s="65"/>
      <c r="H87" s="69"/>
      <c r="I87" s="70"/>
      <c r="J87" s="70"/>
      <c r="K87" s="34" t="s">
        <v>65</v>
      </c>
      <c r="L87" s="77">
        <v>269</v>
      </c>
      <c r="M87" s="77"/>
      <c r="N87" s="72"/>
      <c r="O87" s="79" t="s">
        <v>337</v>
      </c>
      <c r="P87" s="81">
        <v>43683.603113425925</v>
      </c>
      <c r="Q87" s="79" t="s">
        <v>418</v>
      </c>
      <c r="R87" s="79"/>
      <c r="S87" s="79"/>
      <c r="T87" s="79"/>
      <c r="U87" s="79"/>
      <c r="V87" s="82" t="s">
        <v>603</v>
      </c>
      <c r="W87" s="81">
        <v>43683.603113425925</v>
      </c>
      <c r="X87" s="82" t="s">
        <v>700</v>
      </c>
      <c r="Y87" s="79"/>
      <c r="Z87" s="79"/>
      <c r="AA87" s="85" t="s">
        <v>872</v>
      </c>
      <c r="AB87" s="85" t="s">
        <v>970</v>
      </c>
      <c r="AC87" s="79" t="b">
        <v>0</v>
      </c>
      <c r="AD87" s="79">
        <v>4</v>
      </c>
      <c r="AE87" s="85" t="s">
        <v>1054</v>
      </c>
      <c r="AF87" s="79" t="b">
        <v>0</v>
      </c>
      <c r="AG87" s="79" t="s">
        <v>1102</v>
      </c>
      <c r="AH87" s="79"/>
      <c r="AI87" s="85" t="s">
        <v>1033</v>
      </c>
      <c r="AJ87" s="79" t="b">
        <v>0</v>
      </c>
      <c r="AK87" s="79">
        <v>0</v>
      </c>
      <c r="AL87" s="85" t="s">
        <v>1033</v>
      </c>
      <c r="AM87" s="79" t="s">
        <v>1109</v>
      </c>
      <c r="AN87" s="79" t="b">
        <v>0</v>
      </c>
      <c r="AO87" s="85" t="s">
        <v>970</v>
      </c>
      <c r="AP87" s="79" t="s">
        <v>176</v>
      </c>
      <c r="AQ87" s="79">
        <v>0</v>
      </c>
      <c r="AR87" s="79">
        <v>0</v>
      </c>
      <c r="AS87" s="79"/>
      <c r="AT87" s="79"/>
      <c r="AU87" s="79"/>
      <c r="AV87" s="79"/>
      <c r="AW87" s="79"/>
      <c r="AX87" s="79"/>
      <c r="AY87" s="79"/>
      <c r="AZ87" s="79"/>
      <c r="BA87">
        <v>2</v>
      </c>
      <c r="BB87" s="78" t="str">
        <f>REPLACE(INDEX(GroupVertices[Group],MATCH(Edges25[[#This Row],[Vertex 1]],GroupVertices[Vertex],0)),1,1,"")</f>
        <v>1</v>
      </c>
      <c r="BC87" s="78" t="str">
        <f>REPLACE(INDEX(GroupVertices[Group],MATCH(Edges25[[#This Row],[Vertex 2]],GroupVertices[Vertex],0)),1,1,"")</f>
        <v>1</v>
      </c>
      <c r="BD87" s="48">
        <v>2</v>
      </c>
      <c r="BE87" s="49">
        <v>5.2631578947368425</v>
      </c>
      <c r="BF87" s="48">
        <v>1</v>
      </c>
      <c r="BG87" s="49">
        <v>2.6315789473684212</v>
      </c>
      <c r="BH87" s="48">
        <v>0</v>
      </c>
      <c r="BI87" s="49">
        <v>0</v>
      </c>
      <c r="BJ87" s="48">
        <v>35</v>
      </c>
      <c r="BK87" s="49">
        <v>92.10526315789474</v>
      </c>
      <c r="BL87" s="48">
        <v>38</v>
      </c>
    </row>
    <row r="88" spans="1:64" ht="15">
      <c r="A88" s="64" t="s">
        <v>249</v>
      </c>
      <c r="B88" s="64" t="s">
        <v>283</v>
      </c>
      <c r="C88" s="65"/>
      <c r="D88" s="66"/>
      <c r="E88" s="67"/>
      <c r="F88" s="68"/>
      <c r="G88" s="65"/>
      <c r="H88" s="69"/>
      <c r="I88" s="70"/>
      <c r="J88" s="70"/>
      <c r="K88" s="34" t="s">
        <v>65</v>
      </c>
      <c r="L88" s="77">
        <v>270</v>
      </c>
      <c r="M88" s="77"/>
      <c r="N88" s="72"/>
      <c r="O88" s="79" t="s">
        <v>337</v>
      </c>
      <c r="P88" s="81">
        <v>43683.77408564815</v>
      </c>
      <c r="Q88" s="79" t="s">
        <v>419</v>
      </c>
      <c r="R88" s="79"/>
      <c r="S88" s="79"/>
      <c r="T88" s="79"/>
      <c r="U88" s="79"/>
      <c r="V88" s="82" t="s">
        <v>603</v>
      </c>
      <c r="W88" s="81">
        <v>43683.77408564815</v>
      </c>
      <c r="X88" s="82" t="s">
        <v>701</v>
      </c>
      <c r="Y88" s="79"/>
      <c r="Z88" s="79"/>
      <c r="AA88" s="85" t="s">
        <v>873</v>
      </c>
      <c r="AB88" s="85" t="s">
        <v>971</v>
      </c>
      <c r="AC88" s="79" t="b">
        <v>0</v>
      </c>
      <c r="AD88" s="79">
        <v>1</v>
      </c>
      <c r="AE88" s="85" t="s">
        <v>1054</v>
      </c>
      <c r="AF88" s="79" t="b">
        <v>0</v>
      </c>
      <c r="AG88" s="79" t="s">
        <v>1102</v>
      </c>
      <c r="AH88" s="79"/>
      <c r="AI88" s="85" t="s">
        <v>1033</v>
      </c>
      <c r="AJ88" s="79" t="b">
        <v>0</v>
      </c>
      <c r="AK88" s="79">
        <v>0</v>
      </c>
      <c r="AL88" s="85" t="s">
        <v>1033</v>
      </c>
      <c r="AM88" s="79" t="s">
        <v>1109</v>
      </c>
      <c r="AN88" s="79" t="b">
        <v>0</v>
      </c>
      <c r="AO88" s="85" t="s">
        <v>971</v>
      </c>
      <c r="AP88" s="79" t="s">
        <v>176</v>
      </c>
      <c r="AQ88" s="79">
        <v>0</v>
      </c>
      <c r="AR88" s="79">
        <v>0</v>
      </c>
      <c r="AS88" s="79"/>
      <c r="AT88" s="79"/>
      <c r="AU88" s="79"/>
      <c r="AV88" s="79"/>
      <c r="AW88" s="79"/>
      <c r="AX88" s="79"/>
      <c r="AY88" s="79"/>
      <c r="AZ88" s="79"/>
      <c r="BA88">
        <v>2</v>
      </c>
      <c r="BB88" s="78" t="str">
        <f>REPLACE(INDEX(GroupVertices[Group],MATCH(Edges25[[#This Row],[Vertex 1]],GroupVertices[Vertex],0)),1,1,"")</f>
        <v>1</v>
      </c>
      <c r="BC88" s="78" t="str">
        <f>REPLACE(INDEX(GroupVertices[Group],MATCH(Edges25[[#This Row],[Vertex 2]],GroupVertices[Vertex],0)),1,1,"")</f>
        <v>1</v>
      </c>
      <c r="BD88" s="48">
        <v>4</v>
      </c>
      <c r="BE88" s="49">
        <v>10.256410256410257</v>
      </c>
      <c r="BF88" s="48">
        <v>1</v>
      </c>
      <c r="BG88" s="49">
        <v>2.5641025641025643</v>
      </c>
      <c r="BH88" s="48">
        <v>0</v>
      </c>
      <c r="BI88" s="49">
        <v>0</v>
      </c>
      <c r="BJ88" s="48">
        <v>34</v>
      </c>
      <c r="BK88" s="49">
        <v>87.17948717948718</v>
      </c>
      <c r="BL88" s="48">
        <v>39</v>
      </c>
    </row>
    <row r="89" spans="1:64" ht="15">
      <c r="A89" s="64" t="s">
        <v>249</v>
      </c>
      <c r="B89" s="64" t="s">
        <v>284</v>
      </c>
      <c r="C89" s="65"/>
      <c r="D89" s="66"/>
      <c r="E89" s="67"/>
      <c r="F89" s="68"/>
      <c r="G89" s="65"/>
      <c r="H89" s="69"/>
      <c r="I89" s="70"/>
      <c r="J89" s="70"/>
      <c r="K89" s="34" t="s">
        <v>65</v>
      </c>
      <c r="L89" s="77">
        <v>271</v>
      </c>
      <c r="M89" s="77"/>
      <c r="N89" s="72"/>
      <c r="O89" s="79" t="s">
        <v>336</v>
      </c>
      <c r="P89" s="81">
        <v>43683.78309027778</v>
      </c>
      <c r="Q89" s="79" t="s">
        <v>420</v>
      </c>
      <c r="R89" s="79"/>
      <c r="S89" s="79"/>
      <c r="T89" s="79"/>
      <c r="U89" s="79"/>
      <c r="V89" s="82" t="s">
        <v>603</v>
      </c>
      <c r="W89" s="81">
        <v>43683.78309027778</v>
      </c>
      <c r="X89" s="82" t="s">
        <v>702</v>
      </c>
      <c r="Y89" s="79"/>
      <c r="Z89" s="79"/>
      <c r="AA89" s="85" t="s">
        <v>874</v>
      </c>
      <c r="AB89" s="85" t="s">
        <v>972</v>
      </c>
      <c r="AC89" s="79" t="b">
        <v>0</v>
      </c>
      <c r="AD89" s="79">
        <v>4</v>
      </c>
      <c r="AE89" s="85" t="s">
        <v>1055</v>
      </c>
      <c r="AF89" s="79" t="b">
        <v>0</v>
      </c>
      <c r="AG89" s="79" t="s">
        <v>1102</v>
      </c>
      <c r="AH89" s="79"/>
      <c r="AI89" s="85" t="s">
        <v>1033</v>
      </c>
      <c r="AJ89" s="79" t="b">
        <v>0</v>
      </c>
      <c r="AK89" s="79">
        <v>0</v>
      </c>
      <c r="AL89" s="85" t="s">
        <v>1033</v>
      </c>
      <c r="AM89" s="79" t="s">
        <v>1109</v>
      </c>
      <c r="AN89" s="79" t="b">
        <v>0</v>
      </c>
      <c r="AO89" s="85" t="s">
        <v>972</v>
      </c>
      <c r="AP89" s="79" t="s">
        <v>176</v>
      </c>
      <c r="AQ89" s="79">
        <v>0</v>
      </c>
      <c r="AR89" s="79">
        <v>0</v>
      </c>
      <c r="AS89" s="79"/>
      <c r="AT89" s="79"/>
      <c r="AU89" s="79"/>
      <c r="AV89" s="79"/>
      <c r="AW89" s="79"/>
      <c r="AX89" s="79"/>
      <c r="AY89" s="79"/>
      <c r="AZ89" s="79"/>
      <c r="BA89">
        <v>1</v>
      </c>
      <c r="BB89" s="78" t="str">
        <f>REPLACE(INDEX(GroupVertices[Group],MATCH(Edges25[[#This Row],[Vertex 1]],GroupVertices[Vertex],0)),1,1,"")</f>
        <v>1</v>
      </c>
      <c r="BC89" s="78" t="str">
        <f>REPLACE(INDEX(GroupVertices[Group],MATCH(Edges25[[#This Row],[Vertex 2]],GroupVertices[Vertex],0)),1,1,"")</f>
        <v>1</v>
      </c>
      <c r="BD89" s="48"/>
      <c r="BE89" s="49"/>
      <c r="BF89" s="48"/>
      <c r="BG89" s="49"/>
      <c r="BH89" s="48"/>
      <c r="BI89" s="49"/>
      <c r="BJ89" s="48"/>
      <c r="BK89" s="49"/>
      <c r="BL89" s="48"/>
    </row>
    <row r="90" spans="1:64" ht="15">
      <c r="A90" s="64" t="s">
        <v>249</v>
      </c>
      <c r="B90" s="64" t="s">
        <v>286</v>
      </c>
      <c r="C90" s="65"/>
      <c r="D90" s="66"/>
      <c r="E90" s="67"/>
      <c r="F90" s="68"/>
      <c r="G90" s="65"/>
      <c r="H90" s="69"/>
      <c r="I90" s="70"/>
      <c r="J90" s="70"/>
      <c r="K90" s="34" t="s">
        <v>65</v>
      </c>
      <c r="L90" s="77">
        <v>273</v>
      </c>
      <c r="M90" s="77"/>
      <c r="N90" s="72"/>
      <c r="O90" s="79" t="s">
        <v>336</v>
      </c>
      <c r="P90" s="81">
        <v>43686.306597222225</v>
      </c>
      <c r="Q90" s="79" t="s">
        <v>421</v>
      </c>
      <c r="R90" s="79"/>
      <c r="S90" s="79"/>
      <c r="T90" s="79"/>
      <c r="U90" s="82" t="s">
        <v>562</v>
      </c>
      <c r="V90" s="82" t="s">
        <v>562</v>
      </c>
      <c r="W90" s="81">
        <v>43686.306597222225</v>
      </c>
      <c r="X90" s="82" t="s">
        <v>703</v>
      </c>
      <c r="Y90" s="79"/>
      <c r="Z90" s="79"/>
      <c r="AA90" s="85" t="s">
        <v>875</v>
      </c>
      <c r="AB90" s="79"/>
      <c r="AC90" s="79" t="b">
        <v>0</v>
      </c>
      <c r="AD90" s="79">
        <v>2</v>
      </c>
      <c r="AE90" s="85" t="s">
        <v>1033</v>
      </c>
      <c r="AF90" s="79" t="b">
        <v>0</v>
      </c>
      <c r="AG90" s="79" t="s">
        <v>1102</v>
      </c>
      <c r="AH90" s="79"/>
      <c r="AI90" s="85" t="s">
        <v>1033</v>
      </c>
      <c r="AJ90" s="79" t="b">
        <v>0</v>
      </c>
      <c r="AK90" s="79">
        <v>0</v>
      </c>
      <c r="AL90" s="85" t="s">
        <v>1033</v>
      </c>
      <c r="AM90" s="79" t="s">
        <v>1109</v>
      </c>
      <c r="AN90" s="79" t="b">
        <v>0</v>
      </c>
      <c r="AO90" s="85" t="s">
        <v>875</v>
      </c>
      <c r="AP90" s="79" t="s">
        <v>176</v>
      </c>
      <c r="AQ90" s="79">
        <v>0</v>
      </c>
      <c r="AR90" s="79">
        <v>0</v>
      </c>
      <c r="AS90" s="79" t="s">
        <v>1117</v>
      </c>
      <c r="AT90" s="79" t="s">
        <v>1124</v>
      </c>
      <c r="AU90" s="79" t="s">
        <v>1125</v>
      </c>
      <c r="AV90" s="79" t="s">
        <v>1129</v>
      </c>
      <c r="AW90" s="79" t="s">
        <v>1138</v>
      </c>
      <c r="AX90" s="79" t="s">
        <v>1129</v>
      </c>
      <c r="AY90" s="79" t="s">
        <v>1154</v>
      </c>
      <c r="AZ90" s="82" t="s">
        <v>1158</v>
      </c>
      <c r="BA90">
        <v>1</v>
      </c>
      <c r="BB90" s="78" t="str">
        <f>REPLACE(INDEX(GroupVertices[Group],MATCH(Edges25[[#This Row],[Vertex 1]],GroupVertices[Vertex],0)),1,1,"")</f>
        <v>1</v>
      </c>
      <c r="BC90" s="78" t="str">
        <f>REPLACE(INDEX(GroupVertices[Group],MATCH(Edges25[[#This Row],[Vertex 2]],GroupVertices[Vertex],0)),1,1,"")</f>
        <v>1</v>
      </c>
      <c r="BD90" s="48">
        <v>0</v>
      </c>
      <c r="BE90" s="49">
        <v>0</v>
      </c>
      <c r="BF90" s="48">
        <v>1</v>
      </c>
      <c r="BG90" s="49">
        <v>8.333333333333334</v>
      </c>
      <c r="BH90" s="48">
        <v>0</v>
      </c>
      <c r="BI90" s="49">
        <v>0</v>
      </c>
      <c r="BJ90" s="48">
        <v>11</v>
      </c>
      <c r="BK90" s="49">
        <v>91.66666666666667</v>
      </c>
      <c r="BL90" s="48">
        <v>12</v>
      </c>
    </row>
    <row r="91" spans="1:64" ht="15">
      <c r="A91" s="64" t="s">
        <v>249</v>
      </c>
      <c r="B91" s="64" t="s">
        <v>287</v>
      </c>
      <c r="C91" s="65"/>
      <c r="D91" s="66"/>
      <c r="E91" s="67"/>
      <c r="F91" s="68"/>
      <c r="G91" s="65"/>
      <c r="H91" s="69"/>
      <c r="I91" s="70"/>
      <c r="J91" s="70"/>
      <c r="K91" s="34" t="s">
        <v>65</v>
      </c>
      <c r="L91" s="77">
        <v>274</v>
      </c>
      <c r="M91" s="77"/>
      <c r="N91" s="72"/>
      <c r="O91" s="79" t="s">
        <v>337</v>
      </c>
      <c r="P91" s="81">
        <v>43686.323113425926</v>
      </c>
      <c r="Q91" s="79" t="s">
        <v>422</v>
      </c>
      <c r="R91" s="79"/>
      <c r="S91" s="79"/>
      <c r="T91" s="79"/>
      <c r="U91" s="79"/>
      <c r="V91" s="82" t="s">
        <v>603</v>
      </c>
      <c r="W91" s="81">
        <v>43686.323113425926</v>
      </c>
      <c r="X91" s="82" t="s">
        <v>704</v>
      </c>
      <c r="Y91" s="79"/>
      <c r="Z91" s="79"/>
      <c r="AA91" s="85" t="s">
        <v>876</v>
      </c>
      <c r="AB91" s="85" t="s">
        <v>973</v>
      </c>
      <c r="AC91" s="79" t="b">
        <v>0</v>
      </c>
      <c r="AD91" s="79">
        <v>0</v>
      </c>
      <c r="AE91" s="85" t="s">
        <v>1056</v>
      </c>
      <c r="AF91" s="79" t="b">
        <v>0</v>
      </c>
      <c r="AG91" s="79" t="s">
        <v>1102</v>
      </c>
      <c r="AH91" s="79"/>
      <c r="AI91" s="85" t="s">
        <v>1033</v>
      </c>
      <c r="AJ91" s="79" t="b">
        <v>0</v>
      </c>
      <c r="AK91" s="79">
        <v>0</v>
      </c>
      <c r="AL91" s="85" t="s">
        <v>1033</v>
      </c>
      <c r="AM91" s="79" t="s">
        <v>1109</v>
      </c>
      <c r="AN91" s="79" t="b">
        <v>0</v>
      </c>
      <c r="AO91" s="85" t="s">
        <v>973</v>
      </c>
      <c r="AP91" s="79" t="s">
        <v>176</v>
      </c>
      <c r="AQ91" s="79">
        <v>0</v>
      </c>
      <c r="AR91" s="79">
        <v>0</v>
      </c>
      <c r="AS91" s="79"/>
      <c r="AT91" s="79"/>
      <c r="AU91" s="79"/>
      <c r="AV91" s="79"/>
      <c r="AW91" s="79"/>
      <c r="AX91" s="79"/>
      <c r="AY91" s="79"/>
      <c r="AZ91" s="79"/>
      <c r="BA91">
        <v>1</v>
      </c>
      <c r="BB91" s="78" t="str">
        <f>REPLACE(INDEX(GroupVertices[Group],MATCH(Edges25[[#This Row],[Vertex 1]],GroupVertices[Vertex],0)),1,1,"")</f>
        <v>1</v>
      </c>
      <c r="BC91" s="78" t="str">
        <f>REPLACE(INDEX(GroupVertices[Group],MATCH(Edges25[[#This Row],[Vertex 2]],GroupVertices[Vertex],0)),1,1,"")</f>
        <v>1</v>
      </c>
      <c r="BD91" s="48">
        <v>1</v>
      </c>
      <c r="BE91" s="49">
        <v>16.666666666666668</v>
      </c>
      <c r="BF91" s="48">
        <v>0</v>
      </c>
      <c r="BG91" s="49">
        <v>0</v>
      </c>
      <c r="BH91" s="48">
        <v>0</v>
      </c>
      <c r="BI91" s="49">
        <v>0</v>
      </c>
      <c r="BJ91" s="48">
        <v>5</v>
      </c>
      <c r="BK91" s="49">
        <v>83.33333333333333</v>
      </c>
      <c r="BL91" s="48">
        <v>6</v>
      </c>
    </row>
    <row r="92" spans="1:64" ht="15">
      <c r="A92" s="64" t="s">
        <v>249</v>
      </c>
      <c r="B92" s="64" t="s">
        <v>288</v>
      </c>
      <c r="C92" s="65"/>
      <c r="D92" s="66"/>
      <c r="E92" s="67"/>
      <c r="F92" s="68"/>
      <c r="G92" s="65"/>
      <c r="H92" s="69"/>
      <c r="I92" s="70"/>
      <c r="J92" s="70"/>
      <c r="K92" s="34" t="s">
        <v>65</v>
      </c>
      <c r="L92" s="77">
        <v>275</v>
      </c>
      <c r="M92" s="77"/>
      <c r="N92" s="72"/>
      <c r="O92" s="79" t="s">
        <v>337</v>
      </c>
      <c r="P92" s="81">
        <v>43687.7140625</v>
      </c>
      <c r="Q92" s="79" t="s">
        <v>423</v>
      </c>
      <c r="R92" s="79"/>
      <c r="S92" s="79"/>
      <c r="T92" s="79"/>
      <c r="U92" s="79"/>
      <c r="V92" s="82" t="s">
        <v>603</v>
      </c>
      <c r="W92" s="81">
        <v>43687.7140625</v>
      </c>
      <c r="X92" s="82" t="s">
        <v>705</v>
      </c>
      <c r="Y92" s="79"/>
      <c r="Z92" s="79"/>
      <c r="AA92" s="85" t="s">
        <v>877</v>
      </c>
      <c r="AB92" s="85" t="s">
        <v>974</v>
      </c>
      <c r="AC92" s="79" t="b">
        <v>0</v>
      </c>
      <c r="AD92" s="79">
        <v>0</v>
      </c>
      <c r="AE92" s="85" t="s">
        <v>1057</v>
      </c>
      <c r="AF92" s="79" t="b">
        <v>0</v>
      </c>
      <c r="AG92" s="79" t="s">
        <v>1102</v>
      </c>
      <c r="AH92" s="79"/>
      <c r="AI92" s="85" t="s">
        <v>1033</v>
      </c>
      <c r="AJ92" s="79" t="b">
        <v>0</v>
      </c>
      <c r="AK92" s="79">
        <v>0</v>
      </c>
      <c r="AL92" s="85" t="s">
        <v>1033</v>
      </c>
      <c r="AM92" s="79" t="s">
        <v>1109</v>
      </c>
      <c r="AN92" s="79" t="b">
        <v>0</v>
      </c>
      <c r="AO92" s="85" t="s">
        <v>974</v>
      </c>
      <c r="AP92" s="79" t="s">
        <v>176</v>
      </c>
      <c r="AQ92" s="79">
        <v>0</v>
      </c>
      <c r="AR92" s="79">
        <v>0</v>
      </c>
      <c r="AS92" s="79"/>
      <c r="AT92" s="79"/>
      <c r="AU92" s="79"/>
      <c r="AV92" s="79"/>
      <c r="AW92" s="79"/>
      <c r="AX92" s="79"/>
      <c r="AY92" s="79"/>
      <c r="AZ92" s="79"/>
      <c r="BA92">
        <v>1</v>
      </c>
      <c r="BB92" s="78" t="str">
        <f>REPLACE(INDEX(GroupVertices[Group],MATCH(Edges25[[#This Row],[Vertex 1]],GroupVertices[Vertex],0)),1,1,"")</f>
        <v>1</v>
      </c>
      <c r="BC92" s="78" t="str">
        <f>REPLACE(INDEX(GroupVertices[Group],MATCH(Edges25[[#This Row],[Vertex 2]],GroupVertices[Vertex],0)),1,1,"")</f>
        <v>1</v>
      </c>
      <c r="BD92" s="48">
        <v>0</v>
      </c>
      <c r="BE92" s="49">
        <v>0</v>
      </c>
      <c r="BF92" s="48">
        <v>0</v>
      </c>
      <c r="BG92" s="49">
        <v>0</v>
      </c>
      <c r="BH92" s="48">
        <v>0</v>
      </c>
      <c r="BI92" s="49">
        <v>0</v>
      </c>
      <c r="BJ92" s="48">
        <v>6</v>
      </c>
      <c r="BK92" s="49">
        <v>100</v>
      </c>
      <c r="BL92" s="48">
        <v>6</v>
      </c>
    </row>
    <row r="93" spans="1:64" ht="15">
      <c r="A93" s="64" t="s">
        <v>249</v>
      </c>
      <c r="B93" s="64" t="s">
        <v>267</v>
      </c>
      <c r="C93" s="65"/>
      <c r="D93" s="66"/>
      <c r="E93" s="67"/>
      <c r="F93" s="68"/>
      <c r="G93" s="65"/>
      <c r="H93" s="69"/>
      <c r="I93" s="70"/>
      <c r="J93" s="70"/>
      <c r="K93" s="34" t="s">
        <v>65</v>
      </c>
      <c r="L93" s="77">
        <v>285</v>
      </c>
      <c r="M93" s="77"/>
      <c r="N93" s="72"/>
      <c r="O93" s="79" t="s">
        <v>336</v>
      </c>
      <c r="P93" s="81">
        <v>43687.71533564815</v>
      </c>
      <c r="Q93" s="79" t="s">
        <v>424</v>
      </c>
      <c r="R93" s="79"/>
      <c r="S93" s="79"/>
      <c r="T93" s="79"/>
      <c r="U93" s="79"/>
      <c r="V93" s="82" t="s">
        <v>603</v>
      </c>
      <c r="W93" s="81">
        <v>43687.71533564815</v>
      </c>
      <c r="X93" s="82" t="s">
        <v>706</v>
      </c>
      <c r="Y93" s="79"/>
      <c r="Z93" s="79"/>
      <c r="AA93" s="85" t="s">
        <v>878</v>
      </c>
      <c r="AB93" s="85" t="s">
        <v>975</v>
      </c>
      <c r="AC93" s="79" t="b">
        <v>0</v>
      </c>
      <c r="AD93" s="79">
        <v>16</v>
      </c>
      <c r="AE93" s="85" t="s">
        <v>1035</v>
      </c>
      <c r="AF93" s="79" t="b">
        <v>0</v>
      </c>
      <c r="AG93" s="79" t="s">
        <v>1102</v>
      </c>
      <c r="AH93" s="79"/>
      <c r="AI93" s="85" t="s">
        <v>1033</v>
      </c>
      <c r="AJ93" s="79" t="b">
        <v>0</v>
      </c>
      <c r="AK93" s="79">
        <v>0</v>
      </c>
      <c r="AL93" s="85" t="s">
        <v>1033</v>
      </c>
      <c r="AM93" s="79" t="s">
        <v>1109</v>
      </c>
      <c r="AN93" s="79" t="b">
        <v>0</v>
      </c>
      <c r="AO93" s="85" t="s">
        <v>975</v>
      </c>
      <c r="AP93" s="79" t="s">
        <v>176</v>
      </c>
      <c r="AQ93" s="79">
        <v>0</v>
      </c>
      <c r="AR93" s="79">
        <v>0</v>
      </c>
      <c r="AS93" s="79"/>
      <c r="AT93" s="79"/>
      <c r="AU93" s="79"/>
      <c r="AV93" s="79"/>
      <c r="AW93" s="79"/>
      <c r="AX93" s="79"/>
      <c r="AY93" s="79"/>
      <c r="AZ93" s="79"/>
      <c r="BA93">
        <v>1</v>
      </c>
      <c r="BB93" s="78" t="str">
        <f>REPLACE(INDEX(GroupVertices[Group],MATCH(Edges25[[#This Row],[Vertex 1]],GroupVertices[Vertex],0)),1,1,"")</f>
        <v>1</v>
      </c>
      <c r="BC93" s="78" t="str">
        <f>REPLACE(INDEX(GroupVertices[Group],MATCH(Edges25[[#This Row],[Vertex 2]],GroupVertices[Vertex],0)),1,1,"")</f>
        <v>2</v>
      </c>
      <c r="BD93" s="48"/>
      <c r="BE93" s="49"/>
      <c r="BF93" s="48"/>
      <c r="BG93" s="49"/>
      <c r="BH93" s="48"/>
      <c r="BI93" s="49"/>
      <c r="BJ93" s="48"/>
      <c r="BK93" s="49"/>
      <c r="BL93" s="48"/>
    </row>
    <row r="94" spans="1:64" ht="15">
      <c r="A94" s="64" t="s">
        <v>252</v>
      </c>
      <c r="B94" s="64" t="s">
        <v>289</v>
      </c>
      <c r="C94" s="65"/>
      <c r="D94" s="66"/>
      <c r="E94" s="67"/>
      <c r="F94" s="68"/>
      <c r="G94" s="65"/>
      <c r="H94" s="69"/>
      <c r="I94" s="70"/>
      <c r="J94" s="70"/>
      <c r="K94" s="34" t="s">
        <v>65</v>
      </c>
      <c r="L94" s="77">
        <v>296</v>
      </c>
      <c r="M94" s="77"/>
      <c r="N94" s="72"/>
      <c r="O94" s="79" t="s">
        <v>336</v>
      </c>
      <c r="P94" s="81">
        <v>43687.73480324074</v>
      </c>
      <c r="Q94" s="79" t="s">
        <v>425</v>
      </c>
      <c r="R94" s="79"/>
      <c r="S94" s="79"/>
      <c r="T94" s="79"/>
      <c r="U94" s="79"/>
      <c r="V94" s="82" t="s">
        <v>606</v>
      </c>
      <c r="W94" s="81">
        <v>43687.73480324074</v>
      </c>
      <c r="X94" s="82" t="s">
        <v>707</v>
      </c>
      <c r="Y94" s="79"/>
      <c r="Z94" s="79"/>
      <c r="AA94" s="85" t="s">
        <v>879</v>
      </c>
      <c r="AB94" s="85" t="s">
        <v>880</v>
      </c>
      <c r="AC94" s="79" t="b">
        <v>0</v>
      </c>
      <c r="AD94" s="79">
        <v>0</v>
      </c>
      <c r="AE94" s="85" t="s">
        <v>1031</v>
      </c>
      <c r="AF94" s="79" t="b">
        <v>0</v>
      </c>
      <c r="AG94" s="79" t="s">
        <v>1102</v>
      </c>
      <c r="AH94" s="79"/>
      <c r="AI94" s="85" t="s">
        <v>1033</v>
      </c>
      <c r="AJ94" s="79" t="b">
        <v>0</v>
      </c>
      <c r="AK94" s="79">
        <v>0</v>
      </c>
      <c r="AL94" s="85" t="s">
        <v>1033</v>
      </c>
      <c r="AM94" s="79" t="s">
        <v>1109</v>
      </c>
      <c r="AN94" s="79" t="b">
        <v>0</v>
      </c>
      <c r="AO94" s="85" t="s">
        <v>880</v>
      </c>
      <c r="AP94" s="79" t="s">
        <v>176</v>
      </c>
      <c r="AQ94" s="79">
        <v>0</v>
      </c>
      <c r="AR94" s="79">
        <v>0</v>
      </c>
      <c r="AS94" s="79"/>
      <c r="AT94" s="79"/>
      <c r="AU94" s="79"/>
      <c r="AV94" s="79"/>
      <c r="AW94" s="79"/>
      <c r="AX94" s="79"/>
      <c r="AY94" s="79"/>
      <c r="AZ94" s="79"/>
      <c r="BA94">
        <v>1</v>
      </c>
      <c r="BB94" s="78" t="str">
        <f>REPLACE(INDEX(GroupVertices[Group],MATCH(Edges25[[#This Row],[Vertex 1]],GroupVertices[Vertex],0)),1,1,"")</f>
        <v>7</v>
      </c>
      <c r="BC94" s="78" t="str">
        <f>REPLACE(INDEX(GroupVertices[Group],MATCH(Edges25[[#This Row],[Vertex 2]],GroupVertices[Vertex],0)),1,1,"")</f>
        <v>7</v>
      </c>
      <c r="BD94" s="48">
        <v>0</v>
      </c>
      <c r="BE94" s="49">
        <v>0</v>
      </c>
      <c r="BF94" s="48">
        <v>0</v>
      </c>
      <c r="BG94" s="49">
        <v>0</v>
      </c>
      <c r="BH94" s="48">
        <v>0</v>
      </c>
      <c r="BI94" s="49">
        <v>0</v>
      </c>
      <c r="BJ94" s="48">
        <v>10</v>
      </c>
      <c r="BK94" s="49">
        <v>100</v>
      </c>
      <c r="BL94" s="48">
        <v>10</v>
      </c>
    </row>
    <row r="95" spans="1:64" ht="15">
      <c r="A95" s="64" t="s">
        <v>249</v>
      </c>
      <c r="B95" s="64" t="s">
        <v>289</v>
      </c>
      <c r="C95" s="65"/>
      <c r="D95" s="66"/>
      <c r="E95" s="67"/>
      <c r="F95" s="68"/>
      <c r="G95" s="65"/>
      <c r="H95" s="69"/>
      <c r="I95" s="70"/>
      <c r="J95" s="70"/>
      <c r="K95" s="34" t="s">
        <v>65</v>
      </c>
      <c r="L95" s="77">
        <v>297</v>
      </c>
      <c r="M95" s="77"/>
      <c r="N95" s="72"/>
      <c r="O95" s="79" t="s">
        <v>337</v>
      </c>
      <c r="P95" s="81">
        <v>43687.718819444446</v>
      </c>
      <c r="Q95" s="79" t="s">
        <v>426</v>
      </c>
      <c r="R95" s="79"/>
      <c r="S95" s="79"/>
      <c r="T95" s="79"/>
      <c r="U95" s="79"/>
      <c r="V95" s="82" t="s">
        <v>603</v>
      </c>
      <c r="W95" s="81">
        <v>43687.718819444446</v>
      </c>
      <c r="X95" s="82" t="s">
        <v>708</v>
      </c>
      <c r="Y95" s="79"/>
      <c r="Z95" s="79"/>
      <c r="AA95" s="85" t="s">
        <v>880</v>
      </c>
      <c r="AB95" s="85" t="s">
        <v>976</v>
      </c>
      <c r="AC95" s="79" t="b">
        <v>0</v>
      </c>
      <c r="AD95" s="79">
        <v>0</v>
      </c>
      <c r="AE95" s="85" t="s">
        <v>1058</v>
      </c>
      <c r="AF95" s="79" t="b">
        <v>0</v>
      </c>
      <c r="AG95" s="79" t="s">
        <v>1102</v>
      </c>
      <c r="AH95" s="79"/>
      <c r="AI95" s="85" t="s">
        <v>1033</v>
      </c>
      <c r="AJ95" s="79" t="b">
        <v>0</v>
      </c>
      <c r="AK95" s="79">
        <v>0</v>
      </c>
      <c r="AL95" s="85" t="s">
        <v>1033</v>
      </c>
      <c r="AM95" s="79" t="s">
        <v>1109</v>
      </c>
      <c r="AN95" s="79" t="b">
        <v>0</v>
      </c>
      <c r="AO95" s="85" t="s">
        <v>976</v>
      </c>
      <c r="AP95" s="79" t="s">
        <v>176</v>
      </c>
      <c r="AQ95" s="79">
        <v>0</v>
      </c>
      <c r="AR95" s="79">
        <v>0</v>
      </c>
      <c r="AS95" s="79"/>
      <c r="AT95" s="79"/>
      <c r="AU95" s="79"/>
      <c r="AV95" s="79"/>
      <c r="AW95" s="79"/>
      <c r="AX95" s="79"/>
      <c r="AY95" s="79"/>
      <c r="AZ95" s="79"/>
      <c r="BA95">
        <v>1</v>
      </c>
      <c r="BB95" s="78" t="str">
        <f>REPLACE(INDEX(GroupVertices[Group],MATCH(Edges25[[#This Row],[Vertex 1]],GroupVertices[Vertex],0)),1,1,"")</f>
        <v>1</v>
      </c>
      <c r="BC95" s="78" t="str">
        <f>REPLACE(INDEX(GroupVertices[Group],MATCH(Edges25[[#This Row],[Vertex 2]],GroupVertices[Vertex],0)),1,1,"")</f>
        <v>7</v>
      </c>
      <c r="BD95" s="48">
        <v>0</v>
      </c>
      <c r="BE95" s="49">
        <v>0</v>
      </c>
      <c r="BF95" s="48">
        <v>0</v>
      </c>
      <c r="BG95" s="49">
        <v>0</v>
      </c>
      <c r="BH95" s="48">
        <v>0</v>
      </c>
      <c r="BI95" s="49">
        <v>0</v>
      </c>
      <c r="BJ95" s="48">
        <v>7</v>
      </c>
      <c r="BK95" s="49">
        <v>100</v>
      </c>
      <c r="BL95" s="48">
        <v>7</v>
      </c>
    </row>
    <row r="96" spans="1:64" ht="15">
      <c r="A96" s="64" t="s">
        <v>249</v>
      </c>
      <c r="B96" s="64" t="s">
        <v>289</v>
      </c>
      <c r="C96" s="65"/>
      <c r="D96" s="66"/>
      <c r="E96" s="67"/>
      <c r="F96" s="68"/>
      <c r="G96" s="65"/>
      <c r="H96" s="69"/>
      <c r="I96" s="70"/>
      <c r="J96" s="70"/>
      <c r="K96" s="34" t="s">
        <v>65</v>
      </c>
      <c r="L96" s="77">
        <v>298</v>
      </c>
      <c r="M96" s="77"/>
      <c r="N96" s="72"/>
      <c r="O96" s="79" t="s">
        <v>336</v>
      </c>
      <c r="P96" s="81">
        <v>43687.74217592592</v>
      </c>
      <c r="Q96" s="79" t="s">
        <v>427</v>
      </c>
      <c r="R96" s="79"/>
      <c r="S96" s="79"/>
      <c r="T96" s="79"/>
      <c r="U96" s="79"/>
      <c r="V96" s="82" t="s">
        <v>603</v>
      </c>
      <c r="W96" s="81">
        <v>43687.74217592592</v>
      </c>
      <c r="X96" s="82" t="s">
        <v>709</v>
      </c>
      <c r="Y96" s="79"/>
      <c r="Z96" s="79"/>
      <c r="AA96" s="85" t="s">
        <v>881</v>
      </c>
      <c r="AB96" s="85" t="s">
        <v>879</v>
      </c>
      <c r="AC96" s="79" t="b">
        <v>0</v>
      </c>
      <c r="AD96" s="79">
        <v>1</v>
      </c>
      <c r="AE96" s="85" t="s">
        <v>1059</v>
      </c>
      <c r="AF96" s="79" t="b">
        <v>0</v>
      </c>
      <c r="AG96" s="79" t="s">
        <v>1102</v>
      </c>
      <c r="AH96" s="79"/>
      <c r="AI96" s="85" t="s">
        <v>1033</v>
      </c>
      <c r="AJ96" s="79" t="b">
        <v>0</v>
      </c>
      <c r="AK96" s="79">
        <v>0</v>
      </c>
      <c r="AL96" s="85" t="s">
        <v>1033</v>
      </c>
      <c r="AM96" s="79" t="s">
        <v>1109</v>
      </c>
      <c r="AN96" s="79" t="b">
        <v>0</v>
      </c>
      <c r="AO96" s="85" t="s">
        <v>879</v>
      </c>
      <c r="AP96" s="79" t="s">
        <v>176</v>
      </c>
      <c r="AQ96" s="79">
        <v>0</v>
      </c>
      <c r="AR96" s="79">
        <v>0</v>
      </c>
      <c r="AS96" s="79" t="s">
        <v>1118</v>
      </c>
      <c r="AT96" s="79" t="s">
        <v>1124</v>
      </c>
      <c r="AU96" s="79" t="s">
        <v>1125</v>
      </c>
      <c r="AV96" s="79" t="s">
        <v>1130</v>
      </c>
      <c r="AW96" s="79" t="s">
        <v>1139</v>
      </c>
      <c r="AX96" s="79" t="s">
        <v>1147</v>
      </c>
      <c r="AY96" s="79" t="s">
        <v>1152</v>
      </c>
      <c r="AZ96" s="82" t="s">
        <v>1159</v>
      </c>
      <c r="BA96">
        <v>1</v>
      </c>
      <c r="BB96" s="78" t="str">
        <f>REPLACE(INDEX(GroupVertices[Group],MATCH(Edges25[[#This Row],[Vertex 1]],GroupVertices[Vertex],0)),1,1,"")</f>
        <v>1</v>
      </c>
      <c r="BC96" s="78" t="str">
        <f>REPLACE(INDEX(GroupVertices[Group],MATCH(Edges25[[#This Row],[Vertex 2]],GroupVertices[Vertex],0)),1,1,"")</f>
        <v>7</v>
      </c>
      <c r="BD96" s="48">
        <v>3</v>
      </c>
      <c r="BE96" s="49">
        <v>16.666666666666668</v>
      </c>
      <c r="BF96" s="48">
        <v>0</v>
      </c>
      <c r="BG96" s="49">
        <v>0</v>
      </c>
      <c r="BH96" s="48">
        <v>0</v>
      </c>
      <c r="BI96" s="49">
        <v>0</v>
      </c>
      <c r="BJ96" s="48">
        <v>15</v>
      </c>
      <c r="BK96" s="49">
        <v>83.33333333333333</v>
      </c>
      <c r="BL96" s="48">
        <v>18</v>
      </c>
    </row>
    <row r="97" spans="1:64" ht="15">
      <c r="A97" s="64" t="s">
        <v>252</v>
      </c>
      <c r="B97" s="64" t="s">
        <v>249</v>
      </c>
      <c r="C97" s="65"/>
      <c r="D97" s="66"/>
      <c r="E97" s="67"/>
      <c r="F97" s="68"/>
      <c r="G97" s="65"/>
      <c r="H97" s="69"/>
      <c r="I97" s="70"/>
      <c r="J97" s="70"/>
      <c r="K97" s="34" t="s">
        <v>66</v>
      </c>
      <c r="L97" s="77">
        <v>300</v>
      </c>
      <c r="M97" s="77"/>
      <c r="N97" s="72"/>
      <c r="O97" s="79" t="s">
        <v>337</v>
      </c>
      <c r="P97" s="81">
        <v>43687.76246527778</v>
      </c>
      <c r="Q97" s="79" t="s">
        <v>428</v>
      </c>
      <c r="R97" s="82" t="s">
        <v>539</v>
      </c>
      <c r="S97" s="79" t="s">
        <v>548</v>
      </c>
      <c r="T97" s="79"/>
      <c r="U97" s="79"/>
      <c r="V97" s="82" t="s">
        <v>606</v>
      </c>
      <c r="W97" s="81">
        <v>43687.76246527778</v>
      </c>
      <c r="X97" s="82" t="s">
        <v>710</v>
      </c>
      <c r="Y97" s="79"/>
      <c r="Z97" s="79"/>
      <c r="AA97" s="85" t="s">
        <v>882</v>
      </c>
      <c r="AB97" s="85" t="s">
        <v>880</v>
      </c>
      <c r="AC97" s="79" t="b">
        <v>0</v>
      </c>
      <c r="AD97" s="79">
        <v>0</v>
      </c>
      <c r="AE97" s="85" t="s">
        <v>1031</v>
      </c>
      <c r="AF97" s="79" t="b">
        <v>0</v>
      </c>
      <c r="AG97" s="79" t="s">
        <v>1102</v>
      </c>
      <c r="AH97" s="79"/>
      <c r="AI97" s="85" t="s">
        <v>1033</v>
      </c>
      <c r="AJ97" s="79" t="b">
        <v>0</v>
      </c>
      <c r="AK97" s="79">
        <v>0</v>
      </c>
      <c r="AL97" s="85" t="s">
        <v>1033</v>
      </c>
      <c r="AM97" s="79" t="s">
        <v>1109</v>
      </c>
      <c r="AN97" s="79" t="b">
        <v>1</v>
      </c>
      <c r="AO97" s="85" t="s">
        <v>880</v>
      </c>
      <c r="AP97" s="79" t="s">
        <v>176</v>
      </c>
      <c r="AQ97" s="79">
        <v>0</v>
      </c>
      <c r="AR97" s="79">
        <v>0</v>
      </c>
      <c r="AS97" s="79"/>
      <c r="AT97" s="79"/>
      <c r="AU97" s="79"/>
      <c r="AV97" s="79"/>
      <c r="AW97" s="79"/>
      <c r="AX97" s="79"/>
      <c r="AY97" s="79"/>
      <c r="AZ97" s="79"/>
      <c r="BA97">
        <v>2</v>
      </c>
      <c r="BB97" s="78" t="str">
        <f>REPLACE(INDEX(GroupVertices[Group],MATCH(Edges25[[#This Row],[Vertex 1]],GroupVertices[Vertex],0)),1,1,"")</f>
        <v>7</v>
      </c>
      <c r="BC97" s="78" t="str">
        <f>REPLACE(INDEX(GroupVertices[Group],MATCH(Edges25[[#This Row],[Vertex 2]],GroupVertices[Vertex],0)),1,1,"")</f>
        <v>1</v>
      </c>
      <c r="BD97" s="48">
        <v>1</v>
      </c>
      <c r="BE97" s="49">
        <v>4.545454545454546</v>
      </c>
      <c r="BF97" s="48">
        <v>0</v>
      </c>
      <c r="BG97" s="49">
        <v>0</v>
      </c>
      <c r="BH97" s="48">
        <v>0</v>
      </c>
      <c r="BI97" s="49">
        <v>0</v>
      </c>
      <c r="BJ97" s="48">
        <v>21</v>
      </c>
      <c r="BK97" s="49">
        <v>95.45454545454545</v>
      </c>
      <c r="BL97" s="48">
        <v>22</v>
      </c>
    </row>
    <row r="98" spans="1:64" ht="15">
      <c r="A98" s="64" t="s">
        <v>253</v>
      </c>
      <c r="B98" s="64" t="s">
        <v>290</v>
      </c>
      <c r="C98" s="65"/>
      <c r="D98" s="66"/>
      <c r="E98" s="67"/>
      <c r="F98" s="68"/>
      <c r="G98" s="65"/>
      <c r="H98" s="69"/>
      <c r="I98" s="70"/>
      <c r="J98" s="70"/>
      <c r="K98" s="34" t="s">
        <v>65</v>
      </c>
      <c r="L98" s="77">
        <v>302</v>
      </c>
      <c r="M98" s="77"/>
      <c r="N98" s="72"/>
      <c r="O98" s="79" t="s">
        <v>336</v>
      </c>
      <c r="P98" s="81">
        <v>43689.94629629629</v>
      </c>
      <c r="Q98" s="79" t="s">
        <v>429</v>
      </c>
      <c r="R98" s="79"/>
      <c r="S98" s="79"/>
      <c r="T98" s="79"/>
      <c r="U98" s="79"/>
      <c r="V98" s="82" t="s">
        <v>607</v>
      </c>
      <c r="W98" s="81">
        <v>43689.94629629629</v>
      </c>
      <c r="X98" s="82" t="s">
        <v>711</v>
      </c>
      <c r="Y98" s="79"/>
      <c r="Z98" s="79"/>
      <c r="AA98" s="85" t="s">
        <v>883</v>
      </c>
      <c r="AB98" s="85" t="s">
        <v>884</v>
      </c>
      <c r="AC98" s="79" t="b">
        <v>0</v>
      </c>
      <c r="AD98" s="79">
        <v>0</v>
      </c>
      <c r="AE98" s="85" t="s">
        <v>1031</v>
      </c>
      <c r="AF98" s="79" t="b">
        <v>0</v>
      </c>
      <c r="AG98" s="79" t="s">
        <v>1102</v>
      </c>
      <c r="AH98" s="79"/>
      <c r="AI98" s="85" t="s">
        <v>1033</v>
      </c>
      <c r="AJ98" s="79" t="b">
        <v>0</v>
      </c>
      <c r="AK98" s="79">
        <v>0</v>
      </c>
      <c r="AL98" s="85" t="s">
        <v>1033</v>
      </c>
      <c r="AM98" s="79" t="s">
        <v>1109</v>
      </c>
      <c r="AN98" s="79" t="b">
        <v>0</v>
      </c>
      <c r="AO98" s="85" t="s">
        <v>884</v>
      </c>
      <c r="AP98" s="79" t="s">
        <v>176</v>
      </c>
      <c r="AQ98" s="79">
        <v>0</v>
      </c>
      <c r="AR98" s="79">
        <v>0</v>
      </c>
      <c r="AS98" s="79"/>
      <c r="AT98" s="79"/>
      <c r="AU98" s="79"/>
      <c r="AV98" s="79"/>
      <c r="AW98" s="79"/>
      <c r="AX98" s="79"/>
      <c r="AY98" s="79"/>
      <c r="AZ98" s="79"/>
      <c r="BA98">
        <v>1</v>
      </c>
      <c r="BB98" s="78" t="str">
        <f>REPLACE(INDEX(GroupVertices[Group],MATCH(Edges25[[#This Row],[Vertex 1]],GroupVertices[Vertex],0)),1,1,"")</f>
        <v>6</v>
      </c>
      <c r="BC98" s="78" t="str">
        <f>REPLACE(INDEX(GroupVertices[Group],MATCH(Edges25[[#This Row],[Vertex 2]],GroupVertices[Vertex],0)),1,1,"")</f>
        <v>6</v>
      </c>
      <c r="BD98" s="48">
        <v>0</v>
      </c>
      <c r="BE98" s="49">
        <v>0</v>
      </c>
      <c r="BF98" s="48">
        <v>0</v>
      </c>
      <c r="BG98" s="49">
        <v>0</v>
      </c>
      <c r="BH98" s="48">
        <v>0</v>
      </c>
      <c r="BI98" s="49">
        <v>0</v>
      </c>
      <c r="BJ98" s="48">
        <v>8</v>
      </c>
      <c r="BK98" s="49">
        <v>100</v>
      </c>
      <c r="BL98" s="48">
        <v>8</v>
      </c>
    </row>
    <row r="99" spans="1:64" ht="15">
      <c r="A99" s="64" t="s">
        <v>249</v>
      </c>
      <c r="B99" s="64" t="s">
        <v>290</v>
      </c>
      <c r="C99" s="65"/>
      <c r="D99" s="66"/>
      <c r="E99" s="67"/>
      <c r="F99" s="68"/>
      <c r="G99" s="65"/>
      <c r="H99" s="69"/>
      <c r="I99" s="70"/>
      <c r="J99" s="70"/>
      <c r="K99" s="34" t="s">
        <v>65</v>
      </c>
      <c r="L99" s="77">
        <v>303</v>
      </c>
      <c r="M99" s="77"/>
      <c r="N99" s="72"/>
      <c r="O99" s="79" t="s">
        <v>336</v>
      </c>
      <c r="P99" s="81">
        <v>43689.9444212963</v>
      </c>
      <c r="Q99" s="79" t="s">
        <v>430</v>
      </c>
      <c r="R99" s="79"/>
      <c r="S99" s="79"/>
      <c r="T99" s="79"/>
      <c r="U99" s="79"/>
      <c r="V99" s="82" t="s">
        <v>603</v>
      </c>
      <c r="W99" s="81">
        <v>43689.9444212963</v>
      </c>
      <c r="X99" s="82" t="s">
        <v>712</v>
      </c>
      <c r="Y99" s="79"/>
      <c r="Z99" s="79"/>
      <c r="AA99" s="85" t="s">
        <v>884</v>
      </c>
      <c r="AB99" s="85" t="s">
        <v>977</v>
      </c>
      <c r="AC99" s="79" t="b">
        <v>0</v>
      </c>
      <c r="AD99" s="79">
        <v>2</v>
      </c>
      <c r="AE99" s="85" t="s">
        <v>1060</v>
      </c>
      <c r="AF99" s="79" t="b">
        <v>0</v>
      </c>
      <c r="AG99" s="79" t="s">
        <v>1102</v>
      </c>
      <c r="AH99" s="79"/>
      <c r="AI99" s="85" t="s">
        <v>1033</v>
      </c>
      <c r="AJ99" s="79" t="b">
        <v>0</v>
      </c>
      <c r="AK99" s="79">
        <v>0</v>
      </c>
      <c r="AL99" s="85" t="s">
        <v>1033</v>
      </c>
      <c r="AM99" s="79" t="s">
        <v>1109</v>
      </c>
      <c r="AN99" s="79" t="b">
        <v>0</v>
      </c>
      <c r="AO99" s="85" t="s">
        <v>977</v>
      </c>
      <c r="AP99" s="79" t="s">
        <v>176</v>
      </c>
      <c r="AQ99" s="79">
        <v>0</v>
      </c>
      <c r="AR99" s="79">
        <v>0</v>
      </c>
      <c r="AS99" s="79"/>
      <c r="AT99" s="79"/>
      <c r="AU99" s="79"/>
      <c r="AV99" s="79"/>
      <c r="AW99" s="79"/>
      <c r="AX99" s="79"/>
      <c r="AY99" s="79"/>
      <c r="AZ99" s="79"/>
      <c r="BA99">
        <v>2</v>
      </c>
      <c r="BB99" s="78" t="str">
        <f>REPLACE(INDEX(GroupVertices[Group],MATCH(Edges25[[#This Row],[Vertex 1]],GroupVertices[Vertex],0)),1,1,"")</f>
        <v>1</v>
      </c>
      <c r="BC99" s="78" t="str">
        <f>REPLACE(INDEX(GroupVertices[Group],MATCH(Edges25[[#This Row],[Vertex 2]],GroupVertices[Vertex],0)),1,1,"")</f>
        <v>6</v>
      </c>
      <c r="BD99" s="48">
        <v>1</v>
      </c>
      <c r="BE99" s="49">
        <v>5.2631578947368425</v>
      </c>
      <c r="BF99" s="48">
        <v>0</v>
      </c>
      <c r="BG99" s="49">
        <v>0</v>
      </c>
      <c r="BH99" s="48">
        <v>0</v>
      </c>
      <c r="BI99" s="49">
        <v>0</v>
      </c>
      <c r="BJ99" s="48">
        <v>18</v>
      </c>
      <c r="BK99" s="49">
        <v>94.73684210526316</v>
      </c>
      <c r="BL99" s="48">
        <v>19</v>
      </c>
    </row>
    <row r="100" spans="1:64" ht="15">
      <c r="A100" s="64" t="s">
        <v>249</v>
      </c>
      <c r="B100" s="64" t="s">
        <v>290</v>
      </c>
      <c r="C100" s="65"/>
      <c r="D100" s="66"/>
      <c r="E100" s="67"/>
      <c r="F100" s="68"/>
      <c r="G100" s="65"/>
      <c r="H100" s="69"/>
      <c r="I100" s="70"/>
      <c r="J100" s="70"/>
      <c r="K100" s="34" t="s">
        <v>65</v>
      </c>
      <c r="L100" s="77">
        <v>304</v>
      </c>
      <c r="M100" s="77"/>
      <c r="N100" s="72"/>
      <c r="O100" s="79" t="s">
        <v>336</v>
      </c>
      <c r="P100" s="81">
        <v>43689.94943287037</v>
      </c>
      <c r="Q100" s="79" t="s">
        <v>431</v>
      </c>
      <c r="R100" s="79"/>
      <c r="S100" s="79"/>
      <c r="T100" s="79"/>
      <c r="U100" s="79"/>
      <c r="V100" s="82" t="s">
        <v>603</v>
      </c>
      <c r="W100" s="81">
        <v>43689.94943287037</v>
      </c>
      <c r="X100" s="82" t="s">
        <v>713</v>
      </c>
      <c r="Y100" s="79"/>
      <c r="Z100" s="79"/>
      <c r="AA100" s="85" t="s">
        <v>885</v>
      </c>
      <c r="AB100" s="85" t="s">
        <v>883</v>
      </c>
      <c r="AC100" s="79" t="b">
        <v>0</v>
      </c>
      <c r="AD100" s="79">
        <v>1</v>
      </c>
      <c r="AE100" s="85" t="s">
        <v>1060</v>
      </c>
      <c r="AF100" s="79" t="b">
        <v>0</v>
      </c>
      <c r="AG100" s="79" t="s">
        <v>1102</v>
      </c>
      <c r="AH100" s="79"/>
      <c r="AI100" s="85" t="s">
        <v>1033</v>
      </c>
      <c r="AJ100" s="79" t="b">
        <v>0</v>
      </c>
      <c r="AK100" s="79">
        <v>0</v>
      </c>
      <c r="AL100" s="85" t="s">
        <v>1033</v>
      </c>
      <c r="AM100" s="79" t="s">
        <v>1109</v>
      </c>
      <c r="AN100" s="79" t="b">
        <v>0</v>
      </c>
      <c r="AO100" s="85" t="s">
        <v>883</v>
      </c>
      <c r="AP100" s="79" t="s">
        <v>176</v>
      </c>
      <c r="AQ100" s="79">
        <v>0</v>
      </c>
      <c r="AR100" s="79">
        <v>0</v>
      </c>
      <c r="AS100" s="79"/>
      <c r="AT100" s="79"/>
      <c r="AU100" s="79"/>
      <c r="AV100" s="79"/>
      <c r="AW100" s="79"/>
      <c r="AX100" s="79"/>
      <c r="AY100" s="79"/>
      <c r="AZ100" s="79"/>
      <c r="BA100">
        <v>2</v>
      </c>
      <c r="BB100" s="78" t="str">
        <f>REPLACE(INDEX(GroupVertices[Group],MATCH(Edges25[[#This Row],[Vertex 1]],GroupVertices[Vertex],0)),1,1,"")</f>
        <v>1</v>
      </c>
      <c r="BC100" s="78" t="str">
        <f>REPLACE(INDEX(GroupVertices[Group],MATCH(Edges25[[#This Row],[Vertex 2]],GroupVertices[Vertex],0)),1,1,"")</f>
        <v>6</v>
      </c>
      <c r="BD100" s="48">
        <v>2</v>
      </c>
      <c r="BE100" s="49">
        <v>4.25531914893617</v>
      </c>
      <c r="BF100" s="48">
        <v>1</v>
      </c>
      <c r="BG100" s="49">
        <v>2.127659574468085</v>
      </c>
      <c r="BH100" s="48">
        <v>0</v>
      </c>
      <c r="BI100" s="49">
        <v>0</v>
      </c>
      <c r="BJ100" s="48">
        <v>44</v>
      </c>
      <c r="BK100" s="49">
        <v>93.61702127659575</v>
      </c>
      <c r="BL100" s="48">
        <v>47</v>
      </c>
    </row>
    <row r="101" spans="1:64" ht="15">
      <c r="A101" s="64" t="s">
        <v>249</v>
      </c>
      <c r="B101" s="64" t="s">
        <v>291</v>
      </c>
      <c r="C101" s="65"/>
      <c r="D101" s="66"/>
      <c r="E101" s="67"/>
      <c r="F101" s="68"/>
      <c r="G101" s="65"/>
      <c r="H101" s="69"/>
      <c r="I101" s="70"/>
      <c r="J101" s="70"/>
      <c r="K101" s="34" t="s">
        <v>65</v>
      </c>
      <c r="L101" s="77">
        <v>308</v>
      </c>
      <c r="M101" s="77"/>
      <c r="N101" s="72"/>
      <c r="O101" s="79" t="s">
        <v>336</v>
      </c>
      <c r="P101" s="81">
        <v>43690.25767361111</v>
      </c>
      <c r="Q101" s="79" t="s">
        <v>432</v>
      </c>
      <c r="R101" s="79"/>
      <c r="S101" s="79"/>
      <c r="T101" s="79"/>
      <c r="U101" s="79"/>
      <c r="V101" s="82" t="s">
        <v>603</v>
      </c>
      <c r="W101" s="81">
        <v>43690.25767361111</v>
      </c>
      <c r="X101" s="82" t="s">
        <v>714</v>
      </c>
      <c r="Y101" s="79"/>
      <c r="Z101" s="79"/>
      <c r="AA101" s="85" t="s">
        <v>886</v>
      </c>
      <c r="AB101" s="85" t="s">
        <v>978</v>
      </c>
      <c r="AC101" s="79" t="b">
        <v>0</v>
      </c>
      <c r="AD101" s="79">
        <v>1</v>
      </c>
      <c r="AE101" s="85" t="s">
        <v>1061</v>
      </c>
      <c r="AF101" s="79" t="b">
        <v>0</v>
      </c>
      <c r="AG101" s="79" t="s">
        <v>1102</v>
      </c>
      <c r="AH101" s="79"/>
      <c r="AI101" s="85" t="s">
        <v>1033</v>
      </c>
      <c r="AJ101" s="79" t="b">
        <v>0</v>
      </c>
      <c r="AK101" s="79">
        <v>0</v>
      </c>
      <c r="AL101" s="85" t="s">
        <v>1033</v>
      </c>
      <c r="AM101" s="79" t="s">
        <v>1109</v>
      </c>
      <c r="AN101" s="79" t="b">
        <v>0</v>
      </c>
      <c r="AO101" s="85" t="s">
        <v>978</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1</v>
      </c>
      <c r="BC101" s="78" t="str">
        <f>REPLACE(INDEX(GroupVertices[Group],MATCH(Edges25[[#This Row],[Vertex 2]],GroupVertices[Vertex],0)),1,1,"")</f>
        <v>1</v>
      </c>
      <c r="BD101" s="48"/>
      <c r="BE101" s="49"/>
      <c r="BF101" s="48"/>
      <c r="BG101" s="49"/>
      <c r="BH101" s="48"/>
      <c r="BI101" s="49"/>
      <c r="BJ101" s="48"/>
      <c r="BK101" s="49"/>
      <c r="BL101" s="48"/>
    </row>
    <row r="102" spans="1:64" ht="15">
      <c r="A102" s="64" t="s">
        <v>249</v>
      </c>
      <c r="B102" s="64" t="s">
        <v>294</v>
      </c>
      <c r="C102" s="65"/>
      <c r="D102" s="66"/>
      <c r="E102" s="67"/>
      <c r="F102" s="68"/>
      <c r="G102" s="65"/>
      <c r="H102" s="69"/>
      <c r="I102" s="70"/>
      <c r="J102" s="70"/>
      <c r="K102" s="34" t="s">
        <v>65</v>
      </c>
      <c r="L102" s="77">
        <v>311</v>
      </c>
      <c r="M102" s="77"/>
      <c r="N102" s="72"/>
      <c r="O102" s="79" t="s">
        <v>337</v>
      </c>
      <c r="P102" s="81">
        <v>43698.96013888889</v>
      </c>
      <c r="Q102" s="79" t="s">
        <v>433</v>
      </c>
      <c r="R102" s="79"/>
      <c r="S102" s="79"/>
      <c r="T102" s="79"/>
      <c r="U102" s="79"/>
      <c r="V102" s="82" t="s">
        <v>603</v>
      </c>
      <c r="W102" s="81">
        <v>43698.96013888889</v>
      </c>
      <c r="X102" s="82" t="s">
        <v>715</v>
      </c>
      <c r="Y102" s="79"/>
      <c r="Z102" s="79"/>
      <c r="AA102" s="85" t="s">
        <v>887</v>
      </c>
      <c r="AB102" s="85" t="s">
        <v>979</v>
      </c>
      <c r="AC102" s="79" t="b">
        <v>0</v>
      </c>
      <c r="AD102" s="79">
        <v>1</v>
      </c>
      <c r="AE102" s="85" t="s">
        <v>1062</v>
      </c>
      <c r="AF102" s="79" t="b">
        <v>0</v>
      </c>
      <c r="AG102" s="79" t="s">
        <v>1102</v>
      </c>
      <c r="AH102" s="79"/>
      <c r="AI102" s="85" t="s">
        <v>1033</v>
      </c>
      <c r="AJ102" s="79" t="b">
        <v>0</v>
      </c>
      <c r="AK102" s="79">
        <v>0</v>
      </c>
      <c r="AL102" s="85" t="s">
        <v>1033</v>
      </c>
      <c r="AM102" s="79" t="s">
        <v>1109</v>
      </c>
      <c r="AN102" s="79" t="b">
        <v>0</v>
      </c>
      <c r="AO102" s="85" t="s">
        <v>979</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1</v>
      </c>
      <c r="BC102" s="78" t="str">
        <f>REPLACE(INDEX(GroupVertices[Group],MATCH(Edges25[[#This Row],[Vertex 2]],GroupVertices[Vertex],0)),1,1,"")</f>
        <v>1</v>
      </c>
      <c r="BD102" s="48">
        <v>2</v>
      </c>
      <c r="BE102" s="49">
        <v>8.333333333333334</v>
      </c>
      <c r="BF102" s="48">
        <v>0</v>
      </c>
      <c r="BG102" s="49">
        <v>0</v>
      </c>
      <c r="BH102" s="48">
        <v>0</v>
      </c>
      <c r="BI102" s="49">
        <v>0</v>
      </c>
      <c r="BJ102" s="48">
        <v>22</v>
      </c>
      <c r="BK102" s="49">
        <v>91.66666666666667</v>
      </c>
      <c r="BL102" s="48">
        <v>24</v>
      </c>
    </row>
    <row r="103" spans="1:64" ht="15">
      <c r="A103" s="64" t="s">
        <v>254</v>
      </c>
      <c r="B103" s="64" t="s">
        <v>295</v>
      </c>
      <c r="C103" s="65"/>
      <c r="D103" s="66"/>
      <c r="E103" s="67"/>
      <c r="F103" s="68"/>
      <c r="G103" s="65"/>
      <c r="H103" s="69"/>
      <c r="I103" s="70"/>
      <c r="J103" s="70"/>
      <c r="K103" s="34" t="s">
        <v>65</v>
      </c>
      <c r="L103" s="77">
        <v>312</v>
      </c>
      <c r="M103" s="77"/>
      <c r="N103" s="72"/>
      <c r="O103" s="79" t="s">
        <v>336</v>
      </c>
      <c r="P103" s="81">
        <v>43700.02265046296</v>
      </c>
      <c r="Q103" s="79" t="s">
        <v>434</v>
      </c>
      <c r="R103" s="79"/>
      <c r="S103" s="79"/>
      <c r="T103" s="79"/>
      <c r="U103" s="79"/>
      <c r="V103" s="82" t="s">
        <v>608</v>
      </c>
      <c r="W103" s="81">
        <v>43700.02265046296</v>
      </c>
      <c r="X103" s="82" t="s">
        <v>716</v>
      </c>
      <c r="Y103" s="79"/>
      <c r="Z103" s="79"/>
      <c r="AA103" s="85" t="s">
        <v>888</v>
      </c>
      <c r="AB103" s="85" t="s">
        <v>889</v>
      </c>
      <c r="AC103" s="79" t="b">
        <v>0</v>
      </c>
      <c r="AD103" s="79">
        <v>0</v>
      </c>
      <c r="AE103" s="85" t="s">
        <v>1031</v>
      </c>
      <c r="AF103" s="79" t="b">
        <v>0</v>
      </c>
      <c r="AG103" s="79" t="s">
        <v>1102</v>
      </c>
      <c r="AH103" s="79"/>
      <c r="AI103" s="85" t="s">
        <v>1033</v>
      </c>
      <c r="AJ103" s="79" t="b">
        <v>0</v>
      </c>
      <c r="AK103" s="79">
        <v>0</v>
      </c>
      <c r="AL103" s="85" t="s">
        <v>1033</v>
      </c>
      <c r="AM103" s="79" t="s">
        <v>1109</v>
      </c>
      <c r="AN103" s="79" t="b">
        <v>0</v>
      </c>
      <c r="AO103" s="85" t="s">
        <v>889</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1</v>
      </c>
      <c r="BC103" s="78" t="str">
        <f>REPLACE(INDEX(GroupVertices[Group],MATCH(Edges25[[#This Row],[Vertex 2]],GroupVertices[Vertex],0)),1,1,"")</f>
        <v>1</v>
      </c>
      <c r="BD103" s="48"/>
      <c r="BE103" s="49"/>
      <c r="BF103" s="48"/>
      <c r="BG103" s="49"/>
      <c r="BH103" s="48"/>
      <c r="BI103" s="49"/>
      <c r="BJ103" s="48"/>
      <c r="BK103" s="49"/>
      <c r="BL103" s="48"/>
    </row>
    <row r="104" spans="1:64" ht="15">
      <c r="A104" s="64" t="s">
        <v>249</v>
      </c>
      <c r="B104" s="64" t="s">
        <v>295</v>
      </c>
      <c r="C104" s="65"/>
      <c r="D104" s="66"/>
      <c r="E104" s="67"/>
      <c r="F104" s="68"/>
      <c r="G104" s="65"/>
      <c r="H104" s="69"/>
      <c r="I104" s="70"/>
      <c r="J104" s="70"/>
      <c r="K104" s="34" t="s">
        <v>65</v>
      </c>
      <c r="L104" s="77">
        <v>313</v>
      </c>
      <c r="M104" s="77"/>
      <c r="N104" s="72"/>
      <c r="O104" s="79" t="s">
        <v>336</v>
      </c>
      <c r="P104" s="81">
        <v>43700.02055555556</v>
      </c>
      <c r="Q104" s="79" t="s">
        <v>435</v>
      </c>
      <c r="R104" s="79"/>
      <c r="S104" s="79"/>
      <c r="T104" s="79"/>
      <c r="U104" s="79"/>
      <c r="V104" s="82" t="s">
        <v>603</v>
      </c>
      <c r="W104" s="81">
        <v>43700.02055555556</v>
      </c>
      <c r="X104" s="82" t="s">
        <v>717</v>
      </c>
      <c r="Y104" s="79"/>
      <c r="Z104" s="79"/>
      <c r="AA104" s="85" t="s">
        <v>889</v>
      </c>
      <c r="AB104" s="85" t="s">
        <v>980</v>
      </c>
      <c r="AC104" s="79" t="b">
        <v>0</v>
      </c>
      <c r="AD104" s="79">
        <v>1</v>
      </c>
      <c r="AE104" s="85" t="s">
        <v>1063</v>
      </c>
      <c r="AF104" s="79" t="b">
        <v>0</v>
      </c>
      <c r="AG104" s="79" t="s">
        <v>1102</v>
      </c>
      <c r="AH104" s="79"/>
      <c r="AI104" s="85" t="s">
        <v>1033</v>
      </c>
      <c r="AJ104" s="79" t="b">
        <v>0</v>
      </c>
      <c r="AK104" s="79">
        <v>0</v>
      </c>
      <c r="AL104" s="85" t="s">
        <v>1033</v>
      </c>
      <c r="AM104" s="79" t="s">
        <v>1109</v>
      </c>
      <c r="AN104" s="79" t="b">
        <v>0</v>
      </c>
      <c r="AO104" s="85" t="s">
        <v>980</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1</v>
      </c>
      <c r="BC104" s="78" t="str">
        <f>REPLACE(INDEX(GroupVertices[Group],MATCH(Edges25[[#This Row],[Vertex 2]],GroupVertices[Vertex],0)),1,1,"")</f>
        <v>1</v>
      </c>
      <c r="BD104" s="48"/>
      <c r="BE104" s="49"/>
      <c r="BF104" s="48"/>
      <c r="BG104" s="49"/>
      <c r="BH104" s="48"/>
      <c r="BI104" s="49"/>
      <c r="BJ104" s="48"/>
      <c r="BK104" s="49"/>
      <c r="BL104" s="48"/>
    </row>
    <row r="105" spans="1:64" ht="15">
      <c r="A105" s="64" t="s">
        <v>255</v>
      </c>
      <c r="B105" s="64" t="s">
        <v>297</v>
      </c>
      <c r="C105" s="65"/>
      <c r="D105" s="66"/>
      <c r="E105" s="67"/>
      <c r="F105" s="68"/>
      <c r="G105" s="65"/>
      <c r="H105" s="69"/>
      <c r="I105" s="70"/>
      <c r="J105" s="70"/>
      <c r="K105" s="34" t="s">
        <v>65</v>
      </c>
      <c r="L105" s="77">
        <v>318</v>
      </c>
      <c r="M105" s="77"/>
      <c r="N105" s="72"/>
      <c r="O105" s="79" t="s">
        <v>336</v>
      </c>
      <c r="P105" s="81">
        <v>43700.663831018515</v>
      </c>
      <c r="Q105" s="79" t="s">
        <v>436</v>
      </c>
      <c r="R105" s="79"/>
      <c r="S105" s="79"/>
      <c r="T105" s="79"/>
      <c r="U105" s="79"/>
      <c r="V105" s="82" t="s">
        <v>609</v>
      </c>
      <c r="W105" s="81">
        <v>43700.663831018515</v>
      </c>
      <c r="X105" s="82" t="s">
        <v>718</v>
      </c>
      <c r="Y105" s="79"/>
      <c r="Z105" s="79"/>
      <c r="AA105" s="85" t="s">
        <v>890</v>
      </c>
      <c r="AB105" s="85" t="s">
        <v>891</v>
      </c>
      <c r="AC105" s="79" t="b">
        <v>0</v>
      </c>
      <c r="AD105" s="79">
        <v>0</v>
      </c>
      <c r="AE105" s="85" t="s">
        <v>1031</v>
      </c>
      <c r="AF105" s="79" t="b">
        <v>0</v>
      </c>
      <c r="AG105" s="79" t="s">
        <v>1104</v>
      </c>
      <c r="AH105" s="79"/>
      <c r="AI105" s="85" t="s">
        <v>1033</v>
      </c>
      <c r="AJ105" s="79" t="b">
        <v>0</v>
      </c>
      <c r="AK105" s="79">
        <v>0</v>
      </c>
      <c r="AL105" s="85" t="s">
        <v>1033</v>
      </c>
      <c r="AM105" s="79" t="s">
        <v>1109</v>
      </c>
      <c r="AN105" s="79" t="b">
        <v>0</v>
      </c>
      <c r="AO105" s="85" t="s">
        <v>891</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1</v>
      </c>
      <c r="BC105" s="78" t="str">
        <f>REPLACE(INDEX(GroupVertices[Group],MATCH(Edges25[[#This Row],[Vertex 2]],GroupVertices[Vertex],0)),1,1,"")</f>
        <v>1</v>
      </c>
      <c r="BD105" s="48">
        <v>0</v>
      </c>
      <c r="BE105" s="49">
        <v>0</v>
      </c>
      <c r="BF105" s="48">
        <v>0</v>
      </c>
      <c r="BG105" s="49">
        <v>0</v>
      </c>
      <c r="BH105" s="48">
        <v>0</v>
      </c>
      <c r="BI105" s="49">
        <v>0</v>
      </c>
      <c r="BJ105" s="48">
        <v>2</v>
      </c>
      <c r="BK105" s="49">
        <v>100</v>
      </c>
      <c r="BL105" s="48">
        <v>2</v>
      </c>
    </row>
    <row r="106" spans="1:64" ht="15">
      <c r="A106" s="64" t="s">
        <v>249</v>
      </c>
      <c r="B106" s="64" t="s">
        <v>297</v>
      </c>
      <c r="C106" s="65"/>
      <c r="D106" s="66"/>
      <c r="E106" s="67"/>
      <c r="F106" s="68"/>
      <c r="G106" s="65"/>
      <c r="H106" s="69"/>
      <c r="I106" s="70"/>
      <c r="J106" s="70"/>
      <c r="K106" s="34" t="s">
        <v>65</v>
      </c>
      <c r="L106" s="77">
        <v>319</v>
      </c>
      <c r="M106" s="77"/>
      <c r="N106" s="72"/>
      <c r="O106" s="79" t="s">
        <v>336</v>
      </c>
      <c r="P106" s="81">
        <v>43700.66326388889</v>
      </c>
      <c r="Q106" s="79" t="s">
        <v>437</v>
      </c>
      <c r="R106" s="79"/>
      <c r="S106" s="79"/>
      <c r="T106" s="79"/>
      <c r="U106" s="79"/>
      <c r="V106" s="82" t="s">
        <v>603</v>
      </c>
      <c r="W106" s="81">
        <v>43700.66326388889</v>
      </c>
      <c r="X106" s="82" t="s">
        <v>719</v>
      </c>
      <c r="Y106" s="79"/>
      <c r="Z106" s="79"/>
      <c r="AA106" s="85" t="s">
        <v>891</v>
      </c>
      <c r="AB106" s="85" t="s">
        <v>981</v>
      </c>
      <c r="AC106" s="79" t="b">
        <v>0</v>
      </c>
      <c r="AD106" s="79">
        <v>4</v>
      </c>
      <c r="AE106" s="85" t="s">
        <v>1064</v>
      </c>
      <c r="AF106" s="79" t="b">
        <v>0</v>
      </c>
      <c r="AG106" s="79" t="s">
        <v>1102</v>
      </c>
      <c r="AH106" s="79"/>
      <c r="AI106" s="85" t="s">
        <v>1033</v>
      </c>
      <c r="AJ106" s="79" t="b">
        <v>0</v>
      </c>
      <c r="AK106" s="79">
        <v>0</v>
      </c>
      <c r="AL106" s="85" t="s">
        <v>1033</v>
      </c>
      <c r="AM106" s="79" t="s">
        <v>1109</v>
      </c>
      <c r="AN106" s="79" t="b">
        <v>0</v>
      </c>
      <c r="AO106" s="85" t="s">
        <v>981</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1</v>
      </c>
      <c r="BC106" s="78" t="str">
        <f>REPLACE(INDEX(GroupVertices[Group],MATCH(Edges25[[#This Row],[Vertex 2]],GroupVertices[Vertex],0)),1,1,"")</f>
        <v>1</v>
      </c>
      <c r="BD106" s="48">
        <v>0</v>
      </c>
      <c r="BE106" s="49">
        <v>0</v>
      </c>
      <c r="BF106" s="48">
        <v>1</v>
      </c>
      <c r="BG106" s="49">
        <v>14.285714285714286</v>
      </c>
      <c r="BH106" s="48">
        <v>0</v>
      </c>
      <c r="BI106" s="49">
        <v>0</v>
      </c>
      <c r="BJ106" s="48">
        <v>6</v>
      </c>
      <c r="BK106" s="49">
        <v>85.71428571428571</v>
      </c>
      <c r="BL106" s="48">
        <v>7</v>
      </c>
    </row>
    <row r="107" spans="1:64" ht="15">
      <c r="A107" s="64" t="s">
        <v>249</v>
      </c>
      <c r="B107" s="64" t="s">
        <v>298</v>
      </c>
      <c r="C107" s="65"/>
      <c r="D107" s="66"/>
      <c r="E107" s="67"/>
      <c r="F107" s="68"/>
      <c r="G107" s="65"/>
      <c r="H107" s="69"/>
      <c r="I107" s="70"/>
      <c r="J107" s="70"/>
      <c r="K107" s="34" t="s">
        <v>65</v>
      </c>
      <c r="L107" s="77">
        <v>322</v>
      </c>
      <c r="M107" s="77"/>
      <c r="N107" s="72"/>
      <c r="O107" s="79" t="s">
        <v>336</v>
      </c>
      <c r="P107" s="81">
        <v>43700.668333333335</v>
      </c>
      <c r="Q107" s="79" t="s">
        <v>438</v>
      </c>
      <c r="R107" s="79"/>
      <c r="S107" s="79"/>
      <c r="T107" s="79"/>
      <c r="U107" s="79"/>
      <c r="V107" s="82" t="s">
        <v>603</v>
      </c>
      <c r="W107" s="81">
        <v>43700.668333333335</v>
      </c>
      <c r="X107" s="82" t="s">
        <v>720</v>
      </c>
      <c r="Y107" s="79"/>
      <c r="Z107" s="79"/>
      <c r="AA107" s="85" t="s">
        <v>892</v>
      </c>
      <c r="AB107" s="85" t="s">
        <v>982</v>
      </c>
      <c r="AC107" s="79" t="b">
        <v>0</v>
      </c>
      <c r="AD107" s="79">
        <v>1</v>
      </c>
      <c r="AE107" s="85" t="s">
        <v>1065</v>
      </c>
      <c r="AF107" s="79" t="b">
        <v>0</v>
      </c>
      <c r="AG107" s="79" t="s">
        <v>1102</v>
      </c>
      <c r="AH107" s="79"/>
      <c r="AI107" s="85" t="s">
        <v>1033</v>
      </c>
      <c r="AJ107" s="79" t="b">
        <v>0</v>
      </c>
      <c r="AK107" s="79">
        <v>0</v>
      </c>
      <c r="AL107" s="85" t="s">
        <v>1033</v>
      </c>
      <c r="AM107" s="79" t="s">
        <v>1109</v>
      </c>
      <c r="AN107" s="79" t="b">
        <v>0</v>
      </c>
      <c r="AO107" s="85" t="s">
        <v>982</v>
      </c>
      <c r="AP107" s="79" t="s">
        <v>176</v>
      </c>
      <c r="AQ107" s="79">
        <v>0</v>
      </c>
      <c r="AR107" s="79">
        <v>0</v>
      </c>
      <c r="AS107" s="79"/>
      <c r="AT107" s="79"/>
      <c r="AU107" s="79"/>
      <c r="AV107" s="79"/>
      <c r="AW107" s="79"/>
      <c r="AX107" s="79"/>
      <c r="AY107" s="79"/>
      <c r="AZ107" s="79"/>
      <c r="BA107">
        <v>1</v>
      </c>
      <c r="BB107" s="78" t="str">
        <f>REPLACE(INDEX(GroupVertices[Group],MATCH(Edges25[[#This Row],[Vertex 1]],GroupVertices[Vertex],0)),1,1,"")</f>
        <v>1</v>
      </c>
      <c r="BC107" s="78" t="str">
        <f>REPLACE(INDEX(GroupVertices[Group],MATCH(Edges25[[#This Row],[Vertex 2]],GroupVertices[Vertex],0)),1,1,"")</f>
        <v>1</v>
      </c>
      <c r="BD107" s="48"/>
      <c r="BE107" s="49"/>
      <c r="BF107" s="48"/>
      <c r="BG107" s="49"/>
      <c r="BH107" s="48"/>
      <c r="BI107" s="49"/>
      <c r="BJ107" s="48"/>
      <c r="BK107" s="49"/>
      <c r="BL107" s="48"/>
    </row>
    <row r="108" spans="1:64" ht="15">
      <c r="A108" s="64" t="s">
        <v>249</v>
      </c>
      <c r="B108" s="64" t="s">
        <v>300</v>
      </c>
      <c r="C108" s="65"/>
      <c r="D108" s="66"/>
      <c r="E108" s="67"/>
      <c r="F108" s="68"/>
      <c r="G108" s="65"/>
      <c r="H108" s="69"/>
      <c r="I108" s="70"/>
      <c r="J108" s="70"/>
      <c r="K108" s="34" t="s">
        <v>65</v>
      </c>
      <c r="L108" s="77">
        <v>324</v>
      </c>
      <c r="M108" s="77"/>
      <c r="N108" s="72"/>
      <c r="O108" s="79" t="s">
        <v>337</v>
      </c>
      <c r="P108" s="81">
        <v>43703.54976851852</v>
      </c>
      <c r="Q108" s="79" t="s">
        <v>439</v>
      </c>
      <c r="R108" s="79"/>
      <c r="S108" s="79"/>
      <c r="T108" s="79"/>
      <c r="U108" s="79"/>
      <c r="V108" s="82" t="s">
        <v>603</v>
      </c>
      <c r="W108" s="81">
        <v>43703.54976851852</v>
      </c>
      <c r="X108" s="82" t="s">
        <v>721</v>
      </c>
      <c r="Y108" s="79"/>
      <c r="Z108" s="79"/>
      <c r="AA108" s="85" t="s">
        <v>893</v>
      </c>
      <c r="AB108" s="85" t="s">
        <v>983</v>
      </c>
      <c r="AC108" s="79" t="b">
        <v>0</v>
      </c>
      <c r="AD108" s="79">
        <v>0</v>
      </c>
      <c r="AE108" s="85" t="s">
        <v>1066</v>
      </c>
      <c r="AF108" s="79" t="b">
        <v>0</v>
      </c>
      <c r="AG108" s="79" t="s">
        <v>1102</v>
      </c>
      <c r="AH108" s="79"/>
      <c r="AI108" s="85" t="s">
        <v>1033</v>
      </c>
      <c r="AJ108" s="79" t="b">
        <v>0</v>
      </c>
      <c r="AK108" s="79">
        <v>0</v>
      </c>
      <c r="AL108" s="85" t="s">
        <v>1033</v>
      </c>
      <c r="AM108" s="79" t="s">
        <v>1109</v>
      </c>
      <c r="AN108" s="79" t="b">
        <v>0</v>
      </c>
      <c r="AO108" s="85" t="s">
        <v>983</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1</v>
      </c>
      <c r="BC108" s="78" t="str">
        <f>REPLACE(INDEX(GroupVertices[Group],MATCH(Edges25[[#This Row],[Vertex 2]],GroupVertices[Vertex],0)),1,1,"")</f>
        <v>1</v>
      </c>
      <c r="BD108" s="48">
        <v>0</v>
      </c>
      <c r="BE108" s="49">
        <v>0</v>
      </c>
      <c r="BF108" s="48">
        <v>0</v>
      </c>
      <c r="BG108" s="49">
        <v>0</v>
      </c>
      <c r="BH108" s="48">
        <v>0</v>
      </c>
      <c r="BI108" s="49">
        <v>0</v>
      </c>
      <c r="BJ108" s="48">
        <v>11</v>
      </c>
      <c r="BK108" s="49">
        <v>100</v>
      </c>
      <c r="BL108" s="48">
        <v>11</v>
      </c>
    </row>
    <row r="109" spans="1:64" ht="15">
      <c r="A109" s="64" t="s">
        <v>249</v>
      </c>
      <c r="B109" s="64" t="s">
        <v>301</v>
      </c>
      <c r="C109" s="65"/>
      <c r="D109" s="66"/>
      <c r="E109" s="67"/>
      <c r="F109" s="68"/>
      <c r="G109" s="65"/>
      <c r="H109" s="69"/>
      <c r="I109" s="70"/>
      <c r="J109" s="70"/>
      <c r="K109" s="34" t="s">
        <v>65</v>
      </c>
      <c r="L109" s="77">
        <v>325</v>
      </c>
      <c r="M109" s="77"/>
      <c r="N109" s="72"/>
      <c r="O109" s="79" t="s">
        <v>336</v>
      </c>
      <c r="P109" s="81">
        <v>43703.55195601852</v>
      </c>
      <c r="Q109" s="79" t="s">
        <v>440</v>
      </c>
      <c r="R109" s="79"/>
      <c r="S109" s="79"/>
      <c r="T109" s="79"/>
      <c r="U109" s="79"/>
      <c r="V109" s="82" t="s">
        <v>603</v>
      </c>
      <c r="W109" s="81">
        <v>43703.55195601852</v>
      </c>
      <c r="X109" s="82" t="s">
        <v>722</v>
      </c>
      <c r="Y109" s="79"/>
      <c r="Z109" s="79"/>
      <c r="AA109" s="85" t="s">
        <v>894</v>
      </c>
      <c r="AB109" s="85" t="s">
        <v>984</v>
      </c>
      <c r="AC109" s="79" t="b">
        <v>0</v>
      </c>
      <c r="AD109" s="79">
        <v>4</v>
      </c>
      <c r="AE109" s="85" t="s">
        <v>1067</v>
      </c>
      <c r="AF109" s="79" t="b">
        <v>0</v>
      </c>
      <c r="AG109" s="79" t="s">
        <v>1102</v>
      </c>
      <c r="AH109" s="79"/>
      <c r="AI109" s="85" t="s">
        <v>1033</v>
      </c>
      <c r="AJ109" s="79" t="b">
        <v>0</v>
      </c>
      <c r="AK109" s="79">
        <v>0</v>
      </c>
      <c r="AL109" s="85" t="s">
        <v>1033</v>
      </c>
      <c r="AM109" s="79" t="s">
        <v>1109</v>
      </c>
      <c r="AN109" s="79" t="b">
        <v>0</v>
      </c>
      <c r="AO109" s="85" t="s">
        <v>984</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1</v>
      </c>
      <c r="BC109" s="78" t="str">
        <f>REPLACE(INDEX(GroupVertices[Group],MATCH(Edges25[[#This Row],[Vertex 2]],GroupVertices[Vertex],0)),1,1,"")</f>
        <v>1</v>
      </c>
      <c r="BD109" s="48"/>
      <c r="BE109" s="49"/>
      <c r="BF109" s="48"/>
      <c r="BG109" s="49"/>
      <c r="BH109" s="48"/>
      <c r="BI109" s="49"/>
      <c r="BJ109" s="48"/>
      <c r="BK109" s="49"/>
      <c r="BL109" s="48"/>
    </row>
    <row r="110" spans="1:64" ht="15">
      <c r="A110" s="64" t="s">
        <v>249</v>
      </c>
      <c r="B110" s="64" t="s">
        <v>304</v>
      </c>
      <c r="C110" s="65"/>
      <c r="D110" s="66"/>
      <c r="E110" s="67"/>
      <c r="F110" s="68"/>
      <c r="G110" s="65"/>
      <c r="H110" s="69"/>
      <c r="I110" s="70"/>
      <c r="J110" s="70"/>
      <c r="K110" s="34" t="s">
        <v>65</v>
      </c>
      <c r="L110" s="77">
        <v>328</v>
      </c>
      <c r="M110" s="77"/>
      <c r="N110" s="72"/>
      <c r="O110" s="79" t="s">
        <v>337</v>
      </c>
      <c r="P110" s="81">
        <v>43703.97094907407</v>
      </c>
      <c r="Q110" s="79" t="s">
        <v>441</v>
      </c>
      <c r="R110" s="79"/>
      <c r="S110" s="79"/>
      <c r="T110" s="79"/>
      <c r="U110" s="79"/>
      <c r="V110" s="82" t="s">
        <v>603</v>
      </c>
      <c r="W110" s="81">
        <v>43703.97094907407</v>
      </c>
      <c r="X110" s="82" t="s">
        <v>723</v>
      </c>
      <c r="Y110" s="79"/>
      <c r="Z110" s="79"/>
      <c r="AA110" s="85" t="s">
        <v>895</v>
      </c>
      <c r="AB110" s="85" t="s">
        <v>985</v>
      </c>
      <c r="AC110" s="79" t="b">
        <v>0</v>
      </c>
      <c r="AD110" s="79">
        <v>0</v>
      </c>
      <c r="AE110" s="85" t="s">
        <v>1068</v>
      </c>
      <c r="AF110" s="79" t="b">
        <v>0</v>
      </c>
      <c r="AG110" s="79" t="s">
        <v>1102</v>
      </c>
      <c r="AH110" s="79"/>
      <c r="AI110" s="85" t="s">
        <v>1033</v>
      </c>
      <c r="AJ110" s="79" t="b">
        <v>0</v>
      </c>
      <c r="AK110" s="79">
        <v>0</v>
      </c>
      <c r="AL110" s="85" t="s">
        <v>1033</v>
      </c>
      <c r="AM110" s="79" t="s">
        <v>1109</v>
      </c>
      <c r="AN110" s="79" t="b">
        <v>0</v>
      </c>
      <c r="AO110" s="85" t="s">
        <v>985</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1</v>
      </c>
      <c r="BC110" s="78" t="str">
        <f>REPLACE(INDEX(GroupVertices[Group],MATCH(Edges25[[#This Row],[Vertex 2]],GroupVertices[Vertex],0)),1,1,"")</f>
        <v>1</v>
      </c>
      <c r="BD110" s="48">
        <v>1</v>
      </c>
      <c r="BE110" s="49">
        <v>16.666666666666668</v>
      </c>
      <c r="BF110" s="48">
        <v>1</v>
      </c>
      <c r="BG110" s="49">
        <v>16.666666666666668</v>
      </c>
      <c r="BH110" s="48">
        <v>0</v>
      </c>
      <c r="BI110" s="49">
        <v>0</v>
      </c>
      <c r="BJ110" s="48">
        <v>4</v>
      </c>
      <c r="BK110" s="49">
        <v>66.66666666666667</v>
      </c>
      <c r="BL110" s="48">
        <v>6</v>
      </c>
    </row>
    <row r="111" spans="1:64" ht="15">
      <c r="A111" s="64" t="s">
        <v>249</v>
      </c>
      <c r="B111" s="64" t="s">
        <v>305</v>
      </c>
      <c r="C111" s="65"/>
      <c r="D111" s="66"/>
      <c r="E111" s="67"/>
      <c r="F111" s="68"/>
      <c r="G111" s="65"/>
      <c r="H111" s="69"/>
      <c r="I111" s="70"/>
      <c r="J111" s="70"/>
      <c r="K111" s="34" t="s">
        <v>65</v>
      </c>
      <c r="L111" s="77">
        <v>329</v>
      </c>
      <c r="M111" s="77"/>
      <c r="N111" s="72"/>
      <c r="O111" s="79" t="s">
        <v>337</v>
      </c>
      <c r="P111" s="81">
        <v>43703.975439814814</v>
      </c>
      <c r="Q111" s="79" t="s">
        <v>442</v>
      </c>
      <c r="R111" s="79"/>
      <c r="S111" s="79"/>
      <c r="T111" s="79"/>
      <c r="U111" s="79"/>
      <c r="V111" s="82" t="s">
        <v>603</v>
      </c>
      <c r="W111" s="81">
        <v>43703.975439814814</v>
      </c>
      <c r="X111" s="82" t="s">
        <v>724</v>
      </c>
      <c r="Y111" s="79"/>
      <c r="Z111" s="79"/>
      <c r="AA111" s="85" t="s">
        <v>896</v>
      </c>
      <c r="AB111" s="85" t="s">
        <v>986</v>
      </c>
      <c r="AC111" s="79" t="b">
        <v>0</v>
      </c>
      <c r="AD111" s="79">
        <v>0</v>
      </c>
      <c r="AE111" s="85" t="s">
        <v>1069</v>
      </c>
      <c r="AF111" s="79" t="b">
        <v>0</v>
      </c>
      <c r="AG111" s="79" t="s">
        <v>1102</v>
      </c>
      <c r="AH111" s="79"/>
      <c r="AI111" s="85" t="s">
        <v>1033</v>
      </c>
      <c r="AJ111" s="79" t="b">
        <v>0</v>
      </c>
      <c r="AK111" s="79">
        <v>0</v>
      </c>
      <c r="AL111" s="85" t="s">
        <v>1033</v>
      </c>
      <c r="AM111" s="79" t="s">
        <v>1109</v>
      </c>
      <c r="AN111" s="79" t="b">
        <v>0</v>
      </c>
      <c r="AO111" s="85" t="s">
        <v>986</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1</v>
      </c>
      <c r="BC111" s="78" t="str">
        <f>REPLACE(INDEX(GroupVertices[Group],MATCH(Edges25[[#This Row],[Vertex 2]],GroupVertices[Vertex],0)),1,1,"")</f>
        <v>1</v>
      </c>
      <c r="BD111" s="48">
        <v>1</v>
      </c>
      <c r="BE111" s="49">
        <v>6.666666666666667</v>
      </c>
      <c r="BF111" s="48">
        <v>0</v>
      </c>
      <c r="BG111" s="49">
        <v>0</v>
      </c>
      <c r="BH111" s="48">
        <v>0</v>
      </c>
      <c r="BI111" s="49">
        <v>0</v>
      </c>
      <c r="BJ111" s="48">
        <v>14</v>
      </c>
      <c r="BK111" s="49">
        <v>93.33333333333333</v>
      </c>
      <c r="BL111" s="48">
        <v>15</v>
      </c>
    </row>
    <row r="112" spans="1:64" ht="15">
      <c r="A112" s="64" t="s">
        <v>249</v>
      </c>
      <c r="B112" s="64" t="s">
        <v>306</v>
      </c>
      <c r="C112" s="65"/>
      <c r="D112" s="66"/>
      <c r="E112" s="67"/>
      <c r="F112" s="68"/>
      <c r="G112" s="65"/>
      <c r="H112" s="69"/>
      <c r="I112" s="70"/>
      <c r="J112" s="70"/>
      <c r="K112" s="34" t="s">
        <v>65</v>
      </c>
      <c r="L112" s="77">
        <v>330</v>
      </c>
      <c r="M112" s="77"/>
      <c r="N112" s="72"/>
      <c r="O112" s="79" t="s">
        <v>337</v>
      </c>
      <c r="P112" s="81">
        <v>43703.981516203705</v>
      </c>
      <c r="Q112" s="79" t="s">
        <v>443</v>
      </c>
      <c r="R112" s="79"/>
      <c r="S112" s="79"/>
      <c r="T112" s="79"/>
      <c r="U112" s="79"/>
      <c r="V112" s="82" t="s">
        <v>603</v>
      </c>
      <c r="W112" s="81">
        <v>43703.981516203705</v>
      </c>
      <c r="X112" s="82" t="s">
        <v>725</v>
      </c>
      <c r="Y112" s="79"/>
      <c r="Z112" s="79"/>
      <c r="AA112" s="85" t="s">
        <v>897</v>
      </c>
      <c r="AB112" s="85" t="s">
        <v>987</v>
      </c>
      <c r="AC112" s="79" t="b">
        <v>0</v>
      </c>
      <c r="AD112" s="79">
        <v>0</v>
      </c>
      <c r="AE112" s="85" t="s">
        <v>1070</v>
      </c>
      <c r="AF112" s="79" t="b">
        <v>0</v>
      </c>
      <c r="AG112" s="79" t="s">
        <v>1102</v>
      </c>
      <c r="AH112" s="79"/>
      <c r="AI112" s="85" t="s">
        <v>1033</v>
      </c>
      <c r="AJ112" s="79" t="b">
        <v>0</v>
      </c>
      <c r="AK112" s="79">
        <v>0</v>
      </c>
      <c r="AL112" s="85" t="s">
        <v>1033</v>
      </c>
      <c r="AM112" s="79" t="s">
        <v>1109</v>
      </c>
      <c r="AN112" s="79" t="b">
        <v>0</v>
      </c>
      <c r="AO112" s="85" t="s">
        <v>987</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1</v>
      </c>
      <c r="BC112" s="78" t="str">
        <f>REPLACE(INDEX(GroupVertices[Group],MATCH(Edges25[[#This Row],[Vertex 2]],GroupVertices[Vertex],0)),1,1,"")</f>
        <v>1</v>
      </c>
      <c r="BD112" s="48">
        <v>0</v>
      </c>
      <c r="BE112" s="49">
        <v>0</v>
      </c>
      <c r="BF112" s="48">
        <v>0</v>
      </c>
      <c r="BG112" s="49">
        <v>0</v>
      </c>
      <c r="BH112" s="48">
        <v>0</v>
      </c>
      <c r="BI112" s="49">
        <v>0</v>
      </c>
      <c r="BJ112" s="48">
        <v>4</v>
      </c>
      <c r="BK112" s="49">
        <v>100</v>
      </c>
      <c r="BL112" s="48">
        <v>4</v>
      </c>
    </row>
    <row r="113" spans="1:64" ht="15">
      <c r="A113" s="64" t="s">
        <v>249</v>
      </c>
      <c r="B113" s="64" t="s">
        <v>307</v>
      </c>
      <c r="C113" s="65"/>
      <c r="D113" s="66"/>
      <c r="E113" s="67"/>
      <c r="F113" s="68"/>
      <c r="G113" s="65"/>
      <c r="H113" s="69"/>
      <c r="I113" s="70"/>
      <c r="J113" s="70"/>
      <c r="K113" s="34" t="s">
        <v>65</v>
      </c>
      <c r="L113" s="77">
        <v>331</v>
      </c>
      <c r="M113" s="77"/>
      <c r="N113" s="72"/>
      <c r="O113" s="79" t="s">
        <v>337</v>
      </c>
      <c r="P113" s="81">
        <v>43705.30087962963</v>
      </c>
      <c r="Q113" s="79" t="s">
        <v>444</v>
      </c>
      <c r="R113" s="79"/>
      <c r="S113" s="79"/>
      <c r="T113" s="79"/>
      <c r="U113" s="79"/>
      <c r="V113" s="82" t="s">
        <v>603</v>
      </c>
      <c r="W113" s="81">
        <v>43705.30087962963</v>
      </c>
      <c r="X113" s="82" t="s">
        <v>726</v>
      </c>
      <c r="Y113" s="79"/>
      <c r="Z113" s="79"/>
      <c r="AA113" s="85" t="s">
        <v>898</v>
      </c>
      <c r="AB113" s="85" t="s">
        <v>988</v>
      </c>
      <c r="AC113" s="79" t="b">
        <v>0</v>
      </c>
      <c r="AD113" s="79">
        <v>1</v>
      </c>
      <c r="AE113" s="85" t="s">
        <v>1071</v>
      </c>
      <c r="AF113" s="79" t="b">
        <v>0</v>
      </c>
      <c r="AG113" s="79" t="s">
        <v>1102</v>
      </c>
      <c r="AH113" s="79"/>
      <c r="AI113" s="85" t="s">
        <v>1033</v>
      </c>
      <c r="AJ113" s="79" t="b">
        <v>0</v>
      </c>
      <c r="AK113" s="79">
        <v>0</v>
      </c>
      <c r="AL113" s="85" t="s">
        <v>1033</v>
      </c>
      <c r="AM113" s="79" t="s">
        <v>1109</v>
      </c>
      <c r="AN113" s="79" t="b">
        <v>0</v>
      </c>
      <c r="AO113" s="85" t="s">
        <v>988</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1</v>
      </c>
      <c r="BC113" s="78" t="str">
        <f>REPLACE(INDEX(GroupVertices[Group],MATCH(Edges25[[#This Row],[Vertex 2]],GroupVertices[Vertex],0)),1,1,"")</f>
        <v>1</v>
      </c>
      <c r="BD113" s="48"/>
      <c r="BE113" s="49"/>
      <c r="BF113" s="48"/>
      <c r="BG113" s="49"/>
      <c r="BH113" s="48"/>
      <c r="BI113" s="49"/>
      <c r="BJ113" s="48"/>
      <c r="BK113" s="49"/>
      <c r="BL113" s="48"/>
    </row>
    <row r="114" spans="1:64" ht="15">
      <c r="A114" s="64" t="s">
        <v>249</v>
      </c>
      <c r="B114" s="64" t="s">
        <v>308</v>
      </c>
      <c r="C114" s="65"/>
      <c r="D114" s="66"/>
      <c r="E114" s="67"/>
      <c r="F114" s="68"/>
      <c r="G114" s="65"/>
      <c r="H114" s="69"/>
      <c r="I114" s="70"/>
      <c r="J114" s="70"/>
      <c r="K114" s="34" t="s">
        <v>65</v>
      </c>
      <c r="L114" s="77">
        <v>332</v>
      </c>
      <c r="M114" s="77"/>
      <c r="N114" s="72"/>
      <c r="O114" s="79" t="s">
        <v>336</v>
      </c>
      <c r="P114" s="81">
        <v>43705.3106712963</v>
      </c>
      <c r="Q114" s="79" t="s">
        <v>445</v>
      </c>
      <c r="R114" s="79"/>
      <c r="S114" s="79"/>
      <c r="T114" s="79"/>
      <c r="U114" s="79"/>
      <c r="V114" s="82" t="s">
        <v>603</v>
      </c>
      <c r="W114" s="81">
        <v>43705.3106712963</v>
      </c>
      <c r="X114" s="82" t="s">
        <v>727</v>
      </c>
      <c r="Y114" s="79"/>
      <c r="Z114" s="79"/>
      <c r="AA114" s="85" t="s">
        <v>899</v>
      </c>
      <c r="AB114" s="85" t="s">
        <v>919</v>
      </c>
      <c r="AC114" s="79" t="b">
        <v>0</v>
      </c>
      <c r="AD114" s="79">
        <v>1</v>
      </c>
      <c r="AE114" s="85" t="s">
        <v>1072</v>
      </c>
      <c r="AF114" s="79" t="b">
        <v>0</v>
      </c>
      <c r="AG114" s="79" t="s">
        <v>1104</v>
      </c>
      <c r="AH114" s="79"/>
      <c r="AI114" s="85" t="s">
        <v>1033</v>
      </c>
      <c r="AJ114" s="79" t="b">
        <v>0</v>
      </c>
      <c r="AK114" s="79">
        <v>0</v>
      </c>
      <c r="AL114" s="85" t="s">
        <v>1033</v>
      </c>
      <c r="AM114" s="79" t="s">
        <v>1109</v>
      </c>
      <c r="AN114" s="79" t="b">
        <v>0</v>
      </c>
      <c r="AO114" s="85" t="s">
        <v>919</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1</v>
      </c>
      <c r="BC114" s="78" t="str">
        <f>REPLACE(INDEX(GroupVertices[Group],MATCH(Edges25[[#This Row],[Vertex 2]],GroupVertices[Vertex],0)),1,1,"")</f>
        <v>1</v>
      </c>
      <c r="BD114" s="48"/>
      <c r="BE114" s="49"/>
      <c r="BF114" s="48"/>
      <c r="BG114" s="49"/>
      <c r="BH114" s="48"/>
      <c r="BI114" s="49"/>
      <c r="BJ114" s="48"/>
      <c r="BK114" s="49"/>
      <c r="BL114" s="48"/>
    </row>
    <row r="115" spans="1:64" ht="15">
      <c r="A115" s="64" t="s">
        <v>256</v>
      </c>
      <c r="B115" s="64" t="s">
        <v>249</v>
      </c>
      <c r="C115" s="65"/>
      <c r="D115" s="66"/>
      <c r="E115" s="67"/>
      <c r="F115" s="68"/>
      <c r="G115" s="65"/>
      <c r="H115" s="69"/>
      <c r="I115" s="70"/>
      <c r="J115" s="70"/>
      <c r="K115" s="34" t="s">
        <v>66</v>
      </c>
      <c r="L115" s="77">
        <v>333</v>
      </c>
      <c r="M115" s="77"/>
      <c r="N115" s="72"/>
      <c r="O115" s="79" t="s">
        <v>337</v>
      </c>
      <c r="P115" s="81">
        <v>43705.31130787037</v>
      </c>
      <c r="Q115" s="79" t="s">
        <v>446</v>
      </c>
      <c r="R115" s="79"/>
      <c r="S115" s="79"/>
      <c r="T115" s="79"/>
      <c r="U115" s="79"/>
      <c r="V115" s="82" t="s">
        <v>610</v>
      </c>
      <c r="W115" s="81">
        <v>43705.31130787037</v>
      </c>
      <c r="X115" s="82" t="s">
        <v>728</v>
      </c>
      <c r="Y115" s="79"/>
      <c r="Z115" s="79"/>
      <c r="AA115" s="85" t="s">
        <v>900</v>
      </c>
      <c r="AB115" s="85" t="s">
        <v>901</v>
      </c>
      <c r="AC115" s="79" t="b">
        <v>0</v>
      </c>
      <c r="AD115" s="79">
        <v>0</v>
      </c>
      <c r="AE115" s="85" t="s">
        <v>1031</v>
      </c>
      <c r="AF115" s="79" t="b">
        <v>0</v>
      </c>
      <c r="AG115" s="79" t="s">
        <v>1102</v>
      </c>
      <c r="AH115" s="79"/>
      <c r="AI115" s="85" t="s">
        <v>1033</v>
      </c>
      <c r="AJ115" s="79" t="b">
        <v>0</v>
      </c>
      <c r="AK115" s="79">
        <v>0</v>
      </c>
      <c r="AL115" s="85" t="s">
        <v>1033</v>
      </c>
      <c r="AM115" s="79" t="s">
        <v>1109</v>
      </c>
      <c r="AN115" s="79" t="b">
        <v>0</v>
      </c>
      <c r="AO115" s="85" t="s">
        <v>901</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1</v>
      </c>
      <c r="BC115" s="78" t="str">
        <f>REPLACE(INDEX(GroupVertices[Group],MATCH(Edges25[[#This Row],[Vertex 2]],GroupVertices[Vertex],0)),1,1,"")</f>
        <v>1</v>
      </c>
      <c r="BD115" s="48">
        <v>0</v>
      </c>
      <c r="BE115" s="49">
        <v>0</v>
      </c>
      <c r="BF115" s="48">
        <v>0</v>
      </c>
      <c r="BG115" s="49">
        <v>0</v>
      </c>
      <c r="BH115" s="48">
        <v>0</v>
      </c>
      <c r="BI115" s="49">
        <v>0</v>
      </c>
      <c r="BJ115" s="48">
        <v>3</v>
      </c>
      <c r="BK115" s="49">
        <v>100</v>
      </c>
      <c r="BL115" s="48">
        <v>3</v>
      </c>
    </row>
    <row r="116" spans="1:64" ht="15">
      <c r="A116" s="64" t="s">
        <v>249</v>
      </c>
      <c r="B116" s="64" t="s">
        <v>256</v>
      </c>
      <c r="C116" s="65"/>
      <c r="D116" s="66"/>
      <c r="E116" s="67"/>
      <c r="F116" s="68"/>
      <c r="G116" s="65"/>
      <c r="H116" s="69"/>
      <c r="I116" s="70"/>
      <c r="J116" s="70"/>
      <c r="K116" s="34" t="s">
        <v>66</v>
      </c>
      <c r="L116" s="77">
        <v>334</v>
      </c>
      <c r="M116" s="77"/>
      <c r="N116" s="72"/>
      <c r="O116" s="79" t="s">
        <v>337</v>
      </c>
      <c r="P116" s="81">
        <v>43705.311064814814</v>
      </c>
      <c r="Q116" s="79" t="s">
        <v>447</v>
      </c>
      <c r="R116" s="79"/>
      <c r="S116" s="79"/>
      <c r="T116" s="79"/>
      <c r="U116" s="79"/>
      <c r="V116" s="82" t="s">
        <v>603</v>
      </c>
      <c r="W116" s="81">
        <v>43705.311064814814</v>
      </c>
      <c r="X116" s="82" t="s">
        <v>729</v>
      </c>
      <c r="Y116" s="79"/>
      <c r="Z116" s="79"/>
      <c r="AA116" s="85" t="s">
        <v>901</v>
      </c>
      <c r="AB116" s="85" t="s">
        <v>989</v>
      </c>
      <c r="AC116" s="79" t="b">
        <v>0</v>
      </c>
      <c r="AD116" s="79">
        <v>1</v>
      </c>
      <c r="AE116" s="85" t="s">
        <v>1073</v>
      </c>
      <c r="AF116" s="79" t="b">
        <v>0</v>
      </c>
      <c r="AG116" s="79" t="s">
        <v>1102</v>
      </c>
      <c r="AH116" s="79"/>
      <c r="AI116" s="85" t="s">
        <v>1033</v>
      </c>
      <c r="AJ116" s="79" t="b">
        <v>0</v>
      </c>
      <c r="AK116" s="79">
        <v>0</v>
      </c>
      <c r="AL116" s="85" t="s">
        <v>1033</v>
      </c>
      <c r="AM116" s="79" t="s">
        <v>1109</v>
      </c>
      <c r="AN116" s="79" t="b">
        <v>0</v>
      </c>
      <c r="AO116" s="85" t="s">
        <v>989</v>
      </c>
      <c r="AP116" s="79" t="s">
        <v>176</v>
      </c>
      <c r="AQ116" s="79">
        <v>0</v>
      </c>
      <c r="AR116" s="79">
        <v>0</v>
      </c>
      <c r="AS116" s="79"/>
      <c r="AT116" s="79"/>
      <c r="AU116" s="79"/>
      <c r="AV116" s="79"/>
      <c r="AW116" s="79"/>
      <c r="AX116" s="79"/>
      <c r="AY116" s="79"/>
      <c r="AZ116" s="79"/>
      <c r="BA116">
        <v>1</v>
      </c>
      <c r="BB116" s="78" t="str">
        <f>REPLACE(INDEX(GroupVertices[Group],MATCH(Edges25[[#This Row],[Vertex 1]],GroupVertices[Vertex],0)),1,1,"")</f>
        <v>1</v>
      </c>
      <c r="BC116" s="78" t="str">
        <f>REPLACE(INDEX(GroupVertices[Group],MATCH(Edges25[[#This Row],[Vertex 2]],GroupVertices[Vertex],0)),1,1,"")</f>
        <v>1</v>
      </c>
      <c r="BD116" s="48">
        <v>0</v>
      </c>
      <c r="BE116" s="49">
        <v>0</v>
      </c>
      <c r="BF116" s="48">
        <v>3</v>
      </c>
      <c r="BG116" s="49">
        <v>50</v>
      </c>
      <c r="BH116" s="48">
        <v>0</v>
      </c>
      <c r="BI116" s="49">
        <v>0</v>
      </c>
      <c r="BJ116" s="48">
        <v>3</v>
      </c>
      <c r="BK116" s="49">
        <v>50</v>
      </c>
      <c r="BL116" s="48">
        <v>6</v>
      </c>
    </row>
    <row r="117" spans="1:64" ht="15">
      <c r="A117" s="64" t="s">
        <v>249</v>
      </c>
      <c r="B117" s="64" t="s">
        <v>309</v>
      </c>
      <c r="C117" s="65"/>
      <c r="D117" s="66"/>
      <c r="E117" s="67"/>
      <c r="F117" s="68"/>
      <c r="G117" s="65"/>
      <c r="H117" s="69"/>
      <c r="I117" s="70"/>
      <c r="J117" s="70"/>
      <c r="K117" s="34" t="s">
        <v>65</v>
      </c>
      <c r="L117" s="77">
        <v>335</v>
      </c>
      <c r="M117" s="77"/>
      <c r="N117" s="72"/>
      <c r="O117" s="79" t="s">
        <v>337</v>
      </c>
      <c r="P117" s="81">
        <v>43705.31878472222</v>
      </c>
      <c r="Q117" s="79" t="s">
        <v>448</v>
      </c>
      <c r="R117" s="79"/>
      <c r="S117" s="79"/>
      <c r="T117" s="79"/>
      <c r="U117" s="79"/>
      <c r="V117" s="82" t="s">
        <v>603</v>
      </c>
      <c r="W117" s="81">
        <v>43705.31878472222</v>
      </c>
      <c r="X117" s="82" t="s">
        <v>730</v>
      </c>
      <c r="Y117" s="79"/>
      <c r="Z117" s="79"/>
      <c r="AA117" s="85" t="s">
        <v>902</v>
      </c>
      <c r="AB117" s="85" t="s">
        <v>990</v>
      </c>
      <c r="AC117" s="79" t="b">
        <v>0</v>
      </c>
      <c r="AD117" s="79">
        <v>1</v>
      </c>
      <c r="AE117" s="85" t="s">
        <v>1074</v>
      </c>
      <c r="AF117" s="79" t="b">
        <v>0</v>
      </c>
      <c r="AG117" s="79" t="s">
        <v>1102</v>
      </c>
      <c r="AH117" s="79"/>
      <c r="AI117" s="85" t="s">
        <v>1033</v>
      </c>
      <c r="AJ117" s="79" t="b">
        <v>0</v>
      </c>
      <c r="AK117" s="79">
        <v>0</v>
      </c>
      <c r="AL117" s="85" t="s">
        <v>1033</v>
      </c>
      <c r="AM117" s="79" t="s">
        <v>1109</v>
      </c>
      <c r="AN117" s="79" t="b">
        <v>0</v>
      </c>
      <c r="AO117" s="85" t="s">
        <v>990</v>
      </c>
      <c r="AP117" s="79" t="s">
        <v>176</v>
      </c>
      <c r="AQ117" s="79">
        <v>0</v>
      </c>
      <c r="AR117" s="79">
        <v>0</v>
      </c>
      <c r="AS117" s="79"/>
      <c r="AT117" s="79"/>
      <c r="AU117" s="79"/>
      <c r="AV117" s="79"/>
      <c r="AW117" s="79"/>
      <c r="AX117" s="79"/>
      <c r="AY117" s="79"/>
      <c r="AZ117" s="79"/>
      <c r="BA117">
        <v>1</v>
      </c>
      <c r="BB117" s="78" t="str">
        <f>REPLACE(INDEX(GroupVertices[Group],MATCH(Edges25[[#This Row],[Vertex 1]],GroupVertices[Vertex],0)),1,1,"")</f>
        <v>1</v>
      </c>
      <c r="BC117" s="78" t="str">
        <f>REPLACE(INDEX(GroupVertices[Group],MATCH(Edges25[[#This Row],[Vertex 2]],GroupVertices[Vertex],0)),1,1,"")</f>
        <v>1</v>
      </c>
      <c r="BD117" s="48">
        <v>0</v>
      </c>
      <c r="BE117" s="49">
        <v>0</v>
      </c>
      <c r="BF117" s="48">
        <v>0</v>
      </c>
      <c r="BG117" s="49">
        <v>0</v>
      </c>
      <c r="BH117" s="48">
        <v>0</v>
      </c>
      <c r="BI117" s="49">
        <v>0</v>
      </c>
      <c r="BJ117" s="48">
        <v>9</v>
      </c>
      <c r="BK117" s="49">
        <v>100</v>
      </c>
      <c r="BL117" s="48">
        <v>9</v>
      </c>
    </row>
    <row r="118" spans="1:64" ht="15">
      <c r="A118" s="64" t="s">
        <v>249</v>
      </c>
      <c r="B118" s="64" t="s">
        <v>310</v>
      </c>
      <c r="C118" s="65"/>
      <c r="D118" s="66"/>
      <c r="E118" s="67"/>
      <c r="F118" s="68"/>
      <c r="G118" s="65"/>
      <c r="H118" s="69"/>
      <c r="I118" s="70"/>
      <c r="J118" s="70"/>
      <c r="K118" s="34" t="s">
        <v>65</v>
      </c>
      <c r="L118" s="77">
        <v>336</v>
      </c>
      <c r="M118" s="77"/>
      <c r="N118" s="72"/>
      <c r="O118" s="79" t="s">
        <v>337</v>
      </c>
      <c r="P118" s="81">
        <v>43705.61813657408</v>
      </c>
      <c r="Q118" s="79" t="s">
        <v>449</v>
      </c>
      <c r="R118" s="79"/>
      <c r="S118" s="79"/>
      <c r="T118" s="79"/>
      <c r="U118" s="79"/>
      <c r="V118" s="82" t="s">
        <v>603</v>
      </c>
      <c r="W118" s="81">
        <v>43705.61813657408</v>
      </c>
      <c r="X118" s="82" t="s">
        <v>731</v>
      </c>
      <c r="Y118" s="79"/>
      <c r="Z118" s="79"/>
      <c r="AA118" s="85" t="s">
        <v>903</v>
      </c>
      <c r="AB118" s="85" t="s">
        <v>991</v>
      </c>
      <c r="AC118" s="79" t="b">
        <v>0</v>
      </c>
      <c r="AD118" s="79">
        <v>0</v>
      </c>
      <c r="AE118" s="85" t="s">
        <v>1075</v>
      </c>
      <c r="AF118" s="79" t="b">
        <v>0</v>
      </c>
      <c r="AG118" s="79" t="s">
        <v>1102</v>
      </c>
      <c r="AH118" s="79"/>
      <c r="AI118" s="85" t="s">
        <v>1033</v>
      </c>
      <c r="AJ118" s="79" t="b">
        <v>0</v>
      </c>
      <c r="AK118" s="79">
        <v>0</v>
      </c>
      <c r="AL118" s="85" t="s">
        <v>1033</v>
      </c>
      <c r="AM118" s="79" t="s">
        <v>1109</v>
      </c>
      <c r="AN118" s="79" t="b">
        <v>0</v>
      </c>
      <c r="AO118" s="85" t="s">
        <v>991</v>
      </c>
      <c r="AP118" s="79" t="s">
        <v>176</v>
      </c>
      <c r="AQ118" s="79">
        <v>0</v>
      </c>
      <c r="AR118" s="79">
        <v>0</v>
      </c>
      <c r="AS118" s="79"/>
      <c r="AT118" s="79"/>
      <c r="AU118" s="79"/>
      <c r="AV118" s="79"/>
      <c r="AW118" s="79"/>
      <c r="AX118" s="79"/>
      <c r="AY118" s="79"/>
      <c r="AZ118" s="79"/>
      <c r="BA118">
        <v>1</v>
      </c>
      <c r="BB118" s="78" t="str">
        <f>REPLACE(INDEX(GroupVertices[Group],MATCH(Edges25[[#This Row],[Vertex 1]],GroupVertices[Vertex],0)),1,1,"")</f>
        <v>1</v>
      </c>
      <c r="BC118" s="78" t="str">
        <f>REPLACE(INDEX(GroupVertices[Group],MATCH(Edges25[[#This Row],[Vertex 2]],GroupVertices[Vertex],0)),1,1,"")</f>
        <v>1</v>
      </c>
      <c r="BD118" s="48">
        <v>0</v>
      </c>
      <c r="BE118" s="49">
        <v>0</v>
      </c>
      <c r="BF118" s="48">
        <v>1</v>
      </c>
      <c r="BG118" s="49">
        <v>9.090909090909092</v>
      </c>
      <c r="BH118" s="48">
        <v>0</v>
      </c>
      <c r="BI118" s="49">
        <v>0</v>
      </c>
      <c r="BJ118" s="48">
        <v>10</v>
      </c>
      <c r="BK118" s="49">
        <v>90.9090909090909</v>
      </c>
      <c r="BL118" s="48">
        <v>11</v>
      </c>
    </row>
    <row r="119" spans="1:64" ht="15">
      <c r="A119" s="64" t="s">
        <v>249</v>
      </c>
      <c r="B119" s="64" t="s">
        <v>311</v>
      </c>
      <c r="C119" s="65"/>
      <c r="D119" s="66"/>
      <c r="E119" s="67"/>
      <c r="F119" s="68"/>
      <c r="G119" s="65"/>
      <c r="H119" s="69"/>
      <c r="I119" s="70"/>
      <c r="J119" s="70"/>
      <c r="K119" s="34" t="s">
        <v>65</v>
      </c>
      <c r="L119" s="77">
        <v>337</v>
      </c>
      <c r="M119" s="77"/>
      <c r="N119" s="72"/>
      <c r="O119" s="79" t="s">
        <v>336</v>
      </c>
      <c r="P119" s="81">
        <v>43707.225011574075</v>
      </c>
      <c r="Q119" s="79" t="s">
        <v>450</v>
      </c>
      <c r="R119" s="79"/>
      <c r="S119" s="79"/>
      <c r="T119" s="79"/>
      <c r="U119" s="79"/>
      <c r="V119" s="82" t="s">
        <v>603</v>
      </c>
      <c r="W119" s="81">
        <v>43707.225011574075</v>
      </c>
      <c r="X119" s="82" t="s">
        <v>732</v>
      </c>
      <c r="Y119" s="79"/>
      <c r="Z119" s="79"/>
      <c r="AA119" s="85" t="s">
        <v>904</v>
      </c>
      <c r="AB119" s="85" t="s">
        <v>992</v>
      </c>
      <c r="AC119" s="79" t="b">
        <v>0</v>
      </c>
      <c r="AD119" s="79">
        <v>0</v>
      </c>
      <c r="AE119" s="85" t="s">
        <v>1076</v>
      </c>
      <c r="AF119" s="79" t="b">
        <v>0</v>
      </c>
      <c r="AG119" s="79" t="s">
        <v>1102</v>
      </c>
      <c r="AH119" s="79"/>
      <c r="AI119" s="85" t="s">
        <v>1033</v>
      </c>
      <c r="AJ119" s="79" t="b">
        <v>0</v>
      </c>
      <c r="AK119" s="79">
        <v>0</v>
      </c>
      <c r="AL119" s="85" t="s">
        <v>1033</v>
      </c>
      <c r="AM119" s="79" t="s">
        <v>1109</v>
      </c>
      <c r="AN119" s="79" t="b">
        <v>0</v>
      </c>
      <c r="AO119" s="85" t="s">
        <v>992</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1</v>
      </c>
      <c r="BC119" s="78" t="str">
        <f>REPLACE(INDEX(GroupVertices[Group],MATCH(Edges25[[#This Row],[Vertex 2]],GroupVertices[Vertex],0)),1,1,"")</f>
        <v>1</v>
      </c>
      <c r="BD119" s="48"/>
      <c r="BE119" s="49"/>
      <c r="BF119" s="48"/>
      <c r="BG119" s="49"/>
      <c r="BH119" s="48"/>
      <c r="BI119" s="49"/>
      <c r="BJ119" s="48"/>
      <c r="BK119" s="49"/>
      <c r="BL119" s="48"/>
    </row>
    <row r="120" spans="1:64" ht="15">
      <c r="A120" s="64" t="s">
        <v>249</v>
      </c>
      <c r="B120" s="64" t="s">
        <v>313</v>
      </c>
      <c r="C120" s="65"/>
      <c r="D120" s="66"/>
      <c r="E120" s="67"/>
      <c r="F120" s="68"/>
      <c r="G120" s="65"/>
      <c r="H120" s="69"/>
      <c r="I120" s="70"/>
      <c r="J120" s="70"/>
      <c r="K120" s="34" t="s">
        <v>65</v>
      </c>
      <c r="L120" s="77">
        <v>339</v>
      </c>
      <c r="M120" s="77"/>
      <c r="N120" s="72"/>
      <c r="O120" s="79" t="s">
        <v>336</v>
      </c>
      <c r="P120" s="81">
        <v>43707.62229166667</v>
      </c>
      <c r="Q120" s="79" t="s">
        <v>451</v>
      </c>
      <c r="R120" s="79"/>
      <c r="S120" s="79"/>
      <c r="T120" s="79"/>
      <c r="U120" s="79"/>
      <c r="V120" s="82" t="s">
        <v>603</v>
      </c>
      <c r="W120" s="81">
        <v>43707.62229166667</v>
      </c>
      <c r="X120" s="82" t="s">
        <v>733</v>
      </c>
      <c r="Y120" s="79"/>
      <c r="Z120" s="79"/>
      <c r="AA120" s="85" t="s">
        <v>905</v>
      </c>
      <c r="AB120" s="85" t="s">
        <v>993</v>
      </c>
      <c r="AC120" s="79" t="b">
        <v>0</v>
      </c>
      <c r="AD120" s="79">
        <v>1</v>
      </c>
      <c r="AE120" s="85" t="s">
        <v>1077</v>
      </c>
      <c r="AF120" s="79" t="b">
        <v>0</v>
      </c>
      <c r="AG120" s="79" t="s">
        <v>1102</v>
      </c>
      <c r="AH120" s="79"/>
      <c r="AI120" s="85" t="s">
        <v>1033</v>
      </c>
      <c r="AJ120" s="79" t="b">
        <v>0</v>
      </c>
      <c r="AK120" s="79">
        <v>0</v>
      </c>
      <c r="AL120" s="85" t="s">
        <v>1033</v>
      </c>
      <c r="AM120" s="79" t="s">
        <v>1109</v>
      </c>
      <c r="AN120" s="79" t="b">
        <v>0</v>
      </c>
      <c r="AO120" s="85" t="s">
        <v>993</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1</v>
      </c>
      <c r="BC120" s="78" t="str">
        <f>REPLACE(INDEX(GroupVertices[Group],MATCH(Edges25[[#This Row],[Vertex 2]],GroupVertices[Vertex],0)),1,1,"")</f>
        <v>1</v>
      </c>
      <c r="BD120" s="48"/>
      <c r="BE120" s="49"/>
      <c r="BF120" s="48"/>
      <c r="BG120" s="49"/>
      <c r="BH120" s="48"/>
      <c r="BI120" s="49"/>
      <c r="BJ120" s="48"/>
      <c r="BK120" s="49"/>
      <c r="BL120" s="48"/>
    </row>
    <row r="121" spans="1:64" ht="15">
      <c r="A121" s="64" t="s">
        <v>249</v>
      </c>
      <c r="B121" s="64" t="s">
        <v>270</v>
      </c>
      <c r="C121" s="65"/>
      <c r="D121" s="66"/>
      <c r="E121" s="67"/>
      <c r="F121" s="68"/>
      <c r="G121" s="65"/>
      <c r="H121" s="69"/>
      <c r="I121" s="70"/>
      <c r="J121" s="70"/>
      <c r="K121" s="34" t="s">
        <v>65</v>
      </c>
      <c r="L121" s="77">
        <v>340</v>
      </c>
      <c r="M121" s="77"/>
      <c r="N121" s="72"/>
      <c r="O121" s="79" t="s">
        <v>337</v>
      </c>
      <c r="P121" s="81">
        <v>43708.022152777776</v>
      </c>
      <c r="Q121" s="79" t="s">
        <v>452</v>
      </c>
      <c r="R121" s="79"/>
      <c r="S121" s="79"/>
      <c r="T121" s="79"/>
      <c r="U121" s="82" t="s">
        <v>563</v>
      </c>
      <c r="V121" s="82" t="s">
        <v>563</v>
      </c>
      <c r="W121" s="81">
        <v>43708.022152777776</v>
      </c>
      <c r="X121" s="82" t="s">
        <v>734</v>
      </c>
      <c r="Y121" s="79"/>
      <c r="Z121" s="79"/>
      <c r="AA121" s="85" t="s">
        <v>906</v>
      </c>
      <c r="AB121" s="85" t="s">
        <v>994</v>
      </c>
      <c r="AC121" s="79" t="b">
        <v>0</v>
      </c>
      <c r="AD121" s="79">
        <v>0</v>
      </c>
      <c r="AE121" s="85" t="s">
        <v>1078</v>
      </c>
      <c r="AF121" s="79" t="b">
        <v>0</v>
      </c>
      <c r="AG121" s="79" t="s">
        <v>1104</v>
      </c>
      <c r="AH121" s="79"/>
      <c r="AI121" s="85" t="s">
        <v>1033</v>
      </c>
      <c r="AJ121" s="79" t="b">
        <v>0</v>
      </c>
      <c r="AK121" s="79">
        <v>0</v>
      </c>
      <c r="AL121" s="85" t="s">
        <v>1033</v>
      </c>
      <c r="AM121" s="79" t="s">
        <v>1109</v>
      </c>
      <c r="AN121" s="79" t="b">
        <v>0</v>
      </c>
      <c r="AO121" s="85" t="s">
        <v>994</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1</v>
      </c>
      <c r="BC121" s="78" t="str">
        <f>REPLACE(INDEX(GroupVertices[Group],MATCH(Edges25[[#This Row],[Vertex 2]],GroupVertices[Vertex],0)),1,1,"")</f>
        <v>10</v>
      </c>
      <c r="BD121" s="48">
        <v>0</v>
      </c>
      <c r="BE121" s="49">
        <v>0</v>
      </c>
      <c r="BF121" s="48">
        <v>0</v>
      </c>
      <c r="BG121" s="49">
        <v>0</v>
      </c>
      <c r="BH121" s="48">
        <v>0</v>
      </c>
      <c r="BI121" s="49">
        <v>0</v>
      </c>
      <c r="BJ121" s="48">
        <v>1</v>
      </c>
      <c r="BK121" s="49">
        <v>100</v>
      </c>
      <c r="BL121" s="48">
        <v>1</v>
      </c>
    </row>
    <row r="122" spans="1:64" ht="15">
      <c r="A122" s="64" t="s">
        <v>249</v>
      </c>
      <c r="B122" s="64" t="s">
        <v>314</v>
      </c>
      <c r="C122" s="65"/>
      <c r="D122" s="66"/>
      <c r="E122" s="67"/>
      <c r="F122" s="68"/>
      <c r="G122" s="65"/>
      <c r="H122" s="69"/>
      <c r="I122" s="70"/>
      <c r="J122" s="70"/>
      <c r="K122" s="34" t="s">
        <v>65</v>
      </c>
      <c r="L122" s="77">
        <v>342</v>
      </c>
      <c r="M122" s="77"/>
      <c r="N122" s="72"/>
      <c r="O122" s="79" t="s">
        <v>337</v>
      </c>
      <c r="P122" s="81">
        <v>43712.01136574074</v>
      </c>
      <c r="Q122" s="79" t="s">
        <v>453</v>
      </c>
      <c r="R122" s="79"/>
      <c r="S122" s="79"/>
      <c r="T122" s="79"/>
      <c r="U122" s="79"/>
      <c r="V122" s="82" t="s">
        <v>603</v>
      </c>
      <c r="W122" s="81">
        <v>43712.01136574074</v>
      </c>
      <c r="X122" s="82" t="s">
        <v>735</v>
      </c>
      <c r="Y122" s="79"/>
      <c r="Z122" s="79"/>
      <c r="AA122" s="85" t="s">
        <v>907</v>
      </c>
      <c r="AB122" s="85" t="s">
        <v>995</v>
      </c>
      <c r="AC122" s="79" t="b">
        <v>0</v>
      </c>
      <c r="AD122" s="79">
        <v>0</v>
      </c>
      <c r="AE122" s="85" t="s">
        <v>1077</v>
      </c>
      <c r="AF122" s="79" t="b">
        <v>0</v>
      </c>
      <c r="AG122" s="79" t="s">
        <v>1102</v>
      </c>
      <c r="AH122" s="79"/>
      <c r="AI122" s="85" t="s">
        <v>1033</v>
      </c>
      <c r="AJ122" s="79" t="b">
        <v>0</v>
      </c>
      <c r="AK122" s="79">
        <v>0</v>
      </c>
      <c r="AL122" s="85" t="s">
        <v>1033</v>
      </c>
      <c r="AM122" s="79" t="s">
        <v>1109</v>
      </c>
      <c r="AN122" s="79" t="b">
        <v>0</v>
      </c>
      <c r="AO122" s="85" t="s">
        <v>995</v>
      </c>
      <c r="AP122" s="79" t="s">
        <v>176</v>
      </c>
      <c r="AQ122" s="79">
        <v>0</v>
      </c>
      <c r="AR122" s="79">
        <v>0</v>
      </c>
      <c r="AS122" s="79"/>
      <c r="AT122" s="79"/>
      <c r="AU122" s="79"/>
      <c r="AV122" s="79"/>
      <c r="AW122" s="79"/>
      <c r="AX122" s="79"/>
      <c r="AY122" s="79"/>
      <c r="AZ122" s="79"/>
      <c r="BA122">
        <v>2</v>
      </c>
      <c r="BB122" s="78" t="str">
        <f>REPLACE(INDEX(GroupVertices[Group],MATCH(Edges25[[#This Row],[Vertex 1]],GroupVertices[Vertex],0)),1,1,"")</f>
        <v>1</v>
      </c>
      <c r="BC122" s="78" t="str">
        <f>REPLACE(INDEX(GroupVertices[Group],MATCH(Edges25[[#This Row],[Vertex 2]],GroupVertices[Vertex],0)),1,1,"")</f>
        <v>1</v>
      </c>
      <c r="BD122" s="48">
        <v>1</v>
      </c>
      <c r="BE122" s="49">
        <v>3.4482758620689653</v>
      </c>
      <c r="BF122" s="48">
        <v>2</v>
      </c>
      <c r="BG122" s="49">
        <v>6.896551724137931</v>
      </c>
      <c r="BH122" s="48">
        <v>0</v>
      </c>
      <c r="BI122" s="49">
        <v>0</v>
      </c>
      <c r="BJ122" s="48">
        <v>26</v>
      </c>
      <c r="BK122" s="49">
        <v>89.65517241379311</v>
      </c>
      <c r="BL122" s="48">
        <v>29</v>
      </c>
    </row>
    <row r="123" spans="1:64" ht="15">
      <c r="A123" s="64" t="s">
        <v>249</v>
      </c>
      <c r="B123" s="64" t="s">
        <v>315</v>
      </c>
      <c r="C123" s="65"/>
      <c r="D123" s="66"/>
      <c r="E123" s="67"/>
      <c r="F123" s="68"/>
      <c r="G123" s="65"/>
      <c r="H123" s="69"/>
      <c r="I123" s="70"/>
      <c r="J123" s="70"/>
      <c r="K123" s="34" t="s">
        <v>65</v>
      </c>
      <c r="L123" s="77">
        <v>343</v>
      </c>
      <c r="M123" s="77"/>
      <c r="N123" s="72"/>
      <c r="O123" s="79" t="s">
        <v>336</v>
      </c>
      <c r="P123" s="81">
        <v>43712.80168981481</v>
      </c>
      <c r="Q123" s="79" t="s">
        <v>454</v>
      </c>
      <c r="R123" s="79"/>
      <c r="S123" s="79"/>
      <c r="T123" s="79"/>
      <c r="U123" s="79"/>
      <c r="V123" s="82" t="s">
        <v>603</v>
      </c>
      <c r="W123" s="81">
        <v>43712.80168981481</v>
      </c>
      <c r="X123" s="82" t="s">
        <v>736</v>
      </c>
      <c r="Y123" s="79"/>
      <c r="Z123" s="79"/>
      <c r="AA123" s="85" t="s">
        <v>908</v>
      </c>
      <c r="AB123" s="85" t="s">
        <v>996</v>
      </c>
      <c r="AC123" s="79" t="b">
        <v>0</v>
      </c>
      <c r="AD123" s="79">
        <v>0</v>
      </c>
      <c r="AE123" s="85" t="s">
        <v>1079</v>
      </c>
      <c r="AF123" s="79" t="b">
        <v>0</v>
      </c>
      <c r="AG123" s="79" t="s">
        <v>1102</v>
      </c>
      <c r="AH123" s="79"/>
      <c r="AI123" s="85" t="s">
        <v>1033</v>
      </c>
      <c r="AJ123" s="79" t="b">
        <v>0</v>
      </c>
      <c r="AK123" s="79">
        <v>0</v>
      </c>
      <c r="AL123" s="85" t="s">
        <v>1033</v>
      </c>
      <c r="AM123" s="79" t="s">
        <v>1109</v>
      </c>
      <c r="AN123" s="79" t="b">
        <v>0</v>
      </c>
      <c r="AO123" s="85" t="s">
        <v>996</v>
      </c>
      <c r="AP123" s="79" t="s">
        <v>176</v>
      </c>
      <c r="AQ123" s="79">
        <v>0</v>
      </c>
      <c r="AR123" s="79">
        <v>0</v>
      </c>
      <c r="AS123" s="79" t="s">
        <v>1119</v>
      </c>
      <c r="AT123" s="79" t="s">
        <v>1124</v>
      </c>
      <c r="AU123" s="79" t="s">
        <v>1125</v>
      </c>
      <c r="AV123" s="79" t="s">
        <v>1131</v>
      </c>
      <c r="AW123" s="79" t="s">
        <v>1140</v>
      </c>
      <c r="AX123" s="79" t="s">
        <v>1148</v>
      </c>
      <c r="AY123" s="79" t="s">
        <v>1153</v>
      </c>
      <c r="AZ123" s="82" t="s">
        <v>1160</v>
      </c>
      <c r="BA123">
        <v>1</v>
      </c>
      <c r="BB123" s="78" t="str">
        <f>REPLACE(INDEX(GroupVertices[Group],MATCH(Edges25[[#This Row],[Vertex 1]],GroupVertices[Vertex],0)),1,1,"")</f>
        <v>1</v>
      </c>
      <c r="BC123" s="78" t="str">
        <f>REPLACE(INDEX(GroupVertices[Group],MATCH(Edges25[[#This Row],[Vertex 2]],GroupVertices[Vertex],0)),1,1,"")</f>
        <v>1</v>
      </c>
      <c r="BD123" s="48"/>
      <c r="BE123" s="49"/>
      <c r="BF123" s="48"/>
      <c r="BG123" s="49"/>
      <c r="BH123" s="48"/>
      <c r="BI123" s="49"/>
      <c r="BJ123" s="48"/>
      <c r="BK123" s="49"/>
      <c r="BL123" s="48"/>
    </row>
    <row r="124" spans="1:64" ht="15">
      <c r="A124" s="64" t="s">
        <v>249</v>
      </c>
      <c r="B124" s="64" t="s">
        <v>317</v>
      </c>
      <c r="C124" s="65"/>
      <c r="D124" s="66"/>
      <c r="E124" s="67"/>
      <c r="F124" s="68"/>
      <c r="G124" s="65"/>
      <c r="H124" s="69"/>
      <c r="I124" s="70"/>
      <c r="J124" s="70"/>
      <c r="K124" s="34" t="s">
        <v>65</v>
      </c>
      <c r="L124" s="77">
        <v>345</v>
      </c>
      <c r="M124" s="77"/>
      <c r="N124" s="72"/>
      <c r="O124" s="79" t="s">
        <v>337</v>
      </c>
      <c r="P124" s="81">
        <v>43714.56957175926</v>
      </c>
      <c r="Q124" s="79" t="s">
        <v>455</v>
      </c>
      <c r="R124" s="79"/>
      <c r="S124" s="79"/>
      <c r="T124" s="79"/>
      <c r="U124" s="79"/>
      <c r="V124" s="82" t="s">
        <v>603</v>
      </c>
      <c r="W124" s="81">
        <v>43714.56957175926</v>
      </c>
      <c r="X124" s="82" t="s">
        <v>737</v>
      </c>
      <c r="Y124" s="79"/>
      <c r="Z124" s="79"/>
      <c r="AA124" s="85" t="s">
        <v>909</v>
      </c>
      <c r="AB124" s="85" t="s">
        <v>997</v>
      </c>
      <c r="AC124" s="79" t="b">
        <v>0</v>
      </c>
      <c r="AD124" s="79">
        <v>0</v>
      </c>
      <c r="AE124" s="85" t="s">
        <v>1080</v>
      </c>
      <c r="AF124" s="79" t="b">
        <v>0</v>
      </c>
      <c r="AG124" s="79" t="s">
        <v>1102</v>
      </c>
      <c r="AH124" s="79"/>
      <c r="AI124" s="85" t="s">
        <v>1033</v>
      </c>
      <c r="AJ124" s="79" t="b">
        <v>0</v>
      </c>
      <c r="AK124" s="79">
        <v>0</v>
      </c>
      <c r="AL124" s="85" t="s">
        <v>1033</v>
      </c>
      <c r="AM124" s="79" t="s">
        <v>1109</v>
      </c>
      <c r="AN124" s="79" t="b">
        <v>0</v>
      </c>
      <c r="AO124" s="85" t="s">
        <v>997</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1</v>
      </c>
      <c r="BC124" s="78" t="str">
        <f>REPLACE(INDEX(GroupVertices[Group],MATCH(Edges25[[#This Row],[Vertex 2]],GroupVertices[Vertex],0)),1,1,"")</f>
        <v>1</v>
      </c>
      <c r="BD124" s="48"/>
      <c r="BE124" s="49"/>
      <c r="BF124" s="48"/>
      <c r="BG124" s="49"/>
      <c r="BH124" s="48"/>
      <c r="BI124" s="49"/>
      <c r="BJ124" s="48"/>
      <c r="BK124" s="49"/>
      <c r="BL124" s="48"/>
    </row>
    <row r="125" spans="1:64" ht="15">
      <c r="A125" s="64" t="s">
        <v>249</v>
      </c>
      <c r="B125" s="64" t="s">
        <v>318</v>
      </c>
      <c r="C125" s="65"/>
      <c r="D125" s="66"/>
      <c r="E125" s="67"/>
      <c r="F125" s="68"/>
      <c r="G125" s="65"/>
      <c r="H125" s="69"/>
      <c r="I125" s="70"/>
      <c r="J125" s="70"/>
      <c r="K125" s="34" t="s">
        <v>65</v>
      </c>
      <c r="L125" s="77">
        <v>346</v>
      </c>
      <c r="M125" s="77"/>
      <c r="N125" s="72"/>
      <c r="O125" s="79" t="s">
        <v>337</v>
      </c>
      <c r="P125" s="81">
        <v>43714.56875</v>
      </c>
      <c r="Q125" s="79" t="s">
        <v>456</v>
      </c>
      <c r="R125" s="79"/>
      <c r="S125" s="79"/>
      <c r="T125" s="79"/>
      <c r="U125" s="82" t="s">
        <v>564</v>
      </c>
      <c r="V125" s="82" t="s">
        <v>564</v>
      </c>
      <c r="W125" s="81">
        <v>43714.56875</v>
      </c>
      <c r="X125" s="82" t="s">
        <v>738</v>
      </c>
      <c r="Y125" s="79"/>
      <c r="Z125" s="79"/>
      <c r="AA125" s="85" t="s">
        <v>910</v>
      </c>
      <c r="AB125" s="85" t="s">
        <v>998</v>
      </c>
      <c r="AC125" s="79" t="b">
        <v>0</v>
      </c>
      <c r="AD125" s="79">
        <v>0</v>
      </c>
      <c r="AE125" s="85" t="s">
        <v>1081</v>
      </c>
      <c r="AF125" s="79" t="b">
        <v>0</v>
      </c>
      <c r="AG125" s="79" t="s">
        <v>1102</v>
      </c>
      <c r="AH125" s="79"/>
      <c r="AI125" s="85" t="s">
        <v>1033</v>
      </c>
      <c r="AJ125" s="79" t="b">
        <v>0</v>
      </c>
      <c r="AK125" s="79">
        <v>0</v>
      </c>
      <c r="AL125" s="85" t="s">
        <v>1033</v>
      </c>
      <c r="AM125" s="79" t="s">
        <v>1109</v>
      </c>
      <c r="AN125" s="79" t="b">
        <v>0</v>
      </c>
      <c r="AO125" s="85" t="s">
        <v>998</v>
      </c>
      <c r="AP125" s="79" t="s">
        <v>176</v>
      </c>
      <c r="AQ125" s="79">
        <v>0</v>
      </c>
      <c r="AR125" s="79">
        <v>0</v>
      </c>
      <c r="AS125" s="79"/>
      <c r="AT125" s="79"/>
      <c r="AU125" s="79"/>
      <c r="AV125" s="79"/>
      <c r="AW125" s="79"/>
      <c r="AX125" s="79"/>
      <c r="AY125" s="79"/>
      <c r="AZ125" s="79"/>
      <c r="BA125">
        <v>2</v>
      </c>
      <c r="BB125" s="78" t="str">
        <f>REPLACE(INDEX(GroupVertices[Group],MATCH(Edges25[[#This Row],[Vertex 1]],GroupVertices[Vertex],0)),1,1,"")</f>
        <v>1</v>
      </c>
      <c r="BC125" s="78" t="str">
        <f>REPLACE(INDEX(GroupVertices[Group],MATCH(Edges25[[#This Row],[Vertex 2]],GroupVertices[Vertex],0)),1,1,"")</f>
        <v>1</v>
      </c>
      <c r="BD125" s="48">
        <v>0</v>
      </c>
      <c r="BE125" s="49">
        <v>0</v>
      </c>
      <c r="BF125" s="48">
        <v>0</v>
      </c>
      <c r="BG125" s="49">
        <v>0</v>
      </c>
      <c r="BH125" s="48">
        <v>0</v>
      </c>
      <c r="BI125" s="49">
        <v>0</v>
      </c>
      <c r="BJ125" s="48">
        <v>11</v>
      </c>
      <c r="BK125" s="49">
        <v>100</v>
      </c>
      <c r="BL125" s="48">
        <v>11</v>
      </c>
    </row>
    <row r="126" spans="1:64" ht="15">
      <c r="A126" s="64" t="s">
        <v>249</v>
      </c>
      <c r="B126" s="64" t="s">
        <v>318</v>
      </c>
      <c r="C126" s="65"/>
      <c r="D126" s="66"/>
      <c r="E126" s="67"/>
      <c r="F126" s="68"/>
      <c r="G126" s="65"/>
      <c r="H126" s="69"/>
      <c r="I126" s="70"/>
      <c r="J126" s="70"/>
      <c r="K126" s="34" t="s">
        <v>65</v>
      </c>
      <c r="L126" s="77">
        <v>347</v>
      </c>
      <c r="M126" s="77"/>
      <c r="N126" s="72"/>
      <c r="O126" s="79" t="s">
        <v>337</v>
      </c>
      <c r="P126" s="81">
        <v>43714.57864583333</v>
      </c>
      <c r="Q126" s="79" t="s">
        <v>457</v>
      </c>
      <c r="R126" s="79"/>
      <c r="S126" s="79"/>
      <c r="T126" s="79"/>
      <c r="U126" s="79"/>
      <c r="V126" s="82" t="s">
        <v>603</v>
      </c>
      <c r="W126" s="81">
        <v>43714.57864583333</v>
      </c>
      <c r="X126" s="82" t="s">
        <v>739</v>
      </c>
      <c r="Y126" s="79"/>
      <c r="Z126" s="79"/>
      <c r="AA126" s="85" t="s">
        <v>911</v>
      </c>
      <c r="AB126" s="85" t="s">
        <v>998</v>
      </c>
      <c r="AC126" s="79" t="b">
        <v>0</v>
      </c>
      <c r="AD126" s="79">
        <v>2</v>
      </c>
      <c r="AE126" s="85" t="s">
        <v>1081</v>
      </c>
      <c r="AF126" s="79" t="b">
        <v>0</v>
      </c>
      <c r="AG126" s="79" t="s">
        <v>1102</v>
      </c>
      <c r="AH126" s="79"/>
      <c r="AI126" s="85" t="s">
        <v>1033</v>
      </c>
      <c r="AJ126" s="79" t="b">
        <v>0</v>
      </c>
      <c r="AK126" s="79">
        <v>0</v>
      </c>
      <c r="AL126" s="85" t="s">
        <v>1033</v>
      </c>
      <c r="AM126" s="79" t="s">
        <v>1109</v>
      </c>
      <c r="AN126" s="79" t="b">
        <v>0</v>
      </c>
      <c r="AO126" s="85" t="s">
        <v>998</v>
      </c>
      <c r="AP126" s="79" t="s">
        <v>176</v>
      </c>
      <c r="AQ126" s="79">
        <v>0</v>
      </c>
      <c r="AR126" s="79">
        <v>0</v>
      </c>
      <c r="AS126" s="79"/>
      <c r="AT126" s="79"/>
      <c r="AU126" s="79"/>
      <c r="AV126" s="79"/>
      <c r="AW126" s="79"/>
      <c r="AX126" s="79"/>
      <c r="AY126" s="79"/>
      <c r="AZ126" s="79"/>
      <c r="BA126">
        <v>2</v>
      </c>
      <c r="BB126" s="78" t="str">
        <f>REPLACE(INDEX(GroupVertices[Group],MATCH(Edges25[[#This Row],[Vertex 1]],GroupVertices[Vertex],0)),1,1,"")</f>
        <v>1</v>
      </c>
      <c r="BC126" s="78" t="str">
        <f>REPLACE(INDEX(GroupVertices[Group],MATCH(Edges25[[#This Row],[Vertex 2]],GroupVertices[Vertex],0)),1,1,"")</f>
        <v>1</v>
      </c>
      <c r="BD126" s="48">
        <v>0</v>
      </c>
      <c r="BE126" s="49">
        <v>0</v>
      </c>
      <c r="BF126" s="48">
        <v>0</v>
      </c>
      <c r="BG126" s="49">
        <v>0</v>
      </c>
      <c r="BH126" s="48">
        <v>0</v>
      </c>
      <c r="BI126" s="49">
        <v>0</v>
      </c>
      <c r="BJ126" s="48">
        <v>15</v>
      </c>
      <c r="BK126" s="49">
        <v>100</v>
      </c>
      <c r="BL126" s="48">
        <v>15</v>
      </c>
    </row>
    <row r="127" spans="1:64" ht="15">
      <c r="A127" s="64" t="s">
        <v>249</v>
      </c>
      <c r="B127" s="64" t="s">
        <v>319</v>
      </c>
      <c r="C127" s="65"/>
      <c r="D127" s="66"/>
      <c r="E127" s="67"/>
      <c r="F127" s="68"/>
      <c r="G127" s="65"/>
      <c r="H127" s="69"/>
      <c r="I127" s="70"/>
      <c r="J127" s="70"/>
      <c r="K127" s="34" t="s">
        <v>65</v>
      </c>
      <c r="L127" s="77">
        <v>348</v>
      </c>
      <c r="M127" s="77"/>
      <c r="N127" s="72"/>
      <c r="O127" s="79" t="s">
        <v>337</v>
      </c>
      <c r="P127" s="81">
        <v>43715.04949074074</v>
      </c>
      <c r="Q127" s="79" t="s">
        <v>458</v>
      </c>
      <c r="R127" s="79"/>
      <c r="S127" s="79"/>
      <c r="T127" s="79"/>
      <c r="U127" s="79"/>
      <c r="V127" s="82" t="s">
        <v>603</v>
      </c>
      <c r="W127" s="81">
        <v>43715.04949074074</v>
      </c>
      <c r="X127" s="82" t="s">
        <v>740</v>
      </c>
      <c r="Y127" s="79"/>
      <c r="Z127" s="79"/>
      <c r="AA127" s="85" t="s">
        <v>912</v>
      </c>
      <c r="AB127" s="85" t="s">
        <v>999</v>
      </c>
      <c r="AC127" s="79" t="b">
        <v>0</v>
      </c>
      <c r="AD127" s="79">
        <v>0</v>
      </c>
      <c r="AE127" s="85" t="s">
        <v>1082</v>
      </c>
      <c r="AF127" s="79" t="b">
        <v>0</v>
      </c>
      <c r="AG127" s="79" t="s">
        <v>1102</v>
      </c>
      <c r="AH127" s="79"/>
      <c r="AI127" s="85" t="s">
        <v>1033</v>
      </c>
      <c r="AJ127" s="79" t="b">
        <v>0</v>
      </c>
      <c r="AK127" s="79">
        <v>0</v>
      </c>
      <c r="AL127" s="85" t="s">
        <v>1033</v>
      </c>
      <c r="AM127" s="79" t="s">
        <v>1109</v>
      </c>
      <c r="AN127" s="79" t="b">
        <v>0</v>
      </c>
      <c r="AO127" s="85" t="s">
        <v>999</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1</v>
      </c>
      <c r="BC127" s="78" t="str">
        <f>REPLACE(INDEX(GroupVertices[Group],MATCH(Edges25[[#This Row],[Vertex 2]],GroupVertices[Vertex],0)),1,1,"")</f>
        <v>1</v>
      </c>
      <c r="BD127" s="48">
        <v>0</v>
      </c>
      <c r="BE127" s="49">
        <v>0</v>
      </c>
      <c r="BF127" s="48">
        <v>1</v>
      </c>
      <c r="BG127" s="49">
        <v>16.666666666666668</v>
      </c>
      <c r="BH127" s="48">
        <v>0</v>
      </c>
      <c r="BI127" s="49">
        <v>0</v>
      </c>
      <c r="BJ127" s="48">
        <v>5</v>
      </c>
      <c r="BK127" s="49">
        <v>83.33333333333333</v>
      </c>
      <c r="BL127" s="48">
        <v>6</v>
      </c>
    </row>
    <row r="128" spans="1:64" ht="15">
      <c r="A128" s="64" t="s">
        <v>249</v>
      </c>
      <c r="B128" s="64" t="s">
        <v>320</v>
      </c>
      <c r="C128" s="65"/>
      <c r="D128" s="66"/>
      <c r="E128" s="67"/>
      <c r="F128" s="68"/>
      <c r="G128" s="65"/>
      <c r="H128" s="69"/>
      <c r="I128" s="70"/>
      <c r="J128" s="70"/>
      <c r="K128" s="34" t="s">
        <v>65</v>
      </c>
      <c r="L128" s="77">
        <v>349</v>
      </c>
      <c r="M128" s="77"/>
      <c r="N128" s="72"/>
      <c r="O128" s="79" t="s">
        <v>337</v>
      </c>
      <c r="P128" s="81">
        <v>43716.14971064815</v>
      </c>
      <c r="Q128" s="79" t="s">
        <v>459</v>
      </c>
      <c r="R128" s="79"/>
      <c r="S128" s="79"/>
      <c r="T128" s="79"/>
      <c r="U128" s="79"/>
      <c r="V128" s="82" t="s">
        <v>603</v>
      </c>
      <c r="W128" s="81">
        <v>43716.14971064815</v>
      </c>
      <c r="X128" s="82" t="s">
        <v>741</v>
      </c>
      <c r="Y128" s="79"/>
      <c r="Z128" s="79"/>
      <c r="AA128" s="85" t="s">
        <v>913</v>
      </c>
      <c r="AB128" s="85" t="s">
        <v>1000</v>
      </c>
      <c r="AC128" s="79" t="b">
        <v>0</v>
      </c>
      <c r="AD128" s="79">
        <v>0</v>
      </c>
      <c r="AE128" s="85" t="s">
        <v>1083</v>
      </c>
      <c r="AF128" s="79" t="b">
        <v>0</v>
      </c>
      <c r="AG128" s="79" t="s">
        <v>1102</v>
      </c>
      <c r="AH128" s="79"/>
      <c r="AI128" s="85" t="s">
        <v>1033</v>
      </c>
      <c r="AJ128" s="79" t="b">
        <v>0</v>
      </c>
      <c r="AK128" s="79">
        <v>0</v>
      </c>
      <c r="AL128" s="85" t="s">
        <v>1033</v>
      </c>
      <c r="AM128" s="79" t="s">
        <v>1109</v>
      </c>
      <c r="AN128" s="79" t="b">
        <v>0</v>
      </c>
      <c r="AO128" s="85" t="s">
        <v>1000</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1</v>
      </c>
      <c r="BC128" s="78" t="str">
        <f>REPLACE(INDEX(GroupVertices[Group],MATCH(Edges25[[#This Row],[Vertex 2]],GroupVertices[Vertex],0)),1,1,"")</f>
        <v>1</v>
      </c>
      <c r="BD128" s="48">
        <v>0</v>
      </c>
      <c r="BE128" s="49">
        <v>0</v>
      </c>
      <c r="BF128" s="48">
        <v>0</v>
      </c>
      <c r="BG128" s="49">
        <v>0</v>
      </c>
      <c r="BH128" s="48">
        <v>0</v>
      </c>
      <c r="BI128" s="49">
        <v>0</v>
      </c>
      <c r="BJ128" s="48">
        <v>6</v>
      </c>
      <c r="BK128" s="49">
        <v>100</v>
      </c>
      <c r="BL128" s="48">
        <v>6</v>
      </c>
    </row>
    <row r="129" spans="1:64" ht="15">
      <c r="A129" s="64" t="s">
        <v>249</v>
      </c>
      <c r="B129" s="64" t="s">
        <v>271</v>
      </c>
      <c r="C129" s="65"/>
      <c r="D129" s="66"/>
      <c r="E129" s="67"/>
      <c r="F129" s="68"/>
      <c r="G129" s="65"/>
      <c r="H129" s="69"/>
      <c r="I129" s="70"/>
      <c r="J129" s="70"/>
      <c r="K129" s="34" t="s">
        <v>65</v>
      </c>
      <c r="L129" s="77">
        <v>350</v>
      </c>
      <c r="M129" s="77"/>
      <c r="N129" s="72"/>
      <c r="O129" s="79" t="s">
        <v>337</v>
      </c>
      <c r="P129" s="81">
        <v>43717.79472222222</v>
      </c>
      <c r="Q129" s="79" t="s">
        <v>460</v>
      </c>
      <c r="R129" s="79"/>
      <c r="S129" s="79"/>
      <c r="T129" s="79"/>
      <c r="U129" s="79"/>
      <c r="V129" s="82" t="s">
        <v>603</v>
      </c>
      <c r="W129" s="81">
        <v>43717.79472222222</v>
      </c>
      <c r="X129" s="82" t="s">
        <v>742</v>
      </c>
      <c r="Y129" s="79"/>
      <c r="Z129" s="79"/>
      <c r="AA129" s="85" t="s">
        <v>914</v>
      </c>
      <c r="AB129" s="85" t="s">
        <v>1001</v>
      </c>
      <c r="AC129" s="79" t="b">
        <v>0</v>
      </c>
      <c r="AD129" s="79">
        <v>4</v>
      </c>
      <c r="AE129" s="85" t="s">
        <v>1084</v>
      </c>
      <c r="AF129" s="79" t="b">
        <v>0</v>
      </c>
      <c r="AG129" s="79" t="s">
        <v>1102</v>
      </c>
      <c r="AH129" s="79"/>
      <c r="AI129" s="85" t="s">
        <v>1033</v>
      </c>
      <c r="AJ129" s="79" t="b">
        <v>0</v>
      </c>
      <c r="AK129" s="79">
        <v>0</v>
      </c>
      <c r="AL129" s="85" t="s">
        <v>1033</v>
      </c>
      <c r="AM129" s="79" t="s">
        <v>1109</v>
      </c>
      <c r="AN129" s="79" t="b">
        <v>0</v>
      </c>
      <c r="AO129" s="85" t="s">
        <v>1001</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1</v>
      </c>
      <c r="BC129" s="78" t="str">
        <f>REPLACE(INDEX(GroupVertices[Group],MATCH(Edges25[[#This Row],[Vertex 2]],GroupVertices[Vertex],0)),1,1,"")</f>
        <v>1</v>
      </c>
      <c r="BD129" s="48">
        <v>1</v>
      </c>
      <c r="BE129" s="49">
        <v>2.5</v>
      </c>
      <c r="BF129" s="48">
        <v>1</v>
      </c>
      <c r="BG129" s="49">
        <v>2.5</v>
      </c>
      <c r="BH129" s="48">
        <v>0</v>
      </c>
      <c r="BI129" s="49">
        <v>0</v>
      </c>
      <c r="BJ129" s="48">
        <v>38</v>
      </c>
      <c r="BK129" s="49">
        <v>95</v>
      </c>
      <c r="BL129" s="48">
        <v>40</v>
      </c>
    </row>
    <row r="130" spans="1:64" ht="15">
      <c r="A130" s="64" t="s">
        <v>249</v>
      </c>
      <c r="B130" s="64" t="s">
        <v>321</v>
      </c>
      <c r="C130" s="65"/>
      <c r="D130" s="66"/>
      <c r="E130" s="67"/>
      <c r="F130" s="68"/>
      <c r="G130" s="65"/>
      <c r="H130" s="69"/>
      <c r="I130" s="70"/>
      <c r="J130" s="70"/>
      <c r="K130" s="34" t="s">
        <v>65</v>
      </c>
      <c r="L130" s="77">
        <v>352</v>
      </c>
      <c r="M130" s="77"/>
      <c r="N130" s="72"/>
      <c r="O130" s="79" t="s">
        <v>337</v>
      </c>
      <c r="P130" s="81">
        <v>43725.171273148146</v>
      </c>
      <c r="Q130" s="79" t="s">
        <v>461</v>
      </c>
      <c r="R130" s="79"/>
      <c r="S130" s="79"/>
      <c r="T130" s="79"/>
      <c r="U130" s="79"/>
      <c r="V130" s="82" t="s">
        <v>603</v>
      </c>
      <c r="W130" s="81">
        <v>43725.171273148146</v>
      </c>
      <c r="X130" s="82" t="s">
        <v>743</v>
      </c>
      <c r="Y130" s="79"/>
      <c r="Z130" s="79"/>
      <c r="AA130" s="85" t="s">
        <v>915</v>
      </c>
      <c r="AB130" s="85" t="s">
        <v>1002</v>
      </c>
      <c r="AC130" s="79" t="b">
        <v>0</v>
      </c>
      <c r="AD130" s="79">
        <v>1</v>
      </c>
      <c r="AE130" s="85" t="s">
        <v>1085</v>
      </c>
      <c r="AF130" s="79" t="b">
        <v>0</v>
      </c>
      <c r="AG130" s="79" t="s">
        <v>1104</v>
      </c>
      <c r="AH130" s="79"/>
      <c r="AI130" s="85" t="s">
        <v>1033</v>
      </c>
      <c r="AJ130" s="79" t="b">
        <v>0</v>
      </c>
      <c r="AK130" s="79">
        <v>0</v>
      </c>
      <c r="AL130" s="85" t="s">
        <v>1033</v>
      </c>
      <c r="AM130" s="79" t="s">
        <v>1109</v>
      </c>
      <c r="AN130" s="79" t="b">
        <v>0</v>
      </c>
      <c r="AO130" s="85" t="s">
        <v>1002</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1</v>
      </c>
      <c r="BC130" s="78" t="str">
        <f>REPLACE(INDEX(GroupVertices[Group],MATCH(Edges25[[#This Row],[Vertex 2]],GroupVertices[Vertex],0)),1,1,"")</f>
        <v>1</v>
      </c>
      <c r="BD130" s="48">
        <v>0</v>
      </c>
      <c r="BE130" s="49">
        <v>0</v>
      </c>
      <c r="BF130" s="48">
        <v>0</v>
      </c>
      <c r="BG130" s="49">
        <v>0</v>
      </c>
      <c r="BH130" s="48">
        <v>0</v>
      </c>
      <c r="BI130" s="49">
        <v>0</v>
      </c>
      <c r="BJ130" s="48">
        <v>1</v>
      </c>
      <c r="BK130" s="49">
        <v>100</v>
      </c>
      <c r="BL130" s="48">
        <v>1</v>
      </c>
    </row>
    <row r="131" spans="1:64" ht="15">
      <c r="A131" s="64" t="s">
        <v>249</v>
      </c>
      <c r="B131" s="64" t="s">
        <v>322</v>
      </c>
      <c r="C131" s="65"/>
      <c r="D131" s="66"/>
      <c r="E131" s="67"/>
      <c r="F131" s="68"/>
      <c r="G131" s="65"/>
      <c r="H131" s="69"/>
      <c r="I131" s="70"/>
      <c r="J131" s="70"/>
      <c r="K131" s="34" t="s">
        <v>65</v>
      </c>
      <c r="L131" s="77">
        <v>353</v>
      </c>
      <c r="M131" s="77"/>
      <c r="N131" s="72"/>
      <c r="O131" s="79" t="s">
        <v>337</v>
      </c>
      <c r="P131" s="81">
        <v>43732.641377314816</v>
      </c>
      <c r="Q131" s="79" t="s">
        <v>462</v>
      </c>
      <c r="R131" s="79"/>
      <c r="S131" s="79"/>
      <c r="T131" s="79"/>
      <c r="U131" s="79"/>
      <c r="V131" s="82" t="s">
        <v>603</v>
      </c>
      <c r="W131" s="81">
        <v>43732.641377314816</v>
      </c>
      <c r="X131" s="82" t="s">
        <v>744</v>
      </c>
      <c r="Y131" s="79"/>
      <c r="Z131" s="79"/>
      <c r="AA131" s="85" t="s">
        <v>916</v>
      </c>
      <c r="AB131" s="85" t="s">
        <v>1003</v>
      </c>
      <c r="AC131" s="79" t="b">
        <v>0</v>
      </c>
      <c r="AD131" s="79">
        <v>1</v>
      </c>
      <c r="AE131" s="85" t="s">
        <v>1086</v>
      </c>
      <c r="AF131" s="79" t="b">
        <v>0</v>
      </c>
      <c r="AG131" s="79" t="s">
        <v>1102</v>
      </c>
      <c r="AH131" s="79"/>
      <c r="AI131" s="85" t="s">
        <v>1033</v>
      </c>
      <c r="AJ131" s="79" t="b">
        <v>0</v>
      </c>
      <c r="AK131" s="79">
        <v>0</v>
      </c>
      <c r="AL131" s="85" t="s">
        <v>1033</v>
      </c>
      <c r="AM131" s="79" t="s">
        <v>1109</v>
      </c>
      <c r="AN131" s="79" t="b">
        <v>0</v>
      </c>
      <c r="AO131" s="85" t="s">
        <v>1003</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1</v>
      </c>
      <c r="BC131" s="78" t="str">
        <f>REPLACE(INDEX(GroupVertices[Group],MATCH(Edges25[[#This Row],[Vertex 2]],GroupVertices[Vertex],0)),1,1,"")</f>
        <v>1</v>
      </c>
      <c r="BD131" s="48">
        <v>1</v>
      </c>
      <c r="BE131" s="49">
        <v>20</v>
      </c>
      <c r="BF131" s="48">
        <v>0</v>
      </c>
      <c r="BG131" s="49">
        <v>0</v>
      </c>
      <c r="BH131" s="48">
        <v>0</v>
      </c>
      <c r="BI131" s="49">
        <v>0</v>
      </c>
      <c r="BJ131" s="48">
        <v>4</v>
      </c>
      <c r="BK131" s="49">
        <v>80</v>
      </c>
      <c r="BL131" s="48">
        <v>5</v>
      </c>
    </row>
    <row r="132" spans="1:64" ht="15">
      <c r="A132" s="64" t="s">
        <v>249</v>
      </c>
      <c r="B132" s="64" t="s">
        <v>323</v>
      </c>
      <c r="C132" s="65"/>
      <c r="D132" s="66"/>
      <c r="E132" s="67"/>
      <c r="F132" s="68"/>
      <c r="G132" s="65"/>
      <c r="H132" s="69"/>
      <c r="I132" s="70"/>
      <c r="J132" s="70"/>
      <c r="K132" s="34" t="s">
        <v>65</v>
      </c>
      <c r="L132" s="77">
        <v>354</v>
      </c>
      <c r="M132" s="77"/>
      <c r="N132" s="72"/>
      <c r="O132" s="79" t="s">
        <v>337</v>
      </c>
      <c r="P132" s="81">
        <v>43732.68835648148</v>
      </c>
      <c r="Q132" s="79" t="s">
        <v>463</v>
      </c>
      <c r="R132" s="79"/>
      <c r="S132" s="79"/>
      <c r="T132" s="79"/>
      <c r="U132" s="82" t="s">
        <v>565</v>
      </c>
      <c r="V132" s="82" t="s">
        <v>565</v>
      </c>
      <c r="W132" s="81">
        <v>43732.68835648148</v>
      </c>
      <c r="X132" s="82" t="s">
        <v>745</v>
      </c>
      <c r="Y132" s="79"/>
      <c r="Z132" s="79"/>
      <c r="AA132" s="85" t="s">
        <v>917</v>
      </c>
      <c r="AB132" s="85" t="s">
        <v>1004</v>
      </c>
      <c r="AC132" s="79" t="b">
        <v>0</v>
      </c>
      <c r="AD132" s="79">
        <v>0</v>
      </c>
      <c r="AE132" s="85" t="s">
        <v>1087</v>
      </c>
      <c r="AF132" s="79" t="b">
        <v>0</v>
      </c>
      <c r="AG132" s="79" t="s">
        <v>1104</v>
      </c>
      <c r="AH132" s="79"/>
      <c r="AI132" s="85" t="s">
        <v>1033</v>
      </c>
      <c r="AJ132" s="79" t="b">
        <v>0</v>
      </c>
      <c r="AK132" s="79">
        <v>0</v>
      </c>
      <c r="AL132" s="85" t="s">
        <v>1033</v>
      </c>
      <c r="AM132" s="79" t="s">
        <v>1109</v>
      </c>
      <c r="AN132" s="79" t="b">
        <v>0</v>
      </c>
      <c r="AO132" s="85" t="s">
        <v>1004</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1</v>
      </c>
      <c r="BC132" s="78" t="str">
        <f>REPLACE(INDEX(GroupVertices[Group],MATCH(Edges25[[#This Row],[Vertex 2]],GroupVertices[Vertex],0)),1,1,"")</f>
        <v>1</v>
      </c>
      <c r="BD132" s="48">
        <v>0</v>
      </c>
      <c r="BE132" s="49">
        <v>0</v>
      </c>
      <c r="BF132" s="48">
        <v>0</v>
      </c>
      <c r="BG132" s="49">
        <v>0</v>
      </c>
      <c r="BH132" s="48">
        <v>0</v>
      </c>
      <c r="BI132" s="49">
        <v>0</v>
      </c>
      <c r="BJ132" s="48">
        <v>1</v>
      </c>
      <c r="BK132" s="49">
        <v>100</v>
      </c>
      <c r="BL132" s="48">
        <v>1</v>
      </c>
    </row>
    <row r="133" spans="1:64" ht="15">
      <c r="A133" s="64" t="s">
        <v>249</v>
      </c>
      <c r="B133" s="64" t="s">
        <v>324</v>
      </c>
      <c r="C133" s="65"/>
      <c r="D133" s="66"/>
      <c r="E133" s="67"/>
      <c r="F133" s="68"/>
      <c r="G133" s="65"/>
      <c r="H133" s="69"/>
      <c r="I133" s="70"/>
      <c r="J133" s="70"/>
      <c r="K133" s="34" t="s">
        <v>65</v>
      </c>
      <c r="L133" s="77">
        <v>355</v>
      </c>
      <c r="M133" s="77"/>
      <c r="N133" s="72"/>
      <c r="O133" s="79" t="s">
        <v>336</v>
      </c>
      <c r="P133" s="81">
        <v>43733.90300925926</v>
      </c>
      <c r="Q133" s="79" t="s">
        <v>464</v>
      </c>
      <c r="R133" s="79"/>
      <c r="S133" s="79"/>
      <c r="T133" s="79"/>
      <c r="U133" s="82" t="s">
        <v>566</v>
      </c>
      <c r="V133" s="82" t="s">
        <v>566</v>
      </c>
      <c r="W133" s="81">
        <v>43733.90300925926</v>
      </c>
      <c r="X133" s="82" t="s">
        <v>746</v>
      </c>
      <c r="Y133" s="79"/>
      <c r="Z133" s="79"/>
      <c r="AA133" s="85" t="s">
        <v>918</v>
      </c>
      <c r="AB133" s="79"/>
      <c r="AC133" s="79" t="b">
        <v>0</v>
      </c>
      <c r="AD133" s="79">
        <v>0</v>
      </c>
      <c r="AE133" s="85" t="s">
        <v>1033</v>
      </c>
      <c r="AF133" s="79" t="b">
        <v>0</v>
      </c>
      <c r="AG133" s="79" t="s">
        <v>1102</v>
      </c>
      <c r="AH133" s="79"/>
      <c r="AI133" s="85" t="s">
        <v>1033</v>
      </c>
      <c r="AJ133" s="79" t="b">
        <v>0</v>
      </c>
      <c r="AK133" s="79">
        <v>0</v>
      </c>
      <c r="AL133" s="85" t="s">
        <v>1033</v>
      </c>
      <c r="AM133" s="79" t="s">
        <v>1109</v>
      </c>
      <c r="AN133" s="79" t="b">
        <v>0</v>
      </c>
      <c r="AO133" s="85" t="s">
        <v>918</v>
      </c>
      <c r="AP133" s="79" t="s">
        <v>176</v>
      </c>
      <c r="AQ133" s="79">
        <v>0</v>
      </c>
      <c r="AR133" s="79">
        <v>0</v>
      </c>
      <c r="AS133" s="79" t="s">
        <v>1120</v>
      </c>
      <c r="AT133" s="79" t="s">
        <v>1124</v>
      </c>
      <c r="AU133" s="79" t="s">
        <v>1125</v>
      </c>
      <c r="AV133" s="79" t="s">
        <v>1132</v>
      </c>
      <c r="AW133" s="79" t="s">
        <v>1141</v>
      </c>
      <c r="AX133" s="79" t="s">
        <v>1149</v>
      </c>
      <c r="AY133" s="79" t="s">
        <v>1153</v>
      </c>
      <c r="AZ133" s="82" t="s">
        <v>1161</v>
      </c>
      <c r="BA133">
        <v>1</v>
      </c>
      <c r="BB133" s="78" t="str">
        <f>REPLACE(INDEX(GroupVertices[Group],MATCH(Edges25[[#This Row],[Vertex 1]],GroupVertices[Vertex],0)),1,1,"")</f>
        <v>1</v>
      </c>
      <c r="BC133" s="78" t="str">
        <f>REPLACE(INDEX(GroupVertices[Group],MATCH(Edges25[[#This Row],[Vertex 2]],GroupVertices[Vertex],0)),1,1,"")</f>
        <v>1</v>
      </c>
      <c r="BD133" s="48"/>
      <c r="BE133" s="49"/>
      <c r="BF133" s="48"/>
      <c r="BG133" s="49"/>
      <c r="BH133" s="48"/>
      <c r="BI133" s="49"/>
      <c r="BJ133" s="48"/>
      <c r="BK133" s="49"/>
      <c r="BL133" s="48"/>
    </row>
    <row r="134" spans="1:64" ht="15">
      <c r="A134" s="64" t="s">
        <v>257</v>
      </c>
      <c r="B134" s="64" t="s">
        <v>249</v>
      </c>
      <c r="C134" s="65"/>
      <c r="D134" s="66"/>
      <c r="E134" s="67"/>
      <c r="F134" s="68"/>
      <c r="G134" s="65"/>
      <c r="H134" s="69"/>
      <c r="I134" s="70"/>
      <c r="J134" s="70"/>
      <c r="K134" s="34" t="s">
        <v>66</v>
      </c>
      <c r="L134" s="77">
        <v>356</v>
      </c>
      <c r="M134" s="77"/>
      <c r="N134" s="72"/>
      <c r="O134" s="79" t="s">
        <v>337</v>
      </c>
      <c r="P134" s="81">
        <v>43705.284953703704</v>
      </c>
      <c r="Q134" s="79" t="s">
        <v>465</v>
      </c>
      <c r="R134" s="82" t="s">
        <v>540</v>
      </c>
      <c r="S134" s="79" t="s">
        <v>548</v>
      </c>
      <c r="T134" s="79"/>
      <c r="U134" s="79"/>
      <c r="V134" s="82" t="s">
        <v>611</v>
      </c>
      <c r="W134" s="81">
        <v>43705.284953703704</v>
      </c>
      <c r="X134" s="82" t="s">
        <v>747</v>
      </c>
      <c r="Y134" s="79"/>
      <c r="Z134" s="79"/>
      <c r="AA134" s="85" t="s">
        <v>919</v>
      </c>
      <c r="AB134" s="85" t="s">
        <v>921</v>
      </c>
      <c r="AC134" s="79" t="b">
        <v>0</v>
      </c>
      <c r="AD134" s="79">
        <v>0</v>
      </c>
      <c r="AE134" s="85" t="s">
        <v>1031</v>
      </c>
      <c r="AF134" s="79" t="b">
        <v>0</v>
      </c>
      <c r="AG134" s="79" t="s">
        <v>1102</v>
      </c>
      <c r="AH134" s="79"/>
      <c r="AI134" s="85" t="s">
        <v>1033</v>
      </c>
      <c r="AJ134" s="79" t="b">
        <v>0</v>
      </c>
      <c r="AK134" s="79">
        <v>0</v>
      </c>
      <c r="AL134" s="85" t="s">
        <v>1033</v>
      </c>
      <c r="AM134" s="79" t="s">
        <v>1109</v>
      </c>
      <c r="AN134" s="79" t="b">
        <v>1</v>
      </c>
      <c r="AO134" s="85" t="s">
        <v>921</v>
      </c>
      <c r="AP134" s="79" t="s">
        <v>176</v>
      </c>
      <c r="AQ134" s="79">
        <v>0</v>
      </c>
      <c r="AR134" s="79">
        <v>0</v>
      </c>
      <c r="AS134" s="79"/>
      <c r="AT134" s="79"/>
      <c r="AU134" s="79"/>
      <c r="AV134" s="79"/>
      <c r="AW134" s="79"/>
      <c r="AX134" s="79"/>
      <c r="AY134" s="79"/>
      <c r="AZ134" s="79"/>
      <c r="BA134">
        <v>2</v>
      </c>
      <c r="BB134" s="78" t="str">
        <f>REPLACE(INDEX(GroupVertices[Group],MATCH(Edges25[[#This Row],[Vertex 1]],GroupVertices[Vertex],0)),1,1,"")</f>
        <v>1</v>
      </c>
      <c r="BC134" s="78" t="str">
        <f>REPLACE(INDEX(GroupVertices[Group],MATCH(Edges25[[#This Row],[Vertex 2]],GroupVertices[Vertex],0)),1,1,"")</f>
        <v>1</v>
      </c>
      <c r="BD134" s="48">
        <v>1</v>
      </c>
      <c r="BE134" s="49">
        <v>4.761904761904762</v>
      </c>
      <c r="BF134" s="48">
        <v>0</v>
      </c>
      <c r="BG134" s="49">
        <v>0</v>
      </c>
      <c r="BH134" s="48">
        <v>0</v>
      </c>
      <c r="BI134" s="49">
        <v>0</v>
      </c>
      <c r="BJ134" s="48">
        <v>20</v>
      </c>
      <c r="BK134" s="49">
        <v>95.23809523809524</v>
      </c>
      <c r="BL134" s="48">
        <v>21</v>
      </c>
    </row>
    <row r="135" spans="1:64" ht="15">
      <c r="A135" s="64" t="s">
        <v>257</v>
      </c>
      <c r="B135" s="64" t="s">
        <v>249</v>
      </c>
      <c r="C135" s="65"/>
      <c r="D135" s="66"/>
      <c r="E135" s="67"/>
      <c r="F135" s="68"/>
      <c r="G135" s="65"/>
      <c r="H135" s="69"/>
      <c r="I135" s="70"/>
      <c r="J135" s="70"/>
      <c r="K135" s="34" t="s">
        <v>66</v>
      </c>
      <c r="L135" s="77">
        <v>357</v>
      </c>
      <c r="M135" s="77"/>
      <c r="N135" s="72"/>
      <c r="O135" s="79" t="s">
        <v>337</v>
      </c>
      <c r="P135" s="81">
        <v>43734.01122685185</v>
      </c>
      <c r="Q135" s="79" t="s">
        <v>466</v>
      </c>
      <c r="R135" s="79"/>
      <c r="S135" s="79"/>
      <c r="T135" s="79"/>
      <c r="U135" s="79"/>
      <c r="V135" s="82" t="s">
        <v>611</v>
      </c>
      <c r="W135" s="81">
        <v>43734.01122685185</v>
      </c>
      <c r="X135" s="82" t="s">
        <v>748</v>
      </c>
      <c r="Y135" s="79"/>
      <c r="Z135" s="79"/>
      <c r="AA135" s="85" t="s">
        <v>920</v>
      </c>
      <c r="AB135" s="85" t="s">
        <v>922</v>
      </c>
      <c r="AC135" s="79" t="b">
        <v>0</v>
      </c>
      <c r="AD135" s="79">
        <v>0</v>
      </c>
      <c r="AE135" s="85" t="s">
        <v>1031</v>
      </c>
      <c r="AF135" s="79" t="b">
        <v>0</v>
      </c>
      <c r="AG135" s="79" t="s">
        <v>1102</v>
      </c>
      <c r="AH135" s="79"/>
      <c r="AI135" s="85" t="s">
        <v>1033</v>
      </c>
      <c r="AJ135" s="79" t="b">
        <v>0</v>
      </c>
      <c r="AK135" s="79">
        <v>0</v>
      </c>
      <c r="AL135" s="85" t="s">
        <v>1033</v>
      </c>
      <c r="AM135" s="79" t="s">
        <v>1109</v>
      </c>
      <c r="AN135" s="79" t="b">
        <v>0</v>
      </c>
      <c r="AO135" s="85" t="s">
        <v>922</v>
      </c>
      <c r="AP135" s="79" t="s">
        <v>176</v>
      </c>
      <c r="AQ135" s="79">
        <v>0</v>
      </c>
      <c r="AR135" s="79">
        <v>0</v>
      </c>
      <c r="AS135" s="79"/>
      <c r="AT135" s="79"/>
      <c r="AU135" s="79"/>
      <c r="AV135" s="79"/>
      <c r="AW135" s="79"/>
      <c r="AX135" s="79"/>
      <c r="AY135" s="79"/>
      <c r="AZ135" s="79"/>
      <c r="BA135">
        <v>2</v>
      </c>
      <c r="BB135" s="78" t="str">
        <f>REPLACE(INDEX(GroupVertices[Group],MATCH(Edges25[[#This Row],[Vertex 1]],GroupVertices[Vertex],0)),1,1,"")</f>
        <v>1</v>
      </c>
      <c r="BC135" s="78" t="str">
        <f>REPLACE(INDEX(GroupVertices[Group],MATCH(Edges25[[#This Row],[Vertex 2]],GroupVertices[Vertex],0)),1,1,"")</f>
        <v>1</v>
      </c>
      <c r="BD135" s="48">
        <v>0</v>
      </c>
      <c r="BE135" s="49">
        <v>0</v>
      </c>
      <c r="BF135" s="48">
        <v>0</v>
      </c>
      <c r="BG135" s="49">
        <v>0</v>
      </c>
      <c r="BH135" s="48">
        <v>0</v>
      </c>
      <c r="BI135" s="49">
        <v>0</v>
      </c>
      <c r="BJ135" s="48">
        <v>12</v>
      </c>
      <c r="BK135" s="49">
        <v>100</v>
      </c>
      <c r="BL135" s="48">
        <v>12</v>
      </c>
    </row>
    <row r="136" spans="1:64" ht="15">
      <c r="A136" s="64" t="s">
        <v>249</v>
      </c>
      <c r="B136" s="64" t="s">
        <v>257</v>
      </c>
      <c r="C136" s="65"/>
      <c r="D136" s="66"/>
      <c r="E136" s="67"/>
      <c r="F136" s="68"/>
      <c r="G136" s="65"/>
      <c r="H136" s="69"/>
      <c r="I136" s="70"/>
      <c r="J136" s="70"/>
      <c r="K136" s="34" t="s">
        <v>66</v>
      </c>
      <c r="L136" s="77">
        <v>358</v>
      </c>
      <c r="M136" s="77"/>
      <c r="N136" s="72"/>
      <c r="O136" s="79" t="s">
        <v>337</v>
      </c>
      <c r="P136" s="81">
        <v>43705.27800925926</v>
      </c>
      <c r="Q136" s="79" t="s">
        <v>467</v>
      </c>
      <c r="R136" s="79"/>
      <c r="S136" s="79"/>
      <c r="T136" s="79"/>
      <c r="U136" s="79"/>
      <c r="V136" s="82" t="s">
        <v>603</v>
      </c>
      <c r="W136" s="81">
        <v>43705.27800925926</v>
      </c>
      <c r="X136" s="82" t="s">
        <v>749</v>
      </c>
      <c r="Y136" s="79"/>
      <c r="Z136" s="79"/>
      <c r="AA136" s="85" t="s">
        <v>921</v>
      </c>
      <c r="AB136" s="85" t="s">
        <v>1005</v>
      </c>
      <c r="AC136" s="79" t="b">
        <v>0</v>
      </c>
      <c r="AD136" s="79">
        <v>0</v>
      </c>
      <c r="AE136" s="85" t="s">
        <v>1072</v>
      </c>
      <c r="AF136" s="79" t="b">
        <v>0</v>
      </c>
      <c r="AG136" s="79" t="s">
        <v>1102</v>
      </c>
      <c r="AH136" s="79"/>
      <c r="AI136" s="85" t="s">
        <v>1033</v>
      </c>
      <c r="AJ136" s="79" t="b">
        <v>0</v>
      </c>
      <c r="AK136" s="79">
        <v>0</v>
      </c>
      <c r="AL136" s="85" t="s">
        <v>1033</v>
      </c>
      <c r="AM136" s="79" t="s">
        <v>1109</v>
      </c>
      <c r="AN136" s="79" t="b">
        <v>0</v>
      </c>
      <c r="AO136" s="85" t="s">
        <v>1005</v>
      </c>
      <c r="AP136" s="79" t="s">
        <v>176</v>
      </c>
      <c r="AQ136" s="79">
        <v>0</v>
      </c>
      <c r="AR136" s="79">
        <v>0</v>
      </c>
      <c r="AS136" s="79"/>
      <c r="AT136" s="79"/>
      <c r="AU136" s="79"/>
      <c r="AV136" s="79"/>
      <c r="AW136" s="79"/>
      <c r="AX136" s="79"/>
      <c r="AY136" s="79"/>
      <c r="AZ136" s="79"/>
      <c r="BA136">
        <v>3</v>
      </c>
      <c r="BB136" s="78" t="str">
        <f>REPLACE(INDEX(GroupVertices[Group],MATCH(Edges25[[#This Row],[Vertex 1]],GroupVertices[Vertex],0)),1,1,"")</f>
        <v>1</v>
      </c>
      <c r="BC136" s="78" t="str">
        <f>REPLACE(INDEX(GroupVertices[Group],MATCH(Edges25[[#This Row],[Vertex 2]],GroupVertices[Vertex],0)),1,1,"")</f>
        <v>1</v>
      </c>
      <c r="BD136" s="48">
        <v>0</v>
      </c>
      <c r="BE136" s="49">
        <v>0</v>
      </c>
      <c r="BF136" s="48">
        <v>0</v>
      </c>
      <c r="BG136" s="49">
        <v>0</v>
      </c>
      <c r="BH136" s="48">
        <v>0</v>
      </c>
      <c r="BI136" s="49">
        <v>0</v>
      </c>
      <c r="BJ136" s="48">
        <v>7</v>
      </c>
      <c r="BK136" s="49">
        <v>100</v>
      </c>
      <c r="BL136" s="48">
        <v>7</v>
      </c>
    </row>
    <row r="137" spans="1:64" ht="15">
      <c r="A137" s="64" t="s">
        <v>249</v>
      </c>
      <c r="B137" s="64" t="s">
        <v>257</v>
      </c>
      <c r="C137" s="65"/>
      <c r="D137" s="66"/>
      <c r="E137" s="67"/>
      <c r="F137" s="68"/>
      <c r="G137" s="65"/>
      <c r="H137" s="69"/>
      <c r="I137" s="70"/>
      <c r="J137" s="70"/>
      <c r="K137" s="34" t="s">
        <v>66</v>
      </c>
      <c r="L137" s="77">
        <v>360</v>
      </c>
      <c r="M137" s="77"/>
      <c r="N137" s="72"/>
      <c r="O137" s="79" t="s">
        <v>337</v>
      </c>
      <c r="P137" s="81">
        <v>43734.00334490741</v>
      </c>
      <c r="Q137" s="79" t="s">
        <v>468</v>
      </c>
      <c r="R137" s="79"/>
      <c r="S137" s="79"/>
      <c r="T137" s="79"/>
      <c r="U137" s="79"/>
      <c r="V137" s="82" t="s">
        <v>603</v>
      </c>
      <c r="W137" s="81">
        <v>43734.00334490741</v>
      </c>
      <c r="X137" s="82" t="s">
        <v>750</v>
      </c>
      <c r="Y137" s="79"/>
      <c r="Z137" s="79"/>
      <c r="AA137" s="85" t="s">
        <v>922</v>
      </c>
      <c r="AB137" s="85" t="s">
        <v>1006</v>
      </c>
      <c r="AC137" s="79" t="b">
        <v>0</v>
      </c>
      <c r="AD137" s="79">
        <v>2</v>
      </c>
      <c r="AE137" s="85" t="s">
        <v>1072</v>
      </c>
      <c r="AF137" s="79" t="b">
        <v>0</v>
      </c>
      <c r="AG137" s="79" t="s">
        <v>1102</v>
      </c>
      <c r="AH137" s="79"/>
      <c r="AI137" s="85" t="s">
        <v>1033</v>
      </c>
      <c r="AJ137" s="79" t="b">
        <v>0</v>
      </c>
      <c r="AK137" s="79">
        <v>0</v>
      </c>
      <c r="AL137" s="85" t="s">
        <v>1033</v>
      </c>
      <c r="AM137" s="79" t="s">
        <v>1109</v>
      </c>
      <c r="AN137" s="79" t="b">
        <v>0</v>
      </c>
      <c r="AO137" s="85" t="s">
        <v>1006</v>
      </c>
      <c r="AP137" s="79" t="s">
        <v>176</v>
      </c>
      <c r="AQ137" s="79">
        <v>0</v>
      </c>
      <c r="AR137" s="79">
        <v>0</v>
      </c>
      <c r="AS137" s="79"/>
      <c r="AT137" s="79"/>
      <c r="AU137" s="79"/>
      <c r="AV137" s="79"/>
      <c r="AW137" s="79"/>
      <c r="AX137" s="79"/>
      <c r="AY137" s="79"/>
      <c r="AZ137" s="79"/>
      <c r="BA137">
        <v>3</v>
      </c>
      <c r="BB137" s="78" t="str">
        <f>REPLACE(INDEX(GroupVertices[Group],MATCH(Edges25[[#This Row],[Vertex 1]],GroupVertices[Vertex],0)),1,1,"")</f>
        <v>1</v>
      </c>
      <c r="BC137" s="78" t="str">
        <f>REPLACE(INDEX(GroupVertices[Group],MATCH(Edges25[[#This Row],[Vertex 2]],GroupVertices[Vertex],0)),1,1,"")</f>
        <v>1</v>
      </c>
      <c r="BD137" s="48">
        <v>0</v>
      </c>
      <c r="BE137" s="49">
        <v>0</v>
      </c>
      <c r="BF137" s="48">
        <v>1</v>
      </c>
      <c r="BG137" s="49">
        <v>11.11111111111111</v>
      </c>
      <c r="BH137" s="48">
        <v>0</v>
      </c>
      <c r="BI137" s="49">
        <v>0</v>
      </c>
      <c r="BJ137" s="48">
        <v>8</v>
      </c>
      <c r="BK137" s="49">
        <v>88.88888888888889</v>
      </c>
      <c r="BL137" s="48">
        <v>9</v>
      </c>
    </row>
    <row r="138" spans="1:64" ht="15">
      <c r="A138" s="64" t="s">
        <v>249</v>
      </c>
      <c r="B138" s="64" t="s">
        <v>325</v>
      </c>
      <c r="C138" s="65"/>
      <c r="D138" s="66"/>
      <c r="E138" s="67"/>
      <c r="F138" s="68"/>
      <c r="G138" s="65"/>
      <c r="H138" s="69"/>
      <c r="I138" s="70"/>
      <c r="J138" s="70"/>
      <c r="K138" s="34" t="s">
        <v>65</v>
      </c>
      <c r="L138" s="77">
        <v>361</v>
      </c>
      <c r="M138" s="77"/>
      <c r="N138" s="72"/>
      <c r="O138" s="79" t="s">
        <v>337</v>
      </c>
      <c r="P138" s="81">
        <v>43689.9452662037</v>
      </c>
      <c r="Q138" s="79" t="s">
        <v>469</v>
      </c>
      <c r="R138" s="79"/>
      <c r="S138" s="79"/>
      <c r="T138" s="79"/>
      <c r="U138" s="79"/>
      <c r="V138" s="82" t="s">
        <v>603</v>
      </c>
      <c r="W138" s="81">
        <v>43689.9452662037</v>
      </c>
      <c r="X138" s="82" t="s">
        <v>751</v>
      </c>
      <c r="Y138" s="79"/>
      <c r="Z138" s="79"/>
      <c r="AA138" s="85" t="s">
        <v>923</v>
      </c>
      <c r="AB138" s="85" t="s">
        <v>1007</v>
      </c>
      <c r="AC138" s="79" t="b">
        <v>0</v>
      </c>
      <c r="AD138" s="79">
        <v>0</v>
      </c>
      <c r="AE138" s="85" t="s">
        <v>1088</v>
      </c>
      <c r="AF138" s="79" t="b">
        <v>0</v>
      </c>
      <c r="AG138" s="79" t="s">
        <v>1102</v>
      </c>
      <c r="AH138" s="79"/>
      <c r="AI138" s="85" t="s">
        <v>1033</v>
      </c>
      <c r="AJ138" s="79" t="b">
        <v>0</v>
      </c>
      <c r="AK138" s="79">
        <v>0</v>
      </c>
      <c r="AL138" s="85" t="s">
        <v>1033</v>
      </c>
      <c r="AM138" s="79" t="s">
        <v>1109</v>
      </c>
      <c r="AN138" s="79" t="b">
        <v>0</v>
      </c>
      <c r="AO138" s="85" t="s">
        <v>1007</v>
      </c>
      <c r="AP138" s="79" t="s">
        <v>176</v>
      </c>
      <c r="AQ138" s="79">
        <v>0</v>
      </c>
      <c r="AR138" s="79">
        <v>0</v>
      </c>
      <c r="AS138" s="79"/>
      <c r="AT138" s="79"/>
      <c r="AU138" s="79"/>
      <c r="AV138" s="79"/>
      <c r="AW138" s="79"/>
      <c r="AX138" s="79"/>
      <c r="AY138" s="79"/>
      <c r="AZ138" s="79"/>
      <c r="BA138">
        <v>2</v>
      </c>
      <c r="BB138" s="78" t="str">
        <f>REPLACE(INDEX(GroupVertices[Group],MATCH(Edges25[[#This Row],[Vertex 1]],GroupVertices[Vertex],0)),1,1,"")</f>
        <v>1</v>
      </c>
      <c r="BC138" s="78" t="str">
        <f>REPLACE(INDEX(GroupVertices[Group],MATCH(Edges25[[#This Row],[Vertex 2]],GroupVertices[Vertex],0)),1,1,"")</f>
        <v>1</v>
      </c>
      <c r="BD138" s="48">
        <v>1</v>
      </c>
      <c r="BE138" s="49">
        <v>11.11111111111111</v>
      </c>
      <c r="BF138" s="48">
        <v>0</v>
      </c>
      <c r="BG138" s="49">
        <v>0</v>
      </c>
      <c r="BH138" s="48">
        <v>0</v>
      </c>
      <c r="BI138" s="49">
        <v>0</v>
      </c>
      <c r="BJ138" s="48">
        <v>8</v>
      </c>
      <c r="BK138" s="49">
        <v>88.88888888888889</v>
      </c>
      <c r="BL138" s="48">
        <v>9</v>
      </c>
    </row>
    <row r="139" spans="1:64" ht="15">
      <c r="A139" s="64" t="s">
        <v>249</v>
      </c>
      <c r="B139" s="64" t="s">
        <v>325</v>
      </c>
      <c r="C139" s="65"/>
      <c r="D139" s="66"/>
      <c r="E139" s="67"/>
      <c r="F139" s="68"/>
      <c r="G139" s="65"/>
      <c r="H139" s="69"/>
      <c r="I139" s="70"/>
      <c r="J139" s="70"/>
      <c r="K139" s="34" t="s">
        <v>65</v>
      </c>
      <c r="L139" s="77">
        <v>363</v>
      </c>
      <c r="M139" s="77"/>
      <c r="N139" s="72"/>
      <c r="O139" s="79" t="s">
        <v>337</v>
      </c>
      <c r="P139" s="81">
        <v>43734.00368055556</v>
      </c>
      <c r="Q139" s="79" t="s">
        <v>470</v>
      </c>
      <c r="R139" s="79"/>
      <c r="S139" s="79"/>
      <c r="T139" s="79"/>
      <c r="U139" s="79"/>
      <c r="V139" s="82" t="s">
        <v>603</v>
      </c>
      <c r="W139" s="81">
        <v>43734.00368055556</v>
      </c>
      <c r="X139" s="82" t="s">
        <v>752</v>
      </c>
      <c r="Y139" s="79"/>
      <c r="Z139" s="79"/>
      <c r="AA139" s="85" t="s">
        <v>924</v>
      </c>
      <c r="AB139" s="85" t="s">
        <v>1008</v>
      </c>
      <c r="AC139" s="79" t="b">
        <v>0</v>
      </c>
      <c r="AD139" s="79">
        <v>0</v>
      </c>
      <c r="AE139" s="85" t="s">
        <v>1088</v>
      </c>
      <c r="AF139" s="79" t="b">
        <v>0</v>
      </c>
      <c r="AG139" s="79" t="s">
        <v>1104</v>
      </c>
      <c r="AH139" s="79"/>
      <c r="AI139" s="85" t="s">
        <v>1033</v>
      </c>
      <c r="AJ139" s="79" t="b">
        <v>0</v>
      </c>
      <c r="AK139" s="79">
        <v>0</v>
      </c>
      <c r="AL139" s="85" t="s">
        <v>1033</v>
      </c>
      <c r="AM139" s="79" t="s">
        <v>1109</v>
      </c>
      <c r="AN139" s="79" t="b">
        <v>0</v>
      </c>
      <c r="AO139" s="85" t="s">
        <v>1008</v>
      </c>
      <c r="AP139" s="79" t="s">
        <v>176</v>
      </c>
      <c r="AQ139" s="79">
        <v>0</v>
      </c>
      <c r="AR139" s="79">
        <v>0</v>
      </c>
      <c r="AS139" s="79"/>
      <c r="AT139" s="79"/>
      <c r="AU139" s="79"/>
      <c r="AV139" s="79"/>
      <c r="AW139" s="79"/>
      <c r="AX139" s="79"/>
      <c r="AY139" s="79"/>
      <c r="AZ139" s="79"/>
      <c r="BA139">
        <v>2</v>
      </c>
      <c r="BB139" s="78" t="str">
        <f>REPLACE(INDEX(GroupVertices[Group],MATCH(Edges25[[#This Row],[Vertex 1]],GroupVertices[Vertex],0)),1,1,"")</f>
        <v>1</v>
      </c>
      <c r="BC139" s="78" t="str">
        <f>REPLACE(INDEX(GroupVertices[Group],MATCH(Edges25[[#This Row],[Vertex 2]],GroupVertices[Vertex],0)),1,1,"")</f>
        <v>1</v>
      </c>
      <c r="BD139" s="48">
        <v>0</v>
      </c>
      <c r="BE139" s="49">
        <v>0</v>
      </c>
      <c r="BF139" s="48">
        <v>0</v>
      </c>
      <c r="BG139" s="49">
        <v>0</v>
      </c>
      <c r="BH139" s="48">
        <v>0</v>
      </c>
      <c r="BI139" s="49">
        <v>0</v>
      </c>
      <c r="BJ139" s="48">
        <v>2</v>
      </c>
      <c r="BK139" s="49">
        <v>100</v>
      </c>
      <c r="BL139" s="48">
        <v>2</v>
      </c>
    </row>
    <row r="140" spans="1:64" ht="15">
      <c r="A140" s="64" t="s">
        <v>245</v>
      </c>
      <c r="B140" s="64" t="s">
        <v>249</v>
      </c>
      <c r="C140" s="65"/>
      <c r="D140" s="66"/>
      <c r="E140" s="67"/>
      <c r="F140" s="68"/>
      <c r="G140" s="65"/>
      <c r="H140" s="69"/>
      <c r="I140" s="70"/>
      <c r="J140" s="70"/>
      <c r="K140" s="34" t="s">
        <v>66</v>
      </c>
      <c r="L140" s="77">
        <v>364</v>
      </c>
      <c r="M140" s="77"/>
      <c r="N140" s="72"/>
      <c r="O140" s="79" t="s">
        <v>337</v>
      </c>
      <c r="P140" s="81">
        <v>43690.81181712963</v>
      </c>
      <c r="Q140" s="79" t="s">
        <v>471</v>
      </c>
      <c r="R140" s="79"/>
      <c r="S140" s="79"/>
      <c r="T140" s="79"/>
      <c r="U140" s="79"/>
      <c r="V140" s="82" t="s">
        <v>599</v>
      </c>
      <c r="W140" s="81">
        <v>43690.81181712963</v>
      </c>
      <c r="X140" s="82" t="s">
        <v>753</v>
      </c>
      <c r="Y140" s="79"/>
      <c r="Z140" s="79"/>
      <c r="AA140" s="85" t="s">
        <v>925</v>
      </c>
      <c r="AB140" s="85" t="s">
        <v>954</v>
      </c>
      <c r="AC140" s="79" t="b">
        <v>0</v>
      </c>
      <c r="AD140" s="79">
        <v>0</v>
      </c>
      <c r="AE140" s="85" t="s">
        <v>1031</v>
      </c>
      <c r="AF140" s="79" t="b">
        <v>0</v>
      </c>
      <c r="AG140" s="79" t="s">
        <v>1102</v>
      </c>
      <c r="AH140" s="79"/>
      <c r="AI140" s="85" t="s">
        <v>1033</v>
      </c>
      <c r="AJ140" s="79" t="b">
        <v>0</v>
      </c>
      <c r="AK140" s="79">
        <v>0</v>
      </c>
      <c r="AL140" s="85" t="s">
        <v>1033</v>
      </c>
      <c r="AM140" s="79" t="s">
        <v>1110</v>
      </c>
      <c r="AN140" s="79" t="b">
        <v>0</v>
      </c>
      <c r="AO140" s="85" t="s">
        <v>954</v>
      </c>
      <c r="AP140" s="79" t="s">
        <v>176</v>
      </c>
      <c r="AQ140" s="79">
        <v>0</v>
      </c>
      <c r="AR140" s="79">
        <v>0</v>
      </c>
      <c r="AS140" s="79"/>
      <c r="AT140" s="79"/>
      <c r="AU140" s="79"/>
      <c r="AV140" s="79"/>
      <c r="AW140" s="79"/>
      <c r="AX140" s="79"/>
      <c r="AY140" s="79"/>
      <c r="AZ140" s="79"/>
      <c r="BA140">
        <v>2</v>
      </c>
      <c r="BB140" s="78" t="str">
        <f>REPLACE(INDEX(GroupVertices[Group],MATCH(Edges25[[#This Row],[Vertex 1]],GroupVertices[Vertex],0)),1,1,"")</f>
        <v>9</v>
      </c>
      <c r="BC140" s="78" t="str">
        <f>REPLACE(INDEX(GroupVertices[Group],MATCH(Edges25[[#This Row],[Vertex 2]],GroupVertices[Vertex],0)),1,1,"")</f>
        <v>1</v>
      </c>
      <c r="BD140" s="48">
        <v>0</v>
      </c>
      <c r="BE140" s="49">
        <v>0</v>
      </c>
      <c r="BF140" s="48">
        <v>0</v>
      </c>
      <c r="BG140" s="49">
        <v>0</v>
      </c>
      <c r="BH140" s="48">
        <v>0</v>
      </c>
      <c r="BI140" s="49">
        <v>0</v>
      </c>
      <c r="BJ140" s="48">
        <v>10</v>
      </c>
      <c r="BK140" s="49">
        <v>100</v>
      </c>
      <c r="BL140" s="48">
        <v>10</v>
      </c>
    </row>
    <row r="141" spans="1:64" ht="15">
      <c r="A141" s="64" t="s">
        <v>245</v>
      </c>
      <c r="B141" s="64" t="s">
        <v>249</v>
      </c>
      <c r="C141" s="65"/>
      <c r="D141" s="66"/>
      <c r="E141" s="67"/>
      <c r="F141" s="68"/>
      <c r="G141" s="65"/>
      <c r="H141" s="69"/>
      <c r="I141" s="70"/>
      <c r="J141" s="70"/>
      <c r="K141" s="34" t="s">
        <v>66</v>
      </c>
      <c r="L141" s="77">
        <v>366</v>
      </c>
      <c r="M141" s="77"/>
      <c r="N141" s="72"/>
      <c r="O141" s="79" t="s">
        <v>337</v>
      </c>
      <c r="P141" s="81">
        <v>43733.975277777776</v>
      </c>
      <c r="Q141" s="79" t="s">
        <v>472</v>
      </c>
      <c r="R141" s="79"/>
      <c r="S141" s="79"/>
      <c r="T141" s="79"/>
      <c r="U141" s="79"/>
      <c r="V141" s="82" t="s">
        <v>599</v>
      </c>
      <c r="W141" s="81">
        <v>43733.975277777776</v>
      </c>
      <c r="X141" s="82" t="s">
        <v>754</v>
      </c>
      <c r="Y141" s="79"/>
      <c r="Z141" s="79"/>
      <c r="AA141" s="85" t="s">
        <v>926</v>
      </c>
      <c r="AB141" s="85" t="s">
        <v>927</v>
      </c>
      <c r="AC141" s="79" t="b">
        <v>0</v>
      </c>
      <c r="AD141" s="79">
        <v>0</v>
      </c>
      <c r="AE141" s="85" t="s">
        <v>1031</v>
      </c>
      <c r="AF141" s="79" t="b">
        <v>0</v>
      </c>
      <c r="AG141" s="79" t="s">
        <v>1102</v>
      </c>
      <c r="AH141" s="79"/>
      <c r="AI141" s="85" t="s">
        <v>1033</v>
      </c>
      <c r="AJ141" s="79" t="b">
        <v>0</v>
      </c>
      <c r="AK141" s="79">
        <v>0</v>
      </c>
      <c r="AL141" s="85" t="s">
        <v>1033</v>
      </c>
      <c r="AM141" s="79" t="s">
        <v>1111</v>
      </c>
      <c r="AN141" s="79" t="b">
        <v>0</v>
      </c>
      <c r="AO141" s="85" t="s">
        <v>927</v>
      </c>
      <c r="AP141" s="79" t="s">
        <v>176</v>
      </c>
      <c r="AQ141" s="79">
        <v>0</v>
      </c>
      <c r="AR141" s="79">
        <v>0</v>
      </c>
      <c r="AS141" s="79"/>
      <c r="AT141" s="79"/>
      <c r="AU141" s="79"/>
      <c r="AV141" s="79"/>
      <c r="AW141" s="79"/>
      <c r="AX141" s="79"/>
      <c r="AY141" s="79"/>
      <c r="AZ141" s="79"/>
      <c r="BA141">
        <v>2</v>
      </c>
      <c r="BB141" s="78" t="str">
        <f>REPLACE(INDEX(GroupVertices[Group],MATCH(Edges25[[#This Row],[Vertex 1]],GroupVertices[Vertex],0)),1,1,"")</f>
        <v>9</v>
      </c>
      <c r="BC141" s="78" t="str">
        <f>REPLACE(INDEX(GroupVertices[Group],MATCH(Edges25[[#This Row],[Vertex 2]],GroupVertices[Vertex],0)),1,1,"")</f>
        <v>1</v>
      </c>
      <c r="BD141" s="48">
        <v>1</v>
      </c>
      <c r="BE141" s="49">
        <v>14.285714285714286</v>
      </c>
      <c r="BF141" s="48">
        <v>0</v>
      </c>
      <c r="BG141" s="49">
        <v>0</v>
      </c>
      <c r="BH141" s="48">
        <v>0</v>
      </c>
      <c r="BI141" s="49">
        <v>0</v>
      </c>
      <c r="BJ141" s="48">
        <v>6</v>
      </c>
      <c r="BK141" s="49">
        <v>85.71428571428571</v>
      </c>
      <c r="BL141" s="48">
        <v>7</v>
      </c>
    </row>
    <row r="142" spans="1:64" ht="15">
      <c r="A142" s="64" t="s">
        <v>249</v>
      </c>
      <c r="B142" s="64" t="s">
        <v>245</v>
      </c>
      <c r="C142" s="65"/>
      <c r="D142" s="66"/>
      <c r="E142" s="67"/>
      <c r="F142" s="68"/>
      <c r="G142" s="65"/>
      <c r="H142" s="69"/>
      <c r="I142" s="70"/>
      <c r="J142" s="70"/>
      <c r="K142" s="34" t="s">
        <v>66</v>
      </c>
      <c r="L142" s="77">
        <v>367</v>
      </c>
      <c r="M142" s="77"/>
      <c r="N142" s="72"/>
      <c r="O142" s="79" t="s">
        <v>337</v>
      </c>
      <c r="P142" s="81">
        <v>43733.967997685184</v>
      </c>
      <c r="Q142" s="79" t="s">
        <v>473</v>
      </c>
      <c r="R142" s="79"/>
      <c r="S142" s="79"/>
      <c r="T142" s="79"/>
      <c r="U142" s="79"/>
      <c r="V142" s="82" t="s">
        <v>603</v>
      </c>
      <c r="W142" s="81">
        <v>43733.967997685184</v>
      </c>
      <c r="X142" s="82" t="s">
        <v>755</v>
      </c>
      <c r="Y142" s="79"/>
      <c r="Z142" s="79"/>
      <c r="AA142" s="85" t="s">
        <v>927</v>
      </c>
      <c r="AB142" s="85" t="s">
        <v>1009</v>
      </c>
      <c r="AC142" s="79" t="b">
        <v>0</v>
      </c>
      <c r="AD142" s="79">
        <v>1</v>
      </c>
      <c r="AE142" s="85" t="s">
        <v>1045</v>
      </c>
      <c r="AF142" s="79" t="b">
        <v>0</v>
      </c>
      <c r="AG142" s="79" t="s">
        <v>1102</v>
      </c>
      <c r="AH142" s="79"/>
      <c r="AI142" s="85" t="s">
        <v>1033</v>
      </c>
      <c r="AJ142" s="79" t="b">
        <v>0</v>
      </c>
      <c r="AK142" s="79">
        <v>0</v>
      </c>
      <c r="AL142" s="85" t="s">
        <v>1033</v>
      </c>
      <c r="AM142" s="79" t="s">
        <v>1109</v>
      </c>
      <c r="AN142" s="79" t="b">
        <v>0</v>
      </c>
      <c r="AO142" s="85" t="s">
        <v>1009</v>
      </c>
      <c r="AP142" s="79" t="s">
        <v>176</v>
      </c>
      <c r="AQ142" s="79">
        <v>0</v>
      </c>
      <c r="AR142" s="79">
        <v>0</v>
      </c>
      <c r="AS142" s="79"/>
      <c r="AT142" s="79"/>
      <c r="AU142" s="79"/>
      <c r="AV142" s="79"/>
      <c r="AW142" s="79"/>
      <c r="AX142" s="79"/>
      <c r="AY142" s="79"/>
      <c r="AZ142" s="79"/>
      <c r="BA142">
        <v>2</v>
      </c>
      <c r="BB142" s="78" t="str">
        <f>REPLACE(INDEX(GroupVertices[Group],MATCH(Edges25[[#This Row],[Vertex 1]],GroupVertices[Vertex],0)),1,1,"")</f>
        <v>1</v>
      </c>
      <c r="BC142" s="78" t="str">
        <f>REPLACE(INDEX(GroupVertices[Group],MATCH(Edges25[[#This Row],[Vertex 2]],GroupVertices[Vertex],0)),1,1,"")</f>
        <v>9</v>
      </c>
      <c r="BD142" s="48">
        <v>1</v>
      </c>
      <c r="BE142" s="49">
        <v>16.666666666666668</v>
      </c>
      <c r="BF142" s="48">
        <v>0</v>
      </c>
      <c r="BG142" s="49">
        <v>0</v>
      </c>
      <c r="BH142" s="48">
        <v>0</v>
      </c>
      <c r="BI142" s="49">
        <v>0</v>
      </c>
      <c r="BJ142" s="48">
        <v>5</v>
      </c>
      <c r="BK142" s="49">
        <v>83.33333333333333</v>
      </c>
      <c r="BL142" s="48">
        <v>6</v>
      </c>
    </row>
    <row r="143" spans="1:64" ht="15">
      <c r="A143" s="64" t="s">
        <v>249</v>
      </c>
      <c r="B143" s="64" t="s">
        <v>245</v>
      </c>
      <c r="C143" s="65"/>
      <c r="D143" s="66"/>
      <c r="E143" s="67"/>
      <c r="F143" s="68"/>
      <c r="G143" s="65"/>
      <c r="H143" s="69"/>
      <c r="I143" s="70"/>
      <c r="J143" s="70"/>
      <c r="K143" s="34" t="s">
        <v>66</v>
      </c>
      <c r="L143" s="77">
        <v>368</v>
      </c>
      <c r="M143" s="77"/>
      <c r="N143" s="72"/>
      <c r="O143" s="79" t="s">
        <v>337</v>
      </c>
      <c r="P143" s="81">
        <v>43734.02241898148</v>
      </c>
      <c r="Q143" s="79" t="s">
        <v>474</v>
      </c>
      <c r="R143" s="79"/>
      <c r="S143" s="79"/>
      <c r="T143" s="79"/>
      <c r="U143" s="79"/>
      <c r="V143" s="82" t="s">
        <v>603</v>
      </c>
      <c r="W143" s="81">
        <v>43734.02241898148</v>
      </c>
      <c r="X143" s="82" t="s">
        <v>756</v>
      </c>
      <c r="Y143" s="79"/>
      <c r="Z143" s="79"/>
      <c r="AA143" s="85" t="s">
        <v>928</v>
      </c>
      <c r="AB143" s="85" t="s">
        <v>1010</v>
      </c>
      <c r="AC143" s="79" t="b">
        <v>0</v>
      </c>
      <c r="AD143" s="79">
        <v>3</v>
      </c>
      <c r="AE143" s="85" t="s">
        <v>1045</v>
      </c>
      <c r="AF143" s="79" t="b">
        <v>0</v>
      </c>
      <c r="AG143" s="79" t="s">
        <v>1102</v>
      </c>
      <c r="AH143" s="79"/>
      <c r="AI143" s="85" t="s">
        <v>1033</v>
      </c>
      <c r="AJ143" s="79" t="b">
        <v>0</v>
      </c>
      <c r="AK143" s="79">
        <v>0</v>
      </c>
      <c r="AL143" s="85" t="s">
        <v>1033</v>
      </c>
      <c r="AM143" s="79" t="s">
        <v>1109</v>
      </c>
      <c r="AN143" s="79" t="b">
        <v>0</v>
      </c>
      <c r="AO143" s="85" t="s">
        <v>1010</v>
      </c>
      <c r="AP143" s="79" t="s">
        <v>176</v>
      </c>
      <c r="AQ143" s="79">
        <v>0</v>
      </c>
      <c r="AR143" s="79">
        <v>0</v>
      </c>
      <c r="AS143" s="79"/>
      <c r="AT143" s="79"/>
      <c r="AU143" s="79"/>
      <c r="AV143" s="79"/>
      <c r="AW143" s="79"/>
      <c r="AX143" s="79"/>
      <c r="AY143" s="79"/>
      <c r="AZ143" s="79"/>
      <c r="BA143">
        <v>2</v>
      </c>
      <c r="BB143" s="78" t="str">
        <f>REPLACE(INDEX(GroupVertices[Group],MATCH(Edges25[[#This Row],[Vertex 1]],GroupVertices[Vertex],0)),1,1,"")</f>
        <v>1</v>
      </c>
      <c r="BC143" s="78" t="str">
        <f>REPLACE(INDEX(GroupVertices[Group],MATCH(Edges25[[#This Row],[Vertex 2]],GroupVertices[Vertex],0)),1,1,"")</f>
        <v>9</v>
      </c>
      <c r="BD143" s="48">
        <v>2</v>
      </c>
      <c r="BE143" s="49">
        <v>11.764705882352942</v>
      </c>
      <c r="BF143" s="48">
        <v>1</v>
      </c>
      <c r="BG143" s="49">
        <v>5.882352941176471</v>
      </c>
      <c r="BH143" s="48">
        <v>0</v>
      </c>
      <c r="BI143" s="49">
        <v>0</v>
      </c>
      <c r="BJ143" s="48">
        <v>14</v>
      </c>
      <c r="BK143" s="49">
        <v>82.3529411764706</v>
      </c>
      <c r="BL143" s="48">
        <v>17</v>
      </c>
    </row>
    <row r="144" spans="1:64" ht="15">
      <c r="A144" s="64" t="s">
        <v>258</v>
      </c>
      <c r="B144" s="64" t="s">
        <v>249</v>
      </c>
      <c r="C144" s="65"/>
      <c r="D144" s="66"/>
      <c r="E144" s="67"/>
      <c r="F144" s="68"/>
      <c r="G144" s="65"/>
      <c r="H144" s="69"/>
      <c r="I144" s="70"/>
      <c r="J144" s="70"/>
      <c r="K144" s="34" t="s">
        <v>66</v>
      </c>
      <c r="L144" s="77">
        <v>369</v>
      </c>
      <c r="M144" s="77"/>
      <c r="N144" s="72"/>
      <c r="O144" s="79" t="s">
        <v>337</v>
      </c>
      <c r="P144" s="81">
        <v>43735.16611111111</v>
      </c>
      <c r="Q144" s="79" t="s">
        <v>475</v>
      </c>
      <c r="R144" s="82" t="s">
        <v>541</v>
      </c>
      <c r="S144" s="79" t="s">
        <v>548</v>
      </c>
      <c r="T144" s="79"/>
      <c r="U144" s="79"/>
      <c r="V144" s="82" t="s">
        <v>612</v>
      </c>
      <c r="W144" s="81">
        <v>43735.16611111111</v>
      </c>
      <c r="X144" s="82" t="s">
        <v>757</v>
      </c>
      <c r="Y144" s="79"/>
      <c r="Z144" s="79"/>
      <c r="AA144" s="85" t="s">
        <v>929</v>
      </c>
      <c r="AB144" s="85" t="s">
        <v>931</v>
      </c>
      <c r="AC144" s="79" t="b">
        <v>0</v>
      </c>
      <c r="AD144" s="79">
        <v>0</v>
      </c>
      <c r="AE144" s="85" t="s">
        <v>1031</v>
      </c>
      <c r="AF144" s="79" t="b">
        <v>0</v>
      </c>
      <c r="AG144" s="79" t="s">
        <v>1102</v>
      </c>
      <c r="AH144" s="79"/>
      <c r="AI144" s="85" t="s">
        <v>1033</v>
      </c>
      <c r="AJ144" s="79" t="b">
        <v>0</v>
      </c>
      <c r="AK144" s="79">
        <v>0</v>
      </c>
      <c r="AL144" s="85" t="s">
        <v>1033</v>
      </c>
      <c r="AM144" s="79" t="s">
        <v>1109</v>
      </c>
      <c r="AN144" s="79" t="b">
        <v>1</v>
      </c>
      <c r="AO144" s="85" t="s">
        <v>931</v>
      </c>
      <c r="AP144" s="79" t="s">
        <v>176</v>
      </c>
      <c r="AQ144" s="79">
        <v>0</v>
      </c>
      <c r="AR144" s="79">
        <v>0</v>
      </c>
      <c r="AS144" s="79"/>
      <c r="AT144" s="79"/>
      <c r="AU144" s="79"/>
      <c r="AV144" s="79"/>
      <c r="AW144" s="79"/>
      <c r="AX144" s="79"/>
      <c r="AY144" s="79"/>
      <c r="AZ144" s="79"/>
      <c r="BA144">
        <v>1</v>
      </c>
      <c r="BB144" s="78" t="str">
        <f>REPLACE(INDEX(GroupVertices[Group],MATCH(Edges25[[#This Row],[Vertex 1]],GroupVertices[Vertex],0)),1,1,"")</f>
        <v>1</v>
      </c>
      <c r="BC144" s="78" t="str">
        <f>REPLACE(INDEX(GroupVertices[Group],MATCH(Edges25[[#This Row],[Vertex 2]],GroupVertices[Vertex],0)),1,1,"")</f>
        <v>1</v>
      </c>
      <c r="BD144" s="48">
        <v>1</v>
      </c>
      <c r="BE144" s="49">
        <v>6.666666666666667</v>
      </c>
      <c r="BF144" s="48">
        <v>0</v>
      </c>
      <c r="BG144" s="49">
        <v>0</v>
      </c>
      <c r="BH144" s="48">
        <v>0</v>
      </c>
      <c r="BI144" s="49">
        <v>0</v>
      </c>
      <c r="BJ144" s="48">
        <v>14</v>
      </c>
      <c r="BK144" s="49">
        <v>93.33333333333333</v>
      </c>
      <c r="BL144" s="48">
        <v>15</v>
      </c>
    </row>
    <row r="145" spans="1:64" ht="15">
      <c r="A145" s="64" t="s">
        <v>249</v>
      </c>
      <c r="B145" s="64" t="s">
        <v>258</v>
      </c>
      <c r="C145" s="65"/>
      <c r="D145" s="66"/>
      <c r="E145" s="67"/>
      <c r="F145" s="68"/>
      <c r="G145" s="65"/>
      <c r="H145" s="69"/>
      <c r="I145" s="70"/>
      <c r="J145" s="70"/>
      <c r="K145" s="34" t="s">
        <v>66</v>
      </c>
      <c r="L145" s="77">
        <v>370</v>
      </c>
      <c r="M145" s="77"/>
      <c r="N145" s="72"/>
      <c r="O145" s="79" t="s">
        <v>337</v>
      </c>
      <c r="P145" s="81">
        <v>43717.8671875</v>
      </c>
      <c r="Q145" s="79" t="s">
        <v>476</v>
      </c>
      <c r="R145" s="79"/>
      <c r="S145" s="79"/>
      <c r="T145" s="79"/>
      <c r="U145" s="79"/>
      <c r="V145" s="82" t="s">
        <v>603</v>
      </c>
      <c r="W145" s="81">
        <v>43717.8671875</v>
      </c>
      <c r="X145" s="82" t="s">
        <v>758</v>
      </c>
      <c r="Y145" s="79"/>
      <c r="Z145" s="79"/>
      <c r="AA145" s="85" t="s">
        <v>930</v>
      </c>
      <c r="AB145" s="85" t="s">
        <v>1011</v>
      </c>
      <c r="AC145" s="79" t="b">
        <v>0</v>
      </c>
      <c r="AD145" s="79">
        <v>1</v>
      </c>
      <c r="AE145" s="85" t="s">
        <v>1089</v>
      </c>
      <c r="AF145" s="79" t="b">
        <v>0</v>
      </c>
      <c r="AG145" s="79" t="s">
        <v>1102</v>
      </c>
      <c r="AH145" s="79"/>
      <c r="AI145" s="85" t="s">
        <v>1033</v>
      </c>
      <c r="AJ145" s="79" t="b">
        <v>0</v>
      </c>
      <c r="AK145" s="79">
        <v>0</v>
      </c>
      <c r="AL145" s="85" t="s">
        <v>1033</v>
      </c>
      <c r="AM145" s="79" t="s">
        <v>1109</v>
      </c>
      <c r="AN145" s="79" t="b">
        <v>0</v>
      </c>
      <c r="AO145" s="85" t="s">
        <v>1011</v>
      </c>
      <c r="AP145" s="79" t="s">
        <v>176</v>
      </c>
      <c r="AQ145" s="79">
        <v>0</v>
      </c>
      <c r="AR145" s="79">
        <v>0</v>
      </c>
      <c r="AS145" s="79"/>
      <c r="AT145" s="79"/>
      <c r="AU145" s="79"/>
      <c r="AV145" s="79"/>
      <c r="AW145" s="79"/>
      <c r="AX145" s="79"/>
      <c r="AY145" s="79"/>
      <c r="AZ145" s="79"/>
      <c r="BA145">
        <v>2</v>
      </c>
      <c r="BB145" s="78" t="str">
        <f>REPLACE(INDEX(GroupVertices[Group],MATCH(Edges25[[#This Row],[Vertex 1]],GroupVertices[Vertex],0)),1,1,"")</f>
        <v>1</v>
      </c>
      <c r="BC145" s="78" t="str">
        <f>REPLACE(INDEX(GroupVertices[Group],MATCH(Edges25[[#This Row],[Vertex 2]],GroupVertices[Vertex],0)),1,1,"")</f>
        <v>1</v>
      </c>
      <c r="BD145" s="48">
        <v>1</v>
      </c>
      <c r="BE145" s="49">
        <v>3.225806451612903</v>
      </c>
      <c r="BF145" s="48">
        <v>0</v>
      </c>
      <c r="BG145" s="49">
        <v>0</v>
      </c>
      <c r="BH145" s="48">
        <v>0</v>
      </c>
      <c r="BI145" s="49">
        <v>0</v>
      </c>
      <c r="BJ145" s="48">
        <v>30</v>
      </c>
      <c r="BK145" s="49">
        <v>96.7741935483871</v>
      </c>
      <c r="BL145" s="48">
        <v>31</v>
      </c>
    </row>
    <row r="146" spans="1:64" ht="15">
      <c r="A146" s="64" t="s">
        <v>249</v>
      </c>
      <c r="B146" s="64" t="s">
        <v>258</v>
      </c>
      <c r="C146" s="65"/>
      <c r="D146" s="66"/>
      <c r="E146" s="67"/>
      <c r="F146" s="68"/>
      <c r="G146" s="65"/>
      <c r="H146" s="69"/>
      <c r="I146" s="70"/>
      <c r="J146" s="70"/>
      <c r="K146" s="34" t="s">
        <v>66</v>
      </c>
      <c r="L146" s="77">
        <v>371</v>
      </c>
      <c r="M146" s="77"/>
      <c r="N146" s="72"/>
      <c r="O146" s="79" t="s">
        <v>337</v>
      </c>
      <c r="P146" s="81">
        <v>43735.09694444444</v>
      </c>
      <c r="Q146" s="79" t="s">
        <v>477</v>
      </c>
      <c r="R146" s="79"/>
      <c r="S146" s="79"/>
      <c r="T146" s="79"/>
      <c r="U146" s="79"/>
      <c r="V146" s="82" t="s">
        <v>603</v>
      </c>
      <c r="W146" s="81">
        <v>43735.09694444444</v>
      </c>
      <c r="X146" s="82" t="s">
        <v>759</v>
      </c>
      <c r="Y146" s="79"/>
      <c r="Z146" s="79"/>
      <c r="AA146" s="85" t="s">
        <v>931</v>
      </c>
      <c r="AB146" s="85" t="s">
        <v>1012</v>
      </c>
      <c r="AC146" s="79" t="b">
        <v>0</v>
      </c>
      <c r="AD146" s="79">
        <v>1</v>
      </c>
      <c r="AE146" s="85" t="s">
        <v>1089</v>
      </c>
      <c r="AF146" s="79" t="b">
        <v>0</v>
      </c>
      <c r="AG146" s="79" t="s">
        <v>1102</v>
      </c>
      <c r="AH146" s="79"/>
      <c r="AI146" s="85" t="s">
        <v>1033</v>
      </c>
      <c r="AJ146" s="79" t="b">
        <v>0</v>
      </c>
      <c r="AK146" s="79">
        <v>0</v>
      </c>
      <c r="AL146" s="85" t="s">
        <v>1033</v>
      </c>
      <c r="AM146" s="79" t="s">
        <v>1109</v>
      </c>
      <c r="AN146" s="79" t="b">
        <v>0</v>
      </c>
      <c r="AO146" s="85" t="s">
        <v>1012</v>
      </c>
      <c r="AP146" s="79" t="s">
        <v>176</v>
      </c>
      <c r="AQ146" s="79">
        <v>0</v>
      </c>
      <c r="AR146" s="79">
        <v>0</v>
      </c>
      <c r="AS146" s="79"/>
      <c r="AT146" s="79"/>
      <c r="AU146" s="79"/>
      <c r="AV146" s="79"/>
      <c r="AW146" s="79"/>
      <c r="AX146" s="79"/>
      <c r="AY146" s="79"/>
      <c r="AZ146" s="79"/>
      <c r="BA146">
        <v>2</v>
      </c>
      <c r="BB146" s="78" t="str">
        <f>REPLACE(INDEX(GroupVertices[Group],MATCH(Edges25[[#This Row],[Vertex 1]],GroupVertices[Vertex],0)),1,1,"")</f>
        <v>1</v>
      </c>
      <c r="BC146" s="78" t="str">
        <f>REPLACE(INDEX(GroupVertices[Group],MATCH(Edges25[[#This Row],[Vertex 2]],GroupVertices[Vertex],0)),1,1,"")</f>
        <v>1</v>
      </c>
      <c r="BD146" s="48">
        <v>0</v>
      </c>
      <c r="BE146" s="49">
        <v>0</v>
      </c>
      <c r="BF146" s="48">
        <v>0</v>
      </c>
      <c r="BG146" s="49">
        <v>0</v>
      </c>
      <c r="BH146" s="48">
        <v>0</v>
      </c>
      <c r="BI146" s="49">
        <v>0</v>
      </c>
      <c r="BJ146" s="48">
        <v>26</v>
      </c>
      <c r="BK146" s="49">
        <v>100</v>
      </c>
      <c r="BL146" s="48">
        <v>26</v>
      </c>
    </row>
    <row r="147" spans="1:64" ht="15">
      <c r="A147" s="64" t="s">
        <v>249</v>
      </c>
      <c r="B147" s="64" t="s">
        <v>326</v>
      </c>
      <c r="C147" s="65"/>
      <c r="D147" s="66"/>
      <c r="E147" s="67"/>
      <c r="F147" s="68"/>
      <c r="G147" s="65"/>
      <c r="H147" s="69"/>
      <c r="I147" s="70"/>
      <c r="J147" s="70"/>
      <c r="K147" s="34" t="s">
        <v>65</v>
      </c>
      <c r="L147" s="77">
        <v>372</v>
      </c>
      <c r="M147" s="77"/>
      <c r="N147" s="72"/>
      <c r="O147" s="79" t="s">
        <v>337</v>
      </c>
      <c r="P147" s="81">
        <v>43735.09974537037</v>
      </c>
      <c r="Q147" s="79" t="s">
        <v>478</v>
      </c>
      <c r="R147" s="79"/>
      <c r="S147" s="79"/>
      <c r="T147" s="79"/>
      <c r="U147" s="79"/>
      <c r="V147" s="82" t="s">
        <v>603</v>
      </c>
      <c r="W147" s="81">
        <v>43735.09974537037</v>
      </c>
      <c r="X147" s="82" t="s">
        <v>760</v>
      </c>
      <c r="Y147" s="79"/>
      <c r="Z147" s="79"/>
      <c r="AA147" s="85" t="s">
        <v>932</v>
      </c>
      <c r="AB147" s="85" t="s">
        <v>1013</v>
      </c>
      <c r="AC147" s="79" t="b">
        <v>0</v>
      </c>
      <c r="AD147" s="79">
        <v>1</v>
      </c>
      <c r="AE147" s="85" t="s">
        <v>1090</v>
      </c>
      <c r="AF147" s="79" t="b">
        <v>0</v>
      </c>
      <c r="AG147" s="79" t="s">
        <v>1102</v>
      </c>
      <c r="AH147" s="79"/>
      <c r="AI147" s="85" t="s">
        <v>1033</v>
      </c>
      <c r="AJ147" s="79" t="b">
        <v>0</v>
      </c>
      <c r="AK147" s="79">
        <v>0</v>
      </c>
      <c r="AL147" s="85" t="s">
        <v>1033</v>
      </c>
      <c r="AM147" s="79" t="s">
        <v>1109</v>
      </c>
      <c r="AN147" s="79" t="b">
        <v>0</v>
      </c>
      <c r="AO147" s="85" t="s">
        <v>1013</v>
      </c>
      <c r="AP147" s="79" t="s">
        <v>176</v>
      </c>
      <c r="AQ147" s="79">
        <v>0</v>
      </c>
      <c r="AR147" s="79">
        <v>0</v>
      </c>
      <c r="AS147" s="79"/>
      <c r="AT147" s="79"/>
      <c r="AU147" s="79"/>
      <c r="AV147" s="79"/>
      <c r="AW147" s="79"/>
      <c r="AX147" s="79"/>
      <c r="AY147" s="79"/>
      <c r="AZ147" s="79"/>
      <c r="BA147">
        <v>1</v>
      </c>
      <c r="BB147" s="78" t="str">
        <f>REPLACE(INDEX(GroupVertices[Group],MATCH(Edges25[[#This Row],[Vertex 1]],GroupVertices[Vertex],0)),1,1,"")</f>
        <v>1</v>
      </c>
      <c r="BC147" s="78" t="str">
        <f>REPLACE(INDEX(GroupVertices[Group],MATCH(Edges25[[#This Row],[Vertex 2]],GroupVertices[Vertex],0)),1,1,"")</f>
        <v>1</v>
      </c>
      <c r="BD147" s="48">
        <v>2</v>
      </c>
      <c r="BE147" s="49">
        <v>4.545454545454546</v>
      </c>
      <c r="BF147" s="48">
        <v>3</v>
      </c>
      <c r="BG147" s="49">
        <v>6.818181818181818</v>
      </c>
      <c r="BH147" s="48">
        <v>1</v>
      </c>
      <c r="BI147" s="49">
        <v>2.272727272727273</v>
      </c>
      <c r="BJ147" s="48">
        <v>39</v>
      </c>
      <c r="BK147" s="49">
        <v>88.63636363636364</v>
      </c>
      <c r="BL147" s="48">
        <v>44</v>
      </c>
    </row>
    <row r="148" spans="1:64" ht="15">
      <c r="A148" s="64" t="s">
        <v>249</v>
      </c>
      <c r="B148" s="64" t="s">
        <v>327</v>
      </c>
      <c r="C148" s="65"/>
      <c r="D148" s="66"/>
      <c r="E148" s="67"/>
      <c r="F148" s="68"/>
      <c r="G148" s="65"/>
      <c r="H148" s="69"/>
      <c r="I148" s="70"/>
      <c r="J148" s="70"/>
      <c r="K148" s="34" t="s">
        <v>65</v>
      </c>
      <c r="L148" s="77">
        <v>373</v>
      </c>
      <c r="M148" s="77"/>
      <c r="N148" s="72"/>
      <c r="O148" s="79" t="s">
        <v>337</v>
      </c>
      <c r="P148" s="81">
        <v>43737.85799768518</v>
      </c>
      <c r="Q148" s="79" t="s">
        <v>479</v>
      </c>
      <c r="R148" s="79"/>
      <c r="S148" s="79"/>
      <c r="T148" s="79"/>
      <c r="U148" s="79"/>
      <c r="V148" s="82" t="s">
        <v>603</v>
      </c>
      <c r="W148" s="81">
        <v>43737.85799768518</v>
      </c>
      <c r="X148" s="82" t="s">
        <v>761</v>
      </c>
      <c r="Y148" s="79"/>
      <c r="Z148" s="79"/>
      <c r="AA148" s="85" t="s">
        <v>933</v>
      </c>
      <c r="AB148" s="85" t="s">
        <v>1014</v>
      </c>
      <c r="AC148" s="79" t="b">
        <v>0</v>
      </c>
      <c r="AD148" s="79">
        <v>1</v>
      </c>
      <c r="AE148" s="85" t="s">
        <v>1091</v>
      </c>
      <c r="AF148" s="79" t="b">
        <v>0</v>
      </c>
      <c r="AG148" s="79" t="s">
        <v>1102</v>
      </c>
      <c r="AH148" s="79"/>
      <c r="AI148" s="85" t="s">
        <v>1033</v>
      </c>
      <c r="AJ148" s="79" t="b">
        <v>0</v>
      </c>
      <c r="AK148" s="79">
        <v>0</v>
      </c>
      <c r="AL148" s="85" t="s">
        <v>1033</v>
      </c>
      <c r="AM148" s="79" t="s">
        <v>1109</v>
      </c>
      <c r="AN148" s="79" t="b">
        <v>0</v>
      </c>
      <c r="AO148" s="85" t="s">
        <v>1014</v>
      </c>
      <c r="AP148" s="79" t="s">
        <v>176</v>
      </c>
      <c r="AQ148" s="79">
        <v>0</v>
      </c>
      <c r="AR148" s="79">
        <v>0</v>
      </c>
      <c r="AS148" s="79"/>
      <c r="AT148" s="79"/>
      <c r="AU148" s="79"/>
      <c r="AV148" s="79"/>
      <c r="AW148" s="79"/>
      <c r="AX148" s="79"/>
      <c r="AY148" s="79"/>
      <c r="AZ148" s="79"/>
      <c r="BA148">
        <v>1</v>
      </c>
      <c r="BB148" s="78" t="str">
        <f>REPLACE(INDEX(GroupVertices[Group],MATCH(Edges25[[#This Row],[Vertex 1]],GroupVertices[Vertex],0)),1,1,"")</f>
        <v>1</v>
      </c>
      <c r="BC148" s="78" t="str">
        <f>REPLACE(INDEX(GroupVertices[Group],MATCH(Edges25[[#This Row],[Vertex 2]],GroupVertices[Vertex],0)),1,1,"")</f>
        <v>1</v>
      </c>
      <c r="BD148" s="48">
        <v>0</v>
      </c>
      <c r="BE148" s="49">
        <v>0</v>
      </c>
      <c r="BF148" s="48">
        <v>0</v>
      </c>
      <c r="BG148" s="49">
        <v>0</v>
      </c>
      <c r="BH148" s="48">
        <v>0</v>
      </c>
      <c r="BI148" s="49">
        <v>0</v>
      </c>
      <c r="BJ148" s="48">
        <v>8</v>
      </c>
      <c r="BK148" s="49">
        <v>100</v>
      </c>
      <c r="BL148" s="48">
        <v>8</v>
      </c>
    </row>
    <row r="149" spans="1:64" ht="15">
      <c r="A149" s="64" t="s">
        <v>249</v>
      </c>
      <c r="B149" s="64" t="s">
        <v>328</v>
      </c>
      <c r="C149" s="65"/>
      <c r="D149" s="66"/>
      <c r="E149" s="67"/>
      <c r="F149" s="68"/>
      <c r="G149" s="65"/>
      <c r="H149" s="69"/>
      <c r="I149" s="70"/>
      <c r="J149" s="70"/>
      <c r="K149" s="34" t="s">
        <v>65</v>
      </c>
      <c r="L149" s="77">
        <v>375</v>
      </c>
      <c r="M149" s="77"/>
      <c r="N149" s="72"/>
      <c r="O149" s="79" t="s">
        <v>336</v>
      </c>
      <c r="P149" s="81">
        <v>43740.23181712963</v>
      </c>
      <c r="Q149" s="79" t="s">
        <v>480</v>
      </c>
      <c r="R149" s="79"/>
      <c r="S149" s="79"/>
      <c r="T149" s="79"/>
      <c r="U149" s="79"/>
      <c r="V149" s="82" t="s">
        <v>603</v>
      </c>
      <c r="W149" s="81">
        <v>43740.23181712963</v>
      </c>
      <c r="X149" s="82" t="s">
        <v>762</v>
      </c>
      <c r="Y149" s="79"/>
      <c r="Z149" s="79"/>
      <c r="AA149" s="85" t="s">
        <v>934</v>
      </c>
      <c r="AB149" s="85" t="s">
        <v>1015</v>
      </c>
      <c r="AC149" s="79" t="b">
        <v>0</v>
      </c>
      <c r="AD149" s="79">
        <v>0</v>
      </c>
      <c r="AE149" s="85" t="s">
        <v>1092</v>
      </c>
      <c r="AF149" s="79" t="b">
        <v>0</v>
      </c>
      <c r="AG149" s="79" t="s">
        <v>1106</v>
      </c>
      <c r="AH149" s="79"/>
      <c r="AI149" s="85" t="s">
        <v>1033</v>
      </c>
      <c r="AJ149" s="79" t="b">
        <v>0</v>
      </c>
      <c r="AK149" s="79">
        <v>0</v>
      </c>
      <c r="AL149" s="85" t="s">
        <v>1033</v>
      </c>
      <c r="AM149" s="79" t="s">
        <v>1109</v>
      </c>
      <c r="AN149" s="79" t="b">
        <v>0</v>
      </c>
      <c r="AO149" s="85" t="s">
        <v>1015</v>
      </c>
      <c r="AP149" s="79" t="s">
        <v>176</v>
      </c>
      <c r="AQ149" s="79">
        <v>0</v>
      </c>
      <c r="AR149" s="79">
        <v>0</v>
      </c>
      <c r="AS149" s="79"/>
      <c r="AT149" s="79"/>
      <c r="AU149" s="79"/>
      <c r="AV149" s="79"/>
      <c r="AW149" s="79"/>
      <c r="AX149" s="79"/>
      <c r="AY149" s="79"/>
      <c r="AZ149" s="79"/>
      <c r="BA149">
        <v>2</v>
      </c>
      <c r="BB149" s="78" t="str">
        <f>REPLACE(INDEX(GroupVertices[Group],MATCH(Edges25[[#This Row],[Vertex 1]],GroupVertices[Vertex],0)),1,1,"")</f>
        <v>1</v>
      </c>
      <c r="BC149" s="78" t="str">
        <f>REPLACE(INDEX(GroupVertices[Group],MATCH(Edges25[[#This Row],[Vertex 2]],GroupVertices[Vertex],0)),1,1,"")</f>
        <v>1</v>
      </c>
      <c r="BD149" s="48"/>
      <c r="BE149" s="49"/>
      <c r="BF149" s="48"/>
      <c r="BG149" s="49"/>
      <c r="BH149" s="48"/>
      <c r="BI149" s="49"/>
      <c r="BJ149" s="48"/>
      <c r="BK149" s="49"/>
      <c r="BL149" s="48"/>
    </row>
    <row r="150" spans="1:64" ht="15">
      <c r="A150" s="64" t="s">
        <v>259</v>
      </c>
      <c r="B150" s="64" t="s">
        <v>249</v>
      </c>
      <c r="C150" s="65"/>
      <c r="D150" s="66"/>
      <c r="E150" s="67"/>
      <c r="F150" s="68"/>
      <c r="G150" s="65"/>
      <c r="H150" s="69"/>
      <c r="I150" s="70"/>
      <c r="J150" s="70"/>
      <c r="K150" s="34" t="s">
        <v>66</v>
      </c>
      <c r="L150" s="77">
        <v>377</v>
      </c>
      <c r="M150" s="77"/>
      <c r="N150" s="72"/>
      <c r="O150" s="79" t="s">
        <v>337</v>
      </c>
      <c r="P150" s="81">
        <v>43741.208657407406</v>
      </c>
      <c r="Q150" s="79" t="s">
        <v>481</v>
      </c>
      <c r="R150" s="79"/>
      <c r="S150" s="79"/>
      <c r="T150" s="79"/>
      <c r="U150" s="79"/>
      <c r="V150" s="82" t="s">
        <v>613</v>
      </c>
      <c r="W150" s="81">
        <v>43741.208657407406</v>
      </c>
      <c r="X150" s="82" t="s">
        <v>763</v>
      </c>
      <c r="Y150" s="79"/>
      <c r="Z150" s="79"/>
      <c r="AA150" s="85" t="s">
        <v>935</v>
      </c>
      <c r="AB150" s="85" t="s">
        <v>937</v>
      </c>
      <c r="AC150" s="79" t="b">
        <v>0</v>
      </c>
      <c r="AD150" s="79">
        <v>1</v>
      </c>
      <c r="AE150" s="85" t="s">
        <v>1031</v>
      </c>
      <c r="AF150" s="79" t="b">
        <v>0</v>
      </c>
      <c r="AG150" s="79" t="s">
        <v>1102</v>
      </c>
      <c r="AH150" s="79"/>
      <c r="AI150" s="85" t="s">
        <v>1033</v>
      </c>
      <c r="AJ150" s="79" t="b">
        <v>0</v>
      </c>
      <c r="AK150" s="79">
        <v>0</v>
      </c>
      <c r="AL150" s="85" t="s">
        <v>1033</v>
      </c>
      <c r="AM150" s="79" t="s">
        <v>1109</v>
      </c>
      <c r="AN150" s="79" t="b">
        <v>0</v>
      </c>
      <c r="AO150" s="85" t="s">
        <v>937</v>
      </c>
      <c r="AP150" s="79" t="s">
        <v>176</v>
      </c>
      <c r="AQ150" s="79">
        <v>0</v>
      </c>
      <c r="AR150" s="79">
        <v>0</v>
      </c>
      <c r="AS150" s="79"/>
      <c r="AT150" s="79"/>
      <c r="AU150" s="79"/>
      <c r="AV150" s="79"/>
      <c r="AW150" s="79"/>
      <c r="AX150" s="79"/>
      <c r="AY150" s="79"/>
      <c r="AZ150" s="79"/>
      <c r="BA150">
        <v>1</v>
      </c>
      <c r="BB150" s="78" t="str">
        <f>REPLACE(INDEX(GroupVertices[Group],MATCH(Edges25[[#This Row],[Vertex 1]],GroupVertices[Vertex],0)),1,1,"")</f>
        <v>1</v>
      </c>
      <c r="BC150" s="78" t="str">
        <f>REPLACE(INDEX(GroupVertices[Group],MATCH(Edges25[[#This Row],[Vertex 2]],GroupVertices[Vertex],0)),1,1,"")</f>
        <v>1</v>
      </c>
      <c r="BD150" s="48">
        <v>1</v>
      </c>
      <c r="BE150" s="49">
        <v>9.090909090909092</v>
      </c>
      <c r="BF150" s="48">
        <v>0</v>
      </c>
      <c r="BG150" s="49">
        <v>0</v>
      </c>
      <c r="BH150" s="48">
        <v>0</v>
      </c>
      <c r="BI150" s="49">
        <v>0</v>
      </c>
      <c r="BJ150" s="48">
        <v>10</v>
      </c>
      <c r="BK150" s="49">
        <v>90.9090909090909</v>
      </c>
      <c r="BL150" s="48">
        <v>11</v>
      </c>
    </row>
    <row r="151" spans="1:64" ht="15">
      <c r="A151" s="64" t="s">
        <v>249</v>
      </c>
      <c r="B151" s="64" t="s">
        <v>259</v>
      </c>
      <c r="C151" s="65"/>
      <c r="D151" s="66"/>
      <c r="E151" s="67"/>
      <c r="F151" s="68"/>
      <c r="G151" s="65"/>
      <c r="H151" s="69"/>
      <c r="I151" s="70"/>
      <c r="J151" s="70"/>
      <c r="K151" s="34" t="s">
        <v>66</v>
      </c>
      <c r="L151" s="77">
        <v>378</v>
      </c>
      <c r="M151" s="77"/>
      <c r="N151" s="72"/>
      <c r="O151" s="79" t="s">
        <v>337</v>
      </c>
      <c r="P151" s="81">
        <v>43691.15462962963</v>
      </c>
      <c r="Q151" s="79" t="s">
        <v>482</v>
      </c>
      <c r="R151" s="79"/>
      <c r="S151" s="79"/>
      <c r="T151" s="79"/>
      <c r="U151" s="79"/>
      <c r="V151" s="82" t="s">
        <v>603</v>
      </c>
      <c r="W151" s="81">
        <v>43691.15462962963</v>
      </c>
      <c r="X151" s="82" t="s">
        <v>764</v>
      </c>
      <c r="Y151" s="79"/>
      <c r="Z151" s="79"/>
      <c r="AA151" s="85" t="s">
        <v>936</v>
      </c>
      <c r="AB151" s="85" t="s">
        <v>1016</v>
      </c>
      <c r="AC151" s="79" t="b">
        <v>0</v>
      </c>
      <c r="AD151" s="79">
        <v>0</v>
      </c>
      <c r="AE151" s="85" t="s">
        <v>1093</v>
      </c>
      <c r="AF151" s="79" t="b">
        <v>0</v>
      </c>
      <c r="AG151" s="79" t="s">
        <v>1102</v>
      </c>
      <c r="AH151" s="79"/>
      <c r="AI151" s="85" t="s">
        <v>1033</v>
      </c>
      <c r="AJ151" s="79" t="b">
        <v>0</v>
      </c>
      <c r="AK151" s="79">
        <v>0</v>
      </c>
      <c r="AL151" s="85" t="s">
        <v>1033</v>
      </c>
      <c r="AM151" s="79" t="s">
        <v>1109</v>
      </c>
      <c r="AN151" s="79" t="b">
        <v>0</v>
      </c>
      <c r="AO151" s="85" t="s">
        <v>1016</v>
      </c>
      <c r="AP151" s="79" t="s">
        <v>176</v>
      </c>
      <c r="AQ151" s="79">
        <v>0</v>
      </c>
      <c r="AR151" s="79">
        <v>0</v>
      </c>
      <c r="AS151" s="79"/>
      <c r="AT151" s="79"/>
      <c r="AU151" s="79"/>
      <c r="AV151" s="79"/>
      <c r="AW151" s="79"/>
      <c r="AX151" s="79"/>
      <c r="AY151" s="79"/>
      <c r="AZ151" s="79"/>
      <c r="BA151">
        <v>2</v>
      </c>
      <c r="BB151" s="78" t="str">
        <f>REPLACE(INDEX(GroupVertices[Group],MATCH(Edges25[[#This Row],[Vertex 1]],GroupVertices[Vertex],0)),1,1,"")</f>
        <v>1</v>
      </c>
      <c r="BC151" s="78" t="str">
        <f>REPLACE(INDEX(GroupVertices[Group],MATCH(Edges25[[#This Row],[Vertex 2]],GroupVertices[Vertex],0)),1,1,"")</f>
        <v>1</v>
      </c>
      <c r="BD151" s="48">
        <v>0</v>
      </c>
      <c r="BE151" s="49">
        <v>0</v>
      </c>
      <c r="BF151" s="48">
        <v>0</v>
      </c>
      <c r="BG151" s="49">
        <v>0</v>
      </c>
      <c r="BH151" s="48">
        <v>0</v>
      </c>
      <c r="BI151" s="49">
        <v>0</v>
      </c>
      <c r="BJ151" s="48">
        <v>16</v>
      </c>
      <c r="BK151" s="49">
        <v>100</v>
      </c>
      <c r="BL151" s="48">
        <v>16</v>
      </c>
    </row>
    <row r="152" spans="1:64" ht="15">
      <c r="A152" s="64" t="s">
        <v>249</v>
      </c>
      <c r="B152" s="64" t="s">
        <v>259</v>
      </c>
      <c r="C152" s="65"/>
      <c r="D152" s="66"/>
      <c r="E152" s="67"/>
      <c r="F152" s="68"/>
      <c r="G152" s="65"/>
      <c r="H152" s="69"/>
      <c r="I152" s="70"/>
      <c r="J152" s="70"/>
      <c r="K152" s="34" t="s">
        <v>66</v>
      </c>
      <c r="L152" s="77">
        <v>379</v>
      </c>
      <c r="M152" s="77"/>
      <c r="N152" s="72"/>
      <c r="O152" s="79" t="s">
        <v>337</v>
      </c>
      <c r="P152" s="81">
        <v>43741.207708333335</v>
      </c>
      <c r="Q152" s="79" t="s">
        <v>483</v>
      </c>
      <c r="R152" s="79"/>
      <c r="S152" s="79"/>
      <c r="T152" s="79"/>
      <c r="U152" s="79"/>
      <c r="V152" s="82" t="s">
        <v>603</v>
      </c>
      <c r="W152" s="81">
        <v>43741.207708333335</v>
      </c>
      <c r="X152" s="82" t="s">
        <v>765</v>
      </c>
      <c r="Y152" s="79"/>
      <c r="Z152" s="79"/>
      <c r="AA152" s="85" t="s">
        <v>937</v>
      </c>
      <c r="AB152" s="85" t="s">
        <v>1017</v>
      </c>
      <c r="AC152" s="79" t="b">
        <v>0</v>
      </c>
      <c r="AD152" s="79">
        <v>2</v>
      </c>
      <c r="AE152" s="85" t="s">
        <v>1093</v>
      </c>
      <c r="AF152" s="79" t="b">
        <v>0</v>
      </c>
      <c r="AG152" s="79" t="s">
        <v>1102</v>
      </c>
      <c r="AH152" s="79"/>
      <c r="AI152" s="85" t="s">
        <v>1033</v>
      </c>
      <c r="AJ152" s="79" t="b">
        <v>0</v>
      </c>
      <c r="AK152" s="79">
        <v>0</v>
      </c>
      <c r="AL152" s="85" t="s">
        <v>1033</v>
      </c>
      <c r="AM152" s="79" t="s">
        <v>1109</v>
      </c>
      <c r="AN152" s="79" t="b">
        <v>0</v>
      </c>
      <c r="AO152" s="85" t="s">
        <v>1017</v>
      </c>
      <c r="AP152" s="79" t="s">
        <v>176</v>
      </c>
      <c r="AQ152" s="79">
        <v>0</v>
      </c>
      <c r="AR152" s="79">
        <v>0</v>
      </c>
      <c r="AS152" s="79"/>
      <c r="AT152" s="79"/>
      <c r="AU152" s="79"/>
      <c r="AV152" s="79"/>
      <c r="AW152" s="79"/>
      <c r="AX152" s="79"/>
      <c r="AY152" s="79"/>
      <c r="AZ152" s="79"/>
      <c r="BA152">
        <v>2</v>
      </c>
      <c r="BB152" s="78" t="str">
        <f>REPLACE(INDEX(GroupVertices[Group],MATCH(Edges25[[#This Row],[Vertex 1]],GroupVertices[Vertex],0)),1,1,"")</f>
        <v>1</v>
      </c>
      <c r="BC152" s="78" t="str">
        <f>REPLACE(INDEX(GroupVertices[Group],MATCH(Edges25[[#This Row],[Vertex 2]],GroupVertices[Vertex],0)),1,1,"")</f>
        <v>1</v>
      </c>
      <c r="BD152" s="48">
        <v>1</v>
      </c>
      <c r="BE152" s="49">
        <v>5</v>
      </c>
      <c r="BF152" s="48">
        <v>1</v>
      </c>
      <c r="BG152" s="49">
        <v>5</v>
      </c>
      <c r="BH152" s="48">
        <v>0</v>
      </c>
      <c r="BI152" s="49">
        <v>0</v>
      </c>
      <c r="BJ152" s="48">
        <v>18</v>
      </c>
      <c r="BK152" s="49">
        <v>90</v>
      </c>
      <c r="BL152" s="48">
        <v>20</v>
      </c>
    </row>
    <row r="153" spans="1:64" ht="15">
      <c r="A153" s="64" t="s">
        <v>249</v>
      </c>
      <c r="B153" s="64" t="s">
        <v>276</v>
      </c>
      <c r="C153" s="65"/>
      <c r="D153" s="66"/>
      <c r="E153" s="67"/>
      <c r="F153" s="68"/>
      <c r="G153" s="65"/>
      <c r="H153" s="69"/>
      <c r="I153" s="70"/>
      <c r="J153" s="70"/>
      <c r="K153" s="34" t="s">
        <v>65</v>
      </c>
      <c r="L153" s="77">
        <v>381</v>
      </c>
      <c r="M153" s="77"/>
      <c r="N153" s="72"/>
      <c r="O153" s="79" t="s">
        <v>337</v>
      </c>
      <c r="P153" s="81">
        <v>43742.037141203706</v>
      </c>
      <c r="Q153" s="79" t="s">
        <v>484</v>
      </c>
      <c r="R153" s="79"/>
      <c r="S153" s="79"/>
      <c r="T153" s="79"/>
      <c r="U153" s="79"/>
      <c r="V153" s="82" t="s">
        <v>603</v>
      </c>
      <c r="W153" s="81">
        <v>43742.037141203706</v>
      </c>
      <c r="X153" s="82" t="s">
        <v>766</v>
      </c>
      <c r="Y153" s="79"/>
      <c r="Z153" s="79"/>
      <c r="AA153" s="85" t="s">
        <v>938</v>
      </c>
      <c r="AB153" s="85" t="s">
        <v>1018</v>
      </c>
      <c r="AC153" s="79" t="b">
        <v>0</v>
      </c>
      <c r="AD153" s="79">
        <v>1</v>
      </c>
      <c r="AE153" s="85" t="s">
        <v>1094</v>
      </c>
      <c r="AF153" s="79" t="b">
        <v>0</v>
      </c>
      <c r="AG153" s="79" t="s">
        <v>1102</v>
      </c>
      <c r="AH153" s="79"/>
      <c r="AI153" s="85" t="s">
        <v>1033</v>
      </c>
      <c r="AJ153" s="79" t="b">
        <v>0</v>
      </c>
      <c r="AK153" s="79">
        <v>0</v>
      </c>
      <c r="AL153" s="85" t="s">
        <v>1033</v>
      </c>
      <c r="AM153" s="79" t="s">
        <v>1109</v>
      </c>
      <c r="AN153" s="79" t="b">
        <v>0</v>
      </c>
      <c r="AO153" s="85" t="s">
        <v>1018</v>
      </c>
      <c r="AP153" s="79" t="s">
        <v>176</v>
      </c>
      <c r="AQ153" s="79">
        <v>0</v>
      </c>
      <c r="AR153" s="79">
        <v>0</v>
      </c>
      <c r="AS153" s="79"/>
      <c r="AT153" s="79"/>
      <c r="AU153" s="79"/>
      <c r="AV153" s="79"/>
      <c r="AW153" s="79"/>
      <c r="AX153" s="79"/>
      <c r="AY153" s="79"/>
      <c r="AZ153" s="79"/>
      <c r="BA153">
        <v>1</v>
      </c>
      <c r="BB153" s="78" t="str">
        <f>REPLACE(INDEX(GroupVertices[Group],MATCH(Edges25[[#This Row],[Vertex 1]],GroupVertices[Vertex],0)),1,1,"")</f>
        <v>1</v>
      </c>
      <c r="BC153" s="78" t="str">
        <f>REPLACE(INDEX(GroupVertices[Group],MATCH(Edges25[[#This Row],[Vertex 2]],GroupVertices[Vertex],0)),1,1,"")</f>
        <v>8</v>
      </c>
      <c r="BD153" s="48">
        <v>0</v>
      </c>
      <c r="BE153" s="49">
        <v>0</v>
      </c>
      <c r="BF153" s="48">
        <v>0</v>
      </c>
      <c r="BG153" s="49">
        <v>0</v>
      </c>
      <c r="BH153" s="48">
        <v>0</v>
      </c>
      <c r="BI153" s="49">
        <v>0</v>
      </c>
      <c r="BJ153" s="48">
        <v>3</v>
      </c>
      <c r="BK153" s="49">
        <v>100</v>
      </c>
      <c r="BL153" s="48">
        <v>3</v>
      </c>
    </row>
    <row r="154" spans="1:64" ht="15">
      <c r="A154" s="64" t="s">
        <v>249</v>
      </c>
      <c r="B154" s="64" t="s">
        <v>262</v>
      </c>
      <c r="C154" s="65"/>
      <c r="D154" s="66"/>
      <c r="E154" s="67"/>
      <c r="F154" s="68"/>
      <c r="G154" s="65"/>
      <c r="H154" s="69"/>
      <c r="I154" s="70"/>
      <c r="J154" s="70"/>
      <c r="K154" s="34" t="s">
        <v>65</v>
      </c>
      <c r="L154" s="77">
        <v>383</v>
      </c>
      <c r="M154" s="77"/>
      <c r="N154" s="72"/>
      <c r="O154" s="79" t="s">
        <v>337</v>
      </c>
      <c r="P154" s="81">
        <v>43709.69583333333</v>
      </c>
      <c r="Q154" s="79" t="s">
        <v>485</v>
      </c>
      <c r="R154" s="79"/>
      <c r="S154" s="79"/>
      <c r="T154" s="79"/>
      <c r="U154" s="79"/>
      <c r="V154" s="82" t="s">
        <v>603</v>
      </c>
      <c r="W154" s="81">
        <v>43709.69583333333</v>
      </c>
      <c r="X154" s="82" t="s">
        <v>767</v>
      </c>
      <c r="Y154" s="79"/>
      <c r="Z154" s="79"/>
      <c r="AA154" s="85" t="s">
        <v>939</v>
      </c>
      <c r="AB154" s="85" t="s">
        <v>1019</v>
      </c>
      <c r="AC154" s="79" t="b">
        <v>0</v>
      </c>
      <c r="AD154" s="79">
        <v>1</v>
      </c>
      <c r="AE154" s="85" t="s">
        <v>1095</v>
      </c>
      <c r="AF154" s="79" t="b">
        <v>0</v>
      </c>
      <c r="AG154" s="79" t="s">
        <v>1102</v>
      </c>
      <c r="AH154" s="79"/>
      <c r="AI154" s="85" t="s">
        <v>1033</v>
      </c>
      <c r="AJ154" s="79" t="b">
        <v>0</v>
      </c>
      <c r="AK154" s="79">
        <v>0</v>
      </c>
      <c r="AL154" s="85" t="s">
        <v>1033</v>
      </c>
      <c r="AM154" s="79" t="s">
        <v>1109</v>
      </c>
      <c r="AN154" s="79" t="b">
        <v>0</v>
      </c>
      <c r="AO154" s="85" t="s">
        <v>1019</v>
      </c>
      <c r="AP154" s="79" t="s">
        <v>176</v>
      </c>
      <c r="AQ154" s="79">
        <v>0</v>
      </c>
      <c r="AR154" s="79">
        <v>0</v>
      </c>
      <c r="AS154" s="79"/>
      <c r="AT154" s="79"/>
      <c r="AU154" s="79"/>
      <c r="AV154" s="79"/>
      <c r="AW154" s="79"/>
      <c r="AX154" s="79"/>
      <c r="AY154" s="79"/>
      <c r="AZ154" s="79"/>
      <c r="BA154">
        <v>1</v>
      </c>
      <c r="BB154" s="78" t="str">
        <f>REPLACE(INDEX(GroupVertices[Group],MATCH(Edges25[[#This Row],[Vertex 1]],GroupVertices[Vertex],0)),1,1,"")</f>
        <v>1</v>
      </c>
      <c r="BC154" s="78" t="str">
        <f>REPLACE(INDEX(GroupVertices[Group],MATCH(Edges25[[#This Row],[Vertex 2]],GroupVertices[Vertex],0)),1,1,"")</f>
        <v>5</v>
      </c>
      <c r="BD154" s="48">
        <v>0</v>
      </c>
      <c r="BE154" s="49">
        <v>0</v>
      </c>
      <c r="BF154" s="48">
        <v>0</v>
      </c>
      <c r="BG154" s="49">
        <v>0</v>
      </c>
      <c r="BH154" s="48">
        <v>0</v>
      </c>
      <c r="BI154" s="49">
        <v>0</v>
      </c>
      <c r="BJ154" s="48">
        <v>10</v>
      </c>
      <c r="BK154" s="49">
        <v>100</v>
      </c>
      <c r="BL154" s="48">
        <v>10</v>
      </c>
    </row>
    <row r="155" spans="1:64" ht="15">
      <c r="A155" s="64" t="s">
        <v>249</v>
      </c>
      <c r="B155" s="64" t="s">
        <v>262</v>
      </c>
      <c r="C155" s="65"/>
      <c r="D155" s="66"/>
      <c r="E155" s="67"/>
      <c r="F155" s="68"/>
      <c r="G155" s="65"/>
      <c r="H155" s="69"/>
      <c r="I155" s="70"/>
      <c r="J155" s="70"/>
      <c r="K155" s="34" t="s">
        <v>65</v>
      </c>
      <c r="L155" s="77">
        <v>384</v>
      </c>
      <c r="M155" s="77"/>
      <c r="N155" s="72"/>
      <c r="O155" s="79" t="s">
        <v>336</v>
      </c>
      <c r="P155" s="81">
        <v>43742.04313657407</v>
      </c>
      <c r="Q155" s="79" t="s">
        <v>486</v>
      </c>
      <c r="R155" s="79"/>
      <c r="S155" s="79"/>
      <c r="T155" s="79"/>
      <c r="U155" s="79"/>
      <c r="V155" s="82" t="s">
        <v>603</v>
      </c>
      <c r="W155" s="81">
        <v>43742.04313657407</v>
      </c>
      <c r="X155" s="82" t="s">
        <v>768</v>
      </c>
      <c r="Y155" s="79"/>
      <c r="Z155" s="79"/>
      <c r="AA155" s="85" t="s">
        <v>940</v>
      </c>
      <c r="AB155" s="85" t="s">
        <v>1020</v>
      </c>
      <c r="AC155" s="79" t="b">
        <v>0</v>
      </c>
      <c r="AD155" s="79">
        <v>0</v>
      </c>
      <c r="AE155" s="85" t="s">
        <v>1096</v>
      </c>
      <c r="AF155" s="79" t="b">
        <v>0</v>
      </c>
      <c r="AG155" s="79" t="s">
        <v>1102</v>
      </c>
      <c r="AH155" s="79"/>
      <c r="AI155" s="85" t="s">
        <v>1033</v>
      </c>
      <c r="AJ155" s="79" t="b">
        <v>0</v>
      </c>
      <c r="AK155" s="79">
        <v>0</v>
      </c>
      <c r="AL155" s="85" t="s">
        <v>1033</v>
      </c>
      <c r="AM155" s="79" t="s">
        <v>1109</v>
      </c>
      <c r="AN155" s="79" t="b">
        <v>0</v>
      </c>
      <c r="AO155" s="85" t="s">
        <v>1020</v>
      </c>
      <c r="AP155" s="79" t="s">
        <v>176</v>
      </c>
      <c r="AQ155" s="79">
        <v>0</v>
      </c>
      <c r="AR155" s="79">
        <v>0</v>
      </c>
      <c r="AS155" s="79"/>
      <c r="AT155" s="79"/>
      <c r="AU155" s="79"/>
      <c r="AV155" s="79"/>
      <c r="AW155" s="79"/>
      <c r="AX155" s="79"/>
      <c r="AY155" s="79"/>
      <c r="AZ155" s="79"/>
      <c r="BA155">
        <v>2</v>
      </c>
      <c r="BB155" s="78" t="str">
        <f>REPLACE(INDEX(GroupVertices[Group],MATCH(Edges25[[#This Row],[Vertex 1]],GroupVertices[Vertex],0)),1,1,"")</f>
        <v>1</v>
      </c>
      <c r="BC155" s="78" t="str">
        <f>REPLACE(INDEX(GroupVertices[Group],MATCH(Edges25[[#This Row],[Vertex 2]],GroupVertices[Vertex],0)),1,1,"")</f>
        <v>5</v>
      </c>
      <c r="BD155" s="48"/>
      <c r="BE155" s="49"/>
      <c r="BF155" s="48"/>
      <c r="BG155" s="49"/>
      <c r="BH155" s="48"/>
      <c r="BI155" s="49"/>
      <c r="BJ155" s="48"/>
      <c r="BK155" s="49"/>
      <c r="BL155" s="48"/>
    </row>
    <row r="156" spans="1:64" ht="15">
      <c r="A156" s="64" t="s">
        <v>249</v>
      </c>
      <c r="B156" s="64" t="s">
        <v>331</v>
      </c>
      <c r="C156" s="65"/>
      <c r="D156" s="66"/>
      <c r="E156" s="67"/>
      <c r="F156" s="68"/>
      <c r="G156" s="65"/>
      <c r="H156" s="69"/>
      <c r="I156" s="70"/>
      <c r="J156" s="70"/>
      <c r="K156" s="34" t="s">
        <v>65</v>
      </c>
      <c r="L156" s="77">
        <v>386</v>
      </c>
      <c r="M156" s="77"/>
      <c r="N156" s="72"/>
      <c r="O156" s="79" t="s">
        <v>337</v>
      </c>
      <c r="P156" s="81">
        <v>43698.92863425926</v>
      </c>
      <c r="Q156" s="79" t="s">
        <v>487</v>
      </c>
      <c r="R156" s="79"/>
      <c r="S156" s="79"/>
      <c r="T156" s="79"/>
      <c r="U156" s="79"/>
      <c r="V156" s="82" t="s">
        <v>603</v>
      </c>
      <c r="W156" s="81">
        <v>43698.92863425926</v>
      </c>
      <c r="X156" s="82" t="s">
        <v>769</v>
      </c>
      <c r="Y156" s="79"/>
      <c r="Z156" s="79"/>
      <c r="AA156" s="85" t="s">
        <v>941</v>
      </c>
      <c r="AB156" s="85" t="s">
        <v>1021</v>
      </c>
      <c r="AC156" s="79" t="b">
        <v>0</v>
      </c>
      <c r="AD156" s="79">
        <v>0</v>
      </c>
      <c r="AE156" s="85" t="s">
        <v>1097</v>
      </c>
      <c r="AF156" s="79" t="b">
        <v>0</v>
      </c>
      <c r="AG156" s="79" t="s">
        <v>1104</v>
      </c>
      <c r="AH156" s="79"/>
      <c r="AI156" s="85" t="s">
        <v>1033</v>
      </c>
      <c r="AJ156" s="79" t="b">
        <v>0</v>
      </c>
      <c r="AK156" s="79">
        <v>0</v>
      </c>
      <c r="AL156" s="85" t="s">
        <v>1033</v>
      </c>
      <c r="AM156" s="79" t="s">
        <v>1109</v>
      </c>
      <c r="AN156" s="79" t="b">
        <v>0</v>
      </c>
      <c r="AO156" s="85" t="s">
        <v>1021</v>
      </c>
      <c r="AP156" s="79" t="s">
        <v>176</v>
      </c>
      <c r="AQ156" s="79">
        <v>0</v>
      </c>
      <c r="AR156" s="79">
        <v>0</v>
      </c>
      <c r="AS156" s="79"/>
      <c r="AT156" s="79"/>
      <c r="AU156" s="79"/>
      <c r="AV156" s="79"/>
      <c r="AW156" s="79"/>
      <c r="AX156" s="79"/>
      <c r="AY156" s="79"/>
      <c r="AZ156" s="79"/>
      <c r="BA156">
        <v>3</v>
      </c>
      <c r="BB156" s="78" t="str">
        <f>REPLACE(INDEX(GroupVertices[Group],MATCH(Edges25[[#This Row],[Vertex 1]],GroupVertices[Vertex],0)),1,1,"")</f>
        <v>1</v>
      </c>
      <c r="BC156" s="78" t="str">
        <f>REPLACE(INDEX(GroupVertices[Group],MATCH(Edges25[[#This Row],[Vertex 2]],GroupVertices[Vertex],0)),1,1,"")</f>
        <v>1</v>
      </c>
      <c r="BD156" s="48">
        <v>0</v>
      </c>
      <c r="BE156" s="49">
        <v>0</v>
      </c>
      <c r="BF156" s="48">
        <v>0</v>
      </c>
      <c r="BG156" s="49">
        <v>0</v>
      </c>
      <c r="BH156" s="48">
        <v>0</v>
      </c>
      <c r="BI156" s="49">
        <v>0</v>
      </c>
      <c r="BJ156" s="48">
        <v>1</v>
      </c>
      <c r="BK156" s="49">
        <v>100</v>
      </c>
      <c r="BL156" s="48">
        <v>1</v>
      </c>
    </row>
    <row r="157" spans="1:64" ht="15">
      <c r="A157" s="64" t="s">
        <v>249</v>
      </c>
      <c r="B157" s="64" t="s">
        <v>331</v>
      </c>
      <c r="C157" s="65"/>
      <c r="D157" s="66"/>
      <c r="E157" s="67"/>
      <c r="F157" s="68"/>
      <c r="G157" s="65"/>
      <c r="H157" s="69"/>
      <c r="I157" s="70"/>
      <c r="J157" s="70"/>
      <c r="K157" s="34" t="s">
        <v>65</v>
      </c>
      <c r="L157" s="77">
        <v>387</v>
      </c>
      <c r="M157" s="77"/>
      <c r="N157" s="72"/>
      <c r="O157" s="79" t="s">
        <v>337</v>
      </c>
      <c r="P157" s="81">
        <v>43708.69981481481</v>
      </c>
      <c r="Q157" s="79" t="s">
        <v>488</v>
      </c>
      <c r="R157" s="79"/>
      <c r="S157" s="79"/>
      <c r="T157" s="79"/>
      <c r="U157" s="79"/>
      <c r="V157" s="82" t="s">
        <v>603</v>
      </c>
      <c r="W157" s="81">
        <v>43708.69981481481</v>
      </c>
      <c r="X157" s="82" t="s">
        <v>770</v>
      </c>
      <c r="Y157" s="79"/>
      <c r="Z157" s="79"/>
      <c r="AA157" s="85" t="s">
        <v>942</v>
      </c>
      <c r="AB157" s="85" t="s">
        <v>1022</v>
      </c>
      <c r="AC157" s="79" t="b">
        <v>0</v>
      </c>
      <c r="AD157" s="79">
        <v>0</v>
      </c>
      <c r="AE157" s="85" t="s">
        <v>1097</v>
      </c>
      <c r="AF157" s="79" t="b">
        <v>0</v>
      </c>
      <c r="AG157" s="79" t="s">
        <v>1102</v>
      </c>
      <c r="AH157" s="79"/>
      <c r="AI157" s="85" t="s">
        <v>1033</v>
      </c>
      <c r="AJ157" s="79" t="b">
        <v>0</v>
      </c>
      <c r="AK157" s="79">
        <v>0</v>
      </c>
      <c r="AL157" s="85" t="s">
        <v>1033</v>
      </c>
      <c r="AM157" s="79" t="s">
        <v>1109</v>
      </c>
      <c r="AN157" s="79" t="b">
        <v>0</v>
      </c>
      <c r="AO157" s="85" t="s">
        <v>1022</v>
      </c>
      <c r="AP157" s="79" t="s">
        <v>176</v>
      </c>
      <c r="AQ157" s="79">
        <v>0</v>
      </c>
      <c r="AR157" s="79">
        <v>0</v>
      </c>
      <c r="AS157" s="79"/>
      <c r="AT157" s="79"/>
      <c r="AU157" s="79"/>
      <c r="AV157" s="79"/>
      <c r="AW157" s="79"/>
      <c r="AX157" s="79"/>
      <c r="AY157" s="79"/>
      <c r="AZ157" s="79"/>
      <c r="BA157">
        <v>3</v>
      </c>
      <c r="BB157" s="78" t="str">
        <f>REPLACE(INDEX(GroupVertices[Group],MATCH(Edges25[[#This Row],[Vertex 1]],GroupVertices[Vertex],0)),1,1,"")</f>
        <v>1</v>
      </c>
      <c r="BC157" s="78" t="str">
        <f>REPLACE(INDEX(GroupVertices[Group],MATCH(Edges25[[#This Row],[Vertex 2]],GroupVertices[Vertex],0)),1,1,"")</f>
        <v>1</v>
      </c>
      <c r="BD157" s="48">
        <v>2</v>
      </c>
      <c r="BE157" s="49">
        <v>14.285714285714286</v>
      </c>
      <c r="BF157" s="48">
        <v>0</v>
      </c>
      <c r="BG157" s="49">
        <v>0</v>
      </c>
      <c r="BH157" s="48">
        <v>0</v>
      </c>
      <c r="BI157" s="49">
        <v>0</v>
      </c>
      <c r="BJ157" s="48">
        <v>12</v>
      </c>
      <c r="BK157" s="49">
        <v>85.71428571428571</v>
      </c>
      <c r="BL157" s="48">
        <v>14</v>
      </c>
    </row>
    <row r="158" spans="1:64" ht="15">
      <c r="A158" s="64" t="s">
        <v>249</v>
      </c>
      <c r="B158" s="64" t="s">
        <v>331</v>
      </c>
      <c r="C158" s="65"/>
      <c r="D158" s="66"/>
      <c r="E158" s="67"/>
      <c r="F158" s="68"/>
      <c r="G158" s="65"/>
      <c r="H158" s="69"/>
      <c r="I158" s="70"/>
      <c r="J158" s="70"/>
      <c r="K158" s="34" t="s">
        <v>65</v>
      </c>
      <c r="L158" s="77">
        <v>388</v>
      </c>
      <c r="M158" s="77"/>
      <c r="N158" s="72"/>
      <c r="O158" s="79" t="s">
        <v>337</v>
      </c>
      <c r="P158" s="81">
        <v>43742.04445601852</v>
      </c>
      <c r="Q158" s="79" t="s">
        <v>489</v>
      </c>
      <c r="R158" s="79"/>
      <c r="S158" s="79"/>
      <c r="T158" s="79"/>
      <c r="U158" s="79"/>
      <c r="V158" s="82" t="s">
        <v>603</v>
      </c>
      <c r="W158" s="81">
        <v>43742.04445601852</v>
      </c>
      <c r="X158" s="82" t="s">
        <v>771</v>
      </c>
      <c r="Y158" s="79"/>
      <c r="Z158" s="79"/>
      <c r="AA158" s="85" t="s">
        <v>943</v>
      </c>
      <c r="AB158" s="85" t="s">
        <v>1023</v>
      </c>
      <c r="AC158" s="79" t="b">
        <v>0</v>
      </c>
      <c r="AD158" s="79">
        <v>1</v>
      </c>
      <c r="AE158" s="85" t="s">
        <v>1097</v>
      </c>
      <c r="AF158" s="79" t="b">
        <v>0</v>
      </c>
      <c r="AG158" s="79" t="s">
        <v>1102</v>
      </c>
      <c r="AH158" s="79"/>
      <c r="AI158" s="85" t="s">
        <v>1033</v>
      </c>
      <c r="AJ158" s="79" t="b">
        <v>0</v>
      </c>
      <c r="AK158" s="79">
        <v>0</v>
      </c>
      <c r="AL158" s="85" t="s">
        <v>1033</v>
      </c>
      <c r="AM158" s="79" t="s">
        <v>1109</v>
      </c>
      <c r="AN158" s="79" t="b">
        <v>0</v>
      </c>
      <c r="AO158" s="85" t="s">
        <v>1023</v>
      </c>
      <c r="AP158" s="79" t="s">
        <v>176</v>
      </c>
      <c r="AQ158" s="79">
        <v>0</v>
      </c>
      <c r="AR158" s="79">
        <v>0</v>
      </c>
      <c r="AS158" s="79"/>
      <c r="AT158" s="79"/>
      <c r="AU158" s="79"/>
      <c r="AV158" s="79"/>
      <c r="AW158" s="79"/>
      <c r="AX158" s="79"/>
      <c r="AY158" s="79"/>
      <c r="AZ158" s="79"/>
      <c r="BA158">
        <v>3</v>
      </c>
      <c r="BB158" s="78" t="str">
        <f>REPLACE(INDEX(GroupVertices[Group],MATCH(Edges25[[#This Row],[Vertex 1]],GroupVertices[Vertex],0)),1,1,"")</f>
        <v>1</v>
      </c>
      <c r="BC158" s="78" t="str">
        <f>REPLACE(INDEX(GroupVertices[Group],MATCH(Edges25[[#This Row],[Vertex 2]],GroupVertices[Vertex],0)),1,1,"")</f>
        <v>1</v>
      </c>
      <c r="BD158" s="48">
        <v>3</v>
      </c>
      <c r="BE158" s="49">
        <v>13.043478260869565</v>
      </c>
      <c r="BF158" s="48">
        <v>0</v>
      </c>
      <c r="BG158" s="49">
        <v>0</v>
      </c>
      <c r="BH158" s="48">
        <v>0</v>
      </c>
      <c r="BI158" s="49">
        <v>0</v>
      </c>
      <c r="BJ158" s="48">
        <v>20</v>
      </c>
      <c r="BK158" s="49">
        <v>86.95652173913044</v>
      </c>
      <c r="BL158" s="48">
        <v>23</v>
      </c>
    </row>
    <row r="159" spans="1:64" ht="15">
      <c r="A159" s="64" t="s">
        <v>260</v>
      </c>
      <c r="B159" s="64" t="s">
        <v>249</v>
      </c>
      <c r="C159" s="65"/>
      <c r="D159" s="66"/>
      <c r="E159" s="67"/>
      <c r="F159" s="68"/>
      <c r="G159" s="65"/>
      <c r="H159" s="69"/>
      <c r="I159" s="70"/>
      <c r="J159" s="70"/>
      <c r="K159" s="34" t="s">
        <v>66</v>
      </c>
      <c r="L159" s="77">
        <v>389</v>
      </c>
      <c r="M159" s="77"/>
      <c r="N159" s="72"/>
      <c r="O159" s="79" t="s">
        <v>337</v>
      </c>
      <c r="P159" s="81">
        <v>43745.12327546296</v>
      </c>
      <c r="Q159" s="79" t="s">
        <v>490</v>
      </c>
      <c r="R159" s="79"/>
      <c r="S159" s="79"/>
      <c r="T159" s="79"/>
      <c r="U159" s="79"/>
      <c r="V159" s="82" t="s">
        <v>614</v>
      </c>
      <c r="W159" s="81">
        <v>43745.12327546296</v>
      </c>
      <c r="X159" s="82" t="s">
        <v>772</v>
      </c>
      <c r="Y159" s="79"/>
      <c r="Z159" s="79"/>
      <c r="AA159" s="85" t="s">
        <v>944</v>
      </c>
      <c r="AB159" s="85" t="s">
        <v>945</v>
      </c>
      <c r="AC159" s="79" t="b">
        <v>0</v>
      </c>
      <c r="AD159" s="79">
        <v>0</v>
      </c>
      <c r="AE159" s="85" t="s">
        <v>1031</v>
      </c>
      <c r="AF159" s="79" t="b">
        <v>0</v>
      </c>
      <c r="AG159" s="79" t="s">
        <v>1102</v>
      </c>
      <c r="AH159" s="79"/>
      <c r="AI159" s="85" t="s">
        <v>1033</v>
      </c>
      <c r="AJ159" s="79" t="b">
        <v>0</v>
      </c>
      <c r="AK159" s="79">
        <v>0</v>
      </c>
      <c r="AL159" s="85" t="s">
        <v>1033</v>
      </c>
      <c r="AM159" s="79" t="s">
        <v>1109</v>
      </c>
      <c r="AN159" s="79" t="b">
        <v>0</v>
      </c>
      <c r="AO159" s="85" t="s">
        <v>945</v>
      </c>
      <c r="AP159" s="79" t="s">
        <v>176</v>
      </c>
      <c r="AQ159" s="79">
        <v>0</v>
      </c>
      <c r="AR159" s="79">
        <v>0</v>
      </c>
      <c r="AS159" s="79"/>
      <c r="AT159" s="79"/>
      <c r="AU159" s="79"/>
      <c r="AV159" s="79"/>
      <c r="AW159" s="79"/>
      <c r="AX159" s="79"/>
      <c r="AY159" s="79"/>
      <c r="AZ159" s="79"/>
      <c r="BA159">
        <v>1</v>
      </c>
      <c r="BB159" s="78" t="str">
        <f>REPLACE(INDEX(GroupVertices[Group],MATCH(Edges25[[#This Row],[Vertex 1]],GroupVertices[Vertex],0)),1,1,"")</f>
        <v>1</v>
      </c>
      <c r="BC159" s="78" t="str">
        <f>REPLACE(INDEX(GroupVertices[Group],MATCH(Edges25[[#This Row],[Vertex 2]],GroupVertices[Vertex],0)),1,1,"")</f>
        <v>1</v>
      </c>
      <c r="BD159" s="48">
        <v>0</v>
      </c>
      <c r="BE159" s="49">
        <v>0</v>
      </c>
      <c r="BF159" s="48">
        <v>0</v>
      </c>
      <c r="BG159" s="49">
        <v>0</v>
      </c>
      <c r="BH159" s="48">
        <v>0</v>
      </c>
      <c r="BI159" s="49">
        <v>0</v>
      </c>
      <c r="BJ159" s="48">
        <v>10</v>
      </c>
      <c r="BK159" s="49">
        <v>100</v>
      </c>
      <c r="BL159" s="48">
        <v>10</v>
      </c>
    </row>
    <row r="160" spans="1:64" ht="15">
      <c r="A160" s="64" t="s">
        <v>249</v>
      </c>
      <c r="B160" s="64" t="s">
        <v>260</v>
      </c>
      <c r="C160" s="65"/>
      <c r="D160" s="66"/>
      <c r="E160" s="67"/>
      <c r="F160" s="68"/>
      <c r="G160" s="65"/>
      <c r="H160" s="69"/>
      <c r="I160" s="70"/>
      <c r="J160" s="70"/>
      <c r="K160" s="34" t="s">
        <v>66</v>
      </c>
      <c r="L160" s="77">
        <v>390</v>
      </c>
      <c r="M160" s="77"/>
      <c r="N160" s="72"/>
      <c r="O160" s="79" t="s">
        <v>337</v>
      </c>
      <c r="P160" s="81">
        <v>43744.664247685185</v>
      </c>
      <c r="Q160" s="79" t="s">
        <v>491</v>
      </c>
      <c r="R160" s="79"/>
      <c r="S160" s="79"/>
      <c r="T160" s="79"/>
      <c r="U160" s="79"/>
      <c r="V160" s="82" t="s">
        <v>603</v>
      </c>
      <c r="W160" s="81">
        <v>43744.664247685185</v>
      </c>
      <c r="X160" s="82" t="s">
        <v>773</v>
      </c>
      <c r="Y160" s="79"/>
      <c r="Z160" s="79"/>
      <c r="AA160" s="85" t="s">
        <v>945</v>
      </c>
      <c r="AB160" s="85" t="s">
        <v>1024</v>
      </c>
      <c r="AC160" s="79" t="b">
        <v>0</v>
      </c>
      <c r="AD160" s="79">
        <v>0</v>
      </c>
      <c r="AE160" s="85" t="s">
        <v>1098</v>
      </c>
      <c r="AF160" s="79" t="b">
        <v>0</v>
      </c>
      <c r="AG160" s="79" t="s">
        <v>1102</v>
      </c>
      <c r="AH160" s="79"/>
      <c r="AI160" s="85" t="s">
        <v>1033</v>
      </c>
      <c r="AJ160" s="79" t="b">
        <v>0</v>
      </c>
      <c r="AK160" s="79">
        <v>0</v>
      </c>
      <c r="AL160" s="85" t="s">
        <v>1033</v>
      </c>
      <c r="AM160" s="79" t="s">
        <v>1109</v>
      </c>
      <c r="AN160" s="79" t="b">
        <v>0</v>
      </c>
      <c r="AO160" s="85" t="s">
        <v>1024</v>
      </c>
      <c r="AP160" s="79" t="s">
        <v>176</v>
      </c>
      <c r="AQ160" s="79">
        <v>0</v>
      </c>
      <c r="AR160" s="79">
        <v>0</v>
      </c>
      <c r="AS160" s="79"/>
      <c r="AT160" s="79"/>
      <c r="AU160" s="79"/>
      <c r="AV160" s="79"/>
      <c r="AW160" s="79"/>
      <c r="AX160" s="79"/>
      <c r="AY160" s="79"/>
      <c r="AZ160" s="79"/>
      <c r="BA160">
        <v>1</v>
      </c>
      <c r="BB160" s="78" t="str">
        <f>REPLACE(INDEX(GroupVertices[Group],MATCH(Edges25[[#This Row],[Vertex 1]],GroupVertices[Vertex],0)),1,1,"")</f>
        <v>1</v>
      </c>
      <c r="BC160" s="78" t="str">
        <f>REPLACE(INDEX(GroupVertices[Group],MATCH(Edges25[[#This Row],[Vertex 2]],GroupVertices[Vertex],0)),1,1,"")</f>
        <v>1</v>
      </c>
      <c r="BD160" s="48">
        <v>1</v>
      </c>
      <c r="BE160" s="49">
        <v>16.666666666666668</v>
      </c>
      <c r="BF160" s="48">
        <v>0</v>
      </c>
      <c r="BG160" s="49">
        <v>0</v>
      </c>
      <c r="BH160" s="48">
        <v>0</v>
      </c>
      <c r="BI160" s="49">
        <v>0</v>
      </c>
      <c r="BJ160" s="48">
        <v>5</v>
      </c>
      <c r="BK160" s="49">
        <v>83.33333333333333</v>
      </c>
      <c r="BL160" s="48">
        <v>6</v>
      </c>
    </row>
    <row r="161" spans="1:64" ht="15">
      <c r="A161" s="64" t="s">
        <v>249</v>
      </c>
      <c r="B161" s="64" t="s">
        <v>332</v>
      </c>
      <c r="C161" s="65"/>
      <c r="D161" s="66"/>
      <c r="E161" s="67"/>
      <c r="F161" s="68"/>
      <c r="G161" s="65"/>
      <c r="H161" s="69"/>
      <c r="I161" s="70"/>
      <c r="J161" s="70"/>
      <c r="K161" s="34" t="s">
        <v>65</v>
      </c>
      <c r="L161" s="77">
        <v>391</v>
      </c>
      <c r="M161" s="77"/>
      <c r="N161" s="72"/>
      <c r="O161" s="79" t="s">
        <v>336</v>
      </c>
      <c r="P161" s="81">
        <v>43747.91957175926</v>
      </c>
      <c r="Q161" s="79" t="s">
        <v>492</v>
      </c>
      <c r="R161" s="79"/>
      <c r="S161" s="79"/>
      <c r="T161" s="79"/>
      <c r="U161" s="79"/>
      <c r="V161" s="82" t="s">
        <v>603</v>
      </c>
      <c r="W161" s="81">
        <v>43747.91957175926</v>
      </c>
      <c r="X161" s="82" t="s">
        <v>774</v>
      </c>
      <c r="Y161" s="79"/>
      <c r="Z161" s="79"/>
      <c r="AA161" s="85" t="s">
        <v>946</v>
      </c>
      <c r="AB161" s="85" t="s">
        <v>1025</v>
      </c>
      <c r="AC161" s="79" t="b">
        <v>0</v>
      </c>
      <c r="AD161" s="79">
        <v>0</v>
      </c>
      <c r="AE161" s="85" t="s">
        <v>1099</v>
      </c>
      <c r="AF161" s="79" t="b">
        <v>0</v>
      </c>
      <c r="AG161" s="79" t="s">
        <v>1104</v>
      </c>
      <c r="AH161" s="79"/>
      <c r="AI161" s="85" t="s">
        <v>1033</v>
      </c>
      <c r="AJ161" s="79" t="b">
        <v>0</v>
      </c>
      <c r="AK161" s="79">
        <v>0</v>
      </c>
      <c r="AL161" s="85" t="s">
        <v>1033</v>
      </c>
      <c r="AM161" s="79" t="s">
        <v>1109</v>
      </c>
      <c r="AN161" s="79" t="b">
        <v>0</v>
      </c>
      <c r="AO161" s="85" t="s">
        <v>1025</v>
      </c>
      <c r="AP161" s="79" t="s">
        <v>176</v>
      </c>
      <c r="AQ161" s="79">
        <v>0</v>
      </c>
      <c r="AR161" s="79">
        <v>0</v>
      </c>
      <c r="AS161" s="79"/>
      <c r="AT161" s="79"/>
      <c r="AU161" s="79"/>
      <c r="AV161" s="79"/>
      <c r="AW161" s="79"/>
      <c r="AX161" s="79"/>
      <c r="AY161" s="79"/>
      <c r="AZ161" s="79"/>
      <c r="BA161">
        <v>1</v>
      </c>
      <c r="BB161" s="78" t="str">
        <f>REPLACE(INDEX(GroupVertices[Group],MATCH(Edges25[[#This Row],[Vertex 1]],GroupVertices[Vertex],0)),1,1,"")</f>
        <v>1</v>
      </c>
      <c r="BC161" s="78" t="str">
        <f>REPLACE(INDEX(GroupVertices[Group],MATCH(Edges25[[#This Row],[Vertex 2]],GroupVertices[Vertex],0)),1,1,"")</f>
        <v>1</v>
      </c>
      <c r="BD161" s="48"/>
      <c r="BE161" s="49"/>
      <c r="BF161" s="48"/>
      <c r="BG161" s="49"/>
      <c r="BH161" s="48"/>
      <c r="BI161" s="49"/>
      <c r="BJ161" s="48"/>
      <c r="BK161" s="49"/>
      <c r="BL161" s="48"/>
    </row>
    <row r="162" spans="1:64" ht="15">
      <c r="A162" s="64" t="s">
        <v>249</v>
      </c>
      <c r="B162" s="64" t="s">
        <v>333</v>
      </c>
      <c r="C162" s="65"/>
      <c r="D162" s="66"/>
      <c r="E162" s="67"/>
      <c r="F162" s="68"/>
      <c r="G162" s="65"/>
      <c r="H162" s="69"/>
      <c r="I162" s="70"/>
      <c r="J162" s="70"/>
      <c r="K162" s="34" t="s">
        <v>65</v>
      </c>
      <c r="L162" s="77">
        <v>394</v>
      </c>
      <c r="M162" s="77"/>
      <c r="N162" s="72"/>
      <c r="O162" s="79" t="s">
        <v>337</v>
      </c>
      <c r="P162" s="81">
        <v>43748.64166666667</v>
      </c>
      <c r="Q162" s="79" t="s">
        <v>493</v>
      </c>
      <c r="R162" s="79"/>
      <c r="S162" s="79"/>
      <c r="T162" s="79"/>
      <c r="U162" s="79"/>
      <c r="V162" s="82" t="s">
        <v>603</v>
      </c>
      <c r="W162" s="81">
        <v>43748.64166666667</v>
      </c>
      <c r="X162" s="82" t="s">
        <v>775</v>
      </c>
      <c r="Y162" s="79"/>
      <c r="Z162" s="79"/>
      <c r="AA162" s="85" t="s">
        <v>947</v>
      </c>
      <c r="AB162" s="85" t="s">
        <v>1026</v>
      </c>
      <c r="AC162" s="79" t="b">
        <v>0</v>
      </c>
      <c r="AD162" s="79">
        <v>2</v>
      </c>
      <c r="AE162" s="85" t="s">
        <v>1099</v>
      </c>
      <c r="AF162" s="79" t="b">
        <v>0</v>
      </c>
      <c r="AG162" s="79" t="s">
        <v>1102</v>
      </c>
      <c r="AH162" s="79"/>
      <c r="AI162" s="85" t="s">
        <v>1033</v>
      </c>
      <c r="AJ162" s="79" t="b">
        <v>0</v>
      </c>
      <c r="AK162" s="79">
        <v>0</v>
      </c>
      <c r="AL162" s="85" t="s">
        <v>1033</v>
      </c>
      <c r="AM162" s="79" t="s">
        <v>1109</v>
      </c>
      <c r="AN162" s="79" t="b">
        <v>0</v>
      </c>
      <c r="AO162" s="85" t="s">
        <v>1026</v>
      </c>
      <c r="AP162" s="79" t="s">
        <v>176</v>
      </c>
      <c r="AQ162" s="79">
        <v>0</v>
      </c>
      <c r="AR162" s="79">
        <v>0</v>
      </c>
      <c r="AS162" s="79"/>
      <c r="AT162" s="79"/>
      <c r="AU162" s="79"/>
      <c r="AV162" s="79"/>
      <c r="AW162" s="79"/>
      <c r="AX162" s="79"/>
      <c r="AY162" s="79"/>
      <c r="AZ162" s="79"/>
      <c r="BA162">
        <v>2</v>
      </c>
      <c r="BB162" s="78" t="str">
        <f>REPLACE(INDEX(GroupVertices[Group],MATCH(Edges25[[#This Row],[Vertex 1]],GroupVertices[Vertex],0)),1,1,"")</f>
        <v>1</v>
      </c>
      <c r="BC162" s="78" t="str">
        <f>REPLACE(INDEX(GroupVertices[Group],MATCH(Edges25[[#This Row],[Vertex 2]],GroupVertices[Vertex],0)),1,1,"")</f>
        <v>1</v>
      </c>
      <c r="BD162" s="48">
        <v>0</v>
      </c>
      <c r="BE162" s="49">
        <v>0</v>
      </c>
      <c r="BF162" s="48">
        <v>0</v>
      </c>
      <c r="BG162" s="49">
        <v>0</v>
      </c>
      <c r="BH162" s="48">
        <v>0</v>
      </c>
      <c r="BI162" s="49">
        <v>0</v>
      </c>
      <c r="BJ162" s="48">
        <v>8</v>
      </c>
      <c r="BK162" s="49">
        <v>100</v>
      </c>
      <c r="BL162" s="48">
        <v>8</v>
      </c>
    </row>
    <row r="163" spans="1:64" ht="15">
      <c r="A163" s="64" t="s">
        <v>249</v>
      </c>
      <c r="B163" s="64" t="s">
        <v>334</v>
      </c>
      <c r="C163" s="65"/>
      <c r="D163" s="66"/>
      <c r="E163" s="67"/>
      <c r="F163" s="68"/>
      <c r="G163" s="65"/>
      <c r="H163" s="69"/>
      <c r="I163" s="70"/>
      <c r="J163" s="70"/>
      <c r="K163" s="34" t="s">
        <v>65</v>
      </c>
      <c r="L163" s="77">
        <v>395</v>
      </c>
      <c r="M163" s="77"/>
      <c r="N163" s="72"/>
      <c r="O163" s="79" t="s">
        <v>337</v>
      </c>
      <c r="P163" s="81">
        <v>43748.642916666664</v>
      </c>
      <c r="Q163" s="79" t="s">
        <v>494</v>
      </c>
      <c r="R163" s="79"/>
      <c r="S163" s="79"/>
      <c r="T163" s="79"/>
      <c r="U163" s="79"/>
      <c r="V163" s="82" t="s">
        <v>603</v>
      </c>
      <c r="W163" s="81">
        <v>43748.642916666664</v>
      </c>
      <c r="X163" s="82" t="s">
        <v>776</v>
      </c>
      <c r="Y163" s="79"/>
      <c r="Z163" s="79"/>
      <c r="AA163" s="85" t="s">
        <v>948</v>
      </c>
      <c r="AB163" s="85" t="s">
        <v>1027</v>
      </c>
      <c r="AC163" s="79" t="b">
        <v>0</v>
      </c>
      <c r="AD163" s="79">
        <v>1</v>
      </c>
      <c r="AE163" s="85" t="s">
        <v>1100</v>
      </c>
      <c r="AF163" s="79" t="b">
        <v>0</v>
      </c>
      <c r="AG163" s="79" t="s">
        <v>1102</v>
      </c>
      <c r="AH163" s="79"/>
      <c r="AI163" s="85" t="s">
        <v>1033</v>
      </c>
      <c r="AJ163" s="79" t="b">
        <v>0</v>
      </c>
      <c r="AK163" s="79">
        <v>0</v>
      </c>
      <c r="AL163" s="85" t="s">
        <v>1033</v>
      </c>
      <c r="AM163" s="79" t="s">
        <v>1109</v>
      </c>
      <c r="AN163" s="79" t="b">
        <v>0</v>
      </c>
      <c r="AO163" s="85" t="s">
        <v>1027</v>
      </c>
      <c r="AP163" s="79" t="s">
        <v>176</v>
      </c>
      <c r="AQ163" s="79">
        <v>0</v>
      </c>
      <c r="AR163" s="79">
        <v>0</v>
      </c>
      <c r="AS163" s="79"/>
      <c r="AT163" s="79"/>
      <c r="AU163" s="79"/>
      <c r="AV163" s="79"/>
      <c r="AW163" s="79"/>
      <c r="AX163" s="79"/>
      <c r="AY163" s="79"/>
      <c r="AZ163" s="79"/>
      <c r="BA163">
        <v>1</v>
      </c>
      <c r="BB163" s="78" t="str">
        <f>REPLACE(INDEX(GroupVertices[Group],MATCH(Edges25[[#This Row],[Vertex 1]],GroupVertices[Vertex],0)),1,1,"")</f>
        <v>1</v>
      </c>
      <c r="BC163" s="78" t="str">
        <f>REPLACE(INDEX(GroupVertices[Group],MATCH(Edges25[[#This Row],[Vertex 2]],GroupVertices[Vertex],0)),1,1,"")</f>
        <v>1</v>
      </c>
      <c r="BD163" s="48">
        <v>0</v>
      </c>
      <c r="BE163" s="49">
        <v>0</v>
      </c>
      <c r="BF163" s="48">
        <v>1</v>
      </c>
      <c r="BG163" s="49">
        <v>6.666666666666667</v>
      </c>
      <c r="BH163" s="48">
        <v>1</v>
      </c>
      <c r="BI163" s="49">
        <v>6.666666666666667</v>
      </c>
      <c r="BJ163" s="48">
        <v>14</v>
      </c>
      <c r="BK163" s="49">
        <v>93.33333333333333</v>
      </c>
      <c r="BL163" s="48">
        <v>15</v>
      </c>
    </row>
    <row r="164" spans="1:64" ht="15">
      <c r="A164" s="64" t="s">
        <v>249</v>
      </c>
      <c r="B164" s="64" t="s">
        <v>335</v>
      </c>
      <c r="C164" s="65"/>
      <c r="D164" s="66"/>
      <c r="E164" s="67"/>
      <c r="F164" s="68"/>
      <c r="G164" s="65"/>
      <c r="H164" s="69"/>
      <c r="I164" s="70"/>
      <c r="J164" s="70"/>
      <c r="K164" s="34" t="s">
        <v>65</v>
      </c>
      <c r="L164" s="77">
        <v>396</v>
      </c>
      <c r="M164" s="77"/>
      <c r="N164" s="72"/>
      <c r="O164" s="79" t="s">
        <v>337</v>
      </c>
      <c r="P164" s="81">
        <v>43700.66119212963</v>
      </c>
      <c r="Q164" s="79" t="s">
        <v>495</v>
      </c>
      <c r="R164" s="79"/>
      <c r="S164" s="79"/>
      <c r="T164" s="79"/>
      <c r="U164" s="79"/>
      <c r="V164" s="82" t="s">
        <v>603</v>
      </c>
      <c r="W164" s="81">
        <v>43700.66119212963</v>
      </c>
      <c r="X164" s="82" t="s">
        <v>777</v>
      </c>
      <c r="Y164" s="79"/>
      <c r="Z164" s="79"/>
      <c r="AA164" s="85" t="s">
        <v>949</v>
      </c>
      <c r="AB164" s="85" t="s">
        <v>1028</v>
      </c>
      <c r="AC164" s="79" t="b">
        <v>0</v>
      </c>
      <c r="AD164" s="79">
        <v>0</v>
      </c>
      <c r="AE164" s="85" t="s">
        <v>1101</v>
      </c>
      <c r="AF164" s="79" t="b">
        <v>0</v>
      </c>
      <c r="AG164" s="79" t="s">
        <v>1107</v>
      </c>
      <c r="AH164" s="79"/>
      <c r="AI164" s="85" t="s">
        <v>1033</v>
      </c>
      <c r="AJ164" s="79" t="b">
        <v>0</v>
      </c>
      <c r="AK164" s="79">
        <v>0</v>
      </c>
      <c r="AL164" s="85" t="s">
        <v>1033</v>
      </c>
      <c r="AM164" s="79" t="s">
        <v>1109</v>
      </c>
      <c r="AN164" s="79" t="b">
        <v>0</v>
      </c>
      <c r="AO164" s="85" t="s">
        <v>1028</v>
      </c>
      <c r="AP164" s="79" t="s">
        <v>176</v>
      </c>
      <c r="AQ164" s="79">
        <v>0</v>
      </c>
      <c r="AR164" s="79">
        <v>0</v>
      </c>
      <c r="AS164" s="79"/>
      <c r="AT164" s="79"/>
      <c r="AU164" s="79"/>
      <c r="AV164" s="79"/>
      <c r="AW164" s="79"/>
      <c r="AX164" s="79"/>
      <c r="AY164" s="79"/>
      <c r="AZ164" s="79"/>
      <c r="BA164">
        <v>3</v>
      </c>
      <c r="BB164" s="78" t="str">
        <f>REPLACE(INDEX(GroupVertices[Group],MATCH(Edges25[[#This Row],[Vertex 1]],GroupVertices[Vertex],0)),1,1,"")</f>
        <v>1</v>
      </c>
      <c r="BC164" s="78" t="str">
        <f>REPLACE(INDEX(GroupVertices[Group],MATCH(Edges25[[#This Row],[Vertex 2]],GroupVertices[Vertex],0)),1,1,"")</f>
        <v>1</v>
      </c>
      <c r="BD164" s="48">
        <v>0</v>
      </c>
      <c r="BE164" s="49">
        <v>0</v>
      </c>
      <c r="BF164" s="48">
        <v>0</v>
      </c>
      <c r="BG164" s="49">
        <v>0</v>
      </c>
      <c r="BH164" s="48">
        <v>0</v>
      </c>
      <c r="BI164" s="49">
        <v>0</v>
      </c>
      <c r="BJ164" s="48">
        <v>7</v>
      </c>
      <c r="BK164" s="49">
        <v>100</v>
      </c>
      <c r="BL164" s="48">
        <v>7</v>
      </c>
    </row>
    <row r="165" spans="1:64" ht="15">
      <c r="A165" s="64" t="s">
        <v>249</v>
      </c>
      <c r="B165" s="64" t="s">
        <v>335</v>
      </c>
      <c r="C165" s="65"/>
      <c r="D165" s="66"/>
      <c r="E165" s="67"/>
      <c r="F165" s="68"/>
      <c r="G165" s="65"/>
      <c r="H165" s="69"/>
      <c r="I165" s="70"/>
      <c r="J165" s="70"/>
      <c r="K165" s="34" t="s">
        <v>65</v>
      </c>
      <c r="L165" s="77">
        <v>397</v>
      </c>
      <c r="M165" s="77"/>
      <c r="N165" s="72"/>
      <c r="O165" s="79" t="s">
        <v>337</v>
      </c>
      <c r="P165" s="81">
        <v>43703.97565972222</v>
      </c>
      <c r="Q165" s="79" t="s">
        <v>496</v>
      </c>
      <c r="R165" s="79"/>
      <c r="S165" s="79"/>
      <c r="T165" s="79"/>
      <c r="U165" s="79"/>
      <c r="V165" s="82" t="s">
        <v>603</v>
      </c>
      <c r="W165" s="81">
        <v>43703.97565972222</v>
      </c>
      <c r="X165" s="82" t="s">
        <v>778</v>
      </c>
      <c r="Y165" s="79"/>
      <c r="Z165" s="79"/>
      <c r="AA165" s="85" t="s">
        <v>950</v>
      </c>
      <c r="AB165" s="85" t="s">
        <v>1029</v>
      </c>
      <c r="AC165" s="79" t="b">
        <v>0</v>
      </c>
      <c r="AD165" s="79">
        <v>0</v>
      </c>
      <c r="AE165" s="85" t="s">
        <v>1101</v>
      </c>
      <c r="AF165" s="79" t="b">
        <v>0</v>
      </c>
      <c r="AG165" s="79" t="s">
        <v>1102</v>
      </c>
      <c r="AH165" s="79"/>
      <c r="AI165" s="85" t="s">
        <v>1033</v>
      </c>
      <c r="AJ165" s="79" t="b">
        <v>0</v>
      </c>
      <c r="AK165" s="79">
        <v>0</v>
      </c>
      <c r="AL165" s="85" t="s">
        <v>1033</v>
      </c>
      <c r="AM165" s="79" t="s">
        <v>1109</v>
      </c>
      <c r="AN165" s="79" t="b">
        <v>0</v>
      </c>
      <c r="AO165" s="85" t="s">
        <v>1029</v>
      </c>
      <c r="AP165" s="79" t="s">
        <v>176</v>
      </c>
      <c r="AQ165" s="79">
        <v>0</v>
      </c>
      <c r="AR165" s="79">
        <v>0</v>
      </c>
      <c r="AS165" s="79"/>
      <c r="AT165" s="79"/>
      <c r="AU165" s="79"/>
      <c r="AV165" s="79"/>
      <c r="AW165" s="79"/>
      <c r="AX165" s="79"/>
      <c r="AY165" s="79"/>
      <c r="AZ165" s="79"/>
      <c r="BA165">
        <v>3</v>
      </c>
      <c r="BB165" s="78" t="str">
        <f>REPLACE(INDEX(GroupVertices[Group],MATCH(Edges25[[#This Row],[Vertex 1]],GroupVertices[Vertex],0)),1,1,"")</f>
        <v>1</v>
      </c>
      <c r="BC165" s="78" t="str">
        <f>REPLACE(INDEX(GroupVertices[Group],MATCH(Edges25[[#This Row],[Vertex 2]],GroupVertices[Vertex],0)),1,1,"")</f>
        <v>1</v>
      </c>
      <c r="BD165" s="48">
        <v>0</v>
      </c>
      <c r="BE165" s="49">
        <v>0</v>
      </c>
      <c r="BF165" s="48">
        <v>0</v>
      </c>
      <c r="BG165" s="49">
        <v>0</v>
      </c>
      <c r="BH165" s="48">
        <v>0</v>
      </c>
      <c r="BI165" s="49">
        <v>0</v>
      </c>
      <c r="BJ165" s="48">
        <v>2</v>
      </c>
      <c r="BK165" s="49">
        <v>100</v>
      </c>
      <c r="BL165" s="48">
        <v>2</v>
      </c>
    </row>
    <row r="166" spans="1:64" ht="15">
      <c r="A166" s="64" t="s">
        <v>249</v>
      </c>
      <c r="B166" s="64" t="s">
        <v>335</v>
      </c>
      <c r="C166" s="65"/>
      <c r="D166" s="66"/>
      <c r="E166" s="67"/>
      <c r="F166" s="68"/>
      <c r="G166" s="65"/>
      <c r="H166" s="69"/>
      <c r="I166" s="70"/>
      <c r="J166" s="70"/>
      <c r="K166" s="34" t="s">
        <v>65</v>
      </c>
      <c r="L166" s="77">
        <v>399</v>
      </c>
      <c r="M166" s="77"/>
      <c r="N166" s="72"/>
      <c r="O166" s="79" t="s">
        <v>337</v>
      </c>
      <c r="P166" s="81">
        <v>43749.66394675926</v>
      </c>
      <c r="Q166" s="79" t="s">
        <v>497</v>
      </c>
      <c r="R166" s="79"/>
      <c r="S166" s="79"/>
      <c r="T166" s="79"/>
      <c r="U166" s="79"/>
      <c r="V166" s="82" t="s">
        <v>603</v>
      </c>
      <c r="W166" s="81">
        <v>43749.66394675926</v>
      </c>
      <c r="X166" s="82" t="s">
        <v>779</v>
      </c>
      <c r="Y166" s="79"/>
      <c r="Z166" s="79"/>
      <c r="AA166" s="85" t="s">
        <v>951</v>
      </c>
      <c r="AB166" s="85" t="s">
        <v>1030</v>
      </c>
      <c r="AC166" s="79" t="b">
        <v>0</v>
      </c>
      <c r="AD166" s="79">
        <v>0</v>
      </c>
      <c r="AE166" s="85" t="s">
        <v>1101</v>
      </c>
      <c r="AF166" s="79" t="b">
        <v>0</v>
      </c>
      <c r="AG166" s="79" t="s">
        <v>1102</v>
      </c>
      <c r="AH166" s="79"/>
      <c r="AI166" s="85" t="s">
        <v>1033</v>
      </c>
      <c r="AJ166" s="79" t="b">
        <v>0</v>
      </c>
      <c r="AK166" s="79">
        <v>0</v>
      </c>
      <c r="AL166" s="85" t="s">
        <v>1033</v>
      </c>
      <c r="AM166" s="79" t="s">
        <v>1109</v>
      </c>
      <c r="AN166" s="79" t="b">
        <v>0</v>
      </c>
      <c r="AO166" s="85" t="s">
        <v>1030</v>
      </c>
      <c r="AP166" s="79" t="s">
        <v>176</v>
      </c>
      <c r="AQ166" s="79">
        <v>0</v>
      </c>
      <c r="AR166" s="79">
        <v>0</v>
      </c>
      <c r="AS166" s="79"/>
      <c r="AT166" s="79"/>
      <c r="AU166" s="79"/>
      <c r="AV166" s="79"/>
      <c r="AW166" s="79"/>
      <c r="AX166" s="79"/>
      <c r="AY166" s="79"/>
      <c r="AZ166" s="79"/>
      <c r="BA166">
        <v>3</v>
      </c>
      <c r="BB166" s="78" t="str">
        <f>REPLACE(INDEX(GroupVertices[Group],MATCH(Edges25[[#This Row],[Vertex 1]],GroupVertices[Vertex],0)),1,1,"")</f>
        <v>1</v>
      </c>
      <c r="BC166" s="78" t="str">
        <f>REPLACE(INDEX(GroupVertices[Group],MATCH(Edges25[[#This Row],[Vertex 2]],GroupVertices[Vertex],0)),1,1,"")</f>
        <v>1</v>
      </c>
      <c r="BD166" s="48">
        <v>1</v>
      </c>
      <c r="BE166" s="49">
        <v>3.8461538461538463</v>
      </c>
      <c r="BF166" s="48">
        <v>2</v>
      </c>
      <c r="BG166" s="49">
        <v>7.6923076923076925</v>
      </c>
      <c r="BH166" s="48">
        <v>0</v>
      </c>
      <c r="BI166" s="49">
        <v>0</v>
      </c>
      <c r="BJ166" s="48">
        <v>23</v>
      </c>
      <c r="BK166" s="49">
        <v>88.46153846153847</v>
      </c>
      <c r="BL166" s="48">
        <v>26</v>
      </c>
    </row>
    <row r="167" spans="1:64" ht="15">
      <c r="A167" s="64" t="s">
        <v>249</v>
      </c>
      <c r="B167" s="64" t="s">
        <v>249</v>
      </c>
      <c r="C167" s="65"/>
      <c r="D167" s="66"/>
      <c r="E167" s="67"/>
      <c r="F167" s="68"/>
      <c r="G167" s="65"/>
      <c r="H167" s="69"/>
      <c r="I167" s="70"/>
      <c r="J167" s="70"/>
      <c r="K167" s="34" t="s">
        <v>65</v>
      </c>
      <c r="L167" s="77">
        <v>400</v>
      </c>
      <c r="M167" s="77"/>
      <c r="N167" s="72"/>
      <c r="O167" s="79" t="s">
        <v>176</v>
      </c>
      <c r="P167" s="81">
        <v>43679.98663194444</v>
      </c>
      <c r="Q167" s="79" t="s">
        <v>498</v>
      </c>
      <c r="R167" s="82" t="s">
        <v>542</v>
      </c>
      <c r="S167" s="79" t="s">
        <v>550</v>
      </c>
      <c r="T167" s="79"/>
      <c r="U167" s="79"/>
      <c r="V167" s="82" t="s">
        <v>603</v>
      </c>
      <c r="W167" s="81">
        <v>43679.98663194444</v>
      </c>
      <c r="X167" s="82" t="s">
        <v>780</v>
      </c>
      <c r="Y167" s="79">
        <v>37.7793</v>
      </c>
      <c r="Z167" s="79">
        <v>-122.419</v>
      </c>
      <c r="AA167" s="85" t="s">
        <v>952</v>
      </c>
      <c r="AB167" s="79"/>
      <c r="AC167" s="79" t="b">
        <v>0</v>
      </c>
      <c r="AD167" s="79">
        <v>4</v>
      </c>
      <c r="AE167" s="85" t="s">
        <v>1033</v>
      </c>
      <c r="AF167" s="79" t="b">
        <v>0</v>
      </c>
      <c r="AG167" s="79" t="s">
        <v>1102</v>
      </c>
      <c r="AH167" s="79"/>
      <c r="AI167" s="85" t="s">
        <v>1033</v>
      </c>
      <c r="AJ167" s="79" t="b">
        <v>0</v>
      </c>
      <c r="AK167" s="79">
        <v>1</v>
      </c>
      <c r="AL167" s="85" t="s">
        <v>1033</v>
      </c>
      <c r="AM167" s="79" t="s">
        <v>1113</v>
      </c>
      <c r="AN167" s="79" t="b">
        <v>0</v>
      </c>
      <c r="AO167" s="85" t="s">
        <v>952</v>
      </c>
      <c r="AP167" s="79" t="s">
        <v>176</v>
      </c>
      <c r="AQ167" s="79">
        <v>0</v>
      </c>
      <c r="AR167" s="79">
        <v>0</v>
      </c>
      <c r="AS167" s="79" t="s">
        <v>1121</v>
      </c>
      <c r="AT167" s="79" t="s">
        <v>1124</v>
      </c>
      <c r="AU167" s="79" t="s">
        <v>1125</v>
      </c>
      <c r="AV167" s="79" t="s">
        <v>1132</v>
      </c>
      <c r="AW167" s="79" t="s">
        <v>1141</v>
      </c>
      <c r="AX167" s="79" t="s">
        <v>1149</v>
      </c>
      <c r="AY167" s="79" t="s">
        <v>1153</v>
      </c>
      <c r="AZ167" s="82" t="s">
        <v>1161</v>
      </c>
      <c r="BA167">
        <v>7</v>
      </c>
      <c r="BB167" s="78" t="str">
        <f>REPLACE(INDEX(GroupVertices[Group],MATCH(Edges25[[#This Row],[Vertex 1]],GroupVertices[Vertex],0)),1,1,"")</f>
        <v>1</v>
      </c>
      <c r="BC167" s="78" t="str">
        <f>REPLACE(INDEX(GroupVertices[Group],MATCH(Edges25[[#This Row],[Vertex 2]],GroupVertices[Vertex],0)),1,1,"")</f>
        <v>1</v>
      </c>
      <c r="BD167" s="48">
        <v>4</v>
      </c>
      <c r="BE167" s="49">
        <v>10.526315789473685</v>
      </c>
      <c r="BF167" s="48">
        <v>1</v>
      </c>
      <c r="BG167" s="49">
        <v>2.6315789473684212</v>
      </c>
      <c r="BH167" s="48">
        <v>0</v>
      </c>
      <c r="BI167" s="49">
        <v>0</v>
      </c>
      <c r="BJ167" s="48">
        <v>33</v>
      </c>
      <c r="BK167" s="49">
        <v>86.84210526315789</v>
      </c>
      <c r="BL167" s="48">
        <v>38</v>
      </c>
    </row>
    <row r="168" spans="1:64" ht="15">
      <c r="A168" s="64" t="s">
        <v>249</v>
      </c>
      <c r="B168" s="64" t="s">
        <v>249</v>
      </c>
      <c r="C168" s="65"/>
      <c r="D168" s="66"/>
      <c r="E168" s="67"/>
      <c r="F168" s="68"/>
      <c r="G168" s="65"/>
      <c r="H168" s="69"/>
      <c r="I168" s="70"/>
      <c r="J168" s="70"/>
      <c r="K168" s="34" t="s">
        <v>65</v>
      </c>
      <c r="L168" s="77">
        <v>401</v>
      </c>
      <c r="M168" s="77"/>
      <c r="N168" s="72"/>
      <c r="O168" s="79" t="s">
        <v>176</v>
      </c>
      <c r="P168" s="81">
        <v>43687.71288194445</v>
      </c>
      <c r="Q168" s="79" t="s">
        <v>499</v>
      </c>
      <c r="R168" s="79"/>
      <c r="S168" s="79"/>
      <c r="T168" s="79"/>
      <c r="U168" s="79"/>
      <c r="V168" s="82" t="s">
        <v>603</v>
      </c>
      <c r="W168" s="81">
        <v>43687.71288194445</v>
      </c>
      <c r="X168" s="82" t="s">
        <v>781</v>
      </c>
      <c r="Y168" s="79"/>
      <c r="Z168" s="79"/>
      <c r="AA168" s="85" t="s">
        <v>953</v>
      </c>
      <c r="AB168" s="79"/>
      <c r="AC168" s="79" t="b">
        <v>0</v>
      </c>
      <c r="AD168" s="79">
        <v>15</v>
      </c>
      <c r="AE168" s="85" t="s">
        <v>1033</v>
      </c>
      <c r="AF168" s="79" t="b">
        <v>0</v>
      </c>
      <c r="AG168" s="79" t="s">
        <v>1102</v>
      </c>
      <c r="AH168" s="79"/>
      <c r="AI168" s="85" t="s">
        <v>1033</v>
      </c>
      <c r="AJ168" s="79" t="b">
        <v>0</v>
      </c>
      <c r="AK168" s="79">
        <v>2</v>
      </c>
      <c r="AL168" s="85" t="s">
        <v>1033</v>
      </c>
      <c r="AM168" s="79" t="s">
        <v>1109</v>
      </c>
      <c r="AN168" s="79" t="b">
        <v>0</v>
      </c>
      <c r="AO168" s="85" t="s">
        <v>953</v>
      </c>
      <c r="AP168" s="79" t="s">
        <v>176</v>
      </c>
      <c r="AQ168" s="79">
        <v>0</v>
      </c>
      <c r="AR168" s="79">
        <v>0</v>
      </c>
      <c r="AS168" s="79" t="s">
        <v>1118</v>
      </c>
      <c r="AT168" s="79" t="s">
        <v>1124</v>
      </c>
      <c r="AU168" s="79" t="s">
        <v>1125</v>
      </c>
      <c r="AV168" s="79" t="s">
        <v>1130</v>
      </c>
      <c r="AW168" s="79" t="s">
        <v>1139</v>
      </c>
      <c r="AX168" s="79" t="s">
        <v>1147</v>
      </c>
      <c r="AY168" s="79" t="s">
        <v>1152</v>
      </c>
      <c r="AZ168" s="82" t="s">
        <v>1159</v>
      </c>
      <c r="BA168">
        <v>7</v>
      </c>
      <c r="BB168" s="78" t="str">
        <f>REPLACE(INDEX(GroupVertices[Group],MATCH(Edges25[[#This Row],[Vertex 1]],GroupVertices[Vertex],0)),1,1,"")</f>
        <v>1</v>
      </c>
      <c r="BC168" s="78" t="str">
        <f>REPLACE(INDEX(GroupVertices[Group],MATCH(Edges25[[#This Row],[Vertex 2]],GroupVertices[Vertex],0)),1,1,"")</f>
        <v>1</v>
      </c>
      <c r="BD168" s="48">
        <v>2</v>
      </c>
      <c r="BE168" s="49">
        <v>16.666666666666668</v>
      </c>
      <c r="BF168" s="48">
        <v>2</v>
      </c>
      <c r="BG168" s="49">
        <v>16.666666666666668</v>
      </c>
      <c r="BH168" s="48">
        <v>0</v>
      </c>
      <c r="BI168" s="49">
        <v>0</v>
      </c>
      <c r="BJ168" s="48">
        <v>8</v>
      </c>
      <c r="BK168" s="49">
        <v>66.66666666666667</v>
      </c>
      <c r="BL168" s="48">
        <v>12</v>
      </c>
    </row>
    <row r="169" spans="1:64" ht="15">
      <c r="A169" s="64" t="s">
        <v>249</v>
      </c>
      <c r="B169" s="64" t="s">
        <v>249</v>
      </c>
      <c r="C169" s="65"/>
      <c r="D169" s="66"/>
      <c r="E169" s="67"/>
      <c r="F169" s="68"/>
      <c r="G169" s="65"/>
      <c r="H169" s="69"/>
      <c r="I169" s="70"/>
      <c r="J169" s="70"/>
      <c r="K169" s="34" t="s">
        <v>65</v>
      </c>
      <c r="L169" s="77">
        <v>402</v>
      </c>
      <c r="M169" s="77"/>
      <c r="N169" s="72"/>
      <c r="O169" s="79" t="s">
        <v>176</v>
      </c>
      <c r="P169" s="81">
        <v>43690.80918981481</v>
      </c>
      <c r="Q169" s="79" t="s">
        <v>500</v>
      </c>
      <c r="R169" s="82" t="s">
        <v>543</v>
      </c>
      <c r="S169" s="79" t="s">
        <v>550</v>
      </c>
      <c r="T169" s="79" t="s">
        <v>556</v>
      </c>
      <c r="U169" s="79"/>
      <c r="V169" s="82" t="s">
        <v>603</v>
      </c>
      <c r="W169" s="81">
        <v>43690.80918981481</v>
      </c>
      <c r="X169" s="82" t="s">
        <v>782</v>
      </c>
      <c r="Y169" s="79">
        <v>38.5763</v>
      </c>
      <c r="Z169" s="79">
        <v>-121.4927</v>
      </c>
      <c r="AA169" s="85" t="s">
        <v>954</v>
      </c>
      <c r="AB169" s="79"/>
      <c r="AC169" s="79" t="b">
        <v>0</v>
      </c>
      <c r="AD169" s="79">
        <v>4</v>
      </c>
      <c r="AE169" s="85" t="s">
        <v>1033</v>
      </c>
      <c r="AF169" s="79" t="b">
        <v>0</v>
      </c>
      <c r="AG169" s="79" t="s">
        <v>1102</v>
      </c>
      <c r="AH169" s="79"/>
      <c r="AI169" s="85" t="s">
        <v>1033</v>
      </c>
      <c r="AJ169" s="79" t="b">
        <v>0</v>
      </c>
      <c r="AK169" s="79">
        <v>0</v>
      </c>
      <c r="AL169" s="85" t="s">
        <v>1033</v>
      </c>
      <c r="AM169" s="79" t="s">
        <v>1113</v>
      </c>
      <c r="AN169" s="79" t="b">
        <v>0</v>
      </c>
      <c r="AO169" s="85" t="s">
        <v>954</v>
      </c>
      <c r="AP169" s="79" t="s">
        <v>176</v>
      </c>
      <c r="AQ169" s="79">
        <v>0</v>
      </c>
      <c r="AR169" s="79">
        <v>0</v>
      </c>
      <c r="AS169" s="79" t="s">
        <v>1122</v>
      </c>
      <c r="AT169" s="79" t="s">
        <v>1124</v>
      </c>
      <c r="AU169" s="79" t="s">
        <v>1125</v>
      </c>
      <c r="AV169" s="79" t="s">
        <v>1133</v>
      </c>
      <c r="AW169" s="79" t="s">
        <v>1142</v>
      </c>
      <c r="AX169" s="79" t="s">
        <v>1150</v>
      </c>
      <c r="AY169" s="79" t="s">
        <v>1153</v>
      </c>
      <c r="AZ169" s="82" t="s">
        <v>1162</v>
      </c>
      <c r="BA169">
        <v>7</v>
      </c>
      <c r="BB169" s="78" t="str">
        <f>REPLACE(INDEX(GroupVertices[Group],MATCH(Edges25[[#This Row],[Vertex 1]],GroupVertices[Vertex],0)),1,1,"")</f>
        <v>1</v>
      </c>
      <c r="BC169" s="78" t="str">
        <f>REPLACE(INDEX(GroupVertices[Group],MATCH(Edges25[[#This Row],[Vertex 2]],GroupVertices[Vertex],0)),1,1,"")</f>
        <v>1</v>
      </c>
      <c r="BD169" s="48">
        <v>2</v>
      </c>
      <c r="BE169" s="49">
        <v>6.666666666666667</v>
      </c>
      <c r="BF169" s="48">
        <v>0</v>
      </c>
      <c r="BG169" s="49">
        <v>0</v>
      </c>
      <c r="BH169" s="48">
        <v>0</v>
      </c>
      <c r="BI169" s="49">
        <v>0</v>
      </c>
      <c r="BJ169" s="48">
        <v>28</v>
      </c>
      <c r="BK169" s="49">
        <v>93.33333333333333</v>
      </c>
      <c r="BL169" s="48">
        <v>30</v>
      </c>
    </row>
    <row r="170" spans="1:64" ht="15">
      <c r="A170" s="64" t="s">
        <v>249</v>
      </c>
      <c r="B170" s="64" t="s">
        <v>249</v>
      </c>
      <c r="C170" s="65"/>
      <c r="D170" s="66"/>
      <c r="E170" s="67"/>
      <c r="F170" s="68"/>
      <c r="G170" s="65"/>
      <c r="H170" s="69"/>
      <c r="I170" s="70"/>
      <c r="J170" s="70"/>
      <c r="K170" s="34" t="s">
        <v>65</v>
      </c>
      <c r="L170" s="77">
        <v>403</v>
      </c>
      <c r="M170" s="77"/>
      <c r="N170" s="72"/>
      <c r="O170" s="79" t="s">
        <v>176</v>
      </c>
      <c r="P170" s="81">
        <v>43690.89618055556</v>
      </c>
      <c r="Q170" s="79" t="s">
        <v>501</v>
      </c>
      <c r="R170" s="82" t="s">
        <v>544</v>
      </c>
      <c r="S170" s="79" t="s">
        <v>550</v>
      </c>
      <c r="T170" s="79"/>
      <c r="U170" s="79"/>
      <c r="V170" s="82" t="s">
        <v>603</v>
      </c>
      <c r="W170" s="81">
        <v>43690.89618055556</v>
      </c>
      <c r="X170" s="82" t="s">
        <v>783</v>
      </c>
      <c r="Y170" s="79">
        <v>38.5763</v>
      </c>
      <c r="Z170" s="79">
        <v>-121.4927</v>
      </c>
      <c r="AA170" s="85" t="s">
        <v>955</v>
      </c>
      <c r="AB170" s="79"/>
      <c r="AC170" s="79" t="b">
        <v>0</v>
      </c>
      <c r="AD170" s="79">
        <v>1</v>
      </c>
      <c r="AE170" s="85" t="s">
        <v>1033</v>
      </c>
      <c r="AF170" s="79" t="b">
        <v>0</v>
      </c>
      <c r="AG170" s="79" t="s">
        <v>1102</v>
      </c>
      <c r="AH170" s="79"/>
      <c r="AI170" s="85" t="s">
        <v>1033</v>
      </c>
      <c r="AJ170" s="79" t="b">
        <v>0</v>
      </c>
      <c r="AK170" s="79">
        <v>0</v>
      </c>
      <c r="AL170" s="85" t="s">
        <v>1033</v>
      </c>
      <c r="AM170" s="79" t="s">
        <v>1113</v>
      </c>
      <c r="AN170" s="79" t="b">
        <v>0</v>
      </c>
      <c r="AO170" s="85" t="s">
        <v>955</v>
      </c>
      <c r="AP170" s="79" t="s">
        <v>176</v>
      </c>
      <c r="AQ170" s="79">
        <v>0</v>
      </c>
      <c r="AR170" s="79">
        <v>0</v>
      </c>
      <c r="AS170" s="79" t="s">
        <v>1122</v>
      </c>
      <c r="AT170" s="79" t="s">
        <v>1124</v>
      </c>
      <c r="AU170" s="79" t="s">
        <v>1125</v>
      </c>
      <c r="AV170" s="79" t="s">
        <v>1133</v>
      </c>
      <c r="AW170" s="79" t="s">
        <v>1142</v>
      </c>
      <c r="AX170" s="79" t="s">
        <v>1150</v>
      </c>
      <c r="AY170" s="79" t="s">
        <v>1153</v>
      </c>
      <c r="AZ170" s="82" t="s">
        <v>1162</v>
      </c>
      <c r="BA170">
        <v>7</v>
      </c>
      <c r="BB170" s="78" t="str">
        <f>REPLACE(INDEX(GroupVertices[Group],MATCH(Edges25[[#This Row],[Vertex 1]],GroupVertices[Vertex],0)),1,1,"")</f>
        <v>1</v>
      </c>
      <c r="BC170" s="78" t="str">
        <f>REPLACE(INDEX(GroupVertices[Group],MATCH(Edges25[[#This Row],[Vertex 2]],GroupVertices[Vertex],0)),1,1,"")</f>
        <v>1</v>
      </c>
      <c r="BD170" s="48">
        <v>1</v>
      </c>
      <c r="BE170" s="49">
        <v>2.4390243902439024</v>
      </c>
      <c r="BF170" s="48">
        <v>0</v>
      </c>
      <c r="BG170" s="49">
        <v>0</v>
      </c>
      <c r="BH170" s="48">
        <v>0</v>
      </c>
      <c r="BI170" s="49">
        <v>0</v>
      </c>
      <c r="BJ170" s="48">
        <v>40</v>
      </c>
      <c r="BK170" s="49">
        <v>97.5609756097561</v>
      </c>
      <c r="BL170" s="48">
        <v>41</v>
      </c>
    </row>
    <row r="171" spans="1:64" ht="15">
      <c r="A171" s="64" t="s">
        <v>249</v>
      </c>
      <c r="B171" s="64" t="s">
        <v>249</v>
      </c>
      <c r="C171" s="65"/>
      <c r="D171" s="66"/>
      <c r="E171" s="67"/>
      <c r="F171" s="68"/>
      <c r="G171" s="65"/>
      <c r="H171" s="69"/>
      <c r="I171" s="70"/>
      <c r="J171" s="70"/>
      <c r="K171" s="34" t="s">
        <v>65</v>
      </c>
      <c r="L171" s="77">
        <v>404</v>
      </c>
      <c r="M171" s="77"/>
      <c r="N171" s="72"/>
      <c r="O171" s="79" t="s">
        <v>176</v>
      </c>
      <c r="P171" s="81">
        <v>43729.92065972222</v>
      </c>
      <c r="Q171" s="79" t="s">
        <v>502</v>
      </c>
      <c r="R171" s="82" t="s">
        <v>545</v>
      </c>
      <c r="S171" s="79" t="s">
        <v>550</v>
      </c>
      <c r="T171" s="79"/>
      <c r="U171" s="79"/>
      <c r="V171" s="82" t="s">
        <v>603</v>
      </c>
      <c r="W171" s="81">
        <v>43729.92065972222</v>
      </c>
      <c r="X171" s="82" t="s">
        <v>784</v>
      </c>
      <c r="Y171" s="79">
        <v>38.43030935</v>
      </c>
      <c r="Z171" s="79">
        <v>-122.69937091</v>
      </c>
      <c r="AA171" s="85" t="s">
        <v>956</v>
      </c>
      <c r="AB171" s="79"/>
      <c r="AC171" s="79" t="b">
        <v>0</v>
      </c>
      <c r="AD171" s="79">
        <v>1</v>
      </c>
      <c r="AE171" s="85" t="s">
        <v>1033</v>
      </c>
      <c r="AF171" s="79" t="b">
        <v>0</v>
      </c>
      <c r="AG171" s="79" t="s">
        <v>1102</v>
      </c>
      <c r="AH171" s="79"/>
      <c r="AI171" s="85" t="s">
        <v>1033</v>
      </c>
      <c r="AJ171" s="79" t="b">
        <v>0</v>
      </c>
      <c r="AK171" s="79">
        <v>0</v>
      </c>
      <c r="AL171" s="85" t="s">
        <v>1033</v>
      </c>
      <c r="AM171" s="79" t="s">
        <v>1113</v>
      </c>
      <c r="AN171" s="79" t="b">
        <v>0</v>
      </c>
      <c r="AO171" s="85" t="s">
        <v>956</v>
      </c>
      <c r="AP171" s="79" t="s">
        <v>176</v>
      </c>
      <c r="AQ171" s="79">
        <v>0</v>
      </c>
      <c r="AR171" s="79">
        <v>0</v>
      </c>
      <c r="AS171" s="79" t="s">
        <v>1123</v>
      </c>
      <c r="AT171" s="79" t="s">
        <v>1124</v>
      </c>
      <c r="AU171" s="79" t="s">
        <v>1125</v>
      </c>
      <c r="AV171" s="79" t="s">
        <v>1134</v>
      </c>
      <c r="AW171" s="79" t="s">
        <v>1143</v>
      </c>
      <c r="AX171" s="79" t="s">
        <v>1151</v>
      </c>
      <c r="AY171" s="79" t="s">
        <v>1153</v>
      </c>
      <c r="AZ171" s="82" t="s">
        <v>1163</v>
      </c>
      <c r="BA171">
        <v>7</v>
      </c>
      <c r="BB171" s="78" t="str">
        <f>REPLACE(INDEX(GroupVertices[Group],MATCH(Edges25[[#This Row],[Vertex 1]],GroupVertices[Vertex],0)),1,1,"")</f>
        <v>1</v>
      </c>
      <c r="BC171" s="78" t="str">
        <f>REPLACE(INDEX(GroupVertices[Group],MATCH(Edges25[[#This Row],[Vertex 2]],GroupVertices[Vertex],0)),1,1,"")</f>
        <v>1</v>
      </c>
      <c r="BD171" s="48">
        <v>2</v>
      </c>
      <c r="BE171" s="49">
        <v>6.666666666666667</v>
      </c>
      <c r="BF171" s="48">
        <v>0</v>
      </c>
      <c r="BG171" s="49">
        <v>0</v>
      </c>
      <c r="BH171" s="48">
        <v>0</v>
      </c>
      <c r="BI171" s="49">
        <v>0</v>
      </c>
      <c r="BJ171" s="48">
        <v>28</v>
      </c>
      <c r="BK171" s="49">
        <v>93.33333333333333</v>
      </c>
      <c r="BL171" s="48">
        <v>30</v>
      </c>
    </row>
    <row r="172" spans="1:64" ht="15">
      <c r="A172" s="64" t="s">
        <v>249</v>
      </c>
      <c r="B172" s="64" t="s">
        <v>249</v>
      </c>
      <c r="C172" s="65"/>
      <c r="D172" s="66"/>
      <c r="E172" s="67"/>
      <c r="F172" s="68"/>
      <c r="G172" s="65"/>
      <c r="H172" s="69"/>
      <c r="I172" s="70"/>
      <c r="J172" s="70"/>
      <c r="K172" s="34" t="s">
        <v>65</v>
      </c>
      <c r="L172" s="77">
        <v>405</v>
      </c>
      <c r="M172" s="77"/>
      <c r="N172" s="72"/>
      <c r="O172" s="79" t="s">
        <v>176</v>
      </c>
      <c r="P172" s="81">
        <v>43733.967835648145</v>
      </c>
      <c r="Q172" s="79" t="s">
        <v>503</v>
      </c>
      <c r="R172" s="82" t="s">
        <v>546</v>
      </c>
      <c r="S172" s="79" t="s">
        <v>548</v>
      </c>
      <c r="T172" s="79"/>
      <c r="U172" s="79"/>
      <c r="V172" s="82" t="s">
        <v>603</v>
      </c>
      <c r="W172" s="81">
        <v>43733.967835648145</v>
      </c>
      <c r="X172" s="82" t="s">
        <v>785</v>
      </c>
      <c r="Y172" s="79"/>
      <c r="Z172" s="79"/>
      <c r="AA172" s="85" t="s">
        <v>957</v>
      </c>
      <c r="AB172" s="79"/>
      <c r="AC172" s="79" t="b">
        <v>0</v>
      </c>
      <c r="AD172" s="79">
        <v>3</v>
      </c>
      <c r="AE172" s="85" t="s">
        <v>1033</v>
      </c>
      <c r="AF172" s="79" t="b">
        <v>1</v>
      </c>
      <c r="AG172" s="79" t="s">
        <v>1102</v>
      </c>
      <c r="AH172" s="79"/>
      <c r="AI172" s="85" t="s">
        <v>1009</v>
      </c>
      <c r="AJ172" s="79" t="b">
        <v>0</v>
      </c>
      <c r="AK172" s="79">
        <v>1</v>
      </c>
      <c r="AL172" s="85" t="s">
        <v>1033</v>
      </c>
      <c r="AM172" s="79" t="s">
        <v>1109</v>
      </c>
      <c r="AN172" s="79" t="b">
        <v>0</v>
      </c>
      <c r="AO172" s="85" t="s">
        <v>957</v>
      </c>
      <c r="AP172" s="79" t="s">
        <v>176</v>
      </c>
      <c r="AQ172" s="79">
        <v>0</v>
      </c>
      <c r="AR172" s="79">
        <v>0</v>
      </c>
      <c r="AS172" s="79" t="s">
        <v>1121</v>
      </c>
      <c r="AT172" s="79" t="s">
        <v>1124</v>
      </c>
      <c r="AU172" s="79" t="s">
        <v>1125</v>
      </c>
      <c r="AV172" s="79" t="s">
        <v>1132</v>
      </c>
      <c r="AW172" s="79" t="s">
        <v>1141</v>
      </c>
      <c r="AX172" s="79" t="s">
        <v>1149</v>
      </c>
      <c r="AY172" s="79" t="s">
        <v>1153</v>
      </c>
      <c r="AZ172" s="82" t="s">
        <v>1161</v>
      </c>
      <c r="BA172">
        <v>7</v>
      </c>
      <c r="BB172" s="78" t="str">
        <f>REPLACE(INDEX(GroupVertices[Group],MATCH(Edges25[[#This Row],[Vertex 1]],GroupVertices[Vertex],0)),1,1,"")</f>
        <v>1</v>
      </c>
      <c r="BC172" s="78" t="str">
        <f>REPLACE(INDEX(GroupVertices[Group],MATCH(Edges25[[#This Row],[Vertex 2]],GroupVertices[Vertex],0)),1,1,"")</f>
        <v>1</v>
      </c>
      <c r="BD172" s="48">
        <v>0</v>
      </c>
      <c r="BE172" s="49">
        <v>0</v>
      </c>
      <c r="BF172" s="48">
        <v>0</v>
      </c>
      <c r="BG172" s="49">
        <v>0</v>
      </c>
      <c r="BH172" s="48">
        <v>0</v>
      </c>
      <c r="BI172" s="49">
        <v>0</v>
      </c>
      <c r="BJ172" s="48">
        <v>2</v>
      </c>
      <c r="BK172" s="49">
        <v>100</v>
      </c>
      <c r="BL172" s="48">
        <v>2</v>
      </c>
    </row>
    <row r="173" spans="1:64" ht="15">
      <c r="A173" s="64" t="s">
        <v>249</v>
      </c>
      <c r="B173" s="64" t="s">
        <v>249</v>
      </c>
      <c r="C173" s="65"/>
      <c r="D173" s="66"/>
      <c r="E173" s="67"/>
      <c r="F173" s="68"/>
      <c r="G173" s="65"/>
      <c r="H173" s="69"/>
      <c r="I173" s="70"/>
      <c r="J173" s="70"/>
      <c r="K173" s="34" t="s">
        <v>65</v>
      </c>
      <c r="L173" s="77">
        <v>406</v>
      </c>
      <c r="M173" s="77"/>
      <c r="N173" s="72"/>
      <c r="O173" s="79" t="s">
        <v>176</v>
      </c>
      <c r="P173" s="81">
        <v>43735.17159722222</v>
      </c>
      <c r="Q173" s="79" t="s">
        <v>504</v>
      </c>
      <c r="R173" s="82" t="s">
        <v>547</v>
      </c>
      <c r="S173" s="79" t="s">
        <v>550</v>
      </c>
      <c r="T173" s="79"/>
      <c r="U173" s="79"/>
      <c r="V173" s="82" t="s">
        <v>603</v>
      </c>
      <c r="W173" s="81">
        <v>43735.17159722222</v>
      </c>
      <c r="X173" s="82" t="s">
        <v>786</v>
      </c>
      <c r="Y173" s="79"/>
      <c r="Z173" s="79"/>
      <c r="AA173" s="85" t="s">
        <v>958</v>
      </c>
      <c r="AB173" s="79"/>
      <c r="AC173" s="79" t="b">
        <v>0</v>
      </c>
      <c r="AD173" s="79">
        <v>3</v>
      </c>
      <c r="AE173" s="85" t="s">
        <v>1033</v>
      </c>
      <c r="AF173" s="79" t="b">
        <v>0</v>
      </c>
      <c r="AG173" s="79" t="s">
        <v>1102</v>
      </c>
      <c r="AH173" s="79"/>
      <c r="AI173" s="85" t="s">
        <v>1033</v>
      </c>
      <c r="AJ173" s="79" t="b">
        <v>0</v>
      </c>
      <c r="AK173" s="79">
        <v>0</v>
      </c>
      <c r="AL173" s="85" t="s">
        <v>1033</v>
      </c>
      <c r="AM173" s="79" t="s">
        <v>1113</v>
      </c>
      <c r="AN173" s="79" t="b">
        <v>0</v>
      </c>
      <c r="AO173" s="85" t="s">
        <v>958</v>
      </c>
      <c r="AP173" s="79" t="s">
        <v>176</v>
      </c>
      <c r="AQ173" s="79">
        <v>0</v>
      </c>
      <c r="AR173" s="79">
        <v>0</v>
      </c>
      <c r="AS173" s="79"/>
      <c r="AT173" s="79"/>
      <c r="AU173" s="79"/>
      <c r="AV173" s="79"/>
      <c r="AW173" s="79"/>
      <c r="AX173" s="79"/>
      <c r="AY173" s="79"/>
      <c r="AZ173" s="79"/>
      <c r="BA173">
        <v>7</v>
      </c>
      <c r="BB173" s="78" t="str">
        <f>REPLACE(INDEX(GroupVertices[Group],MATCH(Edges25[[#This Row],[Vertex 1]],GroupVertices[Vertex],0)),1,1,"")</f>
        <v>1</v>
      </c>
      <c r="BC173" s="78" t="str">
        <f>REPLACE(INDEX(GroupVertices[Group],MATCH(Edges25[[#This Row],[Vertex 2]],GroupVertices[Vertex],0)),1,1,"")</f>
        <v>1</v>
      </c>
      <c r="BD173" s="48">
        <v>3</v>
      </c>
      <c r="BE173" s="49">
        <v>6.818181818181818</v>
      </c>
      <c r="BF173" s="48">
        <v>0</v>
      </c>
      <c r="BG173" s="49">
        <v>0</v>
      </c>
      <c r="BH173" s="48">
        <v>0</v>
      </c>
      <c r="BI173" s="49">
        <v>0</v>
      </c>
      <c r="BJ173" s="48">
        <v>41</v>
      </c>
      <c r="BK173" s="49">
        <v>93.18181818181819</v>
      </c>
      <c r="BL173" s="48">
        <v>44</v>
      </c>
    </row>
    <row r="174" spans="1:64" ht="15">
      <c r="A174" s="64" t="s">
        <v>261</v>
      </c>
      <c r="B174" s="64" t="s">
        <v>249</v>
      </c>
      <c r="C174" s="65"/>
      <c r="D174" s="66"/>
      <c r="E174" s="67"/>
      <c r="F174" s="68"/>
      <c r="G174" s="65"/>
      <c r="H174" s="69"/>
      <c r="I174" s="70"/>
      <c r="J174" s="70"/>
      <c r="K174" s="34" t="s">
        <v>65</v>
      </c>
      <c r="L174" s="77">
        <v>407</v>
      </c>
      <c r="M174" s="77"/>
      <c r="N174" s="72"/>
      <c r="O174" s="79" t="s">
        <v>336</v>
      </c>
      <c r="P174" s="81">
        <v>43751.68950231482</v>
      </c>
      <c r="Q174" s="79" t="s">
        <v>505</v>
      </c>
      <c r="R174" s="79"/>
      <c r="S174" s="79"/>
      <c r="T174" s="79"/>
      <c r="U174" s="79"/>
      <c r="V174" s="82" t="s">
        <v>615</v>
      </c>
      <c r="W174" s="81">
        <v>43751.68950231482</v>
      </c>
      <c r="X174" s="82" t="s">
        <v>787</v>
      </c>
      <c r="Y174" s="79"/>
      <c r="Z174" s="79"/>
      <c r="AA174" s="85" t="s">
        <v>959</v>
      </c>
      <c r="AB174" s="79"/>
      <c r="AC174" s="79" t="b">
        <v>0</v>
      </c>
      <c r="AD174" s="79">
        <v>0</v>
      </c>
      <c r="AE174" s="85" t="s">
        <v>1033</v>
      </c>
      <c r="AF174" s="79" t="b">
        <v>0</v>
      </c>
      <c r="AG174" s="79" t="s">
        <v>1102</v>
      </c>
      <c r="AH174" s="79"/>
      <c r="AI174" s="85" t="s">
        <v>1033</v>
      </c>
      <c r="AJ174" s="79" t="b">
        <v>0</v>
      </c>
      <c r="AK174" s="79">
        <v>0</v>
      </c>
      <c r="AL174" s="85" t="s">
        <v>1033</v>
      </c>
      <c r="AM174" s="79" t="s">
        <v>1110</v>
      </c>
      <c r="AN174" s="79" t="b">
        <v>0</v>
      </c>
      <c r="AO174" s="85" t="s">
        <v>959</v>
      </c>
      <c r="AP174" s="79" t="s">
        <v>176</v>
      </c>
      <c r="AQ174" s="79">
        <v>0</v>
      </c>
      <c r="AR174" s="79">
        <v>0</v>
      </c>
      <c r="AS174" s="79"/>
      <c r="AT174" s="79"/>
      <c r="AU174" s="79"/>
      <c r="AV174" s="79"/>
      <c r="AW174" s="79"/>
      <c r="AX174" s="79"/>
      <c r="AY174" s="79"/>
      <c r="AZ174" s="79"/>
      <c r="BA174">
        <v>1</v>
      </c>
      <c r="BB174" s="78" t="str">
        <f>REPLACE(INDEX(GroupVertices[Group],MATCH(Edges25[[#This Row],[Vertex 1]],GroupVertices[Vertex],0)),1,1,"")</f>
        <v>4</v>
      </c>
      <c r="BC174" s="78" t="str">
        <f>REPLACE(INDEX(GroupVertices[Group],MATCH(Edges25[[#This Row],[Vertex 2]],GroupVertices[Vertex],0)),1,1,"")</f>
        <v>1</v>
      </c>
      <c r="BD174" s="48"/>
      <c r="BE174" s="49"/>
      <c r="BF174" s="48"/>
      <c r="BG174" s="49"/>
      <c r="BH174" s="48"/>
      <c r="BI174" s="49"/>
      <c r="BJ174" s="48"/>
      <c r="BK174" s="49"/>
      <c r="BL174" s="48"/>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4"/>
    <dataValidation allowBlank="1" showInputMessage="1" showErrorMessage="1" promptTitle="Vertex 2 Name" prompt="Enter the name of the edge's second vertex." sqref="B3:B174"/>
    <dataValidation allowBlank="1" showInputMessage="1" showErrorMessage="1" promptTitle="Vertex 1 Name" prompt="Enter the name of the edge's first vertex." sqref="A3:A1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4"/>
    <dataValidation allowBlank="1" showInputMessage="1" promptTitle="Edge Width" prompt="Enter an optional edge width between 1 and 10." errorTitle="Invalid Edge Width" error="The optional edge width must be a whole number between 1 and 10." sqref="D3:D174"/>
    <dataValidation allowBlank="1" showInputMessage="1" promptTitle="Edge Color" prompt="To select an optional edge color, right-click and select Select Color on the right-click menu." sqref="C3:C1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4"/>
    <dataValidation allowBlank="1" showErrorMessage="1" sqref="N2:N1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4"/>
  </dataValidations>
  <hyperlinks>
    <hyperlink ref="R16" r:id="rId1" display="https://twitter.com/i/web/status/1160534065616957445"/>
    <hyperlink ref="R20" r:id="rId2" display="https://twitter.com/i/web/status/1160291778563661824"/>
    <hyperlink ref="R21" r:id="rId3" display="https://twitter.com/i/web/status/1160261574797512709"/>
    <hyperlink ref="R22" r:id="rId4" display="https://twitter.com/i/web/status/1160262983513268227"/>
    <hyperlink ref="R23" r:id="rId5" display="https://twitter.com/i/web/status/1160290453817888770"/>
    <hyperlink ref="R24" r:id="rId6" display="https://twitter.com/i/web/status/1160376970305253376"/>
    <hyperlink ref="R25" r:id="rId7" display="https://twitter.com/i/web/status/1160527265303863296"/>
    <hyperlink ref="R26" r:id="rId8" display="https://twitter.com/i/web/status/1160528017963343874"/>
    <hyperlink ref="R27" r:id="rId9" display="https://twitter.com/i/web/status/1160528467689201664"/>
    <hyperlink ref="R28" r:id="rId10" display="https://twitter.com/i/web/status/1160529086818725888"/>
    <hyperlink ref="R29" r:id="rId11" display="https://twitter.com/i/web/status/1160530899957637120"/>
    <hyperlink ref="R30" r:id="rId12" display="https://twitter.com/i/web/status/1160531603032088576"/>
    <hyperlink ref="R31" r:id="rId13" display="https://twitter.com/i/web/status/1160531900496302081"/>
    <hyperlink ref="R32" r:id="rId14" display="https://twitter.com/i/web/status/1160533214798254080"/>
    <hyperlink ref="R33" r:id="rId15" display="https://twitter.com/i/web/status/1160533768203096064"/>
    <hyperlink ref="R36" r:id="rId16" display="https://twitter.com/i/web/status/1160378218106560512"/>
    <hyperlink ref="R37" r:id="rId17" display="https://twitter.com/i/web/status/1160567609005432833"/>
    <hyperlink ref="R39" r:id="rId18" display="https://twitter.com/i/web/status/1160377855592816640"/>
    <hyperlink ref="R41" r:id="rId19" display="https://twitter.com/i/web/status/1160536943148654594"/>
    <hyperlink ref="R48" r:id="rId20" display="https://twitter.com/i/web/status/1160295434264276992"/>
    <hyperlink ref="R50" r:id="rId21" display="https://twitter.com/i/web/status/1160256004271017984"/>
    <hyperlink ref="R52" r:id="rId22" display="https://twitter.com/i/web/status/1160886225483501568"/>
    <hyperlink ref="R53" r:id="rId23" display="https://twitter.com/i/web/status/1162074582314049536"/>
    <hyperlink ref="R54" r:id="rId24" display="https://twitter.com/i/web/status/1162078058771357697"/>
    <hyperlink ref="R57" r:id="rId25" display="https://twitter.com/i/web/status/1160590759697047552"/>
    <hyperlink ref="R58" r:id="rId26" display="https://twitter.com/i/web/status/1162075240438149123"/>
    <hyperlink ref="R60" r:id="rId27" display="https://twitter.com/i/web/status/1162081523107016704"/>
    <hyperlink ref="R66" r:id="rId28" display="https://twitter.com/i/web/status/1171151855763636224"/>
    <hyperlink ref="R67" r:id="rId29" display="https://twitter.com/i/web/status/1171236636664844288"/>
    <hyperlink ref="R68" r:id="rId30" display="https://twitter.com/i/web/status/1172966667225354240"/>
    <hyperlink ref="R69" r:id="rId31" display="https://twitter.com/i/web/status/1173711374033334274"/>
    <hyperlink ref="R77" r:id="rId32" display="https://twitter.com/i/web/status/1180794555974782977"/>
    <hyperlink ref="R86" r:id="rId33" display="https://www.youtube.com/watch?v=OJ8oWaTumOc&amp;feature=youtu.be"/>
    <hyperlink ref="R97" r:id="rId34" display="https://twitter.com/i/web/status/1160253971249786880"/>
    <hyperlink ref="R134" r:id="rId35" display="https://twitter.com/i/web/status/1166603908900360198"/>
    <hyperlink ref="R144" r:id="rId36" display="https://twitter.com/i/web/status/1177432477406613504"/>
    <hyperlink ref="R167" r:id="rId37" display="https://www.instagram.com/p/B0ri23Llrcl/?igshid=1mfs3vpwti9v7"/>
    <hyperlink ref="R169" r:id="rId38" display="https://www.instagram.com/p/B1HaXMUFmBY/?igshid=lw4v8ysf21vc"/>
    <hyperlink ref="R170" r:id="rId39" display="https://www.instagram.com/p/B1HoseYnfV6/?igshid=z1dkiyyrods"/>
    <hyperlink ref="R171" r:id="rId40" display="https://www.instagram.com/p/B2sHukYFJ96/?igshid=bu1i24haxzu3"/>
    <hyperlink ref="R172" r:id="rId41" display="https://twitter.com/fakejakebrowne/status/1176917683591233536"/>
    <hyperlink ref="R173" r:id="rId42" display="https://www.instagram.com/p/B25pDxTF6sj/?igshid=14nm7fg5bhcvn"/>
    <hyperlink ref="U17" r:id="rId43" display="https://pbs.twimg.com/media/EBoKfmpWkAAtvzP.png"/>
    <hyperlink ref="U45" r:id="rId44" display="https://pbs.twimg.com/media/EBoTt2nW4AA7_Mu.jpg"/>
    <hyperlink ref="U47" r:id="rId45" display="https://pbs.twimg.com/ext_tw_video_thumb/1161377563752747008/pu/img/0gal8RUuRFCzCRC2.jpg"/>
    <hyperlink ref="U63" r:id="rId46" display="https://pbs.twimg.com/media/EDRdkcTXUAEsjhm.jpg"/>
    <hyperlink ref="U71" r:id="rId47" display="https://pbs.twimg.com/media/EEwbLoDW4AU0Qug.jpg"/>
    <hyperlink ref="U90" r:id="rId48" display="https://pbs.twimg.com/media/EBgs_bVVUAYFoIA.jpg"/>
    <hyperlink ref="U121" r:id="rId49" display="https://pbs.twimg.com/media/EDQiN6ZX4AAeUEK.jpg"/>
    <hyperlink ref="U125" r:id="rId50" display="https://pbs.twimg.com/tweet_video_thumb/EDyP5PLXkAA5RnT.jpg"/>
    <hyperlink ref="U132" r:id="rId51" display="https://pbs.twimg.com/media/EFPj9BQUYAI01f9.jpg"/>
    <hyperlink ref="U133" r:id="rId52" display="https://pbs.twimg.com/media/EFV0SXaUcAAer1T.jpg"/>
    <hyperlink ref="V3" r:id="rId53" display="http://pbs.twimg.com/profile_images/1157388868649439232/UxU-6aRw_normal.jpg"/>
    <hyperlink ref="V4" r:id="rId54" display="http://pbs.twimg.com/profile_images/1157388868649439232/UxU-6aRw_normal.jpg"/>
    <hyperlink ref="V5" r:id="rId55" display="http://pbs.twimg.com/profile_images/1134532947212525569/Z1lJB6Ru_normal.jpg"/>
    <hyperlink ref="V6" r:id="rId56" display="http://pbs.twimg.com/profile_images/1086764562756431872/oBHz7nLp_normal.jpg"/>
    <hyperlink ref="V7" r:id="rId57" display="http://pbs.twimg.com/profile_images/1727886760/l_19b8b475bf061b960245aa071c768dbe_normal.jpg"/>
    <hyperlink ref="V8" r:id="rId58" display="http://pbs.twimg.com/profile_images/927914792018497537/YVvs_BkB_normal.jpg"/>
    <hyperlink ref="V9" r:id="rId59" display="http://pbs.twimg.com/profile_images/1174916695334326274/ojj2Qi83_normal.jpg"/>
    <hyperlink ref="V10" r:id="rId60" display="http://pbs.twimg.com/profile_images/800426225986666496/o0K2YAai_normal.jpg"/>
    <hyperlink ref="V11" r:id="rId61" display="http://pbs.twimg.com/profile_images/1168612884395548672/kiV7-IjU_normal.jpg"/>
    <hyperlink ref="V12" r:id="rId62" display="http://pbs.twimg.com/profile_images/1020541645694160897/q_KUBjFc_normal.jpg"/>
    <hyperlink ref="V13" r:id="rId63" display="http://pbs.twimg.com/profile_images/3690959589/227f4294a0da4dcec6577b93108f6b6e_normal.jpeg"/>
    <hyperlink ref="V14" r:id="rId64" display="http://pbs.twimg.com/profile_images/1068704998861635586/eatKy5g__normal.jpg"/>
    <hyperlink ref="V15" r:id="rId65" display="http://pbs.twimg.com/profile_images/1149524592995602433/--YdDkXH_normal.jpg"/>
    <hyperlink ref="V16" r:id="rId66" display="http://pbs.twimg.com/profile_images/983079132434190337/LmjTHS84_normal.jpg"/>
    <hyperlink ref="V17" r:id="rId67" display="https://pbs.twimg.com/media/EBoKfmpWkAAtvzP.png"/>
    <hyperlink ref="V18" r:id="rId68" display="http://pbs.twimg.com/profile_images/1073237782334791682/qyo4J8EM_normal.jpg"/>
    <hyperlink ref="V19" r:id="rId69" display="http://pbs.twimg.com/profile_images/1073237782334791682/qyo4J8EM_normal.jpg"/>
    <hyperlink ref="V20" r:id="rId70" display="http://pbs.twimg.com/profile_images/1073237782334791682/qyo4J8EM_normal.jpg"/>
    <hyperlink ref="V21" r:id="rId71" display="http://pbs.twimg.com/profile_images/736532023553200128/c1ydnwix_normal.jpg"/>
    <hyperlink ref="V22" r:id="rId72" display="http://pbs.twimg.com/profile_images/736532023553200128/c1ydnwix_normal.jpg"/>
    <hyperlink ref="V23" r:id="rId73" display="http://pbs.twimg.com/profile_images/736532023553200128/c1ydnwix_normal.jpg"/>
    <hyperlink ref="V24" r:id="rId74" display="http://pbs.twimg.com/profile_images/983079132434190337/LmjTHS84_normal.jpg"/>
    <hyperlink ref="V25" r:id="rId75" display="http://pbs.twimg.com/profile_images/983079132434190337/LmjTHS84_normal.jpg"/>
    <hyperlink ref="V26" r:id="rId76" display="http://pbs.twimg.com/profile_images/983079132434190337/LmjTHS84_normal.jpg"/>
    <hyperlink ref="V27" r:id="rId77" display="http://pbs.twimg.com/profile_images/983079132434190337/LmjTHS84_normal.jpg"/>
    <hyperlink ref="V28" r:id="rId78" display="http://pbs.twimg.com/profile_images/983079132434190337/LmjTHS84_normal.jpg"/>
    <hyperlink ref="V29" r:id="rId79" display="http://pbs.twimg.com/profile_images/983079132434190337/LmjTHS84_normal.jpg"/>
    <hyperlink ref="V30" r:id="rId80" display="http://pbs.twimg.com/profile_images/983079132434190337/LmjTHS84_normal.jpg"/>
    <hyperlink ref="V31" r:id="rId81" display="http://pbs.twimg.com/profile_images/983079132434190337/LmjTHS84_normal.jpg"/>
    <hyperlink ref="V32" r:id="rId82" display="http://pbs.twimg.com/profile_images/983079132434190337/LmjTHS84_normal.jpg"/>
    <hyperlink ref="V33" r:id="rId83" display="http://pbs.twimg.com/profile_images/983079132434190337/LmjTHS84_normal.jpg"/>
    <hyperlink ref="V34" r:id="rId84" display="http://pbs.twimg.com/profile_images/822305154841997312/Q9JHMmfN_normal.jpg"/>
    <hyperlink ref="V35" r:id="rId85" display="http://pbs.twimg.com/profile_images/822305154841997312/Q9JHMmfN_normal.jpg"/>
    <hyperlink ref="V36" r:id="rId86" display="http://pbs.twimg.com/profile_images/822305154841997312/Q9JHMmfN_normal.jpg"/>
    <hyperlink ref="V37" r:id="rId87" display="http://pbs.twimg.com/profile_images/822305154841997312/Q9JHMmfN_normal.jpg"/>
    <hyperlink ref="V38" r:id="rId88" display="http://pbs.twimg.com/profile_images/736532023553200128/c1ydnwix_normal.jpg"/>
    <hyperlink ref="V39" r:id="rId89" display="http://pbs.twimg.com/profile_images/736532023553200128/c1ydnwix_normal.jpg"/>
    <hyperlink ref="V40" r:id="rId90" display="http://pbs.twimg.com/profile_images/736532023553200128/c1ydnwix_normal.jpg"/>
    <hyperlink ref="V41" r:id="rId91" display="http://pbs.twimg.com/profile_images/736532023553200128/c1ydnwix_normal.jpg"/>
    <hyperlink ref="V42" r:id="rId92" display="http://pbs.twimg.com/profile_images/736532023553200128/c1ydnwix_normal.jpg"/>
    <hyperlink ref="V43" r:id="rId93" display="http://pbs.twimg.com/profile_images/561609318098018304/BCaoBUAP_normal.jpeg"/>
    <hyperlink ref="V44" r:id="rId94" display="http://pbs.twimg.com/profile_images/1145808705830752256/iH9-XsHb_normal.jpg"/>
    <hyperlink ref="V45" r:id="rId95" display="https://pbs.twimg.com/media/EBoTt2nW4AA7_Mu.jpg"/>
    <hyperlink ref="V46" r:id="rId96" display="http://pbs.twimg.com/profile_images/1119168336250703873/0-bDREFM_normal.jpg"/>
    <hyperlink ref="V47" r:id="rId97" display="https://pbs.twimg.com/ext_tw_video_thumb/1161377563752747008/pu/img/0gal8RUuRFCzCRC2.jpg"/>
    <hyperlink ref="V48" r:id="rId98" display="http://pbs.twimg.com/profile_images/1175120710160699392/QHmx6Z9x_normal.jpg"/>
    <hyperlink ref="V49" r:id="rId99" display="http://pbs.twimg.com/profile_images/1175120710160699392/QHmx6Z9x_normal.jpg"/>
    <hyperlink ref="V50" r:id="rId100" display="http://pbs.twimg.com/profile_images/983079132434190337/LmjTHS84_normal.jpg"/>
    <hyperlink ref="V51" r:id="rId101" display="http://pbs.twimg.com/profile_images/736532023553200128/c1ydnwix_normal.jpg"/>
    <hyperlink ref="V52" r:id="rId102" display="http://pbs.twimg.com/profile_images/1113268157928620033/ZSGzJ237_normal.jpg"/>
    <hyperlink ref="V53" r:id="rId103" display="http://pbs.twimg.com/profile_images/1109639391700500482/7k4-PjAD_normal.jpg"/>
    <hyperlink ref="V54" r:id="rId104" display="http://pbs.twimg.com/profile_images/1109639391700500482/7k4-PjAD_normal.jpg"/>
    <hyperlink ref="V55" r:id="rId105" display="http://pbs.twimg.com/profile_images/1109639391700500482/7k4-PjAD_normal.jpg"/>
    <hyperlink ref="V56" r:id="rId106" display="http://pbs.twimg.com/profile_images/1109639391700500482/7k4-PjAD_normal.jpg"/>
    <hyperlink ref="V57" r:id="rId107" display="http://pbs.twimg.com/profile_images/1069051411772657665/JXTY3Cc-_normal.jpg"/>
    <hyperlink ref="V58" r:id="rId108" display="http://pbs.twimg.com/profile_images/1069051411772657665/JXTY3Cc-_normal.jpg"/>
    <hyperlink ref="V59" r:id="rId109" display="http://pbs.twimg.com/profile_images/1069051411772657665/JXTY3Cc-_normal.jpg"/>
    <hyperlink ref="V60" r:id="rId110" display="http://pbs.twimg.com/profile_images/1069051411772657665/JXTY3Cc-_normal.jpg"/>
    <hyperlink ref="V61" r:id="rId111" display="http://pbs.twimg.com/profile_images/1069051411772657665/JXTY3Cc-_normal.jpg"/>
    <hyperlink ref="V62" r:id="rId112" display="http://pbs.twimg.com/profile_images/1153449403685826560/KI5ahwIU_normal.jpg"/>
    <hyperlink ref="V63" r:id="rId113" display="https://pbs.twimg.com/media/EDRdkcTXUAEsjhm.jpg"/>
    <hyperlink ref="V64" r:id="rId114" display="http://pbs.twimg.com/profile_images/1170035717789093890/yST7A345_normal.jpg"/>
    <hyperlink ref="V65" r:id="rId115" display="http://pbs.twimg.com/profile_images/1121267988009824257/ZZB6uRD8_normal.jpg"/>
    <hyperlink ref="V66" r:id="rId116" display="http://pbs.twimg.com/profile_images/1049539454514294785/uyiyPhps_normal.jpg"/>
    <hyperlink ref="V67" r:id="rId117" display="http://pbs.twimg.com/profile_images/1168553225278017537/heXyoxZA_normal.jpg"/>
    <hyperlink ref="V68" r:id="rId118" display="http://pbs.twimg.com/profile_images/984481077329833984/nM8F43rU_normal.jpg"/>
    <hyperlink ref="V69" r:id="rId119" display="http://pbs.twimg.com/profile_images/620011370440970240/SgZWb8mr_normal.jpg"/>
    <hyperlink ref="V70" r:id="rId120" display="http://pbs.twimg.com/profile_images/1144366800605536256/SJi3MXZp_normal.jpg"/>
    <hyperlink ref="V71" r:id="rId121" display="https://pbs.twimg.com/media/EEwbLoDW4AU0Qug.jpg"/>
    <hyperlink ref="V72" r:id="rId122" display="http://pbs.twimg.com/profile_images/1144366800605536256/SJi3MXZp_normal.jpg"/>
    <hyperlink ref="V73" r:id="rId123" display="http://pbs.twimg.com/profile_images/1144366800605536256/SJi3MXZp_normal.jpg"/>
    <hyperlink ref="V74" r:id="rId124" display="http://pbs.twimg.com/profile_images/1143267121859686400/U-_O5Sgn_normal.png"/>
    <hyperlink ref="V75" r:id="rId125" display="http://pbs.twimg.com/profile_images/1130887748426932224/ooOU88O4_normal.png"/>
    <hyperlink ref="V76" r:id="rId126" display="http://pbs.twimg.com/profile_images/1142063869273264129/5lBExJv9_normal.jpg"/>
    <hyperlink ref="V77" r:id="rId127" display="http://pbs.twimg.com/profile_images/1007407546020311041/2--CVHW5_normal.jpg"/>
    <hyperlink ref="V78" r:id="rId128" display="http://pbs.twimg.com/profile_images/1139414858703634433/cnBVld_5_normal.jpg"/>
    <hyperlink ref="V79" r:id="rId129" display="http://pbs.twimg.com/profile_images/855643127541104640/zd0D0r2D_normal.jpg"/>
    <hyperlink ref="V80" r:id="rId130" display="http://pbs.twimg.com/profile_images/690716731703070721/yf5qOig4_normal.jpg"/>
    <hyperlink ref="V81" r:id="rId131" display="http://pbs.twimg.com/profile_images/855643127541104640/zd0D0r2D_normal.jpg"/>
    <hyperlink ref="V82" r:id="rId132" display="http://pbs.twimg.com/profile_images/855643127541104640/zd0D0r2D_normal.jpg"/>
    <hyperlink ref="V83" r:id="rId133" display="http://pbs.twimg.com/profile_images/855643127541104640/zd0D0r2D_normal.jpg"/>
    <hyperlink ref="V84" r:id="rId134" display="http://pbs.twimg.com/profile_images/855643127541104640/zd0D0r2D_normal.jpg"/>
    <hyperlink ref="V85" r:id="rId135" display="http://pbs.twimg.com/profile_images/1171086918303408128/KkZa95pV_normal.jpg"/>
    <hyperlink ref="V86" r:id="rId136" display="http://pbs.twimg.com/profile_images/855643127541104640/zd0D0r2D_normal.jpg"/>
    <hyperlink ref="V87" r:id="rId137" display="http://pbs.twimg.com/profile_images/855643127541104640/zd0D0r2D_normal.jpg"/>
    <hyperlink ref="V88" r:id="rId138" display="http://pbs.twimg.com/profile_images/855643127541104640/zd0D0r2D_normal.jpg"/>
    <hyperlink ref="V89" r:id="rId139" display="http://pbs.twimg.com/profile_images/855643127541104640/zd0D0r2D_normal.jpg"/>
    <hyperlink ref="V90" r:id="rId140" display="https://pbs.twimg.com/media/EBgs_bVVUAYFoIA.jpg"/>
    <hyperlink ref="V91" r:id="rId141" display="http://pbs.twimg.com/profile_images/855643127541104640/zd0D0r2D_normal.jpg"/>
    <hyperlink ref="V92" r:id="rId142" display="http://pbs.twimg.com/profile_images/855643127541104640/zd0D0r2D_normal.jpg"/>
    <hyperlink ref="V93" r:id="rId143" display="http://pbs.twimg.com/profile_images/855643127541104640/zd0D0r2D_normal.jpg"/>
    <hyperlink ref="V94" r:id="rId144" display="http://pbs.twimg.com/profile_images/1100601867703177216/e0RqpaX5_normal.jpg"/>
    <hyperlink ref="V95" r:id="rId145" display="http://pbs.twimg.com/profile_images/855643127541104640/zd0D0r2D_normal.jpg"/>
    <hyperlink ref="V96" r:id="rId146" display="http://pbs.twimg.com/profile_images/855643127541104640/zd0D0r2D_normal.jpg"/>
    <hyperlink ref="V97" r:id="rId147" display="http://pbs.twimg.com/profile_images/1100601867703177216/e0RqpaX5_normal.jpg"/>
    <hyperlink ref="V98" r:id="rId148" display="http://pbs.twimg.com/profile_images/1120357122221514752/bJD8EDpD_normal.jpg"/>
    <hyperlink ref="V99" r:id="rId149" display="http://pbs.twimg.com/profile_images/855643127541104640/zd0D0r2D_normal.jpg"/>
    <hyperlink ref="V100" r:id="rId150" display="http://pbs.twimg.com/profile_images/855643127541104640/zd0D0r2D_normal.jpg"/>
    <hyperlink ref="V101" r:id="rId151" display="http://pbs.twimg.com/profile_images/855643127541104640/zd0D0r2D_normal.jpg"/>
    <hyperlink ref="V102" r:id="rId152" display="http://pbs.twimg.com/profile_images/855643127541104640/zd0D0r2D_normal.jpg"/>
    <hyperlink ref="V103" r:id="rId153" display="http://pbs.twimg.com/profile_images/1107139323499954177/cQKPnll0_normal.jpg"/>
    <hyperlink ref="V104" r:id="rId154" display="http://pbs.twimg.com/profile_images/855643127541104640/zd0D0r2D_normal.jpg"/>
    <hyperlink ref="V105" r:id="rId155" display="http://pbs.twimg.com/profile_images/1145290087695048704/6CpDeoCP_normal.jpg"/>
    <hyperlink ref="V106" r:id="rId156" display="http://pbs.twimg.com/profile_images/855643127541104640/zd0D0r2D_normal.jpg"/>
    <hyperlink ref="V107" r:id="rId157" display="http://pbs.twimg.com/profile_images/855643127541104640/zd0D0r2D_normal.jpg"/>
    <hyperlink ref="V108" r:id="rId158" display="http://pbs.twimg.com/profile_images/855643127541104640/zd0D0r2D_normal.jpg"/>
    <hyperlink ref="V109" r:id="rId159" display="http://pbs.twimg.com/profile_images/855643127541104640/zd0D0r2D_normal.jpg"/>
    <hyperlink ref="V110" r:id="rId160" display="http://pbs.twimg.com/profile_images/855643127541104640/zd0D0r2D_normal.jpg"/>
    <hyperlink ref="V111" r:id="rId161" display="http://pbs.twimg.com/profile_images/855643127541104640/zd0D0r2D_normal.jpg"/>
    <hyperlink ref="V112" r:id="rId162" display="http://pbs.twimg.com/profile_images/855643127541104640/zd0D0r2D_normal.jpg"/>
    <hyperlink ref="V113" r:id="rId163" display="http://pbs.twimg.com/profile_images/855643127541104640/zd0D0r2D_normal.jpg"/>
    <hyperlink ref="V114" r:id="rId164" display="http://pbs.twimg.com/profile_images/855643127541104640/zd0D0r2D_normal.jpg"/>
    <hyperlink ref="V115" r:id="rId165" display="http://pbs.twimg.com/profile_images/1121281626359484417/5DsTFEQg_normal.png"/>
    <hyperlink ref="V116" r:id="rId166" display="http://pbs.twimg.com/profile_images/855643127541104640/zd0D0r2D_normal.jpg"/>
    <hyperlink ref="V117" r:id="rId167" display="http://pbs.twimg.com/profile_images/855643127541104640/zd0D0r2D_normal.jpg"/>
    <hyperlink ref="V118" r:id="rId168" display="http://pbs.twimg.com/profile_images/855643127541104640/zd0D0r2D_normal.jpg"/>
    <hyperlink ref="V119" r:id="rId169" display="http://pbs.twimg.com/profile_images/855643127541104640/zd0D0r2D_normal.jpg"/>
    <hyperlink ref="V120" r:id="rId170" display="http://pbs.twimg.com/profile_images/855643127541104640/zd0D0r2D_normal.jpg"/>
    <hyperlink ref="V121" r:id="rId171" display="https://pbs.twimg.com/media/EDQiN6ZX4AAeUEK.jpg"/>
    <hyperlink ref="V122" r:id="rId172" display="http://pbs.twimg.com/profile_images/855643127541104640/zd0D0r2D_normal.jpg"/>
    <hyperlink ref="V123" r:id="rId173" display="http://pbs.twimg.com/profile_images/855643127541104640/zd0D0r2D_normal.jpg"/>
    <hyperlink ref="V124" r:id="rId174" display="http://pbs.twimg.com/profile_images/855643127541104640/zd0D0r2D_normal.jpg"/>
    <hyperlink ref="V125" r:id="rId175" display="https://pbs.twimg.com/tweet_video_thumb/EDyP5PLXkAA5RnT.jpg"/>
    <hyperlink ref="V126" r:id="rId176" display="http://pbs.twimg.com/profile_images/855643127541104640/zd0D0r2D_normal.jpg"/>
    <hyperlink ref="V127" r:id="rId177" display="http://pbs.twimg.com/profile_images/855643127541104640/zd0D0r2D_normal.jpg"/>
    <hyperlink ref="V128" r:id="rId178" display="http://pbs.twimg.com/profile_images/855643127541104640/zd0D0r2D_normal.jpg"/>
    <hyperlink ref="V129" r:id="rId179" display="http://pbs.twimg.com/profile_images/855643127541104640/zd0D0r2D_normal.jpg"/>
    <hyperlink ref="V130" r:id="rId180" display="http://pbs.twimg.com/profile_images/855643127541104640/zd0D0r2D_normal.jpg"/>
    <hyperlink ref="V131" r:id="rId181" display="http://pbs.twimg.com/profile_images/855643127541104640/zd0D0r2D_normal.jpg"/>
    <hyperlink ref="V132" r:id="rId182" display="https://pbs.twimg.com/media/EFPj9BQUYAI01f9.jpg"/>
    <hyperlink ref="V133" r:id="rId183" display="https://pbs.twimg.com/media/EFV0SXaUcAAer1T.jpg"/>
    <hyperlink ref="V134" r:id="rId184" display="http://pbs.twimg.com/profile_images/1116914726993162241/ybPiz8fW_normal.jpg"/>
    <hyperlink ref="V135" r:id="rId185" display="http://pbs.twimg.com/profile_images/1116914726993162241/ybPiz8fW_normal.jpg"/>
    <hyperlink ref="V136" r:id="rId186" display="http://pbs.twimg.com/profile_images/855643127541104640/zd0D0r2D_normal.jpg"/>
    <hyperlink ref="V137" r:id="rId187" display="http://pbs.twimg.com/profile_images/855643127541104640/zd0D0r2D_normal.jpg"/>
    <hyperlink ref="V138" r:id="rId188" display="http://pbs.twimg.com/profile_images/855643127541104640/zd0D0r2D_normal.jpg"/>
    <hyperlink ref="V139" r:id="rId189" display="http://pbs.twimg.com/profile_images/855643127541104640/zd0D0r2D_normal.jpg"/>
    <hyperlink ref="V140" r:id="rId190" display="http://pbs.twimg.com/profile_images/1130887748426932224/ooOU88O4_normal.png"/>
    <hyperlink ref="V141" r:id="rId191" display="http://pbs.twimg.com/profile_images/1130887748426932224/ooOU88O4_normal.png"/>
    <hyperlink ref="V142" r:id="rId192" display="http://pbs.twimg.com/profile_images/855643127541104640/zd0D0r2D_normal.jpg"/>
    <hyperlink ref="V143" r:id="rId193" display="http://pbs.twimg.com/profile_images/855643127541104640/zd0D0r2D_normal.jpg"/>
    <hyperlink ref="V144" r:id="rId194" display="http://pbs.twimg.com/profile_images/859325292501901312/5BSSJeYv_normal.jpg"/>
    <hyperlink ref="V145" r:id="rId195" display="http://pbs.twimg.com/profile_images/855643127541104640/zd0D0r2D_normal.jpg"/>
    <hyperlink ref="V146" r:id="rId196" display="http://pbs.twimg.com/profile_images/855643127541104640/zd0D0r2D_normal.jpg"/>
    <hyperlink ref="V147" r:id="rId197" display="http://pbs.twimg.com/profile_images/855643127541104640/zd0D0r2D_normal.jpg"/>
    <hyperlink ref="V148" r:id="rId198" display="http://pbs.twimg.com/profile_images/855643127541104640/zd0D0r2D_normal.jpg"/>
    <hyperlink ref="V149" r:id="rId199" display="http://pbs.twimg.com/profile_images/855643127541104640/zd0D0r2D_normal.jpg"/>
    <hyperlink ref="V150" r:id="rId200" display="http://pbs.twimg.com/profile_images/1178681604266434562/P1zxWeFN_normal.jpg"/>
    <hyperlink ref="V151" r:id="rId201" display="http://pbs.twimg.com/profile_images/855643127541104640/zd0D0r2D_normal.jpg"/>
    <hyperlink ref="V152" r:id="rId202" display="http://pbs.twimg.com/profile_images/855643127541104640/zd0D0r2D_normal.jpg"/>
    <hyperlink ref="V153" r:id="rId203" display="http://pbs.twimg.com/profile_images/855643127541104640/zd0D0r2D_normal.jpg"/>
    <hyperlink ref="V154" r:id="rId204" display="http://pbs.twimg.com/profile_images/855643127541104640/zd0D0r2D_normal.jpg"/>
    <hyperlink ref="V155" r:id="rId205" display="http://pbs.twimg.com/profile_images/855643127541104640/zd0D0r2D_normal.jpg"/>
    <hyperlink ref="V156" r:id="rId206" display="http://pbs.twimg.com/profile_images/855643127541104640/zd0D0r2D_normal.jpg"/>
    <hyperlink ref="V157" r:id="rId207" display="http://pbs.twimg.com/profile_images/855643127541104640/zd0D0r2D_normal.jpg"/>
    <hyperlink ref="V158" r:id="rId208" display="http://pbs.twimg.com/profile_images/855643127541104640/zd0D0r2D_normal.jpg"/>
    <hyperlink ref="V159" r:id="rId209" display="http://pbs.twimg.com/profile_images/1083581117515681799/Dl03_A0e_normal.jpg"/>
    <hyperlink ref="V160" r:id="rId210" display="http://pbs.twimg.com/profile_images/855643127541104640/zd0D0r2D_normal.jpg"/>
    <hyperlink ref="V161" r:id="rId211" display="http://pbs.twimg.com/profile_images/855643127541104640/zd0D0r2D_normal.jpg"/>
    <hyperlink ref="V162" r:id="rId212" display="http://pbs.twimg.com/profile_images/855643127541104640/zd0D0r2D_normal.jpg"/>
    <hyperlink ref="V163" r:id="rId213" display="http://pbs.twimg.com/profile_images/855643127541104640/zd0D0r2D_normal.jpg"/>
    <hyperlink ref="V164" r:id="rId214" display="http://pbs.twimg.com/profile_images/855643127541104640/zd0D0r2D_normal.jpg"/>
    <hyperlink ref="V165" r:id="rId215" display="http://pbs.twimg.com/profile_images/855643127541104640/zd0D0r2D_normal.jpg"/>
    <hyperlink ref="V166" r:id="rId216" display="http://pbs.twimg.com/profile_images/855643127541104640/zd0D0r2D_normal.jpg"/>
    <hyperlink ref="V167" r:id="rId217" display="http://pbs.twimg.com/profile_images/855643127541104640/zd0D0r2D_normal.jpg"/>
    <hyperlink ref="V168" r:id="rId218" display="http://pbs.twimg.com/profile_images/855643127541104640/zd0D0r2D_normal.jpg"/>
    <hyperlink ref="V169" r:id="rId219" display="http://pbs.twimg.com/profile_images/855643127541104640/zd0D0r2D_normal.jpg"/>
    <hyperlink ref="V170" r:id="rId220" display="http://pbs.twimg.com/profile_images/855643127541104640/zd0D0r2D_normal.jpg"/>
    <hyperlink ref="V171" r:id="rId221" display="http://pbs.twimg.com/profile_images/855643127541104640/zd0D0r2D_normal.jpg"/>
    <hyperlink ref="V172" r:id="rId222" display="http://pbs.twimg.com/profile_images/855643127541104640/zd0D0r2D_normal.jpg"/>
    <hyperlink ref="V173" r:id="rId223" display="http://pbs.twimg.com/profile_images/855643127541104640/zd0D0r2D_normal.jpg"/>
    <hyperlink ref="V174" r:id="rId224" display="http://abs.twimg.com/sticky/default_profile_images/default_profile_normal.png"/>
    <hyperlink ref="X3" r:id="rId225" display="https://twitter.com/#!/vexxdcock/status/1157043708522639364"/>
    <hyperlink ref="X4" r:id="rId226" display="https://twitter.com/#!/vexxdcock/status/1157043847618269186"/>
    <hyperlink ref="X5" r:id="rId227" display="https://twitter.com/#!/isaucedyt/status/1157100073806729218"/>
    <hyperlink ref="X6" r:id="rId228" display="https://twitter.com/#!/tonya51084387/status/1158539590845624322"/>
    <hyperlink ref="X7" r:id="rId229" display="https://twitter.com/#!/garbs/status/1160243895927627776"/>
    <hyperlink ref="X8" r:id="rId230" display="https://twitter.com/#!/engineeringdave/status/1160264483824197633"/>
    <hyperlink ref="X9" r:id="rId231" display="https://twitter.com/#!/mr_oogy_boogy/status/1160289516218978304"/>
    <hyperlink ref="X10" r:id="rId232" display="https://twitter.com/#!/shefshakespeare/status/1160297405704806406"/>
    <hyperlink ref="X11" r:id="rId233" display="https://twitter.com/#!/williammillen5/status/1160346226019225600"/>
    <hyperlink ref="X12" r:id="rId234" display="https://twitter.com/#!/bdr_borgia/status/1160423558113312768"/>
    <hyperlink ref="X13" r:id="rId235" display="https://twitter.com/#!/jsbula/status/1160424188349440001"/>
    <hyperlink ref="X14" r:id="rId236" display="https://twitter.com/#!/aburrin/status/1160429794338623489"/>
    <hyperlink ref="X15" r:id="rId237" display="https://twitter.com/#!/mjstruth/status/1160506666464546817"/>
    <hyperlink ref="X16" r:id="rId238" display="https://twitter.com/#!/betsybg/status/1160534065616957445"/>
    <hyperlink ref="X17" r:id="rId239" display="https://twitter.com/#!/deborahditkows1/status/1160251395615993856"/>
    <hyperlink ref="X18" r:id="rId240" display="https://twitter.com/#!/deborahditkows1/status/1160261817127641088"/>
    <hyperlink ref="X19" r:id="rId241" display="https://twitter.com/#!/deborahditkows1/status/1160289755264950273"/>
    <hyperlink ref="X20" r:id="rId242" display="https://twitter.com/#!/deborahditkows1/status/1160291778563661824"/>
    <hyperlink ref="X21" r:id="rId243" display="https://twitter.com/#!/rbottoms/status/1160261574797512709"/>
    <hyperlink ref="X22" r:id="rId244" display="https://twitter.com/#!/rbottoms/status/1160262983513268227"/>
    <hyperlink ref="X23" r:id="rId245" display="https://twitter.com/#!/rbottoms/status/1160290453817888770"/>
    <hyperlink ref="X24" r:id="rId246" display="https://twitter.com/#!/betsybg/status/1160376970305253376"/>
    <hyperlink ref="X25" r:id="rId247" display="https://twitter.com/#!/betsybg/status/1160527265303863296"/>
    <hyperlink ref="X26" r:id="rId248" display="https://twitter.com/#!/betsybg/status/1160528017963343874"/>
    <hyperlink ref="X27" r:id="rId249" display="https://twitter.com/#!/betsybg/status/1160528467689201664"/>
    <hyperlink ref="X28" r:id="rId250" display="https://twitter.com/#!/betsybg/status/1160529086818725888"/>
    <hyperlink ref="X29" r:id="rId251" display="https://twitter.com/#!/betsybg/status/1160530899957637120"/>
    <hyperlink ref="X30" r:id="rId252" display="https://twitter.com/#!/betsybg/status/1160531603032088576"/>
    <hyperlink ref="X31" r:id="rId253" display="https://twitter.com/#!/betsybg/status/1160531900496302081"/>
    <hyperlink ref="X32" r:id="rId254" display="https://twitter.com/#!/betsybg/status/1160533214798254080"/>
    <hyperlink ref="X33" r:id="rId255" display="https://twitter.com/#!/betsybg/status/1160533768203096064"/>
    <hyperlink ref="X34" r:id="rId256" display="https://twitter.com/#!/stephhawk8/status/1160355112432394241"/>
    <hyperlink ref="X35" r:id="rId257" display="https://twitter.com/#!/stephhawk8/status/1160377357322084352"/>
    <hyperlink ref="X36" r:id="rId258" display="https://twitter.com/#!/stephhawk8/status/1160378218106560512"/>
    <hyperlink ref="X37" r:id="rId259" display="https://twitter.com/#!/stephhawk8/status/1160567609005432833"/>
    <hyperlink ref="X38" r:id="rId260" display="https://twitter.com/#!/rbottoms/status/1160372434949877760"/>
    <hyperlink ref="X39" r:id="rId261" display="https://twitter.com/#!/rbottoms/status/1160377855592816640"/>
    <hyperlink ref="X40" r:id="rId262" display="https://twitter.com/#!/rbottoms/status/1160378328563560448"/>
    <hyperlink ref="X41" r:id="rId263" display="https://twitter.com/#!/rbottoms/status/1160536943148654594"/>
    <hyperlink ref="X42" r:id="rId264" display="https://twitter.com/#!/rbottoms/status/1160568081292451840"/>
    <hyperlink ref="X43" r:id="rId265" display="https://twitter.com/#!/lostchordof1963/status/1160619676919115776"/>
    <hyperlink ref="X44" r:id="rId266" display="https://twitter.com/#!/auntcalls/status/1160860593445888000"/>
    <hyperlink ref="X45" r:id="rId267" display="https://twitter.com/#!/skiptomylou757/status/1160261533991149568"/>
    <hyperlink ref="X46" r:id="rId268" display="https://twitter.com/#!/skiptomylou757/status/1160677209729896448"/>
    <hyperlink ref="X47" r:id="rId269" display="https://twitter.com/#!/skiptomylou757/status/1161377591120617472"/>
    <hyperlink ref="X48" r:id="rId270" display="https://twitter.com/#!/sandyreadsalot2/status/1160295434264276992"/>
    <hyperlink ref="X49" r:id="rId271" display="https://twitter.com/#!/sandyreadsalot2/status/1160306013523759104"/>
    <hyperlink ref="X50" r:id="rId272" display="https://twitter.com/#!/betsybg/status/1160256004271017984"/>
    <hyperlink ref="X51" r:id="rId273" display="https://twitter.com/#!/rbottoms/status/1160301080942714881"/>
    <hyperlink ref="X52" r:id="rId274" display="https://twitter.com/#!/americankat62/status/1160886225483501568"/>
    <hyperlink ref="X53" r:id="rId275" display="https://twitter.com/#!/marvawi15791422/status/1162074582314049536"/>
    <hyperlink ref="X54" r:id="rId276" display="https://twitter.com/#!/marvawi15791422/status/1162078058771357697"/>
    <hyperlink ref="X55" r:id="rId277" display="https://twitter.com/#!/marvawi15791422/status/1162078123430678528"/>
    <hyperlink ref="X56" r:id="rId278" display="https://twitter.com/#!/marvawi15791422/status/1162085670380326913"/>
    <hyperlink ref="X57" r:id="rId279" display="https://twitter.com/#!/bonnielatino/status/1160590759697047552"/>
    <hyperlink ref="X58" r:id="rId280" display="https://twitter.com/#!/bonnielatino/status/1162075240438149123"/>
    <hyperlink ref="X59" r:id="rId281" display="https://twitter.com/#!/bonnielatino/status/1162075790600749056"/>
    <hyperlink ref="X60" r:id="rId282" display="https://twitter.com/#!/bonnielatino/status/1162081523107016704"/>
    <hyperlink ref="X61" r:id="rId283" display="https://twitter.com/#!/bonnielatino/status/1162090180116930562"/>
    <hyperlink ref="X62" r:id="rId284" display="https://twitter.com/#!/stunttmcnugget/status/1165702294165479425"/>
    <hyperlink ref="X63" r:id="rId285" display="https://twitter.com/#!/emlovely18/status/1167661089879969792"/>
    <hyperlink ref="X64" r:id="rId286" display="https://twitter.com/#!/dhampton_3/status/1171139467069050881"/>
    <hyperlink ref="X65" r:id="rId287" display="https://twitter.com/#!/lovepink0924/status/1171140546645188609"/>
    <hyperlink ref="X66" r:id="rId288" display="https://twitter.com/#!/lurvejennifer/status/1171151855763636224"/>
    <hyperlink ref="X67" r:id="rId289" display="https://twitter.com/#!/fungusty/status/1171236636664844288"/>
    <hyperlink ref="X68" r:id="rId290" display="https://twitter.com/#!/areyouvin/status/1172966667225354240"/>
    <hyperlink ref="X69" r:id="rId291" display="https://twitter.com/#!/sir_blobfish/status/1173711374033334274"/>
    <hyperlink ref="X70" r:id="rId292" display="https://twitter.com/#!/pettitphylis/status/1164144856324878336"/>
    <hyperlink ref="X71" r:id="rId293" display="https://twitter.com/#!/pettitphylis/status/1174343493310959617"/>
    <hyperlink ref="X72" r:id="rId294" display="https://twitter.com/#!/pettitphylis/status/1176211491378384896"/>
    <hyperlink ref="X73" r:id="rId295" display="https://twitter.com/#!/pettitphylis/status/1161106366074892290"/>
    <hyperlink ref="X74" r:id="rId296" display="https://twitter.com/#!/forceghostbrad/status/1161366524466040832"/>
    <hyperlink ref="X75" r:id="rId297" display="https://twitter.com/#!/fakejakebrowne/status/1161395104235397120"/>
    <hyperlink ref="X76" r:id="rId298" display="https://twitter.com/#!/spiral5158/status/1179924487543967749"/>
    <hyperlink ref="X77" r:id="rId299" display="https://twitter.com/#!/832ajb/status/1180794555974782977"/>
    <hyperlink ref="X78" r:id="rId300" display="https://twitter.com/#!/raptornian/status/1157033207872872451"/>
    <hyperlink ref="X79" r:id="rId301" display="https://twitter.com/#!/cannabisencyclo/status/1157012639400116224"/>
    <hyperlink ref="X80" r:id="rId302" display="https://twitter.com/#!/carolineoncrack/status/1157375214075834368"/>
    <hyperlink ref="X81" r:id="rId303" display="https://twitter.com/#!/cannabisencyclo/status/1157373508105560064"/>
    <hyperlink ref="X82" r:id="rId304" display="https://twitter.com/#!/cannabisencyclo/status/1157688962556649472"/>
    <hyperlink ref="X83" r:id="rId305" display="https://twitter.com/#!/cannabisencyclo/status/1158282506409402368"/>
    <hyperlink ref="X84" r:id="rId306" display="https://twitter.com/#!/cannabisencyclo/status/1158282813994442752"/>
    <hyperlink ref="X85" r:id="rId307" display="https://twitter.com/#!/loser513/status/1158742109572104192"/>
    <hyperlink ref="X86" r:id="rId308" display="https://twitter.com/#!/cannabisencyclo/status/1158622583350104065"/>
    <hyperlink ref="X87" r:id="rId309" display="https://twitter.com/#!/cannabisencyclo/status/1158746671062237189"/>
    <hyperlink ref="X88" r:id="rId310" display="https://twitter.com/#!/cannabisencyclo/status/1158808629354434560"/>
    <hyperlink ref="X89" r:id="rId311" display="https://twitter.com/#!/cannabisencyclo/status/1158811893059837953"/>
    <hyperlink ref="X90" r:id="rId312" display="https://twitter.com/#!/cannabisencyclo/status/1159726382798139393"/>
    <hyperlink ref="X91" r:id="rId313" display="https://twitter.com/#!/cannabisencyclo/status/1159732366446714881"/>
    <hyperlink ref="X92" r:id="rId314" display="https://twitter.com/#!/cannabisencyclo/status/1160236427470262274"/>
    <hyperlink ref="X93" r:id="rId315" display="https://twitter.com/#!/cannabisencyclo/status/1160236889514762240"/>
    <hyperlink ref="X94" r:id="rId316" display="https://twitter.com/#!/valleytalespod/status/1160243947064582144"/>
    <hyperlink ref="X95" r:id="rId317" display="https://twitter.com/#!/cannabisencyclo/status/1160238154613264384"/>
    <hyperlink ref="X96" r:id="rId318" display="https://twitter.com/#!/cannabisencyclo/status/1160246616302837760"/>
    <hyperlink ref="X97" r:id="rId319" display="https://twitter.com/#!/valleytalespod/status/1160253971249786880"/>
    <hyperlink ref="X98" r:id="rId320" display="https://twitter.com/#!/andyjuett/status/1161045362175401986"/>
    <hyperlink ref="X99" r:id="rId321" display="https://twitter.com/#!/cannabisencyclo/status/1161044683327279104"/>
    <hyperlink ref="X100" r:id="rId322" display="https://twitter.com/#!/cannabisencyclo/status/1161046499951648768"/>
    <hyperlink ref="X101" r:id="rId323" display="https://twitter.com/#!/cannabisencyclo/status/1161158204945920001"/>
    <hyperlink ref="X102" r:id="rId324" display="https://twitter.com/#!/cannabisencyclo/status/1164311870326468608"/>
    <hyperlink ref="X103" r:id="rId325" display="https://twitter.com/#!/jordanokun/status/1164696911523147776"/>
    <hyperlink ref="X104" r:id="rId326" display="https://twitter.com/#!/cannabisencyclo/status/1164696153323008000"/>
    <hyperlink ref="X105" r:id="rId327" display="https://twitter.com/#!/detroit_boat/status/1164929266561245185"/>
    <hyperlink ref="X106" r:id="rId328" display="https://twitter.com/#!/cannabisencyclo/status/1164929060604014592"/>
    <hyperlink ref="X107" r:id="rId329" display="https://twitter.com/#!/cannabisencyclo/status/1164930901366562817"/>
    <hyperlink ref="X108" r:id="rId330" display="https://twitter.com/#!/cannabisencyclo/status/1165975098534191104"/>
    <hyperlink ref="X109" r:id="rId331" display="https://twitter.com/#!/cannabisencyclo/status/1165975889655386117"/>
    <hyperlink ref="X110" r:id="rId332" display="https://twitter.com/#!/cannabisencyclo/status/1166127729374220288"/>
    <hyperlink ref="X111" r:id="rId333" display="https://twitter.com/#!/cannabisencyclo/status/1166129356910891008"/>
    <hyperlink ref="X112" r:id="rId334" display="https://twitter.com/#!/cannabisencyclo/status/1166131558920544257"/>
    <hyperlink ref="X113" r:id="rId335" display="https://twitter.com/#!/cannabisencyclo/status/1166609677150543874"/>
    <hyperlink ref="X114" r:id="rId336" display="https://twitter.com/#!/cannabisencyclo/status/1166613226207010816"/>
    <hyperlink ref="X115" r:id="rId337" display="https://twitter.com/#!/connormcspadden/status/1166613457719955462"/>
    <hyperlink ref="X116" r:id="rId338" display="https://twitter.com/#!/cannabisencyclo/status/1166613370411323393"/>
    <hyperlink ref="X117" r:id="rId339" display="https://twitter.com/#!/cannabisencyclo/status/1166616164958724097"/>
    <hyperlink ref="X118" r:id="rId340" display="https://twitter.com/#!/cannabisencyclo/status/1166724649754845184"/>
    <hyperlink ref="X119" r:id="rId341" display="https://twitter.com/#!/cannabisencyclo/status/1167306962163228672"/>
    <hyperlink ref="X120" r:id="rId342" display="https://twitter.com/#!/cannabisencyclo/status/1167450928007413761"/>
    <hyperlink ref="X121" r:id="rId343" display="https://twitter.com/#!/cannabisencyclo/status/1167595834239643649"/>
    <hyperlink ref="X122" r:id="rId344" display="https://twitter.com/#!/cannabisencyclo/status/1169041478057889792"/>
    <hyperlink ref="X123" r:id="rId345" display="https://twitter.com/#!/cannabisencyclo/status/1169327880406478849"/>
    <hyperlink ref="X124" r:id="rId346" display="https://twitter.com/#!/cannabisencyclo/status/1169968540910260224"/>
    <hyperlink ref="X125" r:id="rId347" display="https://twitter.com/#!/cannabisencyclo/status/1169968244037476352"/>
    <hyperlink ref="X126" r:id="rId348" display="https://twitter.com/#!/cannabisencyclo/status/1169971828187639810"/>
    <hyperlink ref="X127" r:id="rId349" display="https://twitter.com/#!/cannabisencyclo/status/1170142456689627136"/>
    <hyperlink ref="X128" r:id="rId350" display="https://twitter.com/#!/cannabisencyclo/status/1170541161359892480"/>
    <hyperlink ref="X129" r:id="rId351" display="https://twitter.com/#!/cannabisencyclo/status/1171137294041931776"/>
    <hyperlink ref="X130" r:id="rId352" display="https://twitter.com/#!/cannabisencyclo/status/1173810467875115009"/>
    <hyperlink ref="X131" r:id="rId353" display="https://twitter.com/#!/cannabisencyclo/status/1176517542963056640"/>
    <hyperlink ref="X132" r:id="rId354" display="https://twitter.com/#!/cannabisencyclo/status/1176534567211032576"/>
    <hyperlink ref="X133" r:id="rId355" display="https://twitter.com/#!/cannabisencyclo/status/1176974743376809984"/>
    <hyperlink ref="X134" r:id="rId356" display="https://twitter.com/#!/gennefer/status/1166603908900360198"/>
    <hyperlink ref="X135" r:id="rId357" display="https://twitter.com/#!/gennefer/status/1177013958810583041"/>
    <hyperlink ref="X136" r:id="rId358" display="https://twitter.com/#!/cannabisencyclo/status/1166601391663656966"/>
    <hyperlink ref="X137" r:id="rId359" display="https://twitter.com/#!/cannabisencyclo/status/1177011101776482304"/>
    <hyperlink ref="X138" r:id="rId360" display="https://twitter.com/#!/cannabisencyclo/status/1161044990459408386"/>
    <hyperlink ref="X139" r:id="rId361" display="https://twitter.com/#!/cannabisencyclo/status/1177011223356821505"/>
    <hyperlink ref="X140" r:id="rId362" display="https://twitter.com/#!/fakejakebrowne/status/1161359018796830720"/>
    <hyperlink ref="X141" r:id="rId363" display="https://twitter.com/#!/fakejakebrowne/status/1177000932527050753"/>
    <hyperlink ref="X142" r:id="rId364" display="https://twitter.com/#!/cannabisencyclo/status/1176998293223571458"/>
    <hyperlink ref="X143" r:id="rId365" display="https://twitter.com/#!/cannabisencyclo/status/1177018014836785153"/>
    <hyperlink ref="X144" r:id="rId366" display="https://twitter.com/#!/bennettleigh/status/1177432477406613504"/>
    <hyperlink ref="X145" r:id="rId367" display="https://twitter.com/#!/cannabisencyclo/status/1171163557477568512"/>
    <hyperlink ref="X146" r:id="rId368" display="https://twitter.com/#!/cannabisencyclo/status/1177407410912165888"/>
    <hyperlink ref="X147" r:id="rId369" display="https://twitter.com/#!/cannabisencyclo/status/1177408424067264512"/>
    <hyperlink ref="X148" r:id="rId370" display="https://twitter.com/#!/cannabisencyclo/status/1178407981848772608"/>
    <hyperlink ref="X149" r:id="rId371" display="https://twitter.com/#!/cannabisencyclo/status/1179268225768607744"/>
    <hyperlink ref="X150" r:id="rId372" display="https://twitter.com/#!/katywinge/status/1179622222144520192"/>
    <hyperlink ref="X151" r:id="rId373" display="https://twitter.com/#!/cannabisencyclo/status/1161483248532361217"/>
    <hyperlink ref="X152" r:id="rId374" display="https://twitter.com/#!/cannabisencyclo/status/1179621878396313600"/>
    <hyperlink ref="X153" r:id="rId375" display="https://twitter.com/#!/cannabisencyclo/status/1179922453105139712"/>
    <hyperlink ref="X154" r:id="rId376" display="https://twitter.com/#!/cannabisencyclo/status/1168202354149117952"/>
    <hyperlink ref="X155" r:id="rId377" display="https://twitter.com/#!/cannabisencyclo/status/1179924628283764744"/>
    <hyperlink ref="X156" r:id="rId378" display="https://twitter.com/#!/cannabisencyclo/status/1164300455515578373"/>
    <hyperlink ref="X157" r:id="rId379" display="https://twitter.com/#!/cannabisencyclo/status/1167841411393191936"/>
    <hyperlink ref="X158" r:id="rId380" display="https://twitter.com/#!/cannabisencyclo/status/1179925105956331520"/>
    <hyperlink ref="X159" r:id="rId381" display="https://twitter.com/#!/jokicnicola/status/1181040831400161280"/>
    <hyperlink ref="X160" r:id="rId382" display="https://twitter.com/#!/cannabisencyclo/status/1180874486473560064"/>
    <hyperlink ref="X161" r:id="rId383" display="https://twitter.com/#!/cannabisencyclo/status/1182054176844472320"/>
    <hyperlink ref="X162" r:id="rId384" display="https://twitter.com/#!/cannabisencyclo/status/1182315855507415040"/>
    <hyperlink ref="X163" r:id="rId385" display="https://twitter.com/#!/cannabisencyclo/status/1182316308538347520"/>
    <hyperlink ref="X164" r:id="rId386" display="https://twitter.com/#!/cannabisencyclo/status/1164928311820091394"/>
    <hyperlink ref="X165" r:id="rId387" display="https://twitter.com/#!/cannabisencyclo/status/1166129432697831424"/>
    <hyperlink ref="X166" r:id="rId388" display="https://twitter.com/#!/cannabisencyclo/status/1182686315206205440"/>
    <hyperlink ref="X167" r:id="rId389" display="https://twitter.com/#!/cannabisencyclo/status/1157436103877627909"/>
    <hyperlink ref="X168" r:id="rId390" display="https://twitter.com/#!/cannabisencyclo/status/1160236001035354112"/>
    <hyperlink ref="X169" r:id="rId391" display="https://twitter.com/#!/cannabisencyclo/status/1161358065678991360"/>
    <hyperlink ref="X170" r:id="rId392" display="https://twitter.com/#!/cannabisencyclo/status/1161389590336307200"/>
    <hyperlink ref="X171" r:id="rId393" display="https://twitter.com/#!/cannabisencyclo/status/1175531587011829761"/>
    <hyperlink ref="X172" r:id="rId394" display="https://twitter.com/#!/cannabisencyclo/status/1176998236575260672"/>
    <hyperlink ref="X173" r:id="rId395" display="https://twitter.com/#!/cannabisencyclo/status/1177434464085000192"/>
    <hyperlink ref="X174" r:id="rId396" display="https://twitter.com/#!/robertabertric1/status/1183420351881121799"/>
    <hyperlink ref="AZ45" r:id="rId397" display="https://api.twitter.com/1.1/geo/id/4ec01c9dbc693497.json"/>
    <hyperlink ref="AZ46" r:id="rId398" display="https://api.twitter.com/1.1/geo/id/4ec01c9dbc693497.json"/>
    <hyperlink ref="AZ47" r:id="rId399" display="https://api.twitter.com/1.1/geo/id/00c9d1dd71ddc799.json"/>
    <hyperlink ref="AZ68" r:id="rId400" display="https://api.twitter.com/1.1/geo/id/00c55f041e27dc51.json"/>
    <hyperlink ref="AZ77" r:id="rId401" display="https://api.twitter.com/1.1/geo/id/4ec01c9dbc693497.json"/>
    <hyperlink ref="AZ90" r:id="rId402" display="https://api.twitter.com/1.1/geo/id/07d9cd6afd884001.json"/>
    <hyperlink ref="AZ96" r:id="rId403" display="https://api.twitter.com/1.1/geo/id/fbd6d2f5a4e4a15e.json"/>
    <hyperlink ref="AZ123" r:id="rId404" display="https://api.twitter.com/1.1/geo/id/01a9a39529b27f36.json"/>
    <hyperlink ref="AZ133" r:id="rId405" display="https://api.twitter.com/1.1/geo/id/5a110d312052166f.json"/>
    <hyperlink ref="AZ167" r:id="rId406" display="https://api.twitter.com/1.1/geo/id/5a110d312052166f.json"/>
    <hyperlink ref="AZ168" r:id="rId407" display="https://api.twitter.com/1.1/geo/id/fbd6d2f5a4e4a15e.json"/>
    <hyperlink ref="AZ169" r:id="rId408" display="https://api.twitter.com/1.1/geo/id/b71fac2ee9792cbe.json"/>
    <hyperlink ref="AZ170" r:id="rId409" display="https://api.twitter.com/1.1/geo/id/b71fac2ee9792cbe.json"/>
    <hyperlink ref="AZ171" r:id="rId410" display="https://api.twitter.com/1.1/geo/id/5a9de3ff3fdd849d.json"/>
    <hyperlink ref="AZ172" r:id="rId411" display="https://api.twitter.com/1.1/geo/id/5a110d312052166f.json"/>
  </hyperlinks>
  <printOptions/>
  <pageMargins left="0.7" right="0.7" top="0.75" bottom="0.75" header="0.3" footer="0.3"/>
  <pageSetup horizontalDpi="600" verticalDpi="600" orientation="portrait" r:id="rId415"/>
  <legacyDrawing r:id="rId413"/>
  <tableParts>
    <tablePart r:id="rId41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2579</v>
      </c>
      <c r="B1" s="13" t="s">
        <v>34</v>
      </c>
    </row>
    <row r="2" spans="1:2" ht="15">
      <c r="A2" s="114" t="s">
        <v>249</v>
      </c>
      <c r="B2" s="78">
        <v>14596.533333</v>
      </c>
    </row>
    <row r="3" spans="1:2" ht="15">
      <c r="A3" s="114" t="s">
        <v>214</v>
      </c>
      <c r="B3" s="78">
        <v>844</v>
      </c>
    </row>
    <row r="4" spans="1:2" ht="15">
      <c r="A4" s="114" t="s">
        <v>243</v>
      </c>
      <c r="B4" s="78">
        <v>802.666667</v>
      </c>
    </row>
    <row r="5" spans="1:2" ht="15">
      <c r="A5" s="114" t="s">
        <v>247</v>
      </c>
      <c r="B5" s="78">
        <v>562.666667</v>
      </c>
    </row>
    <row r="6" spans="1:2" ht="15">
      <c r="A6" s="114" t="s">
        <v>224</v>
      </c>
      <c r="B6" s="78">
        <v>279.2</v>
      </c>
    </row>
    <row r="7" spans="1:2" ht="15">
      <c r="A7" s="114" t="s">
        <v>235</v>
      </c>
      <c r="B7" s="78">
        <v>244</v>
      </c>
    </row>
    <row r="8" spans="1:2" ht="15">
      <c r="A8" s="114" t="s">
        <v>261</v>
      </c>
      <c r="B8" s="78">
        <v>118</v>
      </c>
    </row>
    <row r="9" spans="1:2" ht="15">
      <c r="A9" s="114" t="s">
        <v>242</v>
      </c>
      <c r="B9" s="78">
        <v>76.666667</v>
      </c>
    </row>
    <row r="10" spans="1:2" ht="15">
      <c r="A10" s="114" t="s">
        <v>267</v>
      </c>
      <c r="B10" s="78">
        <v>55.866667</v>
      </c>
    </row>
    <row r="11" spans="1:2" ht="15">
      <c r="A11" s="114" t="s">
        <v>226</v>
      </c>
      <c r="B11" s="78">
        <v>55.866667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2581</v>
      </c>
      <c r="B25" t="s">
        <v>2580</v>
      </c>
    </row>
    <row r="26" spans="1:2" ht="15">
      <c r="A26" s="125" t="s">
        <v>2583</v>
      </c>
      <c r="B26" s="3"/>
    </row>
    <row r="27" spans="1:2" ht="15">
      <c r="A27" s="126" t="s">
        <v>2584</v>
      </c>
      <c r="B27" s="3"/>
    </row>
    <row r="28" spans="1:2" ht="15">
      <c r="A28" s="127" t="s">
        <v>2585</v>
      </c>
      <c r="B28" s="3"/>
    </row>
    <row r="29" spans="1:2" ht="15">
      <c r="A29" s="128" t="s">
        <v>2586</v>
      </c>
      <c r="B29" s="3">
        <v>1</v>
      </c>
    </row>
    <row r="30" spans="1:2" ht="15">
      <c r="A30" s="128" t="s">
        <v>2587</v>
      </c>
      <c r="B30" s="3">
        <v>1</v>
      </c>
    </row>
    <row r="31" spans="1:2" ht="15">
      <c r="A31" s="128" t="s">
        <v>2588</v>
      </c>
      <c r="B31" s="3">
        <v>2</v>
      </c>
    </row>
    <row r="32" spans="1:2" ht="15">
      <c r="A32" s="127" t="s">
        <v>2589</v>
      </c>
      <c r="B32" s="3"/>
    </row>
    <row r="33" spans="1:2" ht="15">
      <c r="A33" s="128" t="s">
        <v>2590</v>
      </c>
      <c r="B33" s="3">
        <v>1</v>
      </c>
    </row>
    <row r="34" spans="1:2" ht="15">
      <c r="A34" s="128" t="s">
        <v>2586</v>
      </c>
      <c r="B34" s="3">
        <v>2</v>
      </c>
    </row>
    <row r="35" spans="1:2" ht="15">
      <c r="A35" s="128" t="s">
        <v>2591</v>
      </c>
      <c r="B35" s="3">
        <v>1</v>
      </c>
    </row>
    <row r="36" spans="1:2" ht="15">
      <c r="A36" s="127" t="s">
        <v>2592</v>
      </c>
      <c r="B36" s="3"/>
    </row>
    <row r="37" spans="1:2" ht="15">
      <c r="A37" s="128" t="s">
        <v>2593</v>
      </c>
      <c r="B37" s="3">
        <v>1</v>
      </c>
    </row>
    <row r="38" spans="1:2" ht="15">
      <c r="A38" s="127" t="s">
        <v>2594</v>
      </c>
      <c r="B38" s="3"/>
    </row>
    <row r="39" spans="1:2" ht="15">
      <c r="A39" s="128" t="s">
        <v>2595</v>
      </c>
      <c r="B39" s="3">
        <v>2</v>
      </c>
    </row>
    <row r="40" spans="1:2" ht="15">
      <c r="A40" s="127" t="s">
        <v>2596</v>
      </c>
      <c r="B40" s="3"/>
    </row>
    <row r="41" spans="1:2" ht="15">
      <c r="A41" s="128" t="s">
        <v>2597</v>
      </c>
      <c r="B41" s="3">
        <v>1</v>
      </c>
    </row>
    <row r="42" spans="1:2" ht="15">
      <c r="A42" s="128" t="s">
        <v>2598</v>
      </c>
      <c r="B42" s="3">
        <v>1</v>
      </c>
    </row>
    <row r="43" spans="1:2" ht="15">
      <c r="A43" s="128" t="s">
        <v>2599</v>
      </c>
      <c r="B43" s="3">
        <v>2</v>
      </c>
    </row>
    <row r="44" spans="1:2" ht="15">
      <c r="A44" s="128" t="s">
        <v>2600</v>
      </c>
      <c r="B44" s="3">
        <v>2</v>
      </c>
    </row>
    <row r="45" spans="1:2" ht="15">
      <c r="A45" s="127" t="s">
        <v>2601</v>
      </c>
      <c r="B45" s="3"/>
    </row>
    <row r="46" spans="1:2" ht="15">
      <c r="A46" s="128" t="s">
        <v>2595</v>
      </c>
      <c r="B46" s="3">
        <v>2</v>
      </c>
    </row>
    <row r="47" spans="1:2" ht="15">
      <c r="A47" s="127" t="s">
        <v>2602</v>
      </c>
      <c r="B47" s="3"/>
    </row>
    <row r="48" spans="1:2" ht="15">
      <c r="A48" s="128" t="s">
        <v>2603</v>
      </c>
      <c r="B48" s="3">
        <v>7</v>
      </c>
    </row>
    <row r="49" spans="1:2" ht="15">
      <c r="A49" s="128" t="s">
        <v>2600</v>
      </c>
      <c r="B49" s="3">
        <v>8</v>
      </c>
    </row>
    <row r="50" spans="1:2" ht="15">
      <c r="A50" s="128" t="s">
        <v>2587</v>
      </c>
      <c r="B50" s="3">
        <v>4</v>
      </c>
    </row>
    <row r="51" spans="1:2" ht="15">
      <c r="A51" s="128" t="s">
        <v>2588</v>
      </c>
      <c r="B51" s="3">
        <v>4</v>
      </c>
    </row>
    <row r="52" spans="1:2" ht="15">
      <c r="A52" s="127" t="s">
        <v>2604</v>
      </c>
      <c r="B52" s="3"/>
    </row>
    <row r="53" spans="1:2" ht="15">
      <c r="A53" s="128" t="s">
        <v>2597</v>
      </c>
      <c r="B53" s="3">
        <v>2</v>
      </c>
    </row>
    <row r="54" spans="1:2" ht="15">
      <c r="A54" s="128" t="s">
        <v>2605</v>
      </c>
      <c r="B54" s="3">
        <v>6</v>
      </c>
    </row>
    <row r="55" spans="1:2" ht="15">
      <c r="A55" s="128" t="s">
        <v>2606</v>
      </c>
      <c r="B55" s="3">
        <v>3</v>
      </c>
    </row>
    <row r="56" spans="1:2" ht="15">
      <c r="A56" s="128" t="s">
        <v>2607</v>
      </c>
      <c r="B56" s="3">
        <v>1</v>
      </c>
    </row>
    <row r="57" spans="1:2" ht="15">
      <c r="A57" s="128" t="s">
        <v>2608</v>
      </c>
      <c r="B57" s="3">
        <v>10</v>
      </c>
    </row>
    <row r="58" spans="1:2" ht="15">
      <c r="A58" s="128" t="s">
        <v>2609</v>
      </c>
      <c r="B58" s="3">
        <v>1</v>
      </c>
    </row>
    <row r="59" spans="1:2" ht="15">
      <c r="A59" s="128" t="s">
        <v>2610</v>
      </c>
      <c r="B59" s="3">
        <v>2</v>
      </c>
    </row>
    <row r="60" spans="1:2" ht="15">
      <c r="A60" s="128" t="s">
        <v>2593</v>
      </c>
      <c r="B60" s="3">
        <v>1</v>
      </c>
    </row>
    <row r="61" spans="1:2" ht="15">
      <c r="A61" s="128" t="s">
        <v>2600</v>
      </c>
      <c r="B61" s="3">
        <v>1</v>
      </c>
    </row>
    <row r="62" spans="1:2" ht="15">
      <c r="A62" s="128" t="s">
        <v>2611</v>
      </c>
      <c r="B62" s="3">
        <v>1</v>
      </c>
    </row>
    <row r="63" spans="1:2" ht="15">
      <c r="A63" s="127" t="s">
        <v>2612</v>
      </c>
      <c r="B63" s="3"/>
    </row>
    <row r="64" spans="1:2" ht="15">
      <c r="A64" s="128" t="s">
        <v>2613</v>
      </c>
      <c r="B64" s="3">
        <v>1</v>
      </c>
    </row>
    <row r="65" spans="1:2" ht="15">
      <c r="A65" s="128" t="s">
        <v>2608</v>
      </c>
      <c r="B65" s="3">
        <v>1</v>
      </c>
    </row>
    <row r="66" spans="1:2" ht="15">
      <c r="A66" s="128" t="s">
        <v>2611</v>
      </c>
      <c r="B66" s="3">
        <v>4</v>
      </c>
    </row>
    <row r="67" spans="1:2" ht="15">
      <c r="A67" s="127" t="s">
        <v>2614</v>
      </c>
      <c r="B67" s="3"/>
    </row>
    <row r="68" spans="1:2" ht="15">
      <c r="A68" s="128" t="s">
        <v>2605</v>
      </c>
      <c r="B68" s="3">
        <v>1</v>
      </c>
    </row>
    <row r="69" spans="1:2" ht="15">
      <c r="A69" s="128" t="s">
        <v>2598</v>
      </c>
      <c r="B69" s="3">
        <v>1</v>
      </c>
    </row>
    <row r="70" spans="1:2" ht="15">
      <c r="A70" s="128" t="s">
        <v>2586</v>
      </c>
      <c r="B70" s="3">
        <v>3</v>
      </c>
    </row>
    <row r="71" spans="1:2" ht="15">
      <c r="A71" s="128" t="s">
        <v>2587</v>
      </c>
      <c r="B71" s="3">
        <v>1</v>
      </c>
    </row>
    <row r="72" spans="1:2" ht="15">
      <c r="A72" s="128" t="s">
        <v>2588</v>
      </c>
      <c r="B72" s="3">
        <v>2</v>
      </c>
    </row>
    <row r="73" spans="1:2" ht="15">
      <c r="A73" s="127" t="s">
        <v>2615</v>
      </c>
      <c r="B73" s="3"/>
    </row>
    <row r="74" spans="1:2" ht="15">
      <c r="A74" s="128" t="s">
        <v>2616</v>
      </c>
      <c r="B74" s="3">
        <v>1</v>
      </c>
    </row>
    <row r="75" spans="1:2" ht="15">
      <c r="A75" s="127" t="s">
        <v>2617</v>
      </c>
      <c r="B75" s="3"/>
    </row>
    <row r="76" spans="1:2" ht="15">
      <c r="A76" s="128" t="s">
        <v>2600</v>
      </c>
      <c r="B76" s="3">
        <v>3</v>
      </c>
    </row>
    <row r="77" spans="1:2" ht="15">
      <c r="A77" s="128" t="s">
        <v>2586</v>
      </c>
      <c r="B77" s="3">
        <v>5</v>
      </c>
    </row>
    <row r="78" spans="1:2" ht="15">
      <c r="A78" s="127" t="s">
        <v>2618</v>
      </c>
      <c r="B78" s="3"/>
    </row>
    <row r="79" spans="1:2" ht="15">
      <c r="A79" s="128" t="s">
        <v>2607</v>
      </c>
      <c r="B79" s="3">
        <v>1</v>
      </c>
    </row>
    <row r="80" spans="1:2" ht="15">
      <c r="A80" s="128" t="s">
        <v>2611</v>
      </c>
      <c r="B80" s="3">
        <v>1</v>
      </c>
    </row>
    <row r="81" spans="1:2" ht="15">
      <c r="A81" s="128" t="s">
        <v>2591</v>
      </c>
      <c r="B81" s="3">
        <v>1</v>
      </c>
    </row>
    <row r="82" spans="1:2" ht="15">
      <c r="A82" s="127" t="s">
        <v>2619</v>
      </c>
      <c r="B82" s="3"/>
    </row>
    <row r="83" spans="1:2" ht="15">
      <c r="A83" s="128" t="s">
        <v>2597</v>
      </c>
      <c r="B83" s="3">
        <v>2</v>
      </c>
    </row>
    <row r="84" spans="1:2" ht="15">
      <c r="A84" s="128" t="s">
        <v>2610</v>
      </c>
      <c r="B84" s="3">
        <v>3</v>
      </c>
    </row>
    <row r="85" spans="1:2" ht="15">
      <c r="A85" s="128" t="s">
        <v>2593</v>
      </c>
      <c r="B85" s="3">
        <v>1</v>
      </c>
    </row>
    <row r="86" spans="1:2" ht="15">
      <c r="A86" s="127" t="s">
        <v>2620</v>
      </c>
      <c r="B86" s="3"/>
    </row>
    <row r="87" spans="1:2" ht="15">
      <c r="A87" s="128" t="s">
        <v>2586</v>
      </c>
      <c r="B87" s="3">
        <v>1</v>
      </c>
    </row>
    <row r="88" spans="1:2" ht="15">
      <c r="A88" s="127" t="s">
        <v>2621</v>
      </c>
      <c r="B88" s="3"/>
    </row>
    <row r="89" spans="1:2" ht="15">
      <c r="A89" s="128" t="s">
        <v>2609</v>
      </c>
      <c r="B89" s="3">
        <v>2</v>
      </c>
    </row>
    <row r="90" spans="1:2" ht="15">
      <c r="A90" s="128" t="s">
        <v>2591</v>
      </c>
      <c r="B90" s="3">
        <v>4</v>
      </c>
    </row>
    <row r="91" spans="1:2" ht="15">
      <c r="A91" s="127" t="s">
        <v>2622</v>
      </c>
      <c r="B91" s="3"/>
    </row>
    <row r="92" spans="1:2" ht="15">
      <c r="A92" s="128" t="s">
        <v>2598</v>
      </c>
      <c r="B92" s="3">
        <v>2</v>
      </c>
    </row>
    <row r="93" spans="1:2" ht="15">
      <c r="A93" s="128" t="s">
        <v>2595</v>
      </c>
      <c r="B93" s="3">
        <v>5</v>
      </c>
    </row>
    <row r="94" spans="1:2" ht="15">
      <c r="A94" s="128" t="s">
        <v>2599</v>
      </c>
      <c r="B94" s="3">
        <v>1</v>
      </c>
    </row>
    <row r="95" spans="1:2" ht="15">
      <c r="A95" s="127" t="s">
        <v>2623</v>
      </c>
      <c r="B95" s="3"/>
    </row>
    <row r="96" spans="1:2" ht="15">
      <c r="A96" s="128" t="s">
        <v>2606</v>
      </c>
      <c r="B96" s="3">
        <v>1</v>
      </c>
    </row>
    <row r="97" spans="1:2" ht="15">
      <c r="A97" s="128" t="s">
        <v>2599</v>
      </c>
      <c r="B97" s="3">
        <v>1</v>
      </c>
    </row>
    <row r="98" spans="1:2" ht="15">
      <c r="A98" s="127" t="s">
        <v>2624</v>
      </c>
      <c r="B98" s="3"/>
    </row>
    <row r="99" spans="1:2" ht="15">
      <c r="A99" s="128" t="s">
        <v>2597</v>
      </c>
      <c r="B99" s="3">
        <v>1</v>
      </c>
    </row>
    <row r="100" spans="1:2" ht="15">
      <c r="A100" s="128" t="s">
        <v>2625</v>
      </c>
      <c r="B100" s="3">
        <v>1</v>
      </c>
    </row>
    <row r="101" spans="1:2" ht="15">
      <c r="A101" s="128" t="s">
        <v>2593</v>
      </c>
      <c r="B101" s="3">
        <v>1</v>
      </c>
    </row>
    <row r="102" spans="1:2" ht="15">
      <c r="A102" s="126" t="s">
        <v>2626</v>
      </c>
      <c r="B102" s="3"/>
    </row>
    <row r="103" spans="1:2" ht="15">
      <c r="A103" s="127" t="s">
        <v>2627</v>
      </c>
      <c r="B103" s="3"/>
    </row>
    <row r="104" spans="1:2" ht="15">
      <c r="A104" s="128" t="s">
        <v>2593</v>
      </c>
      <c r="B104" s="3">
        <v>1</v>
      </c>
    </row>
    <row r="105" spans="1:2" ht="15">
      <c r="A105" s="127" t="s">
        <v>2628</v>
      </c>
      <c r="B105" s="3"/>
    </row>
    <row r="106" spans="1:2" ht="15">
      <c r="A106" s="128" t="s">
        <v>2597</v>
      </c>
      <c r="B106" s="3">
        <v>1</v>
      </c>
    </row>
    <row r="107" spans="1:2" ht="15">
      <c r="A107" s="128" t="s">
        <v>2586</v>
      </c>
      <c r="B107" s="3">
        <v>1</v>
      </c>
    </row>
    <row r="108" spans="1:2" ht="15">
      <c r="A108" s="127" t="s">
        <v>2629</v>
      </c>
      <c r="B108" s="3"/>
    </row>
    <row r="109" spans="1:2" ht="15">
      <c r="A109" s="128" t="s">
        <v>2609</v>
      </c>
      <c r="B109" s="3">
        <v>3</v>
      </c>
    </row>
    <row r="110" spans="1:2" ht="15">
      <c r="A110" s="127" t="s">
        <v>2630</v>
      </c>
      <c r="B110" s="3"/>
    </row>
    <row r="111" spans="1:2" ht="15">
      <c r="A111" s="128" t="s">
        <v>2590</v>
      </c>
      <c r="B111" s="3">
        <v>1</v>
      </c>
    </row>
    <row r="112" spans="1:2" ht="15">
      <c r="A112" s="127" t="s">
        <v>2631</v>
      </c>
      <c r="B112" s="3"/>
    </row>
    <row r="113" spans="1:2" ht="15">
      <c r="A113" s="128" t="s">
        <v>2616</v>
      </c>
      <c r="B113" s="3">
        <v>1</v>
      </c>
    </row>
    <row r="114" spans="1:2" ht="15">
      <c r="A114" s="127" t="s">
        <v>2632</v>
      </c>
      <c r="B114" s="3"/>
    </row>
    <row r="115" spans="1:2" ht="15">
      <c r="A115" s="128" t="s">
        <v>2586</v>
      </c>
      <c r="B115" s="3">
        <v>3</v>
      </c>
    </row>
    <row r="116" spans="1:2" ht="15">
      <c r="A116" s="128" t="s">
        <v>2587</v>
      </c>
      <c r="B116" s="3">
        <v>2</v>
      </c>
    </row>
    <row r="117" spans="1:2" ht="15">
      <c r="A117" s="127" t="s">
        <v>2633</v>
      </c>
      <c r="B117" s="3"/>
    </row>
    <row r="118" spans="1:2" ht="15">
      <c r="A118" s="128" t="s">
        <v>2590</v>
      </c>
      <c r="B118" s="3">
        <v>1</v>
      </c>
    </row>
    <row r="119" spans="1:2" ht="15">
      <c r="A119" s="127" t="s">
        <v>2634</v>
      </c>
      <c r="B119" s="3"/>
    </row>
    <row r="120" spans="1:2" ht="15">
      <c r="A120" s="128" t="s">
        <v>2587</v>
      </c>
      <c r="B120" s="3">
        <v>1</v>
      </c>
    </row>
    <row r="121" spans="1:2" ht="15">
      <c r="A121" s="127" t="s">
        <v>2635</v>
      </c>
      <c r="B121" s="3"/>
    </row>
    <row r="122" spans="1:2" ht="15">
      <c r="A122" s="128" t="s">
        <v>2588</v>
      </c>
      <c r="B122" s="3">
        <v>1</v>
      </c>
    </row>
    <row r="123" spans="1:2" ht="15">
      <c r="A123" s="127" t="s">
        <v>2636</v>
      </c>
      <c r="B123" s="3"/>
    </row>
    <row r="124" spans="1:2" ht="15">
      <c r="A124" s="128" t="s">
        <v>2625</v>
      </c>
      <c r="B124" s="3">
        <v>1</v>
      </c>
    </row>
    <row r="125" spans="1:2" ht="15">
      <c r="A125" s="127" t="s">
        <v>2637</v>
      </c>
      <c r="B125" s="3"/>
    </row>
    <row r="126" spans="1:2" ht="15">
      <c r="A126" s="128" t="s">
        <v>2610</v>
      </c>
      <c r="B126" s="3">
        <v>1</v>
      </c>
    </row>
    <row r="127" spans="1:2" ht="15">
      <c r="A127" s="127" t="s">
        <v>2638</v>
      </c>
      <c r="B127" s="3"/>
    </row>
    <row r="128" spans="1:2" ht="15">
      <c r="A128" s="128" t="s">
        <v>2611</v>
      </c>
      <c r="B128" s="3">
        <v>1</v>
      </c>
    </row>
    <row r="129" spans="1:2" ht="15">
      <c r="A129" s="127" t="s">
        <v>2639</v>
      </c>
      <c r="B129" s="3"/>
    </row>
    <row r="130" spans="1:2" ht="15">
      <c r="A130" s="128" t="s">
        <v>2586</v>
      </c>
      <c r="B130" s="3">
        <v>1</v>
      </c>
    </row>
    <row r="131" spans="1:2" ht="15">
      <c r="A131" s="127" t="s">
        <v>2640</v>
      </c>
      <c r="B131" s="3"/>
    </row>
    <row r="132" spans="1:2" ht="15">
      <c r="A132" s="128" t="s">
        <v>2610</v>
      </c>
      <c r="B132" s="3">
        <v>1</v>
      </c>
    </row>
    <row r="133" spans="1:2" ht="15">
      <c r="A133" s="128" t="s">
        <v>2593</v>
      </c>
      <c r="B133" s="3">
        <v>1</v>
      </c>
    </row>
    <row r="134" spans="1:2" ht="15">
      <c r="A134" s="127" t="s">
        <v>2641</v>
      </c>
      <c r="B134" s="3"/>
    </row>
    <row r="135" spans="1:2" ht="15">
      <c r="A135" s="128" t="s">
        <v>2588</v>
      </c>
      <c r="B135" s="3">
        <v>1</v>
      </c>
    </row>
    <row r="136" spans="1:2" ht="15">
      <c r="A136" s="128" t="s">
        <v>2591</v>
      </c>
      <c r="B136" s="3">
        <v>3</v>
      </c>
    </row>
    <row r="137" spans="1:2" ht="15">
      <c r="A137" s="127" t="s">
        <v>2642</v>
      </c>
      <c r="B137" s="3"/>
    </row>
    <row r="138" spans="1:2" ht="15">
      <c r="A138" s="128" t="s">
        <v>2597</v>
      </c>
      <c r="B138" s="3">
        <v>4</v>
      </c>
    </row>
    <row r="139" spans="1:2" ht="15">
      <c r="A139" s="127" t="s">
        <v>2643</v>
      </c>
      <c r="B139" s="3"/>
    </row>
    <row r="140" spans="1:2" ht="15">
      <c r="A140" s="128" t="s">
        <v>2605</v>
      </c>
      <c r="B140" s="3">
        <v>2</v>
      </c>
    </row>
    <row r="141" spans="1:2" ht="15">
      <c r="A141" s="128" t="s">
        <v>2616</v>
      </c>
      <c r="B141" s="3">
        <v>1</v>
      </c>
    </row>
    <row r="142" spans="1:2" ht="15">
      <c r="A142" s="128" t="s">
        <v>2625</v>
      </c>
      <c r="B142" s="3">
        <v>1</v>
      </c>
    </row>
    <row r="143" spans="1:2" ht="15">
      <c r="A143" s="127" t="s">
        <v>2644</v>
      </c>
      <c r="B143" s="3"/>
    </row>
    <row r="144" spans="1:2" ht="15">
      <c r="A144" s="128" t="s">
        <v>2587</v>
      </c>
      <c r="B144" s="3">
        <v>1</v>
      </c>
    </row>
    <row r="145" spans="1:2" ht="15">
      <c r="A145" s="126" t="s">
        <v>2645</v>
      </c>
      <c r="B145" s="3"/>
    </row>
    <row r="146" spans="1:2" ht="15">
      <c r="A146" s="127" t="s">
        <v>2646</v>
      </c>
      <c r="B146" s="3"/>
    </row>
    <row r="147" spans="1:2" ht="15">
      <c r="A147" s="128" t="s">
        <v>2606</v>
      </c>
      <c r="B147" s="3">
        <v>1</v>
      </c>
    </row>
    <row r="148" spans="1:2" ht="15">
      <c r="A148" s="127" t="s">
        <v>2647</v>
      </c>
      <c r="B148" s="3"/>
    </row>
    <row r="149" spans="1:2" ht="15">
      <c r="A149" s="128" t="s">
        <v>2625</v>
      </c>
      <c r="B149" s="3">
        <v>1</v>
      </c>
    </row>
    <row r="150" spans="1:2" ht="15">
      <c r="A150" s="128" t="s">
        <v>2606</v>
      </c>
      <c r="B150" s="3">
        <v>1</v>
      </c>
    </row>
    <row r="151" spans="1:2" ht="15">
      <c r="A151" s="127" t="s">
        <v>2648</v>
      </c>
      <c r="B151" s="3"/>
    </row>
    <row r="152" spans="1:2" ht="15">
      <c r="A152" s="128" t="s">
        <v>2597</v>
      </c>
      <c r="B152" s="3">
        <v>1</v>
      </c>
    </row>
    <row r="153" spans="1:2" ht="15">
      <c r="A153" s="128" t="s">
        <v>2590</v>
      </c>
      <c r="B153" s="3">
        <v>3</v>
      </c>
    </row>
    <row r="154" spans="1:2" ht="15">
      <c r="A154" s="127" t="s">
        <v>2649</v>
      </c>
      <c r="B154" s="3"/>
    </row>
    <row r="155" spans="1:2" ht="15">
      <c r="A155" s="128" t="s">
        <v>2613</v>
      </c>
      <c r="B155" s="3">
        <v>1</v>
      </c>
    </row>
    <row r="156" spans="1:2" ht="15">
      <c r="A156" s="128" t="s">
        <v>2610</v>
      </c>
      <c r="B156" s="3">
        <v>1</v>
      </c>
    </row>
    <row r="157" spans="1:2" ht="15">
      <c r="A157" s="127" t="s">
        <v>2650</v>
      </c>
      <c r="B157" s="3"/>
    </row>
    <row r="158" spans="1:2" ht="15">
      <c r="A158" s="128" t="s">
        <v>2605</v>
      </c>
      <c r="B158" s="3">
        <v>1</v>
      </c>
    </row>
    <row r="159" spans="1:2" ht="15">
      <c r="A159" s="127" t="s">
        <v>2651</v>
      </c>
      <c r="B159" s="3"/>
    </row>
    <row r="160" spans="1:2" ht="15">
      <c r="A160" s="128" t="s">
        <v>2611</v>
      </c>
      <c r="B160" s="3">
        <v>1</v>
      </c>
    </row>
    <row r="161" spans="1:2" ht="15">
      <c r="A161" s="127" t="s">
        <v>2652</v>
      </c>
      <c r="B161" s="3"/>
    </row>
    <row r="162" spans="1:2" ht="15">
      <c r="A162" s="128" t="s">
        <v>2610</v>
      </c>
      <c r="B162" s="3">
        <v>2</v>
      </c>
    </row>
    <row r="163" spans="1:2" ht="15">
      <c r="A163" s="127" t="s">
        <v>2653</v>
      </c>
      <c r="B163" s="3"/>
    </row>
    <row r="164" spans="1:2" ht="15">
      <c r="A164" s="128" t="s">
        <v>2610</v>
      </c>
      <c r="B164" s="3">
        <v>1</v>
      </c>
    </row>
    <row r="165" spans="1:2" ht="15">
      <c r="A165" s="127" t="s">
        <v>2654</v>
      </c>
      <c r="B165" s="3"/>
    </row>
    <row r="166" spans="1:2" ht="15">
      <c r="A166" s="128" t="s">
        <v>2593</v>
      </c>
      <c r="B166" s="3">
        <v>1</v>
      </c>
    </row>
    <row r="167" spans="1:2" ht="15">
      <c r="A167" s="125" t="s">
        <v>2582</v>
      </c>
      <c r="B167" s="3">
        <v>172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1164</v>
      </c>
      <c r="AE2" s="13" t="s">
        <v>1165</v>
      </c>
      <c r="AF2" s="13" t="s">
        <v>1166</v>
      </c>
      <c r="AG2" s="13" t="s">
        <v>1167</v>
      </c>
      <c r="AH2" s="13" t="s">
        <v>1168</v>
      </c>
      <c r="AI2" s="13" t="s">
        <v>1169</v>
      </c>
      <c r="AJ2" s="13" t="s">
        <v>1170</v>
      </c>
      <c r="AK2" s="13" t="s">
        <v>1171</v>
      </c>
      <c r="AL2" s="13" t="s">
        <v>1172</v>
      </c>
      <c r="AM2" s="13" t="s">
        <v>1173</v>
      </c>
      <c r="AN2" s="13" t="s">
        <v>1174</v>
      </c>
      <c r="AO2" s="13" t="s">
        <v>1175</v>
      </c>
      <c r="AP2" s="13" t="s">
        <v>1176</v>
      </c>
      <c r="AQ2" s="13" t="s">
        <v>1177</v>
      </c>
      <c r="AR2" s="13" t="s">
        <v>1178</v>
      </c>
      <c r="AS2" s="13" t="s">
        <v>192</v>
      </c>
      <c r="AT2" s="13" t="s">
        <v>1179</v>
      </c>
      <c r="AU2" s="13" t="s">
        <v>1180</v>
      </c>
      <c r="AV2" s="13" t="s">
        <v>1181</v>
      </c>
      <c r="AW2" s="13" t="s">
        <v>1182</v>
      </c>
      <c r="AX2" s="13" t="s">
        <v>1183</v>
      </c>
      <c r="AY2" s="13" t="s">
        <v>1184</v>
      </c>
      <c r="AZ2" s="13" t="s">
        <v>2068</v>
      </c>
      <c r="BA2" s="115" t="s">
        <v>2263</v>
      </c>
      <c r="BB2" s="115" t="s">
        <v>2270</v>
      </c>
      <c r="BC2" s="115" t="s">
        <v>2271</v>
      </c>
      <c r="BD2" s="115" t="s">
        <v>2273</v>
      </c>
      <c r="BE2" s="115" t="s">
        <v>2275</v>
      </c>
      <c r="BF2" s="115" t="s">
        <v>2277</v>
      </c>
      <c r="BG2" s="115" t="s">
        <v>2278</v>
      </c>
      <c r="BH2" s="115" t="s">
        <v>2322</v>
      </c>
      <c r="BI2" s="115" t="s">
        <v>2334</v>
      </c>
      <c r="BJ2" s="115" t="s">
        <v>2381</v>
      </c>
      <c r="BK2" s="115" t="s">
        <v>2539</v>
      </c>
      <c r="BL2" s="115" t="s">
        <v>2540</v>
      </c>
      <c r="BM2" s="115" t="s">
        <v>2541</v>
      </c>
      <c r="BN2" s="115" t="s">
        <v>2542</v>
      </c>
      <c r="BO2" s="115" t="s">
        <v>2543</v>
      </c>
      <c r="BP2" s="115" t="s">
        <v>2544</v>
      </c>
      <c r="BQ2" s="115" t="s">
        <v>2545</v>
      </c>
      <c r="BR2" s="115" t="s">
        <v>2546</v>
      </c>
      <c r="BS2" s="115" t="s">
        <v>2548</v>
      </c>
      <c r="BT2" s="3"/>
      <c r="BU2" s="3"/>
    </row>
    <row r="3" spans="1:73" ht="15" customHeight="1">
      <c r="A3" s="64" t="s">
        <v>212</v>
      </c>
      <c r="B3" s="65"/>
      <c r="C3" s="65" t="s">
        <v>64</v>
      </c>
      <c r="D3" s="66">
        <v>162.01203290401938</v>
      </c>
      <c r="E3" s="68"/>
      <c r="F3" s="100" t="s">
        <v>567</v>
      </c>
      <c r="G3" s="65"/>
      <c r="H3" s="69" t="s">
        <v>212</v>
      </c>
      <c r="I3" s="70"/>
      <c r="J3" s="70"/>
      <c r="K3" s="69" t="s">
        <v>1883</v>
      </c>
      <c r="L3" s="73">
        <v>1</v>
      </c>
      <c r="M3" s="74">
        <v>9038.94140625</v>
      </c>
      <c r="N3" s="74">
        <v>4093.708251953125</v>
      </c>
      <c r="O3" s="75"/>
      <c r="P3" s="76"/>
      <c r="Q3" s="76"/>
      <c r="R3" s="48"/>
      <c r="S3" s="48">
        <v>0</v>
      </c>
      <c r="T3" s="48">
        <v>3</v>
      </c>
      <c r="U3" s="49">
        <v>0</v>
      </c>
      <c r="V3" s="49">
        <v>0.003922</v>
      </c>
      <c r="W3" s="49">
        <v>0.007765</v>
      </c>
      <c r="X3" s="49">
        <v>0.930449</v>
      </c>
      <c r="Y3" s="49">
        <v>0.6666666666666666</v>
      </c>
      <c r="Z3" s="49">
        <v>0</v>
      </c>
      <c r="AA3" s="71">
        <v>3</v>
      </c>
      <c r="AB3" s="71"/>
      <c r="AC3" s="72"/>
      <c r="AD3" s="78" t="s">
        <v>1185</v>
      </c>
      <c r="AE3" s="78">
        <v>403</v>
      </c>
      <c r="AF3" s="78">
        <v>108</v>
      </c>
      <c r="AG3" s="78">
        <v>889</v>
      </c>
      <c r="AH3" s="78">
        <v>1717</v>
      </c>
      <c r="AI3" s="78"/>
      <c r="AJ3" s="78" t="s">
        <v>1307</v>
      </c>
      <c r="AK3" s="78" t="s">
        <v>1419</v>
      </c>
      <c r="AL3" s="78"/>
      <c r="AM3" s="78"/>
      <c r="AN3" s="80">
        <v>43352.99333333333</v>
      </c>
      <c r="AO3" s="83" t="s">
        <v>1559</v>
      </c>
      <c r="AP3" s="78" t="b">
        <v>1</v>
      </c>
      <c r="AQ3" s="78" t="b">
        <v>0</v>
      </c>
      <c r="AR3" s="78" t="b">
        <v>0</v>
      </c>
      <c r="AS3" s="78"/>
      <c r="AT3" s="78">
        <v>0</v>
      </c>
      <c r="AU3" s="78"/>
      <c r="AV3" s="78" t="b">
        <v>0</v>
      </c>
      <c r="AW3" s="78" t="s">
        <v>1758</v>
      </c>
      <c r="AX3" s="83" t="s">
        <v>1759</v>
      </c>
      <c r="AY3" s="78" t="s">
        <v>66</v>
      </c>
      <c r="AZ3" s="78" t="str">
        <f>REPLACE(INDEX(GroupVertices[Group],MATCH(Vertices[[#This Row],[Vertex]],GroupVertices[Vertex],0)),1,1,"")</f>
        <v>5</v>
      </c>
      <c r="BA3" s="48"/>
      <c r="BB3" s="48"/>
      <c r="BC3" s="48"/>
      <c r="BD3" s="48"/>
      <c r="BE3" s="48"/>
      <c r="BF3" s="48"/>
      <c r="BG3" s="116" t="s">
        <v>2279</v>
      </c>
      <c r="BH3" s="116" t="s">
        <v>2323</v>
      </c>
      <c r="BI3" s="116" t="s">
        <v>2335</v>
      </c>
      <c r="BJ3" s="116" t="s">
        <v>2382</v>
      </c>
      <c r="BK3" s="116">
        <v>1</v>
      </c>
      <c r="BL3" s="120">
        <v>6.25</v>
      </c>
      <c r="BM3" s="116">
        <v>0</v>
      </c>
      <c r="BN3" s="120">
        <v>0</v>
      </c>
      <c r="BO3" s="116">
        <v>0</v>
      </c>
      <c r="BP3" s="120">
        <v>0</v>
      </c>
      <c r="BQ3" s="116">
        <v>15</v>
      </c>
      <c r="BR3" s="120">
        <v>93.75</v>
      </c>
      <c r="BS3" s="116">
        <v>16</v>
      </c>
      <c r="BT3" s="3"/>
      <c r="BU3" s="3"/>
    </row>
    <row r="4" spans="1:76" ht="15">
      <c r="A4" s="64" t="s">
        <v>262</v>
      </c>
      <c r="B4" s="65"/>
      <c r="C4" s="65" t="s">
        <v>64</v>
      </c>
      <c r="D4" s="66">
        <v>264.01181147904634</v>
      </c>
      <c r="E4" s="68"/>
      <c r="F4" s="100" t="s">
        <v>1684</v>
      </c>
      <c r="G4" s="65"/>
      <c r="H4" s="69" t="s">
        <v>262</v>
      </c>
      <c r="I4" s="70"/>
      <c r="J4" s="70"/>
      <c r="K4" s="69" t="s">
        <v>1884</v>
      </c>
      <c r="L4" s="73">
        <v>1.4566383341810987</v>
      </c>
      <c r="M4" s="74">
        <v>9121.89453125</v>
      </c>
      <c r="N4" s="74">
        <v>5252.537109375</v>
      </c>
      <c r="O4" s="75"/>
      <c r="P4" s="76"/>
      <c r="Q4" s="76"/>
      <c r="R4" s="86"/>
      <c r="S4" s="48">
        <v>4</v>
      </c>
      <c r="T4" s="48">
        <v>0</v>
      </c>
      <c r="U4" s="49">
        <v>0.666667</v>
      </c>
      <c r="V4" s="49">
        <v>0.003937</v>
      </c>
      <c r="W4" s="49">
        <v>0.008344</v>
      </c>
      <c r="X4" s="49">
        <v>1.20223</v>
      </c>
      <c r="Y4" s="49">
        <v>0.5</v>
      </c>
      <c r="Z4" s="49">
        <v>0</v>
      </c>
      <c r="AA4" s="71">
        <v>4</v>
      </c>
      <c r="AB4" s="71"/>
      <c r="AC4" s="72"/>
      <c r="AD4" s="78" t="s">
        <v>1186</v>
      </c>
      <c r="AE4" s="78">
        <v>932</v>
      </c>
      <c r="AF4" s="78">
        <v>907119</v>
      </c>
      <c r="AG4" s="78">
        <v>58953</v>
      </c>
      <c r="AH4" s="78">
        <v>25876</v>
      </c>
      <c r="AI4" s="78"/>
      <c r="AJ4" s="78" t="s">
        <v>1308</v>
      </c>
      <c r="AK4" s="78" t="s">
        <v>1420</v>
      </c>
      <c r="AL4" s="83" t="s">
        <v>1491</v>
      </c>
      <c r="AM4" s="78"/>
      <c r="AN4" s="80">
        <v>39895.825787037036</v>
      </c>
      <c r="AO4" s="83" t="s">
        <v>1560</v>
      </c>
      <c r="AP4" s="78" t="b">
        <v>0</v>
      </c>
      <c r="AQ4" s="78" t="b">
        <v>0</v>
      </c>
      <c r="AR4" s="78" t="b">
        <v>1</v>
      </c>
      <c r="AS4" s="78"/>
      <c r="AT4" s="78">
        <v>5704</v>
      </c>
      <c r="AU4" s="83" t="s">
        <v>1667</v>
      </c>
      <c r="AV4" s="78" t="b">
        <v>1</v>
      </c>
      <c r="AW4" s="78" t="s">
        <v>1758</v>
      </c>
      <c r="AX4" s="83" t="s">
        <v>1760</v>
      </c>
      <c r="AY4" s="78" t="s">
        <v>65</v>
      </c>
      <c r="AZ4" s="78" t="str">
        <f>REPLACE(INDEX(GroupVertices[Group],MATCH(Vertices[[#This Row],[Vertex]],GroupVertices[Vertex],0)),1,1,"")</f>
        <v>5</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248</v>
      </c>
      <c r="B5" s="65"/>
      <c r="C5" s="65" t="s">
        <v>64</v>
      </c>
      <c r="D5" s="66">
        <v>162.1097580777843</v>
      </c>
      <c r="E5" s="68"/>
      <c r="F5" s="100" t="s">
        <v>602</v>
      </c>
      <c r="G5" s="65"/>
      <c r="H5" s="69" t="s">
        <v>248</v>
      </c>
      <c r="I5" s="70"/>
      <c r="J5" s="70"/>
      <c r="K5" s="69" t="s">
        <v>1885</v>
      </c>
      <c r="L5" s="73">
        <v>1.4566383341810987</v>
      </c>
      <c r="M5" s="74">
        <v>7958.91796875</v>
      </c>
      <c r="N5" s="74">
        <v>4817.04443359375</v>
      </c>
      <c r="O5" s="75"/>
      <c r="P5" s="76"/>
      <c r="Q5" s="76"/>
      <c r="R5" s="86"/>
      <c r="S5" s="48">
        <v>3</v>
      </c>
      <c r="T5" s="48">
        <v>2</v>
      </c>
      <c r="U5" s="49">
        <v>0.666667</v>
      </c>
      <c r="V5" s="49">
        <v>0.003937</v>
      </c>
      <c r="W5" s="49">
        <v>0.008344</v>
      </c>
      <c r="X5" s="49">
        <v>1.20223</v>
      </c>
      <c r="Y5" s="49">
        <v>0.4166666666666667</v>
      </c>
      <c r="Z5" s="49">
        <v>0.25</v>
      </c>
      <c r="AA5" s="71">
        <v>5</v>
      </c>
      <c r="AB5" s="71"/>
      <c r="AC5" s="72"/>
      <c r="AD5" s="78" t="s">
        <v>1187</v>
      </c>
      <c r="AE5" s="78">
        <v>282</v>
      </c>
      <c r="AF5" s="78">
        <v>977</v>
      </c>
      <c r="AG5" s="78">
        <v>15723</v>
      </c>
      <c r="AH5" s="78">
        <v>1855</v>
      </c>
      <c r="AI5" s="78"/>
      <c r="AJ5" s="78" t="s">
        <v>1309</v>
      </c>
      <c r="AK5" s="78" t="s">
        <v>1421</v>
      </c>
      <c r="AL5" s="83" t="s">
        <v>1492</v>
      </c>
      <c r="AM5" s="78"/>
      <c r="AN5" s="80">
        <v>41635.16740740741</v>
      </c>
      <c r="AO5" s="83" t="s">
        <v>1561</v>
      </c>
      <c r="AP5" s="78" t="b">
        <v>0</v>
      </c>
      <c r="AQ5" s="78" t="b">
        <v>0</v>
      </c>
      <c r="AR5" s="78" t="b">
        <v>1</v>
      </c>
      <c r="AS5" s="78"/>
      <c r="AT5" s="78">
        <v>30</v>
      </c>
      <c r="AU5" s="83" t="s">
        <v>1668</v>
      </c>
      <c r="AV5" s="78" t="b">
        <v>0</v>
      </c>
      <c r="AW5" s="78" t="s">
        <v>1758</v>
      </c>
      <c r="AX5" s="83" t="s">
        <v>1761</v>
      </c>
      <c r="AY5" s="78" t="s">
        <v>66</v>
      </c>
      <c r="AZ5" s="78" t="str">
        <f>REPLACE(INDEX(GroupVertices[Group],MATCH(Vertices[[#This Row],[Vertex]],GroupVertices[Vertex],0)),1,1,"")</f>
        <v>5</v>
      </c>
      <c r="BA5" s="48"/>
      <c r="BB5" s="48"/>
      <c r="BC5" s="48"/>
      <c r="BD5" s="48"/>
      <c r="BE5" s="48"/>
      <c r="BF5" s="48"/>
      <c r="BG5" s="116" t="s">
        <v>2280</v>
      </c>
      <c r="BH5" s="116" t="s">
        <v>2280</v>
      </c>
      <c r="BI5" s="116" t="s">
        <v>2336</v>
      </c>
      <c r="BJ5" s="116" t="s">
        <v>2336</v>
      </c>
      <c r="BK5" s="116">
        <v>0</v>
      </c>
      <c r="BL5" s="120">
        <v>0</v>
      </c>
      <c r="BM5" s="116">
        <v>0</v>
      </c>
      <c r="BN5" s="120">
        <v>0</v>
      </c>
      <c r="BO5" s="116">
        <v>0</v>
      </c>
      <c r="BP5" s="120">
        <v>0</v>
      </c>
      <c r="BQ5" s="116">
        <v>3</v>
      </c>
      <c r="BR5" s="120">
        <v>100</v>
      </c>
      <c r="BS5" s="116">
        <v>3</v>
      </c>
      <c r="BT5" s="2"/>
      <c r="BU5" s="3"/>
      <c r="BV5" s="3"/>
      <c r="BW5" s="3"/>
      <c r="BX5" s="3"/>
    </row>
    <row r="6" spans="1:76" ht="15">
      <c r="A6" s="64" t="s">
        <v>249</v>
      </c>
      <c r="B6" s="65"/>
      <c r="C6" s="65" t="s">
        <v>64</v>
      </c>
      <c r="D6" s="66">
        <v>162.38100447493161</v>
      </c>
      <c r="E6" s="68"/>
      <c r="F6" s="100" t="s">
        <v>603</v>
      </c>
      <c r="G6" s="65"/>
      <c r="H6" s="69" t="s">
        <v>249</v>
      </c>
      <c r="I6" s="70"/>
      <c r="J6" s="70"/>
      <c r="K6" s="69" t="s">
        <v>1886</v>
      </c>
      <c r="L6" s="73">
        <v>9999</v>
      </c>
      <c r="M6" s="74">
        <v>3008.702392578125</v>
      </c>
      <c r="N6" s="74">
        <v>4947.20166015625</v>
      </c>
      <c r="O6" s="75"/>
      <c r="P6" s="76"/>
      <c r="Q6" s="76"/>
      <c r="R6" s="86"/>
      <c r="S6" s="48">
        <v>50</v>
      </c>
      <c r="T6" s="48">
        <v>77</v>
      </c>
      <c r="U6" s="49">
        <v>14596.533333</v>
      </c>
      <c r="V6" s="49">
        <v>0.007407</v>
      </c>
      <c r="W6" s="49">
        <v>0.079749</v>
      </c>
      <c r="X6" s="49">
        <v>35.510874</v>
      </c>
      <c r="Y6" s="49">
        <v>0.0063882063882063885</v>
      </c>
      <c r="Z6" s="49">
        <v>0.12612612612612611</v>
      </c>
      <c r="AA6" s="71">
        <v>6</v>
      </c>
      <c r="AB6" s="71"/>
      <c r="AC6" s="72"/>
      <c r="AD6" s="78" t="s">
        <v>1188</v>
      </c>
      <c r="AE6" s="78">
        <v>954</v>
      </c>
      <c r="AF6" s="78">
        <v>3389</v>
      </c>
      <c r="AG6" s="78">
        <v>1999</v>
      </c>
      <c r="AH6" s="78">
        <v>11074</v>
      </c>
      <c r="AI6" s="78"/>
      <c r="AJ6" s="78" t="s">
        <v>1310</v>
      </c>
      <c r="AK6" s="78" t="s">
        <v>1422</v>
      </c>
      <c r="AL6" s="83" t="s">
        <v>1493</v>
      </c>
      <c r="AM6" s="78"/>
      <c r="AN6" s="80">
        <v>41361.80337962963</v>
      </c>
      <c r="AO6" s="83" t="s">
        <v>1562</v>
      </c>
      <c r="AP6" s="78" t="b">
        <v>0</v>
      </c>
      <c r="AQ6" s="78" t="b">
        <v>0</v>
      </c>
      <c r="AR6" s="78" t="b">
        <v>1</v>
      </c>
      <c r="AS6" s="78"/>
      <c r="AT6" s="78">
        <v>20</v>
      </c>
      <c r="AU6" s="83" t="s">
        <v>1668</v>
      </c>
      <c r="AV6" s="78" t="b">
        <v>0</v>
      </c>
      <c r="AW6" s="78" t="s">
        <v>1758</v>
      </c>
      <c r="AX6" s="83" t="s">
        <v>1762</v>
      </c>
      <c r="AY6" s="78" t="s">
        <v>66</v>
      </c>
      <c r="AZ6" s="78" t="str">
        <f>REPLACE(INDEX(GroupVertices[Group],MATCH(Vertices[[#This Row],[Vertex]],GroupVertices[Vertex],0)),1,1,"")</f>
        <v>1</v>
      </c>
      <c r="BA6" s="48" t="s">
        <v>2264</v>
      </c>
      <c r="BB6" s="48" t="s">
        <v>2264</v>
      </c>
      <c r="BC6" s="48" t="s">
        <v>2272</v>
      </c>
      <c r="BD6" s="48" t="s">
        <v>2274</v>
      </c>
      <c r="BE6" s="48" t="s">
        <v>556</v>
      </c>
      <c r="BF6" s="48" t="s">
        <v>556</v>
      </c>
      <c r="BG6" s="116" t="s">
        <v>2281</v>
      </c>
      <c r="BH6" s="116" t="s">
        <v>2324</v>
      </c>
      <c r="BI6" s="116" t="s">
        <v>2337</v>
      </c>
      <c r="BJ6" s="116" t="s">
        <v>2383</v>
      </c>
      <c r="BK6" s="116">
        <v>58</v>
      </c>
      <c r="BL6" s="120">
        <v>4.915254237288136</v>
      </c>
      <c r="BM6" s="116">
        <v>30</v>
      </c>
      <c r="BN6" s="120">
        <v>2.542372881355932</v>
      </c>
      <c r="BO6" s="116">
        <v>2</v>
      </c>
      <c r="BP6" s="120">
        <v>0.1694915254237288</v>
      </c>
      <c r="BQ6" s="116">
        <v>1092</v>
      </c>
      <c r="BR6" s="120">
        <v>92.54237288135593</v>
      </c>
      <c r="BS6" s="116">
        <v>1180</v>
      </c>
      <c r="BT6" s="2"/>
      <c r="BU6" s="3"/>
      <c r="BV6" s="3"/>
      <c r="BW6" s="3"/>
      <c r="BX6" s="3"/>
    </row>
    <row r="7" spans="1:76" ht="15">
      <c r="A7" s="64" t="s">
        <v>213</v>
      </c>
      <c r="B7" s="65"/>
      <c r="C7" s="65" t="s">
        <v>64</v>
      </c>
      <c r="D7" s="66">
        <v>162.0068598798615</v>
      </c>
      <c r="E7" s="68"/>
      <c r="F7" s="100" t="s">
        <v>568</v>
      </c>
      <c r="G7" s="65"/>
      <c r="H7" s="69" t="s">
        <v>213</v>
      </c>
      <c r="I7" s="70"/>
      <c r="J7" s="70"/>
      <c r="K7" s="69" t="s">
        <v>1887</v>
      </c>
      <c r="L7" s="73">
        <v>1</v>
      </c>
      <c r="M7" s="74">
        <v>8041.87158203125</v>
      </c>
      <c r="N7" s="74">
        <v>5975.873046875</v>
      </c>
      <c r="O7" s="75"/>
      <c r="P7" s="76"/>
      <c r="Q7" s="76"/>
      <c r="R7" s="86"/>
      <c r="S7" s="48">
        <v>0</v>
      </c>
      <c r="T7" s="48">
        <v>3</v>
      </c>
      <c r="U7" s="49">
        <v>0</v>
      </c>
      <c r="V7" s="49">
        <v>0.003922</v>
      </c>
      <c r="W7" s="49">
        <v>0.007765</v>
      </c>
      <c r="X7" s="49">
        <v>0.930449</v>
      </c>
      <c r="Y7" s="49">
        <v>0.6666666666666666</v>
      </c>
      <c r="Z7" s="49">
        <v>0</v>
      </c>
      <c r="AA7" s="71">
        <v>7</v>
      </c>
      <c r="AB7" s="71"/>
      <c r="AC7" s="72"/>
      <c r="AD7" s="78" t="s">
        <v>1189</v>
      </c>
      <c r="AE7" s="78">
        <v>216</v>
      </c>
      <c r="AF7" s="78">
        <v>62</v>
      </c>
      <c r="AG7" s="78">
        <v>1558</v>
      </c>
      <c r="AH7" s="78">
        <v>1418</v>
      </c>
      <c r="AI7" s="78"/>
      <c r="AJ7" s="78" t="s">
        <v>1311</v>
      </c>
      <c r="AK7" s="78"/>
      <c r="AL7" s="83" t="s">
        <v>1494</v>
      </c>
      <c r="AM7" s="78"/>
      <c r="AN7" s="80">
        <v>42860.00635416667</v>
      </c>
      <c r="AO7" s="83" t="s">
        <v>1563</v>
      </c>
      <c r="AP7" s="78" t="b">
        <v>0</v>
      </c>
      <c r="AQ7" s="78" t="b">
        <v>0</v>
      </c>
      <c r="AR7" s="78" t="b">
        <v>0</v>
      </c>
      <c r="AS7" s="78"/>
      <c r="AT7" s="78">
        <v>0</v>
      </c>
      <c r="AU7" s="83" t="s">
        <v>1668</v>
      </c>
      <c r="AV7" s="78" t="b">
        <v>0</v>
      </c>
      <c r="AW7" s="78" t="s">
        <v>1758</v>
      </c>
      <c r="AX7" s="83" t="s">
        <v>1763</v>
      </c>
      <c r="AY7" s="78" t="s">
        <v>66</v>
      </c>
      <c r="AZ7" s="78" t="str">
        <f>REPLACE(INDEX(GroupVertices[Group],MATCH(Vertices[[#This Row],[Vertex]],GroupVertices[Vertex],0)),1,1,"")</f>
        <v>5</v>
      </c>
      <c r="BA7" s="48"/>
      <c r="BB7" s="48"/>
      <c r="BC7" s="48"/>
      <c r="BD7" s="48"/>
      <c r="BE7" s="48"/>
      <c r="BF7" s="48"/>
      <c r="BG7" s="116" t="s">
        <v>2282</v>
      </c>
      <c r="BH7" s="116" t="s">
        <v>2282</v>
      </c>
      <c r="BI7" s="116" t="s">
        <v>2338</v>
      </c>
      <c r="BJ7" s="116" t="s">
        <v>2338</v>
      </c>
      <c r="BK7" s="116">
        <v>1</v>
      </c>
      <c r="BL7" s="120">
        <v>4.545454545454546</v>
      </c>
      <c r="BM7" s="116">
        <v>0</v>
      </c>
      <c r="BN7" s="120">
        <v>0</v>
      </c>
      <c r="BO7" s="116">
        <v>0</v>
      </c>
      <c r="BP7" s="120">
        <v>0</v>
      </c>
      <c r="BQ7" s="116">
        <v>21</v>
      </c>
      <c r="BR7" s="120">
        <v>95.45454545454545</v>
      </c>
      <c r="BS7" s="116">
        <v>22</v>
      </c>
      <c r="BT7" s="2"/>
      <c r="BU7" s="3"/>
      <c r="BV7" s="3"/>
      <c r="BW7" s="3"/>
      <c r="BX7" s="3"/>
    </row>
    <row r="8" spans="1:76" ht="15">
      <c r="A8" s="64" t="s">
        <v>214</v>
      </c>
      <c r="B8" s="65"/>
      <c r="C8" s="65" t="s">
        <v>64</v>
      </c>
      <c r="D8" s="66">
        <v>162.0001124570469</v>
      </c>
      <c r="E8" s="68"/>
      <c r="F8" s="100" t="s">
        <v>569</v>
      </c>
      <c r="G8" s="65"/>
      <c r="H8" s="69" t="s">
        <v>214</v>
      </c>
      <c r="I8" s="70"/>
      <c r="J8" s="70"/>
      <c r="K8" s="69" t="s">
        <v>1888</v>
      </c>
      <c r="L8" s="73">
        <v>579.1038420213499</v>
      </c>
      <c r="M8" s="74">
        <v>6635.19482421875</v>
      </c>
      <c r="N8" s="74">
        <v>1370.1373291015625</v>
      </c>
      <c r="O8" s="75"/>
      <c r="P8" s="76"/>
      <c r="Q8" s="76"/>
      <c r="R8" s="86"/>
      <c r="S8" s="48">
        <v>0</v>
      </c>
      <c r="T8" s="48">
        <v>5</v>
      </c>
      <c r="U8" s="49">
        <v>844</v>
      </c>
      <c r="V8" s="49">
        <v>0.004016</v>
      </c>
      <c r="W8" s="49">
        <v>0.006636</v>
      </c>
      <c r="X8" s="49">
        <v>2.032684</v>
      </c>
      <c r="Y8" s="49">
        <v>0</v>
      </c>
      <c r="Z8" s="49">
        <v>0</v>
      </c>
      <c r="AA8" s="71">
        <v>8</v>
      </c>
      <c r="AB8" s="71"/>
      <c r="AC8" s="72"/>
      <c r="AD8" s="78" t="s">
        <v>1190</v>
      </c>
      <c r="AE8" s="78">
        <v>76</v>
      </c>
      <c r="AF8" s="78">
        <v>2</v>
      </c>
      <c r="AG8" s="78">
        <v>127</v>
      </c>
      <c r="AH8" s="78">
        <v>114</v>
      </c>
      <c r="AI8" s="78"/>
      <c r="AJ8" s="78" t="s">
        <v>1312</v>
      </c>
      <c r="AK8" s="78" t="s">
        <v>1130</v>
      </c>
      <c r="AL8" s="78"/>
      <c r="AM8" s="78"/>
      <c r="AN8" s="80">
        <v>43484.96916666667</v>
      </c>
      <c r="AO8" s="83" t="s">
        <v>1564</v>
      </c>
      <c r="AP8" s="78" t="b">
        <v>1</v>
      </c>
      <c r="AQ8" s="78" t="b">
        <v>0</v>
      </c>
      <c r="AR8" s="78" t="b">
        <v>0</v>
      </c>
      <c r="AS8" s="78"/>
      <c r="AT8" s="78">
        <v>0</v>
      </c>
      <c r="AU8" s="78"/>
      <c r="AV8" s="78" t="b">
        <v>0</v>
      </c>
      <c r="AW8" s="78" t="s">
        <v>1758</v>
      </c>
      <c r="AX8" s="83" t="s">
        <v>1764</v>
      </c>
      <c r="AY8" s="78" t="s">
        <v>66</v>
      </c>
      <c r="AZ8" s="78" t="str">
        <f>REPLACE(INDEX(GroupVertices[Group],MATCH(Vertices[[#This Row],[Vertex]],GroupVertices[Vertex],0)),1,1,"")</f>
        <v>4</v>
      </c>
      <c r="BA8" s="48"/>
      <c r="BB8" s="48"/>
      <c r="BC8" s="48"/>
      <c r="BD8" s="48"/>
      <c r="BE8" s="48"/>
      <c r="BF8" s="48"/>
      <c r="BG8" s="116" t="s">
        <v>2283</v>
      </c>
      <c r="BH8" s="116" t="s">
        <v>2283</v>
      </c>
      <c r="BI8" s="116" t="s">
        <v>2339</v>
      </c>
      <c r="BJ8" s="116" t="s">
        <v>2339</v>
      </c>
      <c r="BK8" s="116">
        <v>0</v>
      </c>
      <c r="BL8" s="120">
        <v>0</v>
      </c>
      <c r="BM8" s="116">
        <v>2</v>
      </c>
      <c r="BN8" s="120">
        <v>10</v>
      </c>
      <c r="BO8" s="116">
        <v>0</v>
      </c>
      <c r="BP8" s="120">
        <v>0</v>
      </c>
      <c r="BQ8" s="116">
        <v>18</v>
      </c>
      <c r="BR8" s="120">
        <v>90</v>
      </c>
      <c r="BS8" s="116">
        <v>20</v>
      </c>
      <c r="BT8" s="2"/>
      <c r="BU8" s="3"/>
      <c r="BV8" s="3"/>
      <c r="BW8" s="3"/>
      <c r="BX8" s="3"/>
    </row>
    <row r="9" spans="1:76" ht="15">
      <c r="A9" s="64" t="s">
        <v>263</v>
      </c>
      <c r="B9" s="65"/>
      <c r="C9" s="65" t="s">
        <v>64</v>
      </c>
      <c r="D9" s="66">
        <v>233.93168811447106</v>
      </c>
      <c r="E9" s="68"/>
      <c r="F9" s="100" t="s">
        <v>1685</v>
      </c>
      <c r="G9" s="65"/>
      <c r="H9" s="69" t="s">
        <v>263</v>
      </c>
      <c r="I9" s="70"/>
      <c r="J9" s="70"/>
      <c r="K9" s="69" t="s">
        <v>1889</v>
      </c>
      <c r="L9" s="73">
        <v>1</v>
      </c>
      <c r="M9" s="74">
        <v>6519.77734375</v>
      </c>
      <c r="N9" s="74">
        <v>352.9058837890625</v>
      </c>
      <c r="O9" s="75"/>
      <c r="P9" s="76"/>
      <c r="Q9" s="76"/>
      <c r="R9" s="86"/>
      <c r="S9" s="48">
        <v>1</v>
      </c>
      <c r="T9" s="48">
        <v>0</v>
      </c>
      <c r="U9" s="49">
        <v>0</v>
      </c>
      <c r="V9" s="49">
        <v>0.002695</v>
      </c>
      <c r="W9" s="49">
        <v>0.000534</v>
      </c>
      <c r="X9" s="49">
        <v>0.495556</v>
      </c>
      <c r="Y9" s="49">
        <v>0</v>
      </c>
      <c r="Z9" s="49">
        <v>0</v>
      </c>
      <c r="AA9" s="71">
        <v>9</v>
      </c>
      <c r="AB9" s="71"/>
      <c r="AC9" s="72"/>
      <c r="AD9" s="78" t="s">
        <v>1191</v>
      </c>
      <c r="AE9" s="78">
        <v>7146</v>
      </c>
      <c r="AF9" s="78">
        <v>639638</v>
      </c>
      <c r="AG9" s="78">
        <v>36660</v>
      </c>
      <c r="AH9" s="78">
        <v>8565</v>
      </c>
      <c r="AI9" s="78"/>
      <c r="AJ9" s="78" t="s">
        <v>1313</v>
      </c>
      <c r="AK9" s="78" t="s">
        <v>1423</v>
      </c>
      <c r="AL9" s="83" t="s">
        <v>1495</v>
      </c>
      <c r="AM9" s="78"/>
      <c r="AN9" s="80">
        <v>39950.0140625</v>
      </c>
      <c r="AO9" s="83" t="s">
        <v>1565</v>
      </c>
      <c r="AP9" s="78" t="b">
        <v>0</v>
      </c>
      <c r="AQ9" s="78" t="b">
        <v>0</v>
      </c>
      <c r="AR9" s="78" t="b">
        <v>1</v>
      </c>
      <c r="AS9" s="78"/>
      <c r="AT9" s="78">
        <v>3184</v>
      </c>
      <c r="AU9" s="83" t="s">
        <v>1668</v>
      </c>
      <c r="AV9" s="78" t="b">
        <v>1</v>
      </c>
      <c r="AW9" s="78" t="s">
        <v>1758</v>
      </c>
      <c r="AX9" s="83" t="s">
        <v>1765</v>
      </c>
      <c r="AY9" s="78" t="s">
        <v>65</v>
      </c>
      <c r="AZ9" s="78" t="str">
        <f>REPLACE(INDEX(GroupVertices[Group],MATCH(Vertices[[#This Row],[Vertex]],GroupVertices[Vertex],0)),1,1,"")</f>
        <v>4</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264</v>
      </c>
      <c r="B10" s="65"/>
      <c r="C10" s="65" t="s">
        <v>64</v>
      </c>
      <c r="D10" s="66">
        <v>200.76180738603927</v>
      </c>
      <c r="E10" s="68"/>
      <c r="F10" s="100" t="s">
        <v>1686</v>
      </c>
      <c r="G10" s="65"/>
      <c r="H10" s="69" t="s">
        <v>264</v>
      </c>
      <c r="I10" s="70"/>
      <c r="J10" s="70"/>
      <c r="K10" s="69" t="s">
        <v>1890</v>
      </c>
      <c r="L10" s="73">
        <v>1</v>
      </c>
      <c r="M10" s="74">
        <v>6521.7705078125</v>
      </c>
      <c r="N10" s="74">
        <v>2387.99658203125</v>
      </c>
      <c r="O10" s="75"/>
      <c r="P10" s="76"/>
      <c r="Q10" s="76"/>
      <c r="R10" s="86"/>
      <c r="S10" s="48">
        <v>1</v>
      </c>
      <c r="T10" s="48">
        <v>0</v>
      </c>
      <c r="U10" s="49">
        <v>0</v>
      </c>
      <c r="V10" s="49">
        <v>0.002695</v>
      </c>
      <c r="W10" s="49">
        <v>0.000534</v>
      </c>
      <c r="X10" s="49">
        <v>0.495556</v>
      </c>
      <c r="Y10" s="49">
        <v>0</v>
      </c>
      <c r="Z10" s="49">
        <v>0</v>
      </c>
      <c r="AA10" s="71">
        <v>10</v>
      </c>
      <c r="AB10" s="71"/>
      <c r="AC10" s="72"/>
      <c r="AD10" s="78" t="s">
        <v>1192</v>
      </c>
      <c r="AE10" s="78">
        <v>802</v>
      </c>
      <c r="AF10" s="78">
        <v>344682</v>
      </c>
      <c r="AG10" s="78">
        <v>4372</v>
      </c>
      <c r="AH10" s="78">
        <v>3453</v>
      </c>
      <c r="AI10" s="78"/>
      <c r="AJ10" s="78" t="s">
        <v>1314</v>
      </c>
      <c r="AK10" s="78" t="s">
        <v>1424</v>
      </c>
      <c r="AL10" s="83" t="s">
        <v>1496</v>
      </c>
      <c r="AM10" s="78"/>
      <c r="AN10" s="80">
        <v>39941.21318287037</v>
      </c>
      <c r="AO10" s="83" t="s">
        <v>1566</v>
      </c>
      <c r="AP10" s="78" t="b">
        <v>0</v>
      </c>
      <c r="AQ10" s="78" t="b">
        <v>0</v>
      </c>
      <c r="AR10" s="78" t="b">
        <v>0</v>
      </c>
      <c r="AS10" s="78" t="s">
        <v>1102</v>
      </c>
      <c r="AT10" s="78">
        <v>6040</v>
      </c>
      <c r="AU10" s="83" t="s">
        <v>1668</v>
      </c>
      <c r="AV10" s="78" t="b">
        <v>1</v>
      </c>
      <c r="AW10" s="78" t="s">
        <v>1758</v>
      </c>
      <c r="AX10" s="83" t="s">
        <v>1766</v>
      </c>
      <c r="AY10" s="78" t="s">
        <v>65</v>
      </c>
      <c r="AZ10" s="78" t="str">
        <f>REPLACE(INDEX(GroupVertices[Group],MATCH(Vertices[[#This Row],[Vertex]],GroupVertices[Vertex],0)),1,1,"")</f>
        <v>4</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265</v>
      </c>
      <c r="B11" s="65"/>
      <c r="C11" s="65" t="s">
        <v>64</v>
      </c>
      <c r="D11" s="66">
        <v>256.21426476039</v>
      </c>
      <c r="E11" s="68"/>
      <c r="F11" s="100" t="s">
        <v>1687</v>
      </c>
      <c r="G11" s="65"/>
      <c r="H11" s="69" t="s">
        <v>265</v>
      </c>
      <c r="I11" s="70"/>
      <c r="J11" s="70"/>
      <c r="K11" s="69" t="s">
        <v>1891</v>
      </c>
      <c r="L11" s="73">
        <v>1</v>
      </c>
      <c r="M11" s="74">
        <v>6048.77783203125</v>
      </c>
      <c r="N11" s="74">
        <v>1371.7449951171875</v>
      </c>
      <c r="O11" s="75"/>
      <c r="P11" s="76"/>
      <c r="Q11" s="76"/>
      <c r="R11" s="86"/>
      <c r="S11" s="48">
        <v>1</v>
      </c>
      <c r="T11" s="48">
        <v>0</v>
      </c>
      <c r="U11" s="49">
        <v>0</v>
      </c>
      <c r="V11" s="49">
        <v>0.002695</v>
      </c>
      <c r="W11" s="49">
        <v>0.000534</v>
      </c>
      <c r="X11" s="49">
        <v>0.495556</v>
      </c>
      <c r="Y11" s="49">
        <v>0</v>
      </c>
      <c r="Z11" s="49">
        <v>0</v>
      </c>
      <c r="AA11" s="71">
        <v>11</v>
      </c>
      <c r="AB11" s="71"/>
      <c r="AC11" s="72"/>
      <c r="AD11" s="78" t="s">
        <v>1193</v>
      </c>
      <c r="AE11" s="78">
        <v>420</v>
      </c>
      <c r="AF11" s="78">
        <v>837781</v>
      </c>
      <c r="AG11" s="78">
        <v>54493</v>
      </c>
      <c r="AH11" s="78">
        <v>2072</v>
      </c>
      <c r="AI11" s="78"/>
      <c r="AJ11" s="78" t="s">
        <v>1315</v>
      </c>
      <c r="AK11" s="78" t="s">
        <v>1425</v>
      </c>
      <c r="AL11" s="83" t="s">
        <v>1497</v>
      </c>
      <c r="AM11" s="78"/>
      <c r="AN11" s="80">
        <v>39815.31943287037</v>
      </c>
      <c r="AO11" s="83" t="s">
        <v>1567</v>
      </c>
      <c r="AP11" s="78" t="b">
        <v>0</v>
      </c>
      <c r="AQ11" s="78" t="b">
        <v>0</v>
      </c>
      <c r="AR11" s="78" t="b">
        <v>0</v>
      </c>
      <c r="AS11" s="78"/>
      <c r="AT11" s="78">
        <v>9236</v>
      </c>
      <c r="AU11" s="83" t="s">
        <v>1668</v>
      </c>
      <c r="AV11" s="78" t="b">
        <v>1</v>
      </c>
      <c r="AW11" s="78" t="s">
        <v>1758</v>
      </c>
      <c r="AX11" s="83" t="s">
        <v>1767</v>
      </c>
      <c r="AY11" s="78" t="s">
        <v>65</v>
      </c>
      <c r="AZ11" s="78" t="str">
        <f>REPLACE(INDEX(GroupVertices[Group],MATCH(Vertices[[#This Row],[Vertex]],GroupVertices[Vertex],0)),1,1,"")</f>
        <v>4</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266</v>
      </c>
      <c r="B12" s="65"/>
      <c r="C12" s="65" t="s">
        <v>64</v>
      </c>
      <c r="D12" s="66">
        <v>164.39915863878124</v>
      </c>
      <c r="E12" s="68"/>
      <c r="F12" s="100" t="s">
        <v>1688</v>
      </c>
      <c r="G12" s="65"/>
      <c r="H12" s="69" t="s">
        <v>266</v>
      </c>
      <c r="I12" s="70"/>
      <c r="J12" s="70"/>
      <c r="K12" s="69" t="s">
        <v>1892</v>
      </c>
      <c r="L12" s="73">
        <v>3.7398286351722745</v>
      </c>
      <c r="M12" s="74">
        <v>7216.2451171875</v>
      </c>
      <c r="N12" s="74">
        <v>1368.5447998046875</v>
      </c>
      <c r="O12" s="75"/>
      <c r="P12" s="76"/>
      <c r="Q12" s="76"/>
      <c r="R12" s="86"/>
      <c r="S12" s="48">
        <v>2</v>
      </c>
      <c r="T12" s="48">
        <v>0</v>
      </c>
      <c r="U12" s="49">
        <v>4</v>
      </c>
      <c r="V12" s="49">
        <v>0.00271</v>
      </c>
      <c r="W12" s="49">
        <v>0.001058</v>
      </c>
      <c r="X12" s="49">
        <v>0.822388</v>
      </c>
      <c r="Y12" s="49">
        <v>0</v>
      </c>
      <c r="Z12" s="49">
        <v>0</v>
      </c>
      <c r="AA12" s="71">
        <v>12</v>
      </c>
      <c r="AB12" s="71"/>
      <c r="AC12" s="72"/>
      <c r="AD12" s="78" t="s">
        <v>1194</v>
      </c>
      <c r="AE12" s="78">
        <v>2</v>
      </c>
      <c r="AF12" s="78">
        <v>21335</v>
      </c>
      <c r="AG12" s="78">
        <v>6441</v>
      </c>
      <c r="AH12" s="78">
        <v>4704</v>
      </c>
      <c r="AI12" s="78"/>
      <c r="AJ12" s="78" t="s">
        <v>1316</v>
      </c>
      <c r="AK12" s="78"/>
      <c r="AL12" s="78"/>
      <c r="AM12" s="78"/>
      <c r="AN12" s="80">
        <v>40194.11609953704</v>
      </c>
      <c r="AO12" s="83" t="s">
        <v>1568</v>
      </c>
      <c r="AP12" s="78" t="b">
        <v>0</v>
      </c>
      <c r="AQ12" s="78" t="b">
        <v>0</v>
      </c>
      <c r="AR12" s="78" t="b">
        <v>1</v>
      </c>
      <c r="AS12" s="78" t="s">
        <v>1102</v>
      </c>
      <c r="AT12" s="78">
        <v>153</v>
      </c>
      <c r="AU12" s="83" t="s">
        <v>1668</v>
      </c>
      <c r="AV12" s="78" t="b">
        <v>1</v>
      </c>
      <c r="AW12" s="78" t="s">
        <v>1758</v>
      </c>
      <c r="AX12" s="83" t="s">
        <v>1768</v>
      </c>
      <c r="AY12" s="78" t="s">
        <v>65</v>
      </c>
      <c r="AZ12" s="78" t="str">
        <f>REPLACE(INDEX(GroupVertices[Group],MATCH(Vertices[[#This Row],[Vertex]],GroupVertices[Vertex],0)),1,1,"")</f>
        <v>4</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215</v>
      </c>
      <c r="B13" s="65"/>
      <c r="C13" s="65" t="s">
        <v>64</v>
      </c>
      <c r="D13" s="66">
        <v>162.0618513758006</v>
      </c>
      <c r="E13" s="68"/>
      <c r="F13" s="100" t="s">
        <v>570</v>
      </c>
      <c r="G13" s="65"/>
      <c r="H13" s="69" t="s">
        <v>215</v>
      </c>
      <c r="I13" s="70"/>
      <c r="J13" s="70"/>
      <c r="K13" s="69" t="s">
        <v>1893</v>
      </c>
      <c r="L13" s="73">
        <v>1</v>
      </c>
      <c r="M13" s="74">
        <v>3978.973388671875</v>
      </c>
      <c r="N13" s="74">
        <v>7233.12744140625</v>
      </c>
      <c r="O13" s="75"/>
      <c r="P13" s="76"/>
      <c r="Q13" s="76"/>
      <c r="R13" s="86"/>
      <c r="S13" s="48">
        <v>0</v>
      </c>
      <c r="T13" s="48">
        <v>1</v>
      </c>
      <c r="U13" s="49">
        <v>0</v>
      </c>
      <c r="V13" s="49">
        <v>0.003891</v>
      </c>
      <c r="W13" s="49">
        <v>0.006421</v>
      </c>
      <c r="X13" s="49">
        <v>0.419502</v>
      </c>
      <c r="Y13" s="49">
        <v>0</v>
      </c>
      <c r="Z13" s="49">
        <v>0</v>
      </c>
      <c r="AA13" s="71">
        <v>13</v>
      </c>
      <c r="AB13" s="71"/>
      <c r="AC13" s="72"/>
      <c r="AD13" s="78" t="s">
        <v>1195</v>
      </c>
      <c r="AE13" s="78">
        <v>950</v>
      </c>
      <c r="AF13" s="78">
        <v>551</v>
      </c>
      <c r="AG13" s="78">
        <v>13567</v>
      </c>
      <c r="AH13" s="78">
        <v>7607</v>
      </c>
      <c r="AI13" s="78"/>
      <c r="AJ13" s="78" t="s">
        <v>1317</v>
      </c>
      <c r="AK13" s="78" t="s">
        <v>1426</v>
      </c>
      <c r="AL13" s="78"/>
      <c r="AM13" s="78"/>
      <c r="AN13" s="80">
        <v>40265.07601851852</v>
      </c>
      <c r="AO13" s="78"/>
      <c r="AP13" s="78" t="b">
        <v>0</v>
      </c>
      <c r="AQ13" s="78" t="b">
        <v>0</v>
      </c>
      <c r="AR13" s="78" t="b">
        <v>1</v>
      </c>
      <c r="AS13" s="78"/>
      <c r="AT13" s="78">
        <v>25</v>
      </c>
      <c r="AU13" s="83" t="s">
        <v>1669</v>
      </c>
      <c r="AV13" s="78" t="b">
        <v>0</v>
      </c>
      <c r="AW13" s="78" t="s">
        <v>1758</v>
      </c>
      <c r="AX13" s="83" t="s">
        <v>1769</v>
      </c>
      <c r="AY13" s="78" t="s">
        <v>66</v>
      </c>
      <c r="AZ13" s="78" t="str">
        <f>REPLACE(INDEX(GroupVertices[Group],MATCH(Vertices[[#This Row],[Vertex]],GroupVertices[Vertex],0)),1,1,"")</f>
        <v>1</v>
      </c>
      <c r="BA13" s="48"/>
      <c r="BB13" s="48"/>
      <c r="BC13" s="48"/>
      <c r="BD13" s="48"/>
      <c r="BE13" s="48"/>
      <c r="BF13" s="48"/>
      <c r="BG13" s="116" t="s">
        <v>2284</v>
      </c>
      <c r="BH13" s="116" t="s">
        <v>2284</v>
      </c>
      <c r="BI13" s="116" t="s">
        <v>2340</v>
      </c>
      <c r="BJ13" s="116" t="s">
        <v>2340</v>
      </c>
      <c r="BK13" s="116">
        <v>2</v>
      </c>
      <c r="BL13" s="120">
        <v>14.285714285714286</v>
      </c>
      <c r="BM13" s="116">
        <v>0</v>
      </c>
      <c r="BN13" s="120">
        <v>0</v>
      </c>
      <c r="BO13" s="116">
        <v>0</v>
      </c>
      <c r="BP13" s="120">
        <v>0</v>
      </c>
      <c r="BQ13" s="116">
        <v>12</v>
      </c>
      <c r="BR13" s="120">
        <v>85.71428571428571</v>
      </c>
      <c r="BS13" s="116">
        <v>14</v>
      </c>
      <c r="BT13" s="2"/>
      <c r="BU13" s="3"/>
      <c r="BV13" s="3"/>
      <c r="BW13" s="3"/>
      <c r="BX13" s="3"/>
    </row>
    <row r="14" spans="1:76" ht="15">
      <c r="A14" s="64" t="s">
        <v>216</v>
      </c>
      <c r="B14" s="65"/>
      <c r="C14" s="65" t="s">
        <v>64</v>
      </c>
      <c r="D14" s="66">
        <v>162.010008677175</v>
      </c>
      <c r="E14" s="68"/>
      <c r="F14" s="100" t="s">
        <v>571</v>
      </c>
      <c r="G14" s="65"/>
      <c r="H14" s="69" t="s">
        <v>216</v>
      </c>
      <c r="I14" s="70"/>
      <c r="J14" s="70"/>
      <c r="K14" s="69" t="s">
        <v>1894</v>
      </c>
      <c r="L14" s="73">
        <v>1</v>
      </c>
      <c r="M14" s="74">
        <v>5449.17626953125</v>
      </c>
      <c r="N14" s="74">
        <v>6735.48583984375</v>
      </c>
      <c r="O14" s="75"/>
      <c r="P14" s="76"/>
      <c r="Q14" s="76"/>
      <c r="R14" s="86"/>
      <c r="S14" s="48">
        <v>0</v>
      </c>
      <c r="T14" s="48">
        <v>1</v>
      </c>
      <c r="U14" s="49">
        <v>0</v>
      </c>
      <c r="V14" s="49">
        <v>0.003891</v>
      </c>
      <c r="W14" s="49">
        <v>0.006421</v>
      </c>
      <c r="X14" s="49">
        <v>0.419502</v>
      </c>
      <c r="Y14" s="49">
        <v>0</v>
      </c>
      <c r="Z14" s="49">
        <v>0</v>
      </c>
      <c r="AA14" s="71">
        <v>14</v>
      </c>
      <c r="AB14" s="71"/>
      <c r="AC14" s="72"/>
      <c r="AD14" s="78" t="s">
        <v>216</v>
      </c>
      <c r="AE14" s="78">
        <v>352</v>
      </c>
      <c r="AF14" s="78">
        <v>90</v>
      </c>
      <c r="AG14" s="78">
        <v>3813</v>
      </c>
      <c r="AH14" s="78">
        <v>1026</v>
      </c>
      <c r="AI14" s="78"/>
      <c r="AJ14" s="78" t="s">
        <v>1318</v>
      </c>
      <c r="AK14" s="78" t="s">
        <v>1427</v>
      </c>
      <c r="AL14" s="78"/>
      <c r="AM14" s="78"/>
      <c r="AN14" s="80">
        <v>40073.47515046296</v>
      </c>
      <c r="AO14" s="83" t="s">
        <v>1569</v>
      </c>
      <c r="AP14" s="78" t="b">
        <v>0</v>
      </c>
      <c r="AQ14" s="78" t="b">
        <v>0</v>
      </c>
      <c r="AR14" s="78" t="b">
        <v>0</v>
      </c>
      <c r="AS14" s="78"/>
      <c r="AT14" s="78">
        <v>1</v>
      </c>
      <c r="AU14" s="83" t="s">
        <v>1670</v>
      </c>
      <c r="AV14" s="78" t="b">
        <v>0</v>
      </c>
      <c r="AW14" s="78" t="s">
        <v>1758</v>
      </c>
      <c r="AX14" s="83" t="s">
        <v>1770</v>
      </c>
      <c r="AY14" s="78" t="s">
        <v>66</v>
      </c>
      <c r="AZ14" s="78" t="str">
        <f>REPLACE(INDEX(GroupVertices[Group],MATCH(Vertices[[#This Row],[Vertex]],GroupVertices[Vertex],0)),1,1,"")</f>
        <v>1</v>
      </c>
      <c r="BA14" s="48"/>
      <c r="BB14" s="48"/>
      <c r="BC14" s="48"/>
      <c r="BD14" s="48"/>
      <c r="BE14" s="48"/>
      <c r="BF14" s="48"/>
      <c r="BG14" s="116" t="s">
        <v>2285</v>
      </c>
      <c r="BH14" s="116" t="s">
        <v>2285</v>
      </c>
      <c r="BI14" s="116" t="s">
        <v>2341</v>
      </c>
      <c r="BJ14" s="116" t="s">
        <v>2341</v>
      </c>
      <c r="BK14" s="116">
        <v>0</v>
      </c>
      <c r="BL14" s="120">
        <v>0</v>
      </c>
      <c r="BM14" s="116">
        <v>0</v>
      </c>
      <c r="BN14" s="120">
        <v>0</v>
      </c>
      <c r="BO14" s="116">
        <v>0</v>
      </c>
      <c r="BP14" s="120">
        <v>0</v>
      </c>
      <c r="BQ14" s="116">
        <v>5</v>
      </c>
      <c r="BR14" s="120">
        <v>100</v>
      </c>
      <c r="BS14" s="116">
        <v>5</v>
      </c>
      <c r="BT14" s="2"/>
      <c r="BU14" s="3"/>
      <c r="BV14" s="3"/>
      <c r="BW14" s="3"/>
      <c r="BX14" s="3"/>
    </row>
    <row r="15" spans="1:76" ht="15">
      <c r="A15" s="64" t="s">
        <v>217</v>
      </c>
      <c r="B15" s="65"/>
      <c r="C15" s="65" t="s">
        <v>64</v>
      </c>
      <c r="D15" s="66">
        <v>162.55216410032887</v>
      </c>
      <c r="E15" s="68"/>
      <c r="F15" s="100" t="s">
        <v>572</v>
      </c>
      <c r="G15" s="65"/>
      <c r="H15" s="69" t="s">
        <v>217</v>
      </c>
      <c r="I15" s="70"/>
      <c r="J15" s="70"/>
      <c r="K15" s="69" t="s">
        <v>1895</v>
      </c>
      <c r="L15" s="73">
        <v>1</v>
      </c>
      <c r="M15" s="74">
        <v>6290.14501953125</v>
      </c>
      <c r="N15" s="74">
        <v>8569.36328125</v>
      </c>
      <c r="O15" s="75"/>
      <c r="P15" s="76"/>
      <c r="Q15" s="76"/>
      <c r="R15" s="86"/>
      <c r="S15" s="48">
        <v>0</v>
      </c>
      <c r="T15" s="48">
        <v>4</v>
      </c>
      <c r="U15" s="49">
        <v>0</v>
      </c>
      <c r="V15" s="49">
        <v>0.003953</v>
      </c>
      <c r="W15" s="49">
        <v>0.012992</v>
      </c>
      <c r="X15" s="49">
        <v>0.953745</v>
      </c>
      <c r="Y15" s="49">
        <v>0.6666666666666666</v>
      </c>
      <c r="Z15" s="49">
        <v>0</v>
      </c>
      <c r="AA15" s="71">
        <v>15</v>
      </c>
      <c r="AB15" s="71"/>
      <c r="AC15" s="72"/>
      <c r="AD15" s="78" t="s">
        <v>1196</v>
      </c>
      <c r="AE15" s="78">
        <v>4486</v>
      </c>
      <c r="AF15" s="78">
        <v>4911</v>
      </c>
      <c r="AG15" s="78">
        <v>78633</v>
      </c>
      <c r="AH15" s="78">
        <v>102632</v>
      </c>
      <c r="AI15" s="78"/>
      <c r="AJ15" s="78" t="s">
        <v>1319</v>
      </c>
      <c r="AK15" s="78" t="s">
        <v>1428</v>
      </c>
      <c r="AL15" s="78"/>
      <c r="AM15" s="78"/>
      <c r="AN15" s="80">
        <v>42454.608125</v>
      </c>
      <c r="AO15" s="83" t="s">
        <v>1570</v>
      </c>
      <c r="AP15" s="78" t="b">
        <v>0</v>
      </c>
      <c r="AQ15" s="78" t="b">
        <v>0</v>
      </c>
      <c r="AR15" s="78" t="b">
        <v>1</v>
      </c>
      <c r="AS15" s="78"/>
      <c r="AT15" s="78">
        <v>5</v>
      </c>
      <c r="AU15" s="83" t="s">
        <v>1668</v>
      </c>
      <c r="AV15" s="78" t="b">
        <v>0</v>
      </c>
      <c r="AW15" s="78" t="s">
        <v>1758</v>
      </c>
      <c r="AX15" s="83" t="s">
        <v>1771</v>
      </c>
      <c r="AY15" s="78" t="s">
        <v>66</v>
      </c>
      <c r="AZ15" s="78" t="str">
        <f>REPLACE(INDEX(GroupVertices[Group],MATCH(Vertices[[#This Row],[Vertex]],GroupVertices[Vertex],0)),1,1,"")</f>
        <v>2</v>
      </c>
      <c r="BA15" s="48"/>
      <c r="BB15" s="48"/>
      <c r="BC15" s="48"/>
      <c r="BD15" s="48"/>
      <c r="BE15" s="48"/>
      <c r="BF15" s="48"/>
      <c r="BG15" s="116" t="s">
        <v>2286</v>
      </c>
      <c r="BH15" s="116" t="s">
        <v>2286</v>
      </c>
      <c r="BI15" s="116" t="s">
        <v>2342</v>
      </c>
      <c r="BJ15" s="116" t="s">
        <v>2342</v>
      </c>
      <c r="BK15" s="116">
        <v>0</v>
      </c>
      <c r="BL15" s="120">
        <v>0</v>
      </c>
      <c r="BM15" s="116">
        <v>0</v>
      </c>
      <c r="BN15" s="120">
        <v>0</v>
      </c>
      <c r="BO15" s="116">
        <v>0</v>
      </c>
      <c r="BP15" s="120">
        <v>0</v>
      </c>
      <c r="BQ15" s="116">
        <v>10</v>
      </c>
      <c r="BR15" s="120">
        <v>100</v>
      </c>
      <c r="BS15" s="116">
        <v>10</v>
      </c>
      <c r="BT15" s="2"/>
      <c r="BU15" s="3"/>
      <c r="BV15" s="3"/>
      <c r="BW15" s="3"/>
      <c r="BX15" s="3"/>
    </row>
    <row r="16" spans="1:76" ht="15">
      <c r="A16" s="64" t="s">
        <v>267</v>
      </c>
      <c r="B16" s="65"/>
      <c r="C16" s="65" t="s">
        <v>64</v>
      </c>
      <c r="D16" s="66">
        <v>162.7463774203427</v>
      </c>
      <c r="E16" s="68"/>
      <c r="F16" s="100" t="s">
        <v>1689</v>
      </c>
      <c r="G16" s="65"/>
      <c r="H16" s="69" t="s">
        <v>267</v>
      </c>
      <c r="I16" s="70"/>
      <c r="J16" s="70"/>
      <c r="K16" s="69" t="s">
        <v>1896</v>
      </c>
      <c r="L16" s="73">
        <v>39.266273499558494</v>
      </c>
      <c r="M16" s="74">
        <v>7998.0546875</v>
      </c>
      <c r="N16" s="74">
        <v>8329.3583984375</v>
      </c>
      <c r="O16" s="75"/>
      <c r="P16" s="76"/>
      <c r="Q16" s="76"/>
      <c r="R16" s="86"/>
      <c r="S16" s="48">
        <v>18</v>
      </c>
      <c r="T16" s="48">
        <v>0</v>
      </c>
      <c r="U16" s="49">
        <v>55.866667</v>
      </c>
      <c r="V16" s="49">
        <v>0.004184</v>
      </c>
      <c r="W16" s="49">
        <v>0.027689</v>
      </c>
      <c r="X16" s="49">
        <v>3.754277</v>
      </c>
      <c r="Y16" s="49">
        <v>0.19934640522875818</v>
      </c>
      <c r="Z16" s="49">
        <v>0</v>
      </c>
      <c r="AA16" s="71">
        <v>16</v>
      </c>
      <c r="AB16" s="71"/>
      <c r="AC16" s="72"/>
      <c r="AD16" s="78" t="s">
        <v>1197</v>
      </c>
      <c r="AE16" s="78">
        <v>1095</v>
      </c>
      <c r="AF16" s="78">
        <v>6638</v>
      </c>
      <c r="AG16" s="78">
        <v>4422</v>
      </c>
      <c r="AH16" s="78">
        <v>956</v>
      </c>
      <c r="AI16" s="78"/>
      <c r="AJ16" s="78" t="s">
        <v>1320</v>
      </c>
      <c r="AK16" s="78" t="s">
        <v>1429</v>
      </c>
      <c r="AL16" s="78"/>
      <c r="AM16" s="78"/>
      <c r="AN16" s="80">
        <v>41287.632523148146</v>
      </c>
      <c r="AO16" s="83" t="s">
        <v>1571</v>
      </c>
      <c r="AP16" s="78" t="b">
        <v>0</v>
      </c>
      <c r="AQ16" s="78" t="b">
        <v>0</v>
      </c>
      <c r="AR16" s="78" t="b">
        <v>1</v>
      </c>
      <c r="AS16" s="78" t="s">
        <v>1102</v>
      </c>
      <c r="AT16" s="78">
        <v>150</v>
      </c>
      <c r="AU16" s="83" t="s">
        <v>1668</v>
      </c>
      <c r="AV16" s="78" t="b">
        <v>1</v>
      </c>
      <c r="AW16" s="78" t="s">
        <v>1758</v>
      </c>
      <c r="AX16" s="83" t="s">
        <v>1772</v>
      </c>
      <c r="AY16" s="78" t="s">
        <v>65</v>
      </c>
      <c r="AZ16" s="78" t="str">
        <f>REPLACE(INDEX(GroupVertices[Group],MATCH(Vertices[[#This Row],[Vertex]],GroupVertices[Vertex],0)),1,1,"")</f>
        <v>2</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226</v>
      </c>
      <c r="B17" s="65"/>
      <c r="C17" s="65" t="s">
        <v>64</v>
      </c>
      <c r="D17" s="66">
        <v>162.16362500325428</v>
      </c>
      <c r="E17" s="68"/>
      <c r="F17" s="100" t="s">
        <v>581</v>
      </c>
      <c r="G17" s="65"/>
      <c r="H17" s="69" t="s">
        <v>226</v>
      </c>
      <c r="I17" s="70"/>
      <c r="J17" s="70"/>
      <c r="K17" s="69" t="s">
        <v>1897</v>
      </c>
      <c r="L17" s="73">
        <v>39.266273499558494</v>
      </c>
      <c r="M17" s="74">
        <v>7708.59130859375</v>
      </c>
      <c r="N17" s="74">
        <v>8237.3388671875</v>
      </c>
      <c r="O17" s="75"/>
      <c r="P17" s="76"/>
      <c r="Q17" s="76"/>
      <c r="R17" s="86"/>
      <c r="S17" s="48">
        <v>17</v>
      </c>
      <c r="T17" s="48">
        <v>6</v>
      </c>
      <c r="U17" s="49">
        <v>55.866667</v>
      </c>
      <c r="V17" s="49">
        <v>0.004184</v>
      </c>
      <c r="W17" s="49">
        <v>0.027689</v>
      </c>
      <c r="X17" s="49">
        <v>3.754277</v>
      </c>
      <c r="Y17" s="49">
        <v>0.1830065359477124</v>
      </c>
      <c r="Z17" s="49">
        <v>0.2777777777777778</v>
      </c>
      <c r="AA17" s="71">
        <v>17</v>
      </c>
      <c r="AB17" s="71"/>
      <c r="AC17" s="72"/>
      <c r="AD17" s="78" t="s">
        <v>1198</v>
      </c>
      <c r="AE17" s="78">
        <v>1883</v>
      </c>
      <c r="AF17" s="78">
        <v>1456</v>
      </c>
      <c r="AG17" s="78">
        <v>110393</v>
      </c>
      <c r="AH17" s="78">
        <v>13147</v>
      </c>
      <c r="AI17" s="78"/>
      <c r="AJ17" s="78" t="s">
        <v>1321</v>
      </c>
      <c r="AK17" s="78" t="s">
        <v>1132</v>
      </c>
      <c r="AL17" s="83" t="s">
        <v>1498</v>
      </c>
      <c r="AM17" s="78"/>
      <c r="AN17" s="80">
        <v>39270.14346064815</v>
      </c>
      <c r="AO17" s="83" t="s">
        <v>1572</v>
      </c>
      <c r="AP17" s="78" t="b">
        <v>0</v>
      </c>
      <c r="AQ17" s="78" t="b">
        <v>0</v>
      </c>
      <c r="AR17" s="78" t="b">
        <v>1</v>
      </c>
      <c r="AS17" s="78"/>
      <c r="AT17" s="78">
        <v>86</v>
      </c>
      <c r="AU17" s="83" t="s">
        <v>1668</v>
      </c>
      <c r="AV17" s="78" t="b">
        <v>0</v>
      </c>
      <c r="AW17" s="78" t="s">
        <v>1758</v>
      </c>
      <c r="AX17" s="83" t="s">
        <v>1773</v>
      </c>
      <c r="AY17" s="78" t="s">
        <v>66</v>
      </c>
      <c r="AZ17" s="78" t="str">
        <f>REPLACE(INDEX(GroupVertices[Group],MATCH(Vertices[[#This Row],[Vertex]],GroupVertices[Vertex],0)),1,1,"")</f>
        <v>2</v>
      </c>
      <c r="BA17" s="48" t="s">
        <v>2265</v>
      </c>
      <c r="BB17" s="48" t="s">
        <v>2265</v>
      </c>
      <c r="BC17" s="48" t="s">
        <v>548</v>
      </c>
      <c r="BD17" s="48" t="s">
        <v>548</v>
      </c>
      <c r="BE17" s="48"/>
      <c r="BF17" s="48"/>
      <c r="BG17" s="116" t="s">
        <v>2287</v>
      </c>
      <c r="BH17" s="116" t="s">
        <v>2325</v>
      </c>
      <c r="BI17" s="116" t="s">
        <v>2343</v>
      </c>
      <c r="BJ17" s="116" t="s">
        <v>2384</v>
      </c>
      <c r="BK17" s="116">
        <v>0</v>
      </c>
      <c r="BL17" s="120">
        <v>0</v>
      </c>
      <c r="BM17" s="116">
        <v>2</v>
      </c>
      <c r="BN17" s="120">
        <v>1.7241379310344827</v>
      </c>
      <c r="BO17" s="116">
        <v>0</v>
      </c>
      <c r="BP17" s="120">
        <v>0</v>
      </c>
      <c r="BQ17" s="116">
        <v>114</v>
      </c>
      <c r="BR17" s="120">
        <v>98.27586206896552</v>
      </c>
      <c r="BS17" s="116">
        <v>116</v>
      </c>
      <c r="BT17" s="2"/>
      <c r="BU17" s="3"/>
      <c r="BV17" s="3"/>
      <c r="BW17" s="3"/>
      <c r="BX17" s="3"/>
    </row>
    <row r="18" spans="1:76" ht="15">
      <c r="A18" s="64" t="s">
        <v>224</v>
      </c>
      <c r="B18" s="65"/>
      <c r="C18" s="65" t="s">
        <v>64</v>
      </c>
      <c r="D18" s="66">
        <v>162.81812501627138</v>
      </c>
      <c r="E18" s="68"/>
      <c r="F18" s="100" t="s">
        <v>579</v>
      </c>
      <c r="G18" s="65"/>
      <c r="H18" s="69" t="s">
        <v>224</v>
      </c>
      <c r="I18" s="70"/>
      <c r="J18" s="70"/>
      <c r="K18" s="69" t="s">
        <v>1898</v>
      </c>
      <c r="L18" s="73">
        <v>192.24003873502477</v>
      </c>
      <c r="M18" s="74">
        <v>7995.15966796875</v>
      </c>
      <c r="N18" s="74">
        <v>7806.28759765625</v>
      </c>
      <c r="O18" s="75"/>
      <c r="P18" s="76"/>
      <c r="Q18" s="76"/>
      <c r="R18" s="86"/>
      <c r="S18" s="48">
        <v>14</v>
      </c>
      <c r="T18" s="48">
        <v>5</v>
      </c>
      <c r="U18" s="49">
        <v>279.2</v>
      </c>
      <c r="V18" s="49">
        <v>0.004167</v>
      </c>
      <c r="W18" s="49">
        <v>0.026225</v>
      </c>
      <c r="X18" s="49">
        <v>3.593471</v>
      </c>
      <c r="Y18" s="49">
        <v>0.19852941176470587</v>
      </c>
      <c r="Z18" s="49">
        <v>0.11764705882352941</v>
      </c>
      <c r="AA18" s="71">
        <v>18</v>
      </c>
      <c r="AB18" s="71"/>
      <c r="AC18" s="72"/>
      <c r="AD18" s="78" t="s">
        <v>1199</v>
      </c>
      <c r="AE18" s="78">
        <v>6337</v>
      </c>
      <c r="AF18" s="78">
        <v>7276</v>
      </c>
      <c r="AG18" s="78">
        <v>69162</v>
      </c>
      <c r="AH18" s="78">
        <v>171879</v>
      </c>
      <c r="AI18" s="78"/>
      <c r="AJ18" s="78" t="s">
        <v>1322</v>
      </c>
      <c r="AK18" s="78" t="s">
        <v>1430</v>
      </c>
      <c r="AL18" s="78"/>
      <c r="AM18" s="78"/>
      <c r="AN18" s="80">
        <v>39898.55354166667</v>
      </c>
      <c r="AO18" s="83" t="s">
        <v>1573</v>
      </c>
      <c r="AP18" s="78" t="b">
        <v>0</v>
      </c>
      <c r="AQ18" s="78" t="b">
        <v>0</v>
      </c>
      <c r="AR18" s="78" t="b">
        <v>1</v>
      </c>
      <c r="AS18" s="78"/>
      <c r="AT18" s="78">
        <v>56</v>
      </c>
      <c r="AU18" s="83" t="s">
        <v>1671</v>
      </c>
      <c r="AV18" s="78" t="b">
        <v>0</v>
      </c>
      <c r="AW18" s="78" t="s">
        <v>1758</v>
      </c>
      <c r="AX18" s="83" t="s">
        <v>1774</v>
      </c>
      <c r="AY18" s="78" t="s">
        <v>66</v>
      </c>
      <c r="AZ18" s="78" t="str">
        <f>REPLACE(INDEX(GroupVertices[Group],MATCH(Vertices[[#This Row],[Vertex]],GroupVertices[Vertex],0)),1,1,"")</f>
        <v>2</v>
      </c>
      <c r="BA18" s="48" t="s">
        <v>2266</v>
      </c>
      <c r="BB18" s="48" t="s">
        <v>2266</v>
      </c>
      <c r="BC18" s="48" t="s">
        <v>548</v>
      </c>
      <c r="BD18" s="48" t="s">
        <v>548</v>
      </c>
      <c r="BE18" s="48"/>
      <c r="BF18" s="48"/>
      <c r="BG18" s="116" t="s">
        <v>2288</v>
      </c>
      <c r="BH18" s="116" t="s">
        <v>2326</v>
      </c>
      <c r="BI18" s="116" t="s">
        <v>2344</v>
      </c>
      <c r="BJ18" s="116" t="s">
        <v>2385</v>
      </c>
      <c r="BK18" s="116">
        <v>4</v>
      </c>
      <c r="BL18" s="120">
        <v>2.0202020202020203</v>
      </c>
      <c r="BM18" s="116">
        <v>4</v>
      </c>
      <c r="BN18" s="120">
        <v>2.0202020202020203</v>
      </c>
      <c r="BO18" s="116">
        <v>0</v>
      </c>
      <c r="BP18" s="120">
        <v>0</v>
      </c>
      <c r="BQ18" s="116">
        <v>190</v>
      </c>
      <c r="BR18" s="120">
        <v>95.95959595959596</v>
      </c>
      <c r="BS18" s="116">
        <v>198</v>
      </c>
      <c r="BT18" s="2"/>
      <c r="BU18" s="3"/>
      <c r="BV18" s="3"/>
      <c r="BW18" s="3"/>
      <c r="BX18" s="3"/>
    </row>
    <row r="19" spans="1:76" ht="15">
      <c r="A19" s="64" t="s">
        <v>218</v>
      </c>
      <c r="B19" s="65"/>
      <c r="C19" s="65" t="s">
        <v>64</v>
      </c>
      <c r="D19" s="66">
        <v>162.16576168714556</v>
      </c>
      <c r="E19" s="68"/>
      <c r="F19" s="100" t="s">
        <v>573</v>
      </c>
      <c r="G19" s="65"/>
      <c r="H19" s="69" t="s">
        <v>218</v>
      </c>
      <c r="I19" s="70"/>
      <c r="J19" s="70"/>
      <c r="K19" s="69" t="s">
        <v>1899</v>
      </c>
      <c r="L19" s="73">
        <v>1</v>
      </c>
      <c r="M19" s="74">
        <v>6227.83837890625</v>
      </c>
      <c r="N19" s="74">
        <v>7618.79541015625</v>
      </c>
      <c r="O19" s="75"/>
      <c r="P19" s="76"/>
      <c r="Q19" s="76"/>
      <c r="R19" s="86"/>
      <c r="S19" s="48">
        <v>0</v>
      </c>
      <c r="T19" s="48">
        <v>4</v>
      </c>
      <c r="U19" s="49">
        <v>0</v>
      </c>
      <c r="V19" s="49">
        <v>0.003953</v>
      </c>
      <c r="W19" s="49">
        <v>0.012992</v>
      </c>
      <c r="X19" s="49">
        <v>0.953745</v>
      </c>
      <c r="Y19" s="49">
        <v>0.6666666666666666</v>
      </c>
      <c r="Z19" s="49">
        <v>0</v>
      </c>
      <c r="AA19" s="71">
        <v>19</v>
      </c>
      <c r="AB19" s="71"/>
      <c r="AC19" s="72"/>
      <c r="AD19" s="78" t="s">
        <v>1200</v>
      </c>
      <c r="AE19" s="78">
        <v>2216</v>
      </c>
      <c r="AF19" s="78">
        <v>1475</v>
      </c>
      <c r="AG19" s="78">
        <v>63914</v>
      </c>
      <c r="AH19" s="78">
        <v>58089</v>
      </c>
      <c r="AI19" s="78"/>
      <c r="AJ19" s="78" t="s">
        <v>1323</v>
      </c>
      <c r="AK19" s="78"/>
      <c r="AL19" s="78"/>
      <c r="AM19" s="78"/>
      <c r="AN19" s="80">
        <v>41842.55310185185</v>
      </c>
      <c r="AO19" s="83" t="s">
        <v>1574</v>
      </c>
      <c r="AP19" s="78" t="b">
        <v>1</v>
      </c>
      <c r="AQ19" s="78" t="b">
        <v>0</v>
      </c>
      <c r="AR19" s="78" t="b">
        <v>0</v>
      </c>
      <c r="AS19" s="78"/>
      <c r="AT19" s="78">
        <v>64</v>
      </c>
      <c r="AU19" s="83" t="s">
        <v>1668</v>
      </c>
      <c r="AV19" s="78" t="b">
        <v>0</v>
      </c>
      <c r="AW19" s="78" t="s">
        <v>1758</v>
      </c>
      <c r="AX19" s="83" t="s">
        <v>1775</v>
      </c>
      <c r="AY19" s="78" t="s">
        <v>66</v>
      </c>
      <c r="AZ19" s="78" t="str">
        <f>REPLACE(INDEX(GroupVertices[Group],MATCH(Vertices[[#This Row],[Vertex]],GroupVertices[Vertex],0)),1,1,"")</f>
        <v>2</v>
      </c>
      <c r="BA19" s="48"/>
      <c r="BB19" s="48"/>
      <c r="BC19" s="48"/>
      <c r="BD19" s="48"/>
      <c r="BE19" s="48"/>
      <c r="BF19" s="48"/>
      <c r="BG19" s="116" t="s">
        <v>2289</v>
      </c>
      <c r="BH19" s="116" t="s">
        <v>2289</v>
      </c>
      <c r="BI19" s="116" t="s">
        <v>2345</v>
      </c>
      <c r="BJ19" s="116" t="s">
        <v>2345</v>
      </c>
      <c r="BK19" s="116">
        <v>0</v>
      </c>
      <c r="BL19" s="120">
        <v>0</v>
      </c>
      <c r="BM19" s="116">
        <v>2</v>
      </c>
      <c r="BN19" s="120">
        <v>9.523809523809524</v>
      </c>
      <c r="BO19" s="116">
        <v>0</v>
      </c>
      <c r="BP19" s="120">
        <v>0</v>
      </c>
      <c r="BQ19" s="116">
        <v>19</v>
      </c>
      <c r="BR19" s="120">
        <v>90.47619047619048</v>
      </c>
      <c r="BS19" s="116">
        <v>21</v>
      </c>
      <c r="BT19" s="2"/>
      <c r="BU19" s="3"/>
      <c r="BV19" s="3"/>
      <c r="BW19" s="3"/>
      <c r="BX19" s="3"/>
    </row>
    <row r="20" spans="1:76" ht="15">
      <c r="A20" s="64" t="s">
        <v>219</v>
      </c>
      <c r="B20" s="65"/>
      <c r="C20" s="65" t="s">
        <v>64</v>
      </c>
      <c r="D20" s="66">
        <v>163.25951892539373</v>
      </c>
      <c r="E20" s="68"/>
      <c r="F20" s="100" t="s">
        <v>574</v>
      </c>
      <c r="G20" s="65"/>
      <c r="H20" s="69" t="s">
        <v>219</v>
      </c>
      <c r="I20" s="70"/>
      <c r="J20" s="70"/>
      <c r="K20" s="69" t="s">
        <v>1900</v>
      </c>
      <c r="L20" s="73">
        <v>1</v>
      </c>
      <c r="M20" s="74">
        <v>6048.77783203125</v>
      </c>
      <c r="N20" s="74">
        <v>8098.3857421875</v>
      </c>
      <c r="O20" s="75"/>
      <c r="P20" s="76"/>
      <c r="Q20" s="76"/>
      <c r="R20" s="86"/>
      <c r="S20" s="48">
        <v>0</v>
      </c>
      <c r="T20" s="48">
        <v>4</v>
      </c>
      <c r="U20" s="49">
        <v>0</v>
      </c>
      <c r="V20" s="49">
        <v>0.003953</v>
      </c>
      <c r="W20" s="49">
        <v>0.012992</v>
      </c>
      <c r="X20" s="49">
        <v>0.953745</v>
      </c>
      <c r="Y20" s="49">
        <v>0.6666666666666666</v>
      </c>
      <c r="Z20" s="49">
        <v>0</v>
      </c>
      <c r="AA20" s="71">
        <v>20</v>
      </c>
      <c r="AB20" s="71"/>
      <c r="AC20" s="72"/>
      <c r="AD20" s="78" t="s">
        <v>1201</v>
      </c>
      <c r="AE20" s="78">
        <v>11761</v>
      </c>
      <c r="AF20" s="78">
        <v>11201</v>
      </c>
      <c r="AG20" s="78">
        <v>6314</v>
      </c>
      <c r="AH20" s="78">
        <v>10843</v>
      </c>
      <c r="AI20" s="78"/>
      <c r="AJ20" s="78" t="s">
        <v>1324</v>
      </c>
      <c r="AK20" s="78" t="s">
        <v>1431</v>
      </c>
      <c r="AL20" s="78"/>
      <c r="AM20" s="78"/>
      <c r="AN20" s="80">
        <v>43332.96592592593</v>
      </c>
      <c r="AO20" s="83" t="s">
        <v>1575</v>
      </c>
      <c r="AP20" s="78" t="b">
        <v>1</v>
      </c>
      <c r="AQ20" s="78" t="b">
        <v>0</v>
      </c>
      <c r="AR20" s="78" t="b">
        <v>0</v>
      </c>
      <c r="AS20" s="78"/>
      <c r="AT20" s="78">
        <v>0</v>
      </c>
      <c r="AU20" s="78"/>
      <c r="AV20" s="78" t="b">
        <v>0</v>
      </c>
      <c r="AW20" s="78" t="s">
        <v>1758</v>
      </c>
      <c r="AX20" s="83" t="s">
        <v>1776</v>
      </c>
      <c r="AY20" s="78" t="s">
        <v>66</v>
      </c>
      <c r="AZ20" s="78" t="str">
        <f>REPLACE(INDEX(GroupVertices[Group],MATCH(Vertices[[#This Row],[Vertex]],GroupVertices[Vertex],0)),1,1,"")</f>
        <v>2</v>
      </c>
      <c r="BA20" s="48"/>
      <c r="BB20" s="48"/>
      <c r="BC20" s="48"/>
      <c r="BD20" s="48"/>
      <c r="BE20" s="48"/>
      <c r="BF20" s="48"/>
      <c r="BG20" s="116" t="s">
        <v>2290</v>
      </c>
      <c r="BH20" s="116" t="s">
        <v>2290</v>
      </c>
      <c r="BI20" s="116" t="s">
        <v>2346</v>
      </c>
      <c r="BJ20" s="116" t="s">
        <v>2346</v>
      </c>
      <c r="BK20" s="116">
        <v>1</v>
      </c>
      <c r="BL20" s="120">
        <v>5.555555555555555</v>
      </c>
      <c r="BM20" s="116">
        <v>0</v>
      </c>
      <c r="BN20" s="120">
        <v>0</v>
      </c>
      <c r="BO20" s="116">
        <v>0</v>
      </c>
      <c r="BP20" s="120">
        <v>0</v>
      </c>
      <c r="BQ20" s="116">
        <v>17</v>
      </c>
      <c r="BR20" s="120">
        <v>94.44444444444444</v>
      </c>
      <c r="BS20" s="116">
        <v>18</v>
      </c>
      <c r="BT20" s="2"/>
      <c r="BU20" s="3"/>
      <c r="BV20" s="3"/>
      <c r="BW20" s="3"/>
      <c r="BX20" s="3"/>
    </row>
    <row r="21" spans="1:76" ht="15">
      <c r="A21" s="64" t="s">
        <v>220</v>
      </c>
      <c r="B21" s="65"/>
      <c r="C21" s="65" t="s">
        <v>64</v>
      </c>
      <c r="D21" s="66">
        <v>162.15069244285962</v>
      </c>
      <c r="E21" s="68"/>
      <c r="F21" s="100" t="s">
        <v>575</v>
      </c>
      <c r="G21" s="65"/>
      <c r="H21" s="69" t="s">
        <v>220</v>
      </c>
      <c r="I21" s="70"/>
      <c r="J21" s="70"/>
      <c r="K21" s="69" t="s">
        <v>1901</v>
      </c>
      <c r="L21" s="73">
        <v>1</v>
      </c>
      <c r="M21" s="74">
        <v>8471.7783203125</v>
      </c>
      <c r="N21" s="74">
        <v>7020.373046875</v>
      </c>
      <c r="O21" s="75"/>
      <c r="P21" s="76"/>
      <c r="Q21" s="76"/>
      <c r="R21" s="86"/>
      <c r="S21" s="48">
        <v>0</v>
      </c>
      <c r="T21" s="48">
        <v>4</v>
      </c>
      <c r="U21" s="49">
        <v>0</v>
      </c>
      <c r="V21" s="49">
        <v>0.003953</v>
      </c>
      <c r="W21" s="49">
        <v>0.012992</v>
      </c>
      <c r="X21" s="49">
        <v>0.953745</v>
      </c>
      <c r="Y21" s="49">
        <v>0.6666666666666666</v>
      </c>
      <c r="Z21" s="49">
        <v>0</v>
      </c>
      <c r="AA21" s="71">
        <v>21</v>
      </c>
      <c r="AB21" s="71"/>
      <c r="AC21" s="72"/>
      <c r="AD21" s="78" t="s">
        <v>1202</v>
      </c>
      <c r="AE21" s="78">
        <v>2408</v>
      </c>
      <c r="AF21" s="78">
        <v>1341</v>
      </c>
      <c r="AG21" s="78">
        <v>19450</v>
      </c>
      <c r="AH21" s="78">
        <v>20664</v>
      </c>
      <c r="AI21" s="78"/>
      <c r="AJ21" s="78" t="s">
        <v>1325</v>
      </c>
      <c r="AK21" s="78" t="s">
        <v>1124</v>
      </c>
      <c r="AL21" s="78"/>
      <c r="AM21" s="78"/>
      <c r="AN21" s="80">
        <v>43300.414375</v>
      </c>
      <c r="AO21" s="83" t="s">
        <v>1576</v>
      </c>
      <c r="AP21" s="78" t="b">
        <v>1</v>
      </c>
      <c r="AQ21" s="78" t="b">
        <v>0</v>
      </c>
      <c r="AR21" s="78" t="b">
        <v>1</v>
      </c>
      <c r="AS21" s="78"/>
      <c r="AT21" s="78">
        <v>0</v>
      </c>
      <c r="AU21" s="78"/>
      <c r="AV21" s="78" t="b">
        <v>0</v>
      </c>
      <c r="AW21" s="78" t="s">
        <v>1758</v>
      </c>
      <c r="AX21" s="83" t="s">
        <v>1777</v>
      </c>
      <c r="AY21" s="78" t="s">
        <v>66</v>
      </c>
      <c r="AZ21" s="78" t="str">
        <f>REPLACE(INDEX(GroupVertices[Group],MATCH(Vertices[[#This Row],[Vertex]],GroupVertices[Vertex],0)),1,1,"")</f>
        <v>2</v>
      </c>
      <c r="BA21" s="48"/>
      <c r="BB21" s="48"/>
      <c r="BC21" s="48"/>
      <c r="BD21" s="48"/>
      <c r="BE21" s="48"/>
      <c r="BF21" s="48"/>
      <c r="BG21" s="116" t="s">
        <v>2289</v>
      </c>
      <c r="BH21" s="116" t="s">
        <v>2289</v>
      </c>
      <c r="BI21" s="116" t="s">
        <v>2345</v>
      </c>
      <c r="BJ21" s="116" t="s">
        <v>2345</v>
      </c>
      <c r="BK21" s="116">
        <v>0</v>
      </c>
      <c r="BL21" s="120">
        <v>0</v>
      </c>
      <c r="BM21" s="116">
        <v>2</v>
      </c>
      <c r="BN21" s="120">
        <v>9.523809523809524</v>
      </c>
      <c r="BO21" s="116">
        <v>0</v>
      </c>
      <c r="BP21" s="120">
        <v>0</v>
      </c>
      <c r="BQ21" s="116">
        <v>19</v>
      </c>
      <c r="BR21" s="120">
        <v>90.47619047619048</v>
      </c>
      <c r="BS21" s="116">
        <v>21</v>
      </c>
      <c r="BT21" s="2"/>
      <c r="BU21" s="3"/>
      <c r="BV21" s="3"/>
      <c r="BW21" s="3"/>
      <c r="BX21" s="3"/>
    </row>
    <row r="22" spans="1:76" ht="15">
      <c r="A22" s="64" t="s">
        <v>221</v>
      </c>
      <c r="B22" s="65"/>
      <c r="C22" s="65" t="s">
        <v>64</v>
      </c>
      <c r="D22" s="66">
        <v>162.01630627180197</v>
      </c>
      <c r="E22" s="68"/>
      <c r="F22" s="100" t="s">
        <v>576</v>
      </c>
      <c r="G22" s="65"/>
      <c r="H22" s="69" t="s">
        <v>221</v>
      </c>
      <c r="I22" s="70"/>
      <c r="J22" s="70"/>
      <c r="K22" s="69" t="s">
        <v>1902</v>
      </c>
      <c r="L22" s="73">
        <v>1</v>
      </c>
      <c r="M22" s="74">
        <v>7242.0927734375</v>
      </c>
      <c r="N22" s="74">
        <v>8993.7333984375</v>
      </c>
      <c r="O22" s="75"/>
      <c r="P22" s="76"/>
      <c r="Q22" s="76"/>
      <c r="R22" s="86"/>
      <c r="S22" s="48">
        <v>0</v>
      </c>
      <c r="T22" s="48">
        <v>4</v>
      </c>
      <c r="U22" s="49">
        <v>0</v>
      </c>
      <c r="V22" s="49">
        <v>0.003953</v>
      </c>
      <c r="W22" s="49">
        <v>0.012992</v>
      </c>
      <c r="X22" s="49">
        <v>0.953745</v>
      </c>
      <c r="Y22" s="49">
        <v>0.6666666666666666</v>
      </c>
      <c r="Z22" s="49">
        <v>0</v>
      </c>
      <c r="AA22" s="71">
        <v>22</v>
      </c>
      <c r="AB22" s="71"/>
      <c r="AC22" s="72"/>
      <c r="AD22" s="78" t="s">
        <v>221</v>
      </c>
      <c r="AE22" s="78">
        <v>531</v>
      </c>
      <c r="AF22" s="78">
        <v>146</v>
      </c>
      <c r="AG22" s="78">
        <v>42703</v>
      </c>
      <c r="AH22" s="78">
        <v>4367</v>
      </c>
      <c r="AI22" s="78"/>
      <c r="AJ22" s="78" t="s">
        <v>1326</v>
      </c>
      <c r="AK22" s="78"/>
      <c r="AL22" s="78"/>
      <c r="AM22" s="78"/>
      <c r="AN22" s="80">
        <v>39790.92741898148</v>
      </c>
      <c r="AO22" s="83" t="s">
        <v>1577</v>
      </c>
      <c r="AP22" s="78" t="b">
        <v>0</v>
      </c>
      <c r="AQ22" s="78" t="b">
        <v>0</v>
      </c>
      <c r="AR22" s="78" t="b">
        <v>0</v>
      </c>
      <c r="AS22" s="78"/>
      <c r="AT22" s="78">
        <v>12</v>
      </c>
      <c r="AU22" s="83" t="s">
        <v>1668</v>
      </c>
      <c r="AV22" s="78" t="b">
        <v>0</v>
      </c>
      <c r="AW22" s="78" t="s">
        <v>1758</v>
      </c>
      <c r="AX22" s="83" t="s">
        <v>1778</v>
      </c>
      <c r="AY22" s="78" t="s">
        <v>66</v>
      </c>
      <c r="AZ22" s="78" t="str">
        <f>REPLACE(INDEX(GroupVertices[Group],MATCH(Vertices[[#This Row],[Vertex]],GroupVertices[Vertex],0)),1,1,"")</f>
        <v>2</v>
      </c>
      <c r="BA22" s="48"/>
      <c r="BB22" s="48"/>
      <c r="BC22" s="48"/>
      <c r="BD22" s="48"/>
      <c r="BE22" s="48"/>
      <c r="BF22" s="48"/>
      <c r="BG22" s="116" t="s">
        <v>2289</v>
      </c>
      <c r="BH22" s="116" t="s">
        <v>2289</v>
      </c>
      <c r="BI22" s="116" t="s">
        <v>2345</v>
      </c>
      <c r="BJ22" s="116" t="s">
        <v>2345</v>
      </c>
      <c r="BK22" s="116">
        <v>0</v>
      </c>
      <c r="BL22" s="120">
        <v>0</v>
      </c>
      <c r="BM22" s="116">
        <v>2</v>
      </c>
      <c r="BN22" s="120">
        <v>9.523809523809524</v>
      </c>
      <c r="BO22" s="116">
        <v>0</v>
      </c>
      <c r="BP22" s="120">
        <v>0</v>
      </c>
      <c r="BQ22" s="116">
        <v>19</v>
      </c>
      <c r="BR22" s="120">
        <v>90.47619047619048</v>
      </c>
      <c r="BS22" s="116">
        <v>21</v>
      </c>
      <c r="BT22" s="2"/>
      <c r="BU22" s="3"/>
      <c r="BV22" s="3"/>
      <c r="BW22" s="3"/>
      <c r="BX22" s="3"/>
    </row>
    <row r="23" spans="1:76" ht="15">
      <c r="A23" s="64" t="s">
        <v>222</v>
      </c>
      <c r="B23" s="65"/>
      <c r="C23" s="65" t="s">
        <v>64</v>
      </c>
      <c r="D23" s="66">
        <v>162.0873791254492</v>
      </c>
      <c r="E23" s="68"/>
      <c r="F23" s="100" t="s">
        <v>577</v>
      </c>
      <c r="G23" s="65"/>
      <c r="H23" s="69" t="s">
        <v>222</v>
      </c>
      <c r="I23" s="70"/>
      <c r="J23" s="70"/>
      <c r="K23" s="69" t="s">
        <v>1903</v>
      </c>
      <c r="L23" s="73">
        <v>1</v>
      </c>
      <c r="M23" s="74">
        <v>9368.853515625</v>
      </c>
      <c r="N23" s="74">
        <v>7239.92822265625</v>
      </c>
      <c r="O23" s="75"/>
      <c r="P23" s="76"/>
      <c r="Q23" s="76"/>
      <c r="R23" s="86"/>
      <c r="S23" s="48">
        <v>0</v>
      </c>
      <c r="T23" s="48">
        <v>4</v>
      </c>
      <c r="U23" s="49">
        <v>0</v>
      </c>
      <c r="V23" s="49">
        <v>0.003953</v>
      </c>
      <c r="W23" s="49">
        <v>0.012992</v>
      </c>
      <c r="X23" s="49">
        <v>0.953745</v>
      </c>
      <c r="Y23" s="49">
        <v>0.6666666666666666</v>
      </c>
      <c r="Z23" s="49">
        <v>0</v>
      </c>
      <c r="AA23" s="71">
        <v>23</v>
      </c>
      <c r="AB23" s="71"/>
      <c r="AC23" s="72"/>
      <c r="AD23" s="78" t="s">
        <v>1203</v>
      </c>
      <c r="AE23" s="78">
        <v>1331</v>
      </c>
      <c r="AF23" s="78">
        <v>778</v>
      </c>
      <c r="AG23" s="78">
        <v>3401</v>
      </c>
      <c r="AH23" s="78">
        <v>7268</v>
      </c>
      <c r="AI23" s="78"/>
      <c r="AJ23" s="78"/>
      <c r="AK23" s="78" t="s">
        <v>1130</v>
      </c>
      <c r="AL23" s="78"/>
      <c r="AM23" s="78"/>
      <c r="AN23" s="80">
        <v>40215.85186342592</v>
      </c>
      <c r="AO23" s="83" t="s">
        <v>1578</v>
      </c>
      <c r="AP23" s="78" t="b">
        <v>1</v>
      </c>
      <c r="AQ23" s="78" t="b">
        <v>0</v>
      </c>
      <c r="AR23" s="78" t="b">
        <v>0</v>
      </c>
      <c r="AS23" s="78"/>
      <c r="AT23" s="78">
        <v>0</v>
      </c>
      <c r="AU23" s="83" t="s">
        <v>1668</v>
      </c>
      <c r="AV23" s="78" t="b">
        <v>0</v>
      </c>
      <c r="AW23" s="78" t="s">
        <v>1758</v>
      </c>
      <c r="AX23" s="83" t="s">
        <v>1779</v>
      </c>
      <c r="AY23" s="78" t="s">
        <v>66</v>
      </c>
      <c r="AZ23" s="78" t="str">
        <f>REPLACE(INDEX(GroupVertices[Group],MATCH(Vertices[[#This Row],[Vertex]],GroupVertices[Vertex],0)),1,1,"")</f>
        <v>2</v>
      </c>
      <c r="BA23" s="48"/>
      <c r="BB23" s="48"/>
      <c r="BC23" s="48"/>
      <c r="BD23" s="48"/>
      <c r="BE23" s="48"/>
      <c r="BF23" s="48"/>
      <c r="BG23" s="116" t="s">
        <v>2289</v>
      </c>
      <c r="BH23" s="116" t="s">
        <v>2289</v>
      </c>
      <c r="BI23" s="116" t="s">
        <v>2345</v>
      </c>
      <c r="BJ23" s="116" t="s">
        <v>2345</v>
      </c>
      <c r="BK23" s="116">
        <v>0</v>
      </c>
      <c r="BL23" s="120">
        <v>0</v>
      </c>
      <c r="BM23" s="116">
        <v>2</v>
      </c>
      <c r="BN23" s="120">
        <v>9.523809523809524</v>
      </c>
      <c r="BO23" s="116">
        <v>0</v>
      </c>
      <c r="BP23" s="120">
        <v>0</v>
      </c>
      <c r="BQ23" s="116">
        <v>19</v>
      </c>
      <c r="BR23" s="120">
        <v>90.47619047619048</v>
      </c>
      <c r="BS23" s="116">
        <v>21</v>
      </c>
      <c r="BT23" s="2"/>
      <c r="BU23" s="3"/>
      <c r="BV23" s="3"/>
      <c r="BW23" s="3"/>
      <c r="BX23" s="3"/>
    </row>
    <row r="24" spans="1:76" ht="15">
      <c r="A24" s="64" t="s">
        <v>223</v>
      </c>
      <c r="B24" s="65"/>
      <c r="C24" s="65" t="s">
        <v>64</v>
      </c>
      <c r="D24" s="66">
        <v>162.1406837656846</v>
      </c>
      <c r="E24" s="68"/>
      <c r="F24" s="100" t="s">
        <v>578</v>
      </c>
      <c r="G24" s="65"/>
      <c r="H24" s="69" t="s">
        <v>223</v>
      </c>
      <c r="I24" s="70"/>
      <c r="J24" s="70"/>
      <c r="K24" s="69" t="s">
        <v>1904</v>
      </c>
      <c r="L24" s="73">
        <v>1</v>
      </c>
      <c r="M24" s="74">
        <v>8693.5439453125</v>
      </c>
      <c r="N24" s="74">
        <v>9187.740234375</v>
      </c>
      <c r="O24" s="75"/>
      <c r="P24" s="76"/>
      <c r="Q24" s="76"/>
      <c r="R24" s="86"/>
      <c r="S24" s="48">
        <v>0</v>
      </c>
      <c r="T24" s="48">
        <v>4</v>
      </c>
      <c r="U24" s="49">
        <v>0</v>
      </c>
      <c r="V24" s="49">
        <v>0.003953</v>
      </c>
      <c r="W24" s="49">
        <v>0.012992</v>
      </c>
      <c r="X24" s="49">
        <v>0.953745</v>
      </c>
      <c r="Y24" s="49">
        <v>0.6666666666666666</v>
      </c>
      <c r="Z24" s="49">
        <v>0</v>
      </c>
      <c r="AA24" s="71">
        <v>24</v>
      </c>
      <c r="AB24" s="71"/>
      <c r="AC24" s="72"/>
      <c r="AD24" s="78" t="s">
        <v>1204</v>
      </c>
      <c r="AE24" s="78">
        <v>3531</v>
      </c>
      <c r="AF24" s="78">
        <v>1252</v>
      </c>
      <c r="AG24" s="78">
        <v>21320</v>
      </c>
      <c r="AH24" s="78">
        <v>57275</v>
      </c>
      <c r="AI24" s="78"/>
      <c r="AJ24" s="78" t="s">
        <v>1327</v>
      </c>
      <c r="AK24" s="78" t="s">
        <v>1124</v>
      </c>
      <c r="AL24" s="78"/>
      <c r="AM24" s="78"/>
      <c r="AN24" s="80">
        <v>43359.873761574076</v>
      </c>
      <c r="AO24" s="83" t="s">
        <v>1579</v>
      </c>
      <c r="AP24" s="78" t="b">
        <v>1</v>
      </c>
      <c r="AQ24" s="78" t="b">
        <v>0</v>
      </c>
      <c r="AR24" s="78" t="b">
        <v>0</v>
      </c>
      <c r="AS24" s="78"/>
      <c r="AT24" s="78">
        <v>6</v>
      </c>
      <c r="AU24" s="78"/>
      <c r="AV24" s="78" t="b">
        <v>0</v>
      </c>
      <c r="AW24" s="78" t="s">
        <v>1758</v>
      </c>
      <c r="AX24" s="83" t="s">
        <v>1780</v>
      </c>
      <c r="AY24" s="78" t="s">
        <v>66</v>
      </c>
      <c r="AZ24" s="78" t="str">
        <f>REPLACE(INDEX(GroupVertices[Group],MATCH(Vertices[[#This Row],[Vertex]],GroupVertices[Vertex],0)),1,1,"")</f>
        <v>2</v>
      </c>
      <c r="BA24" s="48"/>
      <c r="BB24" s="48"/>
      <c r="BC24" s="48"/>
      <c r="BD24" s="48"/>
      <c r="BE24" s="48"/>
      <c r="BF24" s="48"/>
      <c r="BG24" s="116" t="s">
        <v>2289</v>
      </c>
      <c r="BH24" s="116" t="s">
        <v>2289</v>
      </c>
      <c r="BI24" s="116" t="s">
        <v>2345</v>
      </c>
      <c r="BJ24" s="116" t="s">
        <v>2345</v>
      </c>
      <c r="BK24" s="116">
        <v>0</v>
      </c>
      <c r="BL24" s="120">
        <v>0</v>
      </c>
      <c r="BM24" s="116">
        <v>2</v>
      </c>
      <c r="BN24" s="120">
        <v>9.523809523809524</v>
      </c>
      <c r="BO24" s="116">
        <v>0</v>
      </c>
      <c r="BP24" s="120">
        <v>0</v>
      </c>
      <c r="BQ24" s="116">
        <v>19</v>
      </c>
      <c r="BR24" s="120">
        <v>90.47619047619048</v>
      </c>
      <c r="BS24" s="116">
        <v>21</v>
      </c>
      <c r="BT24" s="2"/>
      <c r="BU24" s="3"/>
      <c r="BV24" s="3"/>
      <c r="BW24" s="3"/>
      <c r="BX24" s="3"/>
    </row>
    <row r="25" spans="1:76" ht="15">
      <c r="A25" s="64" t="s">
        <v>268</v>
      </c>
      <c r="B25" s="65"/>
      <c r="C25" s="65" t="s">
        <v>64</v>
      </c>
      <c r="D25" s="66">
        <v>485.9695219931361</v>
      </c>
      <c r="E25" s="68"/>
      <c r="F25" s="100" t="s">
        <v>1690</v>
      </c>
      <c r="G25" s="65"/>
      <c r="H25" s="69" t="s">
        <v>268</v>
      </c>
      <c r="I25" s="70"/>
      <c r="J25" s="70"/>
      <c r="K25" s="69" t="s">
        <v>1905</v>
      </c>
      <c r="L25" s="73">
        <v>1</v>
      </c>
      <c r="M25" s="74">
        <v>7989.29736328125</v>
      </c>
      <c r="N25" s="74">
        <v>6328.77880859375</v>
      </c>
      <c r="O25" s="75"/>
      <c r="P25" s="76"/>
      <c r="Q25" s="76"/>
      <c r="R25" s="86"/>
      <c r="S25" s="48">
        <v>1</v>
      </c>
      <c r="T25" s="48">
        <v>0</v>
      </c>
      <c r="U25" s="49">
        <v>0</v>
      </c>
      <c r="V25" s="49">
        <v>0.002762</v>
      </c>
      <c r="W25" s="49">
        <v>0.002112</v>
      </c>
      <c r="X25" s="49">
        <v>0.329673</v>
      </c>
      <c r="Y25" s="49">
        <v>0</v>
      </c>
      <c r="Z25" s="49">
        <v>0</v>
      </c>
      <c r="AA25" s="71">
        <v>25</v>
      </c>
      <c r="AB25" s="71"/>
      <c r="AC25" s="72"/>
      <c r="AD25" s="78" t="s">
        <v>1205</v>
      </c>
      <c r="AE25" s="78">
        <v>812</v>
      </c>
      <c r="AF25" s="78">
        <v>2880830</v>
      </c>
      <c r="AG25" s="78">
        <v>8217</v>
      </c>
      <c r="AH25" s="78">
        <v>4513</v>
      </c>
      <c r="AI25" s="78"/>
      <c r="AJ25" s="78" t="s">
        <v>1328</v>
      </c>
      <c r="AK25" s="78" t="s">
        <v>1432</v>
      </c>
      <c r="AL25" s="78"/>
      <c r="AM25" s="78"/>
      <c r="AN25" s="80">
        <v>40931.176712962966</v>
      </c>
      <c r="AO25" s="83" t="s">
        <v>1580</v>
      </c>
      <c r="AP25" s="78" t="b">
        <v>0</v>
      </c>
      <c r="AQ25" s="78" t="b">
        <v>0</v>
      </c>
      <c r="AR25" s="78" t="b">
        <v>1</v>
      </c>
      <c r="AS25" s="78"/>
      <c r="AT25" s="78">
        <v>8725</v>
      </c>
      <c r="AU25" s="83" t="s">
        <v>1668</v>
      </c>
      <c r="AV25" s="78" t="b">
        <v>1</v>
      </c>
      <c r="AW25" s="78" t="s">
        <v>1758</v>
      </c>
      <c r="AX25" s="83" t="s">
        <v>1781</v>
      </c>
      <c r="AY25" s="78" t="s">
        <v>65</v>
      </c>
      <c r="AZ25" s="78" t="str">
        <f>REPLACE(INDEX(GroupVertices[Group],MATCH(Vertices[[#This Row],[Vertex]],GroupVertices[Vertex],0)),1,1,"")</f>
        <v>2</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225</v>
      </c>
      <c r="B26" s="65"/>
      <c r="C26" s="65" t="s">
        <v>64</v>
      </c>
      <c r="D26" s="66">
        <v>162.10818367912756</v>
      </c>
      <c r="E26" s="68"/>
      <c r="F26" s="100" t="s">
        <v>580</v>
      </c>
      <c r="G26" s="65"/>
      <c r="H26" s="69" t="s">
        <v>225</v>
      </c>
      <c r="I26" s="70"/>
      <c r="J26" s="70"/>
      <c r="K26" s="69" t="s">
        <v>1906</v>
      </c>
      <c r="L26" s="73">
        <v>1</v>
      </c>
      <c r="M26" s="74">
        <v>6566.57568359375</v>
      </c>
      <c r="N26" s="74">
        <v>9361.0087890625</v>
      </c>
      <c r="O26" s="75"/>
      <c r="P26" s="76"/>
      <c r="Q26" s="76"/>
      <c r="R26" s="86"/>
      <c r="S26" s="48">
        <v>1</v>
      </c>
      <c r="T26" s="48">
        <v>3</v>
      </c>
      <c r="U26" s="49">
        <v>0</v>
      </c>
      <c r="V26" s="49">
        <v>0.003922</v>
      </c>
      <c r="W26" s="49">
        <v>0.01088</v>
      </c>
      <c r="X26" s="49">
        <v>0.774072</v>
      </c>
      <c r="Y26" s="49">
        <v>0.6666666666666666</v>
      </c>
      <c r="Z26" s="49">
        <v>0.3333333333333333</v>
      </c>
      <c r="AA26" s="71">
        <v>26</v>
      </c>
      <c r="AB26" s="71"/>
      <c r="AC26" s="72"/>
      <c r="AD26" s="78" t="s">
        <v>1206</v>
      </c>
      <c r="AE26" s="78">
        <v>1668</v>
      </c>
      <c r="AF26" s="78">
        <v>963</v>
      </c>
      <c r="AG26" s="78">
        <v>64277</v>
      </c>
      <c r="AH26" s="78">
        <v>84128</v>
      </c>
      <c r="AI26" s="78"/>
      <c r="AJ26" s="78" t="s">
        <v>1329</v>
      </c>
      <c r="AK26" s="78"/>
      <c r="AL26" s="78"/>
      <c r="AM26" s="78"/>
      <c r="AN26" s="80">
        <v>43447.64145833333</v>
      </c>
      <c r="AO26" s="83" t="s">
        <v>1581</v>
      </c>
      <c r="AP26" s="78" t="b">
        <v>1</v>
      </c>
      <c r="AQ26" s="78" t="b">
        <v>0</v>
      </c>
      <c r="AR26" s="78" t="b">
        <v>0</v>
      </c>
      <c r="AS26" s="78"/>
      <c r="AT26" s="78">
        <v>2</v>
      </c>
      <c r="AU26" s="78"/>
      <c r="AV26" s="78" t="b">
        <v>0</v>
      </c>
      <c r="AW26" s="78" t="s">
        <v>1758</v>
      </c>
      <c r="AX26" s="83" t="s">
        <v>1782</v>
      </c>
      <c r="AY26" s="78" t="s">
        <v>66</v>
      </c>
      <c r="AZ26" s="78" t="str">
        <f>REPLACE(INDEX(GroupVertices[Group],MATCH(Vertices[[#This Row],[Vertex]],GroupVertices[Vertex],0)),1,1,"")</f>
        <v>2</v>
      </c>
      <c r="BA26" s="48" t="s">
        <v>507</v>
      </c>
      <c r="BB26" s="48" t="s">
        <v>507</v>
      </c>
      <c r="BC26" s="48" t="s">
        <v>548</v>
      </c>
      <c r="BD26" s="48" t="s">
        <v>548</v>
      </c>
      <c r="BE26" s="48"/>
      <c r="BF26" s="48"/>
      <c r="BG26" s="116" t="s">
        <v>2291</v>
      </c>
      <c r="BH26" s="116" t="s">
        <v>2327</v>
      </c>
      <c r="BI26" s="116" t="s">
        <v>2347</v>
      </c>
      <c r="BJ26" s="116" t="s">
        <v>2386</v>
      </c>
      <c r="BK26" s="116">
        <v>3</v>
      </c>
      <c r="BL26" s="120">
        <v>4.411764705882353</v>
      </c>
      <c r="BM26" s="116">
        <v>6</v>
      </c>
      <c r="BN26" s="120">
        <v>8.823529411764707</v>
      </c>
      <c r="BO26" s="116">
        <v>0</v>
      </c>
      <c r="BP26" s="120">
        <v>0</v>
      </c>
      <c r="BQ26" s="116">
        <v>59</v>
      </c>
      <c r="BR26" s="120">
        <v>86.76470588235294</v>
      </c>
      <c r="BS26" s="116">
        <v>68</v>
      </c>
      <c r="BT26" s="2"/>
      <c r="BU26" s="3"/>
      <c r="BV26" s="3"/>
      <c r="BW26" s="3"/>
      <c r="BX26" s="3"/>
    </row>
    <row r="27" spans="1:76" ht="15">
      <c r="A27" s="64" t="s">
        <v>227</v>
      </c>
      <c r="B27" s="65"/>
      <c r="C27" s="65" t="s">
        <v>64</v>
      </c>
      <c r="D27" s="66">
        <v>162.0068598798615</v>
      </c>
      <c r="E27" s="68"/>
      <c r="F27" s="100" t="s">
        <v>582</v>
      </c>
      <c r="G27" s="65"/>
      <c r="H27" s="69" t="s">
        <v>227</v>
      </c>
      <c r="I27" s="70"/>
      <c r="J27" s="70"/>
      <c r="K27" s="69" t="s">
        <v>1907</v>
      </c>
      <c r="L27" s="73">
        <v>1</v>
      </c>
      <c r="M27" s="74">
        <v>6645.24951171875</v>
      </c>
      <c r="N27" s="74">
        <v>7179.81494140625</v>
      </c>
      <c r="O27" s="75"/>
      <c r="P27" s="76"/>
      <c r="Q27" s="76"/>
      <c r="R27" s="86"/>
      <c r="S27" s="48">
        <v>2</v>
      </c>
      <c r="T27" s="48">
        <v>4</v>
      </c>
      <c r="U27" s="49">
        <v>0</v>
      </c>
      <c r="V27" s="49">
        <v>0.003953</v>
      </c>
      <c r="W27" s="49">
        <v>0.012992</v>
      </c>
      <c r="X27" s="49">
        <v>0.953745</v>
      </c>
      <c r="Y27" s="49">
        <v>0.6666666666666666</v>
      </c>
      <c r="Z27" s="49">
        <v>0.5</v>
      </c>
      <c r="AA27" s="71">
        <v>27</v>
      </c>
      <c r="AB27" s="71"/>
      <c r="AC27" s="72"/>
      <c r="AD27" s="78" t="s">
        <v>1207</v>
      </c>
      <c r="AE27" s="78">
        <v>89</v>
      </c>
      <c r="AF27" s="78">
        <v>62</v>
      </c>
      <c r="AG27" s="78">
        <v>8160</v>
      </c>
      <c r="AH27" s="78">
        <v>8784</v>
      </c>
      <c r="AI27" s="78"/>
      <c r="AJ27" s="78"/>
      <c r="AK27" s="78" t="s">
        <v>1433</v>
      </c>
      <c r="AL27" s="78"/>
      <c r="AM27" s="78"/>
      <c r="AN27" s="80">
        <v>42755.018483796295</v>
      </c>
      <c r="AO27" s="78"/>
      <c r="AP27" s="78" t="b">
        <v>1</v>
      </c>
      <c r="AQ27" s="78" t="b">
        <v>0</v>
      </c>
      <c r="AR27" s="78" t="b">
        <v>0</v>
      </c>
      <c r="AS27" s="78"/>
      <c r="AT27" s="78">
        <v>2</v>
      </c>
      <c r="AU27" s="78"/>
      <c r="AV27" s="78" t="b">
        <v>0</v>
      </c>
      <c r="AW27" s="78" t="s">
        <v>1758</v>
      </c>
      <c r="AX27" s="83" t="s">
        <v>1783</v>
      </c>
      <c r="AY27" s="78" t="s">
        <v>66</v>
      </c>
      <c r="AZ27" s="78" t="str">
        <f>REPLACE(INDEX(GroupVertices[Group],MATCH(Vertices[[#This Row],[Vertex]],GroupVertices[Vertex],0)),1,1,"")</f>
        <v>2</v>
      </c>
      <c r="BA27" s="48" t="s">
        <v>2267</v>
      </c>
      <c r="BB27" s="48" t="s">
        <v>2267</v>
      </c>
      <c r="BC27" s="48" t="s">
        <v>548</v>
      </c>
      <c r="BD27" s="48" t="s">
        <v>548</v>
      </c>
      <c r="BE27" s="48"/>
      <c r="BF27" s="48"/>
      <c r="BG27" s="116" t="s">
        <v>2292</v>
      </c>
      <c r="BH27" s="116" t="s">
        <v>2328</v>
      </c>
      <c r="BI27" s="116" t="s">
        <v>2348</v>
      </c>
      <c r="BJ27" s="116" t="s">
        <v>2387</v>
      </c>
      <c r="BK27" s="116">
        <v>2</v>
      </c>
      <c r="BL27" s="120">
        <v>3.508771929824561</v>
      </c>
      <c r="BM27" s="116">
        <v>2</v>
      </c>
      <c r="BN27" s="120">
        <v>3.508771929824561</v>
      </c>
      <c r="BO27" s="116">
        <v>0</v>
      </c>
      <c r="BP27" s="120">
        <v>0</v>
      </c>
      <c r="BQ27" s="116">
        <v>53</v>
      </c>
      <c r="BR27" s="120">
        <v>92.98245614035088</v>
      </c>
      <c r="BS27" s="116">
        <v>57</v>
      </c>
      <c r="BT27" s="2"/>
      <c r="BU27" s="3"/>
      <c r="BV27" s="3"/>
      <c r="BW27" s="3"/>
      <c r="BX27" s="3"/>
    </row>
    <row r="28" spans="1:76" ht="15">
      <c r="A28" s="64" t="s">
        <v>228</v>
      </c>
      <c r="B28" s="65"/>
      <c r="C28" s="65" t="s">
        <v>64</v>
      </c>
      <c r="D28" s="66">
        <v>162.25055430051583</v>
      </c>
      <c r="E28" s="68"/>
      <c r="F28" s="100" t="s">
        <v>583</v>
      </c>
      <c r="G28" s="65"/>
      <c r="H28" s="69" t="s">
        <v>228</v>
      </c>
      <c r="I28" s="70"/>
      <c r="J28" s="70"/>
      <c r="K28" s="69" t="s">
        <v>1908</v>
      </c>
      <c r="L28" s="73">
        <v>1</v>
      </c>
      <c r="M28" s="74">
        <v>8014.33203125</v>
      </c>
      <c r="N28" s="74">
        <v>9646.09375</v>
      </c>
      <c r="O28" s="75"/>
      <c r="P28" s="76"/>
      <c r="Q28" s="76"/>
      <c r="R28" s="86"/>
      <c r="S28" s="48">
        <v>0</v>
      </c>
      <c r="T28" s="48">
        <v>3</v>
      </c>
      <c r="U28" s="49">
        <v>0</v>
      </c>
      <c r="V28" s="49">
        <v>0.003922</v>
      </c>
      <c r="W28" s="49">
        <v>0.01088</v>
      </c>
      <c r="X28" s="49">
        <v>0.774072</v>
      </c>
      <c r="Y28" s="49">
        <v>0.6666666666666666</v>
      </c>
      <c r="Z28" s="49">
        <v>0</v>
      </c>
      <c r="AA28" s="71">
        <v>28</v>
      </c>
      <c r="AB28" s="71"/>
      <c r="AC28" s="72"/>
      <c r="AD28" s="78" t="s">
        <v>1208</v>
      </c>
      <c r="AE28" s="78">
        <v>4245</v>
      </c>
      <c r="AF28" s="78">
        <v>2229</v>
      </c>
      <c r="AG28" s="78">
        <v>70391</v>
      </c>
      <c r="AH28" s="78">
        <v>34312</v>
      </c>
      <c r="AI28" s="78"/>
      <c r="AJ28" s="78" t="s">
        <v>1330</v>
      </c>
      <c r="AK28" s="78" t="s">
        <v>1434</v>
      </c>
      <c r="AL28" s="78"/>
      <c r="AM28" s="78"/>
      <c r="AN28" s="80">
        <v>41221.73045138889</v>
      </c>
      <c r="AO28" s="83" t="s">
        <v>1582</v>
      </c>
      <c r="AP28" s="78" t="b">
        <v>0</v>
      </c>
      <c r="AQ28" s="78" t="b">
        <v>0</v>
      </c>
      <c r="AR28" s="78" t="b">
        <v>0</v>
      </c>
      <c r="AS28" s="78"/>
      <c r="AT28" s="78">
        <v>32</v>
      </c>
      <c r="AU28" s="83" t="s">
        <v>1668</v>
      </c>
      <c r="AV28" s="78" t="b">
        <v>0</v>
      </c>
      <c r="AW28" s="78" t="s">
        <v>1758</v>
      </c>
      <c r="AX28" s="83" t="s">
        <v>1784</v>
      </c>
      <c r="AY28" s="78" t="s">
        <v>66</v>
      </c>
      <c r="AZ28" s="78" t="str">
        <f>REPLACE(INDEX(GroupVertices[Group],MATCH(Vertices[[#This Row],[Vertex]],GroupVertices[Vertex],0)),1,1,"")</f>
        <v>2</v>
      </c>
      <c r="BA28" s="48"/>
      <c r="BB28" s="48"/>
      <c r="BC28" s="48"/>
      <c r="BD28" s="48"/>
      <c r="BE28" s="48" t="s">
        <v>551</v>
      </c>
      <c r="BF28" s="48" t="s">
        <v>551</v>
      </c>
      <c r="BG28" s="116" t="s">
        <v>2293</v>
      </c>
      <c r="BH28" s="116" t="s">
        <v>2293</v>
      </c>
      <c r="BI28" s="116" t="s">
        <v>2349</v>
      </c>
      <c r="BJ28" s="116" t="s">
        <v>2349</v>
      </c>
      <c r="BK28" s="116">
        <v>0</v>
      </c>
      <c r="BL28" s="120">
        <v>0</v>
      </c>
      <c r="BM28" s="116">
        <v>1</v>
      </c>
      <c r="BN28" s="120">
        <v>6.666666666666667</v>
      </c>
      <c r="BO28" s="116">
        <v>0</v>
      </c>
      <c r="BP28" s="120">
        <v>0</v>
      </c>
      <c r="BQ28" s="116">
        <v>14</v>
      </c>
      <c r="BR28" s="120">
        <v>93.33333333333333</v>
      </c>
      <c r="BS28" s="116">
        <v>15</v>
      </c>
      <c r="BT28" s="2"/>
      <c r="BU28" s="3"/>
      <c r="BV28" s="3"/>
      <c r="BW28" s="3"/>
      <c r="BX28" s="3"/>
    </row>
    <row r="29" spans="1:76" ht="15">
      <c r="A29" s="64" t="s">
        <v>229</v>
      </c>
      <c r="B29" s="65"/>
      <c r="C29" s="65" t="s">
        <v>64</v>
      </c>
      <c r="D29" s="66">
        <v>162.31487973134844</v>
      </c>
      <c r="E29" s="68"/>
      <c r="F29" s="100" t="s">
        <v>584</v>
      </c>
      <c r="G29" s="65"/>
      <c r="H29" s="69" t="s">
        <v>229</v>
      </c>
      <c r="I29" s="70"/>
      <c r="J29" s="70"/>
      <c r="K29" s="69" t="s">
        <v>1909</v>
      </c>
      <c r="L29" s="73">
        <v>1</v>
      </c>
      <c r="M29" s="74">
        <v>7634.99462890625</v>
      </c>
      <c r="N29" s="74">
        <v>7230.25390625</v>
      </c>
      <c r="O29" s="75"/>
      <c r="P29" s="76"/>
      <c r="Q29" s="76"/>
      <c r="R29" s="86"/>
      <c r="S29" s="48">
        <v>0</v>
      </c>
      <c r="T29" s="48">
        <v>5</v>
      </c>
      <c r="U29" s="49">
        <v>0</v>
      </c>
      <c r="V29" s="49">
        <v>0.003968</v>
      </c>
      <c r="W29" s="49">
        <v>0.014467</v>
      </c>
      <c r="X29" s="49">
        <v>1.133499</v>
      </c>
      <c r="Y29" s="49">
        <v>0.65</v>
      </c>
      <c r="Z29" s="49">
        <v>0</v>
      </c>
      <c r="AA29" s="71">
        <v>29</v>
      </c>
      <c r="AB29" s="71"/>
      <c r="AC29" s="72"/>
      <c r="AD29" s="78" t="s">
        <v>1209</v>
      </c>
      <c r="AE29" s="78">
        <v>4784</v>
      </c>
      <c r="AF29" s="78">
        <v>2801</v>
      </c>
      <c r="AG29" s="78">
        <v>19886</v>
      </c>
      <c r="AH29" s="78">
        <v>79995</v>
      </c>
      <c r="AI29" s="78"/>
      <c r="AJ29" s="78" t="s">
        <v>1331</v>
      </c>
      <c r="AK29" s="78" t="s">
        <v>1435</v>
      </c>
      <c r="AL29" s="78"/>
      <c r="AM29" s="78"/>
      <c r="AN29" s="80">
        <v>43386.55981481481</v>
      </c>
      <c r="AO29" s="83" t="s">
        <v>1583</v>
      </c>
      <c r="AP29" s="78" t="b">
        <v>1</v>
      </c>
      <c r="AQ29" s="78" t="b">
        <v>0</v>
      </c>
      <c r="AR29" s="78" t="b">
        <v>0</v>
      </c>
      <c r="AS29" s="78"/>
      <c r="AT29" s="78">
        <v>4</v>
      </c>
      <c r="AU29" s="78"/>
      <c r="AV29" s="78" t="b">
        <v>0</v>
      </c>
      <c r="AW29" s="78" t="s">
        <v>1758</v>
      </c>
      <c r="AX29" s="83" t="s">
        <v>1785</v>
      </c>
      <c r="AY29" s="78" t="s">
        <v>66</v>
      </c>
      <c r="AZ29" s="78" t="str">
        <f>REPLACE(INDEX(GroupVertices[Group],MATCH(Vertices[[#This Row],[Vertex]],GroupVertices[Vertex],0)),1,1,"")</f>
        <v>2</v>
      </c>
      <c r="BA29" s="48"/>
      <c r="BB29" s="48"/>
      <c r="BC29" s="48"/>
      <c r="BD29" s="48"/>
      <c r="BE29" s="48"/>
      <c r="BF29" s="48"/>
      <c r="BG29" s="116" t="s">
        <v>2294</v>
      </c>
      <c r="BH29" s="116" t="s">
        <v>2294</v>
      </c>
      <c r="BI29" s="116" t="s">
        <v>2350</v>
      </c>
      <c r="BJ29" s="116" t="s">
        <v>2350</v>
      </c>
      <c r="BK29" s="116">
        <v>0</v>
      </c>
      <c r="BL29" s="120">
        <v>0</v>
      </c>
      <c r="BM29" s="116">
        <v>0</v>
      </c>
      <c r="BN29" s="120">
        <v>0</v>
      </c>
      <c r="BO29" s="116">
        <v>0</v>
      </c>
      <c r="BP29" s="120">
        <v>0</v>
      </c>
      <c r="BQ29" s="116">
        <v>12</v>
      </c>
      <c r="BR29" s="120">
        <v>100</v>
      </c>
      <c r="BS29" s="116">
        <v>12</v>
      </c>
      <c r="BT29" s="2"/>
      <c r="BU29" s="3"/>
      <c r="BV29" s="3"/>
      <c r="BW29" s="3"/>
      <c r="BX29" s="3"/>
    </row>
    <row r="30" spans="1:76" ht="15">
      <c r="A30" s="64" t="s">
        <v>231</v>
      </c>
      <c r="B30" s="65"/>
      <c r="C30" s="65" t="s">
        <v>64</v>
      </c>
      <c r="D30" s="66">
        <v>162.0067474228146</v>
      </c>
      <c r="E30" s="68"/>
      <c r="F30" s="100" t="s">
        <v>586</v>
      </c>
      <c r="G30" s="65"/>
      <c r="H30" s="69" t="s">
        <v>231</v>
      </c>
      <c r="I30" s="70"/>
      <c r="J30" s="70"/>
      <c r="K30" s="69" t="s">
        <v>1910</v>
      </c>
      <c r="L30" s="73">
        <v>1.8219485905516823</v>
      </c>
      <c r="M30" s="74">
        <v>9144.1943359375</v>
      </c>
      <c r="N30" s="74">
        <v>7902.4677734375</v>
      </c>
      <c r="O30" s="75"/>
      <c r="P30" s="76"/>
      <c r="Q30" s="76"/>
      <c r="R30" s="86"/>
      <c r="S30" s="48">
        <v>5</v>
      </c>
      <c r="T30" s="48">
        <v>4</v>
      </c>
      <c r="U30" s="49">
        <v>1.2</v>
      </c>
      <c r="V30" s="49">
        <v>0.004016</v>
      </c>
      <c r="W30" s="49">
        <v>0.018322</v>
      </c>
      <c r="X30" s="49">
        <v>1.691802</v>
      </c>
      <c r="Y30" s="49">
        <v>0.5178571428571429</v>
      </c>
      <c r="Z30" s="49">
        <v>0.125</v>
      </c>
      <c r="AA30" s="71">
        <v>30</v>
      </c>
      <c r="AB30" s="71"/>
      <c r="AC30" s="72"/>
      <c r="AD30" s="78" t="s">
        <v>1210</v>
      </c>
      <c r="AE30" s="78">
        <v>61</v>
      </c>
      <c r="AF30" s="78">
        <v>61</v>
      </c>
      <c r="AG30" s="78">
        <v>2357</v>
      </c>
      <c r="AH30" s="78">
        <v>4499</v>
      </c>
      <c r="AI30" s="78"/>
      <c r="AJ30" s="78" t="s">
        <v>1332</v>
      </c>
      <c r="AK30" s="78" t="s">
        <v>1436</v>
      </c>
      <c r="AL30" s="78"/>
      <c r="AM30" s="78"/>
      <c r="AN30" s="80">
        <v>42278.00716435185</v>
      </c>
      <c r="AO30" s="83" t="s">
        <v>1584</v>
      </c>
      <c r="AP30" s="78" t="b">
        <v>1</v>
      </c>
      <c r="AQ30" s="78" t="b">
        <v>0</v>
      </c>
      <c r="AR30" s="78" t="b">
        <v>1</v>
      </c>
      <c r="AS30" s="78"/>
      <c r="AT30" s="78">
        <v>0</v>
      </c>
      <c r="AU30" s="83" t="s">
        <v>1668</v>
      </c>
      <c r="AV30" s="78" t="b">
        <v>0</v>
      </c>
      <c r="AW30" s="78" t="s">
        <v>1758</v>
      </c>
      <c r="AX30" s="83" t="s">
        <v>1786</v>
      </c>
      <c r="AY30" s="78" t="s">
        <v>66</v>
      </c>
      <c r="AZ30" s="78" t="str">
        <f>REPLACE(INDEX(GroupVertices[Group],MATCH(Vertices[[#This Row],[Vertex]],GroupVertices[Vertex],0)),1,1,"")</f>
        <v>2</v>
      </c>
      <c r="BA30" s="48" t="s">
        <v>525</v>
      </c>
      <c r="BB30" s="48" t="s">
        <v>525</v>
      </c>
      <c r="BC30" s="48" t="s">
        <v>548</v>
      </c>
      <c r="BD30" s="48" t="s">
        <v>548</v>
      </c>
      <c r="BE30" s="48"/>
      <c r="BF30" s="48"/>
      <c r="BG30" s="116" t="s">
        <v>2295</v>
      </c>
      <c r="BH30" s="116" t="s">
        <v>2329</v>
      </c>
      <c r="BI30" s="116" t="s">
        <v>2351</v>
      </c>
      <c r="BJ30" s="116" t="s">
        <v>2388</v>
      </c>
      <c r="BK30" s="116">
        <v>2</v>
      </c>
      <c r="BL30" s="120">
        <v>9.090909090909092</v>
      </c>
      <c r="BM30" s="116">
        <v>1</v>
      </c>
      <c r="BN30" s="120">
        <v>4.545454545454546</v>
      </c>
      <c r="BO30" s="116">
        <v>0</v>
      </c>
      <c r="BP30" s="120">
        <v>0</v>
      </c>
      <c r="BQ30" s="116">
        <v>19</v>
      </c>
      <c r="BR30" s="120">
        <v>86.36363636363636</v>
      </c>
      <c r="BS30" s="116">
        <v>22</v>
      </c>
      <c r="BT30" s="2"/>
      <c r="BU30" s="3"/>
      <c r="BV30" s="3"/>
      <c r="BW30" s="3"/>
      <c r="BX30" s="3"/>
    </row>
    <row r="31" spans="1:76" ht="15">
      <c r="A31" s="64" t="s">
        <v>230</v>
      </c>
      <c r="B31" s="65"/>
      <c r="C31" s="65" t="s">
        <v>64</v>
      </c>
      <c r="D31" s="66">
        <v>162.1052597959079</v>
      </c>
      <c r="E31" s="68"/>
      <c r="F31" s="100" t="s">
        <v>585</v>
      </c>
      <c r="G31" s="65"/>
      <c r="H31" s="69" t="s">
        <v>230</v>
      </c>
      <c r="I31" s="70"/>
      <c r="J31" s="70"/>
      <c r="K31" s="69" t="s">
        <v>1911</v>
      </c>
      <c r="L31" s="73">
        <v>1</v>
      </c>
      <c r="M31" s="74">
        <v>1350.150634765625</v>
      </c>
      <c r="N31" s="74">
        <v>5157.06689453125</v>
      </c>
      <c r="O31" s="75"/>
      <c r="P31" s="76"/>
      <c r="Q31" s="76"/>
      <c r="R31" s="86"/>
      <c r="S31" s="48">
        <v>0</v>
      </c>
      <c r="T31" s="48">
        <v>1</v>
      </c>
      <c r="U31" s="49">
        <v>0</v>
      </c>
      <c r="V31" s="49">
        <v>0.003891</v>
      </c>
      <c r="W31" s="49">
        <v>0.006421</v>
      </c>
      <c r="X31" s="49">
        <v>0.419502</v>
      </c>
      <c r="Y31" s="49">
        <v>0</v>
      </c>
      <c r="Z31" s="49">
        <v>0</v>
      </c>
      <c r="AA31" s="71">
        <v>31</v>
      </c>
      <c r="AB31" s="71"/>
      <c r="AC31" s="72"/>
      <c r="AD31" s="78" t="s">
        <v>1211</v>
      </c>
      <c r="AE31" s="78">
        <v>1735</v>
      </c>
      <c r="AF31" s="78">
        <v>937</v>
      </c>
      <c r="AG31" s="78">
        <v>62158</v>
      </c>
      <c r="AH31" s="78">
        <v>3693</v>
      </c>
      <c r="AI31" s="78"/>
      <c r="AJ31" s="78" t="s">
        <v>1333</v>
      </c>
      <c r="AK31" s="78" t="s">
        <v>1437</v>
      </c>
      <c r="AL31" s="83" t="s">
        <v>1499</v>
      </c>
      <c r="AM31" s="78"/>
      <c r="AN31" s="80">
        <v>40712.581458333334</v>
      </c>
      <c r="AO31" s="83" t="s">
        <v>1585</v>
      </c>
      <c r="AP31" s="78" t="b">
        <v>0</v>
      </c>
      <c r="AQ31" s="78" t="b">
        <v>0</v>
      </c>
      <c r="AR31" s="78" t="b">
        <v>1</v>
      </c>
      <c r="AS31" s="78"/>
      <c r="AT31" s="78">
        <v>17</v>
      </c>
      <c r="AU31" s="83" t="s">
        <v>1668</v>
      </c>
      <c r="AV31" s="78" t="b">
        <v>0</v>
      </c>
      <c r="AW31" s="78" t="s">
        <v>1758</v>
      </c>
      <c r="AX31" s="83" t="s">
        <v>1787</v>
      </c>
      <c r="AY31" s="78" t="s">
        <v>66</v>
      </c>
      <c r="AZ31" s="78" t="str">
        <f>REPLACE(INDEX(GroupVertices[Group],MATCH(Vertices[[#This Row],[Vertex]],GroupVertices[Vertex],0)),1,1,"")</f>
        <v>1</v>
      </c>
      <c r="BA31" s="48"/>
      <c r="BB31" s="48"/>
      <c r="BC31" s="48"/>
      <c r="BD31" s="48"/>
      <c r="BE31" s="48" t="s">
        <v>552</v>
      </c>
      <c r="BF31" s="48" t="s">
        <v>552</v>
      </c>
      <c r="BG31" s="116" t="s">
        <v>2296</v>
      </c>
      <c r="BH31" s="116" t="s">
        <v>2296</v>
      </c>
      <c r="BI31" s="116" t="s">
        <v>2352</v>
      </c>
      <c r="BJ31" s="116" t="s">
        <v>2352</v>
      </c>
      <c r="BK31" s="116">
        <v>0</v>
      </c>
      <c r="BL31" s="120">
        <v>0</v>
      </c>
      <c r="BM31" s="116">
        <v>0</v>
      </c>
      <c r="BN31" s="120">
        <v>0</v>
      </c>
      <c r="BO31" s="116">
        <v>0</v>
      </c>
      <c r="BP31" s="120">
        <v>0</v>
      </c>
      <c r="BQ31" s="116">
        <v>18</v>
      </c>
      <c r="BR31" s="120">
        <v>100</v>
      </c>
      <c r="BS31" s="116">
        <v>18</v>
      </c>
      <c r="BT31" s="2"/>
      <c r="BU31" s="3"/>
      <c r="BV31" s="3"/>
      <c r="BW31" s="3"/>
      <c r="BX31" s="3"/>
    </row>
    <row r="32" spans="1:76" ht="15">
      <c r="A32" s="64" t="s">
        <v>232</v>
      </c>
      <c r="B32" s="65"/>
      <c r="C32" s="65" t="s">
        <v>64</v>
      </c>
      <c r="D32" s="66">
        <v>162.02294123756968</v>
      </c>
      <c r="E32" s="68"/>
      <c r="F32" s="100" t="s">
        <v>587</v>
      </c>
      <c r="G32" s="65"/>
      <c r="H32" s="69" t="s">
        <v>232</v>
      </c>
      <c r="I32" s="70"/>
      <c r="J32" s="70"/>
      <c r="K32" s="69" t="s">
        <v>1912</v>
      </c>
      <c r="L32" s="73">
        <v>1</v>
      </c>
      <c r="M32" s="74">
        <v>9332.3681640625</v>
      </c>
      <c r="N32" s="74">
        <v>8681.9638671875</v>
      </c>
      <c r="O32" s="75"/>
      <c r="P32" s="76"/>
      <c r="Q32" s="76"/>
      <c r="R32" s="86"/>
      <c r="S32" s="48">
        <v>2</v>
      </c>
      <c r="T32" s="48">
        <v>6</v>
      </c>
      <c r="U32" s="49">
        <v>0</v>
      </c>
      <c r="V32" s="49">
        <v>0.004</v>
      </c>
      <c r="W32" s="49">
        <v>0.017244</v>
      </c>
      <c r="X32" s="49">
        <v>1.497074</v>
      </c>
      <c r="Y32" s="49">
        <v>0.5952380952380952</v>
      </c>
      <c r="Z32" s="49">
        <v>0.14285714285714285</v>
      </c>
      <c r="AA32" s="71">
        <v>32</v>
      </c>
      <c r="AB32" s="71"/>
      <c r="AC32" s="72"/>
      <c r="AD32" s="78" t="s">
        <v>1212</v>
      </c>
      <c r="AE32" s="78">
        <v>197</v>
      </c>
      <c r="AF32" s="78">
        <v>205</v>
      </c>
      <c r="AG32" s="78">
        <v>12386</v>
      </c>
      <c r="AH32" s="78">
        <v>46770</v>
      </c>
      <c r="AI32" s="78"/>
      <c r="AJ32" s="78" t="s">
        <v>1334</v>
      </c>
      <c r="AK32" s="78" t="s">
        <v>1438</v>
      </c>
      <c r="AL32" s="78"/>
      <c r="AM32" s="78"/>
      <c r="AN32" s="80">
        <v>43311.67203703704</v>
      </c>
      <c r="AO32" s="83" t="s">
        <v>1586</v>
      </c>
      <c r="AP32" s="78" t="b">
        <v>0</v>
      </c>
      <c r="AQ32" s="78" t="b">
        <v>0</v>
      </c>
      <c r="AR32" s="78" t="b">
        <v>0</v>
      </c>
      <c r="AS32" s="78"/>
      <c r="AT32" s="78">
        <v>3</v>
      </c>
      <c r="AU32" s="83" t="s">
        <v>1668</v>
      </c>
      <c r="AV32" s="78" t="b">
        <v>0</v>
      </c>
      <c r="AW32" s="78" t="s">
        <v>1758</v>
      </c>
      <c r="AX32" s="83" t="s">
        <v>1788</v>
      </c>
      <c r="AY32" s="78" t="s">
        <v>66</v>
      </c>
      <c r="AZ32" s="78" t="str">
        <f>REPLACE(INDEX(GroupVertices[Group],MATCH(Vertices[[#This Row],[Vertex]],GroupVertices[Vertex],0)),1,1,"")</f>
        <v>2</v>
      </c>
      <c r="BA32" s="48" t="s">
        <v>527</v>
      </c>
      <c r="BB32" s="48" t="s">
        <v>527</v>
      </c>
      <c r="BC32" s="48" t="s">
        <v>548</v>
      </c>
      <c r="BD32" s="48" t="s">
        <v>548</v>
      </c>
      <c r="BE32" s="48"/>
      <c r="BF32" s="48"/>
      <c r="BG32" s="116" t="s">
        <v>2297</v>
      </c>
      <c r="BH32" s="116" t="s">
        <v>2297</v>
      </c>
      <c r="BI32" s="116" t="s">
        <v>2353</v>
      </c>
      <c r="BJ32" s="116" t="s">
        <v>2353</v>
      </c>
      <c r="BK32" s="116">
        <v>0</v>
      </c>
      <c r="BL32" s="120">
        <v>0</v>
      </c>
      <c r="BM32" s="116">
        <v>0</v>
      </c>
      <c r="BN32" s="120">
        <v>0</v>
      </c>
      <c r="BO32" s="116">
        <v>0</v>
      </c>
      <c r="BP32" s="120">
        <v>0</v>
      </c>
      <c r="BQ32" s="116">
        <v>15</v>
      </c>
      <c r="BR32" s="120">
        <v>100</v>
      </c>
      <c r="BS32" s="116">
        <v>15</v>
      </c>
      <c r="BT32" s="2"/>
      <c r="BU32" s="3"/>
      <c r="BV32" s="3"/>
      <c r="BW32" s="3"/>
      <c r="BX32" s="3"/>
    </row>
    <row r="33" spans="1:76" ht="15">
      <c r="A33" s="64" t="s">
        <v>233</v>
      </c>
      <c r="B33" s="65"/>
      <c r="C33" s="65" t="s">
        <v>64</v>
      </c>
      <c r="D33" s="66">
        <v>162.02912637514973</v>
      </c>
      <c r="E33" s="68"/>
      <c r="F33" s="100" t="s">
        <v>588</v>
      </c>
      <c r="G33" s="65"/>
      <c r="H33" s="69" t="s">
        <v>233</v>
      </c>
      <c r="I33" s="70"/>
      <c r="J33" s="70"/>
      <c r="K33" s="69" t="s">
        <v>1913</v>
      </c>
      <c r="L33" s="73">
        <v>1</v>
      </c>
      <c r="M33" s="74">
        <v>9804.087890625</v>
      </c>
      <c r="N33" s="74">
        <v>8042.42919921875</v>
      </c>
      <c r="O33" s="75"/>
      <c r="P33" s="76"/>
      <c r="Q33" s="76"/>
      <c r="R33" s="86"/>
      <c r="S33" s="48">
        <v>1</v>
      </c>
      <c r="T33" s="48">
        <v>7</v>
      </c>
      <c r="U33" s="49">
        <v>0</v>
      </c>
      <c r="V33" s="49">
        <v>0.004</v>
      </c>
      <c r="W33" s="49">
        <v>0.017244</v>
      </c>
      <c r="X33" s="49">
        <v>1.497074</v>
      </c>
      <c r="Y33" s="49">
        <v>0.5952380952380952</v>
      </c>
      <c r="Z33" s="49">
        <v>0.14285714285714285</v>
      </c>
      <c r="AA33" s="71">
        <v>33</v>
      </c>
      <c r="AB33" s="71"/>
      <c r="AC33" s="72"/>
      <c r="AD33" s="78" t="s">
        <v>1213</v>
      </c>
      <c r="AE33" s="78">
        <v>290</v>
      </c>
      <c r="AF33" s="78">
        <v>260</v>
      </c>
      <c r="AG33" s="78">
        <v>16272</v>
      </c>
      <c r="AH33" s="78">
        <v>30049</v>
      </c>
      <c r="AI33" s="78"/>
      <c r="AJ33" s="78" t="s">
        <v>1335</v>
      </c>
      <c r="AK33" s="78"/>
      <c r="AL33" s="78"/>
      <c r="AM33" s="78"/>
      <c r="AN33" s="80">
        <v>43243.05121527778</v>
      </c>
      <c r="AO33" s="78"/>
      <c r="AP33" s="78" t="b">
        <v>1</v>
      </c>
      <c r="AQ33" s="78" t="b">
        <v>0</v>
      </c>
      <c r="AR33" s="78" t="b">
        <v>1</v>
      </c>
      <c r="AS33" s="78"/>
      <c r="AT33" s="78">
        <v>1</v>
      </c>
      <c r="AU33" s="78"/>
      <c r="AV33" s="78" t="b">
        <v>0</v>
      </c>
      <c r="AW33" s="78" t="s">
        <v>1758</v>
      </c>
      <c r="AX33" s="83" t="s">
        <v>1789</v>
      </c>
      <c r="AY33" s="78" t="s">
        <v>66</v>
      </c>
      <c r="AZ33" s="78" t="str">
        <f>REPLACE(INDEX(GroupVertices[Group],MATCH(Vertices[[#This Row],[Vertex]],GroupVertices[Vertex],0)),1,1,"")</f>
        <v>2</v>
      </c>
      <c r="BA33" s="48" t="s">
        <v>2268</v>
      </c>
      <c r="BB33" s="48" t="s">
        <v>2268</v>
      </c>
      <c r="BC33" s="48" t="s">
        <v>548</v>
      </c>
      <c r="BD33" s="48" t="s">
        <v>548</v>
      </c>
      <c r="BE33" s="48"/>
      <c r="BF33" s="48"/>
      <c r="BG33" s="116" t="s">
        <v>2298</v>
      </c>
      <c r="BH33" s="116" t="s">
        <v>2330</v>
      </c>
      <c r="BI33" s="116" t="s">
        <v>2354</v>
      </c>
      <c r="BJ33" s="116" t="s">
        <v>2389</v>
      </c>
      <c r="BK33" s="116">
        <v>0</v>
      </c>
      <c r="BL33" s="120">
        <v>0</v>
      </c>
      <c r="BM33" s="116">
        <v>0</v>
      </c>
      <c r="BN33" s="120">
        <v>0</v>
      </c>
      <c r="BO33" s="116">
        <v>0</v>
      </c>
      <c r="BP33" s="120">
        <v>0</v>
      </c>
      <c r="BQ33" s="116">
        <v>44</v>
      </c>
      <c r="BR33" s="120">
        <v>100</v>
      </c>
      <c r="BS33" s="116">
        <v>44</v>
      </c>
      <c r="BT33" s="2"/>
      <c r="BU33" s="3"/>
      <c r="BV33" s="3"/>
      <c r="BW33" s="3"/>
      <c r="BX33" s="3"/>
    </row>
    <row r="34" spans="1:76" ht="15">
      <c r="A34" s="64" t="s">
        <v>234</v>
      </c>
      <c r="B34" s="65"/>
      <c r="C34" s="65" t="s">
        <v>64</v>
      </c>
      <c r="D34" s="66">
        <v>162.27327062399166</v>
      </c>
      <c r="E34" s="68"/>
      <c r="F34" s="100" t="s">
        <v>589</v>
      </c>
      <c r="G34" s="65"/>
      <c r="H34" s="69" t="s">
        <v>234</v>
      </c>
      <c r="I34" s="70"/>
      <c r="J34" s="70"/>
      <c r="K34" s="69" t="s">
        <v>1914</v>
      </c>
      <c r="L34" s="73">
        <v>1</v>
      </c>
      <c r="M34" s="74">
        <v>9727.857421875</v>
      </c>
      <c r="N34" s="74">
        <v>8443.9140625</v>
      </c>
      <c r="O34" s="75"/>
      <c r="P34" s="76"/>
      <c r="Q34" s="76"/>
      <c r="R34" s="86"/>
      <c r="S34" s="48">
        <v>2</v>
      </c>
      <c r="T34" s="48">
        <v>7</v>
      </c>
      <c r="U34" s="49">
        <v>0</v>
      </c>
      <c r="V34" s="49">
        <v>0.004</v>
      </c>
      <c r="W34" s="49">
        <v>0.017244</v>
      </c>
      <c r="X34" s="49">
        <v>1.497074</v>
      </c>
      <c r="Y34" s="49">
        <v>0.5714285714285714</v>
      </c>
      <c r="Z34" s="49">
        <v>0.2857142857142857</v>
      </c>
      <c r="AA34" s="71">
        <v>34</v>
      </c>
      <c r="AB34" s="71"/>
      <c r="AC34" s="72"/>
      <c r="AD34" s="78" t="s">
        <v>1214</v>
      </c>
      <c r="AE34" s="78">
        <v>1961</v>
      </c>
      <c r="AF34" s="78">
        <v>2431</v>
      </c>
      <c r="AG34" s="78">
        <v>33915</v>
      </c>
      <c r="AH34" s="78">
        <v>44236</v>
      </c>
      <c r="AI34" s="78"/>
      <c r="AJ34" s="78" t="s">
        <v>1336</v>
      </c>
      <c r="AK34" s="78" t="s">
        <v>1439</v>
      </c>
      <c r="AL34" s="78"/>
      <c r="AM34" s="78"/>
      <c r="AN34" s="80">
        <v>42863.76059027778</v>
      </c>
      <c r="AO34" s="83" t="s">
        <v>1587</v>
      </c>
      <c r="AP34" s="78" t="b">
        <v>1</v>
      </c>
      <c r="AQ34" s="78" t="b">
        <v>0</v>
      </c>
      <c r="AR34" s="78" t="b">
        <v>0</v>
      </c>
      <c r="AS34" s="78"/>
      <c r="AT34" s="78">
        <v>11</v>
      </c>
      <c r="AU34" s="78"/>
      <c r="AV34" s="78" t="b">
        <v>0</v>
      </c>
      <c r="AW34" s="78" t="s">
        <v>1758</v>
      </c>
      <c r="AX34" s="83" t="s">
        <v>1790</v>
      </c>
      <c r="AY34" s="78" t="s">
        <v>66</v>
      </c>
      <c r="AZ34" s="78" t="str">
        <f>REPLACE(INDEX(GroupVertices[Group],MATCH(Vertices[[#This Row],[Vertex]],GroupVertices[Vertex],0)),1,1,"")</f>
        <v>2</v>
      </c>
      <c r="BA34" s="48" t="s">
        <v>2269</v>
      </c>
      <c r="BB34" s="48" t="s">
        <v>2269</v>
      </c>
      <c r="BC34" s="48" t="s">
        <v>548</v>
      </c>
      <c r="BD34" s="48" t="s">
        <v>548</v>
      </c>
      <c r="BE34" s="48"/>
      <c r="BF34" s="48"/>
      <c r="BG34" s="116" t="s">
        <v>2299</v>
      </c>
      <c r="BH34" s="116" t="s">
        <v>2331</v>
      </c>
      <c r="BI34" s="116" t="s">
        <v>2355</v>
      </c>
      <c r="BJ34" s="116" t="s">
        <v>2390</v>
      </c>
      <c r="BK34" s="116">
        <v>0</v>
      </c>
      <c r="BL34" s="120">
        <v>0</v>
      </c>
      <c r="BM34" s="116">
        <v>0</v>
      </c>
      <c r="BN34" s="120">
        <v>0</v>
      </c>
      <c r="BO34" s="116">
        <v>0</v>
      </c>
      <c r="BP34" s="120">
        <v>0</v>
      </c>
      <c r="BQ34" s="116">
        <v>54</v>
      </c>
      <c r="BR34" s="120">
        <v>100</v>
      </c>
      <c r="BS34" s="116">
        <v>54</v>
      </c>
      <c r="BT34" s="2"/>
      <c r="BU34" s="3"/>
      <c r="BV34" s="3"/>
      <c r="BW34" s="3"/>
      <c r="BX34" s="3"/>
    </row>
    <row r="35" spans="1:76" ht="15">
      <c r="A35" s="64" t="s">
        <v>235</v>
      </c>
      <c r="B35" s="65"/>
      <c r="C35" s="65" t="s">
        <v>64</v>
      </c>
      <c r="D35" s="66">
        <v>162.04745687379608</v>
      </c>
      <c r="E35" s="68"/>
      <c r="F35" s="100" t="s">
        <v>590</v>
      </c>
      <c r="G35" s="65"/>
      <c r="H35" s="69" t="s">
        <v>235</v>
      </c>
      <c r="I35" s="70"/>
      <c r="J35" s="70"/>
      <c r="K35" s="69" t="s">
        <v>1915</v>
      </c>
      <c r="L35" s="73">
        <v>168.12954674550875</v>
      </c>
      <c r="M35" s="74">
        <v>9391.5234375</v>
      </c>
      <c r="N35" s="74">
        <v>2885.005615234375</v>
      </c>
      <c r="O35" s="75"/>
      <c r="P35" s="76"/>
      <c r="Q35" s="76"/>
      <c r="R35" s="86"/>
      <c r="S35" s="48">
        <v>0</v>
      </c>
      <c r="T35" s="48">
        <v>2</v>
      </c>
      <c r="U35" s="49">
        <v>244</v>
      </c>
      <c r="V35" s="49">
        <v>0.003922</v>
      </c>
      <c r="W35" s="49">
        <v>0.006463</v>
      </c>
      <c r="X35" s="49">
        <v>0.856363</v>
      </c>
      <c r="Y35" s="49">
        <v>0</v>
      </c>
      <c r="Z35" s="49">
        <v>0</v>
      </c>
      <c r="AA35" s="71">
        <v>35</v>
      </c>
      <c r="AB35" s="71"/>
      <c r="AC35" s="72"/>
      <c r="AD35" s="78" t="s">
        <v>1215</v>
      </c>
      <c r="AE35" s="78">
        <v>160</v>
      </c>
      <c r="AF35" s="78">
        <v>423</v>
      </c>
      <c r="AG35" s="78">
        <v>1338</v>
      </c>
      <c r="AH35" s="78">
        <v>4589</v>
      </c>
      <c r="AI35" s="78"/>
      <c r="AJ35" s="78"/>
      <c r="AK35" s="78"/>
      <c r="AL35" s="78"/>
      <c r="AM35" s="78"/>
      <c r="AN35" s="80">
        <v>41286.03868055555</v>
      </c>
      <c r="AO35" s="83" t="s">
        <v>1588</v>
      </c>
      <c r="AP35" s="78" t="b">
        <v>0</v>
      </c>
      <c r="AQ35" s="78" t="b">
        <v>0</v>
      </c>
      <c r="AR35" s="78" t="b">
        <v>1</v>
      </c>
      <c r="AS35" s="78"/>
      <c r="AT35" s="78">
        <v>3</v>
      </c>
      <c r="AU35" s="83" t="s">
        <v>1669</v>
      </c>
      <c r="AV35" s="78" t="b">
        <v>0</v>
      </c>
      <c r="AW35" s="78" t="s">
        <v>1758</v>
      </c>
      <c r="AX35" s="83" t="s">
        <v>1791</v>
      </c>
      <c r="AY35" s="78" t="s">
        <v>66</v>
      </c>
      <c r="AZ35" s="78" t="str">
        <f>REPLACE(INDEX(GroupVertices[Group],MATCH(Vertices[[#This Row],[Vertex]],GroupVertices[Vertex],0)),1,1,"")</f>
        <v>11</v>
      </c>
      <c r="BA35" s="48"/>
      <c r="BB35" s="48"/>
      <c r="BC35" s="48"/>
      <c r="BD35" s="48"/>
      <c r="BE35" s="48"/>
      <c r="BF35" s="48"/>
      <c r="BG35" s="116" t="s">
        <v>269</v>
      </c>
      <c r="BH35" s="116" t="s">
        <v>269</v>
      </c>
      <c r="BI35" s="116" t="s">
        <v>2356</v>
      </c>
      <c r="BJ35" s="116" t="s">
        <v>2356</v>
      </c>
      <c r="BK35" s="116">
        <v>0</v>
      </c>
      <c r="BL35" s="120">
        <v>0</v>
      </c>
      <c r="BM35" s="116">
        <v>0</v>
      </c>
      <c r="BN35" s="120">
        <v>0</v>
      </c>
      <c r="BO35" s="116">
        <v>0</v>
      </c>
      <c r="BP35" s="120">
        <v>0</v>
      </c>
      <c r="BQ35" s="116">
        <v>2</v>
      </c>
      <c r="BR35" s="120">
        <v>100</v>
      </c>
      <c r="BS35" s="116">
        <v>2</v>
      </c>
      <c r="BT35" s="2"/>
      <c r="BU35" s="3"/>
      <c r="BV35" s="3"/>
      <c r="BW35" s="3"/>
      <c r="BX35" s="3"/>
    </row>
    <row r="36" spans="1:76" ht="15">
      <c r="A36" s="64" t="s">
        <v>269</v>
      </c>
      <c r="B36" s="65"/>
      <c r="C36" s="65" t="s">
        <v>64</v>
      </c>
      <c r="D36" s="66">
        <v>162.66147234992553</v>
      </c>
      <c r="E36" s="68"/>
      <c r="F36" s="100" t="s">
        <v>1691</v>
      </c>
      <c r="G36" s="65"/>
      <c r="H36" s="69" t="s">
        <v>269</v>
      </c>
      <c r="I36" s="70"/>
      <c r="J36" s="70"/>
      <c r="K36" s="69" t="s">
        <v>1916</v>
      </c>
      <c r="L36" s="73">
        <v>1</v>
      </c>
      <c r="M36" s="74">
        <v>9391.5234375</v>
      </c>
      <c r="N36" s="74">
        <v>3455.536865234375</v>
      </c>
      <c r="O36" s="75"/>
      <c r="P36" s="76"/>
      <c r="Q36" s="76"/>
      <c r="R36" s="86"/>
      <c r="S36" s="48">
        <v>1</v>
      </c>
      <c r="T36" s="48">
        <v>0</v>
      </c>
      <c r="U36" s="49">
        <v>0</v>
      </c>
      <c r="V36" s="49">
        <v>0.002653</v>
      </c>
      <c r="W36" s="49">
        <v>0.00052</v>
      </c>
      <c r="X36" s="49">
        <v>0.513954</v>
      </c>
      <c r="Y36" s="49">
        <v>0</v>
      </c>
      <c r="Z36" s="49">
        <v>0</v>
      </c>
      <c r="AA36" s="71">
        <v>36</v>
      </c>
      <c r="AB36" s="71"/>
      <c r="AC36" s="72"/>
      <c r="AD36" s="78" t="s">
        <v>1216</v>
      </c>
      <c r="AE36" s="78">
        <v>290</v>
      </c>
      <c r="AF36" s="78">
        <v>5883</v>
      </c>
      <c r="AG36" s="78">
        <v>17519</v>
      </c>
      <c r="AH36" s="78">
        <v>681</v>
      </c>
      <c r="AI36" s="78"/>
      <c r="AJ36" s="78" t="s">
        <v>1337</v>
      </c>
      <c r="AK36" s="78" t="s">
        <v>1440</v>
      </c>
      <c r="AL36" s="78"/>
      <c r="AM36" s="78"/>
      <c r="AN36" s="80">
        <v>42649.96710648148</v>
      </c>
      <c r="AO36" s="83" t="s">
        <v>1589</v>
      </c>
      <c r="AP36" s="78" t="b">
        <v>1</v>
      </c>
      <c r="AQ36" s="78" t="b">
        <v>0</v>
      </c>
      <c r="AR36" s="78" t="b">
        <v>1</v>
      </c>
      <c r="AS36" s="78"/>
      <c r="AT36" s="78">
        <v>3</v>
      </c>
      <c r="AU36" s="78"/>
      <c r="AV36" s="78" t="b">
        <v>0</v>
      </c>
      <c r="AW36" s="78" t="s">
        <v>1758</v>
      </c>
      <c r="AX36" s="83" t="s">
        <v>1792</v>
      </c>
      <c r="AY36" s="78" t="s">
        <v>65</v>
      </c>
      <c r="AZ36" s="78" t="str">
        <f>REPLACE(INDEX(GroupVertices[Group],MATCH(Vertices[[#This Row],[Vertex]],GroupVertices[Vertex],0)),1,1,"")</f>
        <v>11</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236</v>
      </c>
      <c r="B37" s="65"/>
      <c r="C37" s="65" t="s">
        <v>64</v>
      </c>
      <c r="D37" s="66">
        <v>162.00067474228146</v>
      </c>
      <c r="E37" s="68"/>
      <c r="F37" s="100" t="s">
        <v>1692</v>
      </c>
      <c r="G37" s="65"/>
      <c r="H37" s="69" t="s">
        <v>236</v>
      </c>
      <c r="I37" s="70"/>
      <c r="J37" s="70"/>
      <c r="K37" s="69" t="s">
        <v>1917</v>
      </c>
      <c r="L37" s="73">
        <v>1</v>
      </c>
      <c r="M37" s="74">
        <v>8371.482421875</v>
      </c>
      <c r="N37" s="74">
        <v>3455.536865234375</v>
      </c>
      <c r="O37" s="75"/>
      <c r="P37" s="76"/>
      <c r="Q37" s="76"/>
      <c r="R37" s="86"/>
      <c r="S37" s="48">
        <v>0</v>
      </c>
      <c r="T37" s="48">
        <v>2</v>
      </c>
      <c r="U37" s="49">
        <v>0</v>
      </c>
      <c r="V37" s="49">
        <v>0.003906</v>
      </c>
      <c r="W37" s="49">
        <v>0.006984</v>
      </c>
      <c r="X37" s="49">
        <v>0.729568</v>
      </c>
      <c r="Y37" s="49">
        <v>0.5</v>
      </c>
      <c r="Z37" s="49">
        <v>0</v>
      </c>
      <c r="AA37" s="71">
        <v>37</v>
      </c>
      <c r="AB37" s="71"/>
      <c r="AC37" s="72"/>
      <c r="AD37" s="78" t="s">
        <v>1217</v>
      </c>
      <c r="AE37" s="78">
        <v>99</v>
      </c>
      <c r="AF37" s="78">
        <v>7</v>
      </c>
      <c r="AG37" s="78">
        <v>211</v>
      </c>
      <c r="AH37" s="78">
        <v>653</v>
      </c>
      <c r="AI37" s="78"/>
      <c r="AJ37" s="78" t="s">
        <v>1338</v>
      </c>
      <c r="AK37" s="78"/>
      <c r="AL37" s="78"/>
      <c r="AM37" s="78"/>
      <c r="AN37" s="80">
        <v>43563.058171296296</v>
      </c>
      <c r="AO37" s="83" t="s">
        <v>1590</v>
      </c>
      <c r="AP37" s="78" t="b">
        <v>1</v>
      </c>
      <c r="AQ37" s="78" t="b">
        <v>0</v>
      </c>
      <c r="AR37" s="78" t="b">
        <v>0</v>
      </c>
      <c r="AS37" s="78"/>
      <c r="AT37" s="78">
        <v>0</v>
      </c>
      <c r="AU37" s="78"/>
      <c r="AV37" s="78" t="b">
        <v>0</v>
      </c>
      <c r="AW37" s="78" t="s">
        <v>1758</v>
      </c>
      <c r="AX37" s="83" t="s">
        <v>1793</v>
      </c>
      <c r="AY37" s="78" t="s">
        <v>66</v>
      </c>
      <c r="AZ37" s="78" t="str">
        <f>REPLACE(INDEX(GroupVertices[Group],MATCH(Vertices[[#This Row],[Vertex]],GroupVertices[Vertex],0)),1,1,"")</f>
        <v>10</v>
      </c>
      <c r="BA37" s="48"/>
      <c r="BB37" s="48"/>
      <c r="BC37" s="48"/>
      <c r="BD37" s="48"/>
      <c r="BE37" s="48"/>
      <c r="BF37" s="48"/>
      <c r="BG37" s="116" t="s">
        <v>270</v>
      </c>
      <c r="BH37" s="116" t="s">
        <v>270</v>
      </c>
      <c r="BI37" s="116" t="s">
        <v>2357</v>
      </c>
      <c r="BJ37" s="116" t="s">
        <v>2357</v>
      </c>
      <c r="BK37" s="116">
        <v>0</v>
      </c>
      <c r="BL37" s="120">
        <v>0</v>
      </c>
      <c r="BM37" s="116">
        <v>0</v>
      </c>
      <c r="BN37" s="120">
        <v>0</v>
      </c>
      <c r="BO37" s="116">
        <v>0</v>
      </c>
      <c r="BP37" s="120">
        <v>0</v>
      </c>
      <c r="BQ37" s="116">
        <v>2</v>
      </c>
      <c r="BR37" s="120">
        <v>100</v>
      </c>
      <c r="BS37" s="116">
        <v>2</v>
      </c>
      <c r="BT37" s="2"/>
      <c r="BU37" s="3"/>
      <c r="BV37" s="3"/>
      <c r="BW37" s="3"/>
      <c r="BX37" s="3"/>
    </row>
    <row r="38" spans="1:76" ht="15">
      <c r="A38" s="64" t="s">
        <v>270</v>
      </c>
      <c r="B38" s="65"/>
      <c r="C38" s="65" t="s">
        <v>64</v>
      </c>
      <c r="D38" s="66">
        <v>165.0505098544849</v>
      </c>
      <c r="E38" s="68"/>
      <c r="F38" s="100" t="s">
        <v>1693</v>
      </c>
      <c r="G38" s="65"/>
      <c r="H38" s="69" t="s">
        <v>270</v>
      </c>
      <c r="I38" s="70"/>
      <c r="J38" s="70"/>
      <c r="K38" s="69" t="s">
        <v>1918</v>
      </c>
      <c r="L38" s="73">
        <v>1</v>
      </c>
      <c r="M38" s="74">
        <v>8371.482421875</v>
      </c>
      <c r="N38" s="74">
        <v>2885.005615234375</v>
      </c>
      <c r="O38" s="75"/>
      <c r="P38" s="76"/>
      <c r="Q38" s="76"/>
      <c r="R38" s="86"/>
      <c r="S38" s="48">
        <v>2</v>
      </c>
      <c r="T38" s="48">
        <v>0</v>
      </c>
      <c r="U38" s="49">
        <v>0</v>
      </c>
      <c r="V38" s="49">
        <v>0.003906</v>
      </c>
      <c r="W38" s="49">
        <v>0.006984</v>
      </c>
      <c r="X38" s="49">
        <v>0.729568</v>
      </c>
      <c r="Y38" s="49">
        <v>0.5</v>
      </c>
      <c r="Z38" s="49">
        <v>0</v>
      </c>
      <c r="AA38" s="71">
        <v>38</v>
      </c>
      <c r="AB38" s="71"/>
      <c r="AC38" s="72"/>
      <c r="AD38" s="78" t="s">
        <v>1218</v>
      </c>
      <c r="AE38" s="78">
        <v>13646</v>
      </c>
      <c r="AF38" s="78">
        <v>27127</v>
      </c>
      <c r="AG38" s="78">
        <v>20554</v>
      </c>
      <c r="AH38" s="78">
        <v>72535</v>
      </c>
      <c r="AI38" s="78"/>
      <c r="AJ38" s="78" t="s">
        <v>1339</v>
      </c>
      <c r="AK38" s="78" t="s">
        <v>1441</v>
      </c>
      <c r="AL38" s="83" t="s">
        <v>1500</v>
      </c>
      <c r="AM38" s="78"/>
      <c r="AN38" s="80">
        <v>42122.31224537037</v>
      </c>
      <c r="AO38" s="83" t="s">
        <v>1591</v>
      </c>
      <c r="AP38" s="78" t="b">
        <v>1</v>
      </c>
      <c r="AQ38" s="78" t="b">
        <v>0</v>
      </c>
      <c r="AR38" s="78" t="b">
        <v>1</v>
      </c>
      <c r="AS38" s="78"/>
      <c r="AT38" s="78">
        <v>135</v>
      </c>
      <c r="AU38" s="83" t="s">
        <v>1668</v>
      </c>
      <c r="AV38" s="78" t="b">
        <v>0</v>
      </c>
      <c r="AW38" s="78" t="s">
        <v>1758</v>
      </c>
      <c r="AX38" s="83" t="s">
        <v>1794</v>
      </c>
      <c r="AY38" s="78" t="s">
        <v>65</v>
      </c>
      <c r="AZ38" s="78" t="str">
        <f>REPLACE(INDEX(GroupVertices[Group],MATCH(Vertices[[#This Row],[Vertex]],GroupVertices[Vertex],0)),1,1,"")</f>
        <v>10</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237</v>
      </c>
      <c r="B39" s="65"/>
      <c r="C39" s="65" t="s">
        <v>64</v>
      </c>
      <c r="D39" s="66">
        <v>162.01731838522417</v>
      </c>
      <c r="E39" s="68"/>
      <c r="F39" s="100" t="s">
        <v>591</v>
      </c>
      <c r="G39" s="65"/>
      <c r="H39" s="69" t="s">
        <v>237</v>
      </c>
      <c r="I39" s="70"/>
      <c r="J39" s="70"/>
      <c r="K39" s="69" t="s">
        <v>1919</v>
      </c>
      <c r="L39" s="73">
        <v>1</v>
      </c>
      <c r="M39" s="74">
        <v>1921.134521484375</v>
      </c>
      <c r="N39" s="74">
        <v>2445.90576171875</v>
      </c>
      <c r="O39" s="75"/>
      <c r="P39" s="76"/>
      <c r="Q39" s="76"/>
      <c r="R39" s="86"/>
      <c r="S39" s="48">
        <v>0</v>
      </c>
      <c r="T39" s="48">
        <v>2</v>
      </c>
      <c r="U39" s="49">
        <v>0</v>
      </c>
      <c r="V39" s="49">
        <v>0.003906</v>
      </c>
      <c r="W39" s="49">
        <v>0.007123</v>
      </c>
      <c r="X39" s="49">
        <v>0.690319</v>
      </c>
      <c r="Y39" s="49">
        <v>0.5</v>
      </c>
      <c r="Z39" s="49">
        <v>0</v>
      </c>
      <c r="AA39" s="71">
        <v>39</v>
      </c>
      <c r="AB39" s="71"/>
      <c r="AC39" s="72"/>
      <c r="AD39" s="78" t="s">
        <v>1219</v>
      </c>
      <c r="AE39" s="78">
        <v>72</v>
      </c>
      <c r="AF39" s="78">
        <v>155</v>
      </c>
      <c r="AG39" s="78">
        <v>840</v>
      </c>
      <c r="AH39" s="78">
        <v>724</v>
      </c>
      <c r="AI39" s="78"/>
      <c r="AJ39" s="78" t="s">
        <v>1340</v>
      </c>
      <c r="AK39" s="78" t="s">
        <v>1442</v>
      </c>
      <c r="AL39" s="78"/>
      <c r="AM39" s="78"/>
      <c r="AN39" s="80">
        <v>40235.120208333334</v>
      </c>
      <c r="AO39" s="83" t="s">
        <v>1592</v>
      </c>
      <c r="AP39" s="78" t="b">
        <v>0</v>
      </c>
      <c r="AQ39" s="78" t="b">
        <v>0</v>
      </c>
      <c r="AR39" s="78" t="b">
        <v>0</v>
      </c>
      <c r="AS39" s="78"/>
      <c r="AT39" s="78">
        <v>4</v>
      </c>
      <c r="AU39" s="83" t="s">
        <v>1672</v>
      </c>
      <c r="AV39" s="78" t="b">
        <v>0</v>
      </c>
      <c r="AW39" s="78" t="s">
        <v>1758</v>
      </c>
      <c r="AX39" s="83" t="s">
        <v>1795</v>
      </c>
      <c r="AY39" s="78" t="s">
        <v>66</v>
      </c>
      <c r="AZ39" s="78" t="str">
        <f>REPLACE(INDEX(GroupVertices[Group],MATCH(Vertices[[#This Row],[Vertex]],GroupVertices[Vertex],0)),1,1,"")</f>
        <v>1</v>
      </c>
      <c r="BA39" s="48"/>
      <c r="BB39" s="48"/>
      <c r="BC39" s="48"/>
      <c r="BD39" s="48"/>
      <c r="BE39" s="48"/>
      <c r="BF39" s="48"/>
      <c r="BG39" s="116" t="s">
        <v>2300</v>
      </c>
      <c r="BH39" s="116" t="s">
        <v>2300</v>
      </c>
      <c r="BI39" s="116" t="s">
        <v>2358</v>
      </c>
      <c r="BJ39" s="116" t="s">
        <v>2358</v>
      </c>
      <c r="BK39" s="116">
        <v>0</v>
      </c>
      <c r="BL39" s="120">
        <v>0</v>
      </c>
      <c r="BM39" s="116">
        <v>0</v>
      </c>
      <c r="BN39" s="120">
        <v>0</v>
      </c>
      <c r="BO39" s="116">
        <v>0</v>
      </c>
      <c r="BP39" s="120">
        <v>0</v>
      </c>
      <c r="BQ39" s="116">
        <v>5</v>
      </c>
      <c r="BR39" s="120">
        <v>100</v>
      </c>
      <c r="BS39" s="116">
        <v>5</v>
      </c>
      <c r="BT39" s="2"/>
      <c r="BU39" s="3"/>
      <c r="BV39" s="3"/>
      <c r="BW39" s="3"/>
      <c r="BX39" s="3"/>
    </row>
    <row r="40" spans="1:76" ht="15">
      <c r="A40" s="64" t="s">
        <v>271</v>
      </c>
      <c r="B40" s="65"/>
      <c r="C40" s="65" t="s">
        <v>64</v>
      </c>
      <c r="D40" s="66">
        <v>1000</v>
      </c>
      <c r="E40" s="68"/>
      <c r="F40" s="100" t="s">
        <v>1694</v>
      </c>
      <c r="G40" s="65"/>
      <c r="H40" s="69" t="s">
        <v>271</v>
      </c>
      <c r="I40" s="70"/>
      <c r="J40" s="70"/>
      <c r="K40" s="69" t="s">
        <v>1920</v>
      </c>
      <c r="L40" s="73">
        <v>5.1097429527584115</v>
      </c>
      <c r="M40" s="74">
        <v>2488.333251953125</v>
      </c>
      <c r="N40" s="74">
        <v>2342.3251953125</v>
      </c>
      <c r="O40" s="75"/>
      <c r="P40" s="76"/>
      <c r="Q40" s="76"/>
      <c r="R40" s="86"/>
      <c r="S40" s="48">
        <v>5</v>
      </c>
      <c r="T40" s="48">
        <v>0</v>
      </c>
      <c r="U40" s="49">
        <v>6</v>
      </c>
      <c r="V40" s="49">
        <v>0.003953</v>
      </c>
      <c r="W40" s="49">
        <v>0.008715</v>
      </c>
      <c r="X40" s="49">
        <v>1.593044</v>
      </c>
      <c r="Y40" s="49">
        <v>0.2</v>
      </c>
      <c r="Z40" s="49">
        <v>0</v>
      </c>
      <c r="AA40" s="71">
        <v>40</v>
      </c>
      <c r="AB40" s="71"/>
      <c r="AC40" s="72"/>
      <c r="AD40" s="78" t="s">
        <v>1220</v>
      </c>
      <c r="AE40" s="78">
        <v>1524</v>
      </c>
      <c r="AF40" s="78">
        <v>12629201</v>
      </c>
      <c r="AG40" s="78">
        <v>15450</v>
      </c>
      <c r="AH40" s="78">
        <v>30212</v>
      </c>
      <c r="AI40" s="78"/>
      <c r="AJ40" s="78" t="s">
        <v>1341</v>
      </c>
      <c r="AK40" s="78" t="s">
        <v>1443</v>
      </c>
      <c r="AL40" s="83" t="s">
        <v>1501</v>
      </c>
      <c r="AM40" s="78"/>
      <c r="AN40" s="80">
        <v>39914.06165509259</v>
      </c>
      <c r="AO40" s="83" t="s">
        <v>1593</v>
      </c>
      <c r="AP40" s="78" t="b">
        <v>0</v>
      </c>
      <c r="AQ40" s="78" t="b">
        <v>0</v>
      </c>
      <c r="AR40" s="78" t="b">
        <v>0</v>
      </c>
      <c r="AS40" s="78"/>
      <c r="AT40" s="78">
        <v>54990</v>
      </c>
      <c r="AU40" s="83" t="s">
        <v>1673</v>
      </c>
      <c r="AV40" s="78" t="b">
        <v>1</v>
      </c>
      <c r="AW40" s="78" t="s">
        <v>1758</v>
      </c>
      <c r="AX40" s="83" t="s">
        <v>1796</v>
      </c>
      <c r="AY40" s="78" t="s">
        <v>65</v>
      </c>
      <c r="AZ40" s="78" t="str">
        <f>REPLACE(INDEX(GroupVertices[Group],MATCH(Vertices[[#This Row],[Vertex]],GroupVertices[Vertex],0)),1,1,"")</f>
        <v>1</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238</v>
      </c>
      <c r="B41" s="65"/>
      <c r="C41" s="65" t="s">
        <v>64</v>
      </c>
      <c r="D41" s="66">
        <v>162.057578008018</v>
      </c>
      <c r="E41" s="68"/>
      <c r="F41" s="100" t="s">
        <v>592</v>
      </c>
      <c r="G41" s="65"/>
      <c r="H41" s="69" t="s">
        <v>238</v>
      </c>
      <c r="I41" s="70"/>
      <c r="J41" s="70"/>
      <c r="K41" s="69" t="s">
        <v>1921</v>
      </c>
      <c r="L41" s="73">
        <v>1</v>
      </c>
      <c r="M41" s="74">
        <v>2309.54248046875</v>
      </c>
      <c r="N41" s="74">
        <v>1367.0091552734375</v>
      </c>
      <c r="O41" s="75"/>
      <c r="P41" s="76"/>
      <c r="Q41" s="76"/>
      <c r="R41" s="86"/>
      <c r="S41" s="48">
        <v>0</v>
      </c>
      <c r="T41" s="48">
        <v>2</v>
      </c>
      <c r="U41" s="49">
        <v>0</v>
      </c>
      <c r="V41" s="49">
        <v>0.003906</v>
      </c>
      <c r="W41" s="49">
        <v>0.007123</v>
      </c>
      <c r="X41" s="49">
        <v>0.690319</v>
      </c>
      <c r="Y41" s="49">
        <v>0.5</v>
      </c>
      <c r="Z41" s="49">
        <v>0</v>
      </c>
      <c r="AA41" s="71">
        <v>41</v>
      </c>
      <c r="AB41" s="71"/>
      <c r="AC41" s="72"/>
      <c r="AD41" s="78" t="s">
        <v>1221</v>
      </c>
      <c r="AE41" s="78">
        <v>786</v>
      </c>
      <c r="AF41" s="78">
        <v>513</v>
      </c>
      <c r="AG41" s="78">
        <v>1056</v>
      </c>
      <c r="AH41" s="78">
        <v>7521</v>
      </c>
      <c r="AI41" s="78"/>
      <c r="AJ41" s="78" t="s">
        <v>1342</v>
      </c>
      <c r="AK41" s="78" t="s">
        <v>1444</v>
      </c>
      <c r="AL41" s="78"/>
      <c r="AM41" s="78"/>
      <c r="AN41" s="80">
        <v>42174.77452546296</v>
      </c>
      <c r="AO41" s="83" t="s">
        <v>1594</v>
      </c>
      <c r="AP41" s="78" t="b">
        <v>0</v>
      </c>
      <c r="AQ41" s="78" t="b">
        <v>0</v>
      </c>
      <c r="AR41" s="78" t="b">
        <v>0</v>
      </c>
      <c r="AS41" s="78"/>
      <c r="AT41" s="78">
        <v>6</v>
      </c>
      <c r="AU41" s="83" t="s">
        <v>1674</v>
      </c>
      <c r="AV41" s="78" t="b">
        <v>0</v>
      </c>
      <c r="AW41" s="78" t="s">
        <v>1758</v>
      </c>
      <c r="AX41" s="83" t="s">
        <v>1797</v>
      </c>
      <c r="AY41" s="78" t="s">
        <v>66</v>
      </c>
      <c r="AZ41" s="78" t="str">
        <f>REPLACE(INDEX(GroupVertices[Group],MATCH(Vertices[[#This Row],[Vertex]],GroupVertices[Vertex],0)),1,1,"")</f>
        <v>1</v>
      </c>
      <c r="BA41" s="48"/>
      <c r="BB41" s="48"/>
      <c r="BC41" s="48"/>
      <c r="BD41" s="48"/>
      <c r="BE41" s="48"/>
      <c r="BF41" s="48"/>
      <c r="BG41" s="116" t="s">
        <v>2301</v>
      </c>
      <c r="BH41" s="116" t="s">
        <v>2301</v>
      </c>
      <c r="BI41" s="116" t="s">
        <v>2359</v>
      </c>
      <c r="BJ41" s="116" t="s">
        <v>2359</v>
      </c>
      <c r="BK41" s="116">
        <v>0</v>
      </c>
      <c r="BL41" s="120">
        <v>0</v>
      </c>
      <c r="BM41" s="116">
        <v>0</v>
      </c>
      <c r="BN41" s="120">
        <v>0</v>
      </c>
      <c r="BO41" s="116">
        <v>0</v>
      </c>
      <c r="BP41" s="120">
        <v>0</v>
      </c>
      <c r="BQ41" s="116">
        <v>8</v>
      </c>
      <c r="BR41" s="120">
        <v>100</v>
      </c>
      <c r="BS41" s="116">
        <v>8</v>
      </c>
      <c r="BT41" s="2"/>
      <c r="BU41" s="3"/>
      <c r="BV41" s="3"/>
      <c r="BW41" s="3"/>
      <c r="BX41" s="3"/>
    </row>
    <row r="42" spans="1:76" ht="15">
      <c r="A42" s="64" t="s">
        <v>239</v>
      </c>
      <c r="B42" s="65"/>
      <c r="C42" s="65" t="s">
        <v>64</v>
      </c>
      <c r="D42" s="66">
        <v>162.03913505232472</v>
      </c>
      <c r="E42" s="68"/>
      <c r="F42" s="100" t="s">
        <v>593</v>
      </c>
      <c r="G42" s="65"/>
      <c r="H42" s="69" t="s">
        <v>239</v>
      </c>
      <c r="I42" s="70"/>
      <c r="J42" s="70"/>
      <c r="K42" s="69" t="s">
        <v>1922</v>
      </c>
      <c r="L42" s="73">
        <v>1</v>
      </c>
      <c r="M42" s="74">
        <v>1378.4940185546875</v>
      </c>
      <c r="N42" s="74">
        <v>5766.31689453125</v>
      </c>
      <c r="O42" s="75"/>
      <c r="P42" s="76"/>
      <c r="Q42" s="76"/>
      <c r="R42" s="86"/>
      <c r="S42" s="48">
        <v>0</v>
      </c>
      <c r="T42" s="48">
        <v>2</v>
      </c>
      <c r="U42" s="49">
        <v>0</v>
      </c>
      <c r="V42" s="49">
        <v>0.003906</v>
      </c>
      <c r="W42" s="49">
        <v>0.007123</v>
      </c>
      <c r="X42" s="49">
        <v>0.690319</v>
      </c>
      <c r="Y42" s="49">
        <v>0.5</v>
      </c>
      <c r="Z42" s="49">
        <v>0</v>
      </c>
      <c r="AA42" s="71">
        <v>42</v>
      </c>
      <c r="AB42" s="71"/>
      <c r="AC42" s="72"/>
      <c r="AD42" s="78" t="s">
        <v>1222</v>
      </c>
      <c r="AE42" s="78">
        <v>539</v>
      </c>
      <c r="AF42" s="78">
        <v>349</v>
      </c>
      <c r="AG42" s="78">
        <v>6264</v>
      </c>
      <c r="AH42" s="78">
        <v>7910</v>
      </c>
      <c r="AI42" s="78"/>
      <c r="AJ42" s="78" t="s">
        <v>1343</v>
      </c>
      <c r="AK42" s="78" t="s">
        <v>1445</v>
      </c>
      <c r="AL42" s="78"/>
      <c r="AM42" s="78"/>
      <c r="AN42" s="80">
        <v>40480.881064814814</v>
      </c>
      <c r="AO42" s="83" t="s">
        <v>1595</v>
      </c>
      <c r="AP42" s="78" t="b">
        <v>0</v>
      </c>
      <c r="AQ42" s="78" t="b">
        <v>0</v>
      </c>
      <c r="AR42" s="78" t="b">
        <v>0</v>
      </c>
      <c r="AS42" s="78"/>
      <c r="AT42" s="78">
        <v>4</v>
      </c>
      <c r="AU42" s="83" t="s">
        <v>1673</v>
      </c>
      <c r="AV42" s="78" t="b">
        <v>0</v>
      </c>
      <c r="AW42" s="78" t="s">
        <v>1758</v>
      </c>
      <c r="AX42" s="83" t="s">
        <v>1798</v>
      </c>
      <c r="AY42" s="78" t="s">
        <v>66</v>
      </c>
      <c r="AZ42" s="78" t="str">
        <f>REPLACE(INDEX(GroupVertices[Group],MATCH(Vertices[[#This Row],[Vertex]],GroupVertices[Vertex],0)),1,1,"")</f>
        <v>1</v>
      </c>
      <c r="BA42" s="48" t="s">
        <v>533</v>
      </c>
      <c r="BB42" s="48" t="s">
        <v>533</v>
      </c>
      <c r="BC42" s="48" t="s">
        <v>548</v>
      </c>
      <c r="BD42" s="48" t="s">
        <v>548</v>
      </c>
      <c r="BE42" s="48"/>
      <c r="BF42" s="48"/>
      <c r="BG42" s="116" t="s">
        <v>2302</v>
      </c>
      <c r="BH42" s="116" t="s">
        <v>2302</v>
      </c>
      <c r="BI42" s="116" t="s">
        <v>2360</v>
      </c>
      <c r="BJ42" s="116" t="s">
        <v>2360</v>
      </c>
      <c r="BK42" s="116">
        <v>0</v>
      </c>
      <c r="BL42" s="120">
        <v>0</v>
      </c>
      <c r="BM42" s="116">
        <v>2</v>
      </c>
      <c r="BN42" s="120">
        <v>10.526315789473685</v>
      </c>
      <c r="BO42" s="116">
        <v>0</v>
      </c>
      <c r="BP42" s="120">
        <v>0</v>
      </c>
      <c r="BQ42" s="116">
        <v>17</v>
      </c>
      <c r="BR42" s="120">
        <v>89.47368421052632</v>
      </c>
      <c r="BS42" s="116">
        <v>19</v>
      </c>
      <c r="BT42" s="2"/>
      <c r="BU42" s="3"/>
      <c r="BV42" s="3"/>
      <c r="BW42" s="3"/>
      <c r="BX42" s="3"/>
    </row>
    <row r="43" spans="1:76" ht="15">
      <c r="A43" s="64" t="s">
        <v>240</v>
      </c>
      <c r="B43" s="65"/>
      <c r="C43" s="65" t="s">
        <v>64</v>
      </c>
      <c r="D43" s="66">
        <v>162.0852424415579</v>
      </c>
      <c r="E43" s="68"/>
      <c r="F43" s="100" t="s">
        <v>594</v>
      </c>
      <c r="G43" s="65"/>
      <c r="H43" s="69" t="s">
        <v>240</v>
      </c>
      <c r="I43" s="70"/>
      <c r="J43" s="70"/>
      <c r="K43" s="69" t="s">
        <v>1923</v>
      </c>
      <c r="L43" s="73">
        <v>1</v>
      </c>
      <c r="M43" s="74">
        <v>3663.74755859375</v>
      </c>
      <c r="N43" s="74">
        <v>938.9406127929688</v>
      </c>
      <c r="O43" s="75"/>
      <c r="P43" s="76"/>
      <c r="Q43" s="76"/>
      <c r="R43" s="86"/>
      <c r="S43" s="48">
        <v>0</v>
      </c>
      <c r="T43" s="48">
        <v>2</v>
      </c>
      <c r="U43" s="49">
        <v>0</v>
      </c>
      <c r="V43" s="49">
        <v>0.003906</v>
      </c>
      <c r="W43" s="49">
        <v>0.007123</v>
      </c>
      <c r="X43" s="49">
        <v>0.690319</v>
      </c>
      <c r="Y43" s="49">
        <v>0.5</v>
      </c>
      <c r="Z43" s="49">
        <v>0</v>
      </c>
      <c r="AA43" s="71">
        <v>43</v>
      </c>
      <c r="AB43" s="71"/>
      <c r="AC43" s="72"/>
      <c r="AD43" s="78" t="s">
        <v>1223</v>
      </c>
      <c r="AE43" s="78">
        <v>796</v>
      </c>
      <c r="AF43" s="78">
        <v>759</v>
      </c>
      <c r="AG43" s="78">
        <v>2702</v>
      </c>
      <c r="AH43" s="78">
        <v>35612</v>
      </c>
      <c r="AI43" s="78"/>
      <c r="AJ43" s="78"/>
      <c r="AK43" s="78"/>
      <c r="AL43" s="83" t="s">
        <v>1502</v>
      </c>
      <c r="AM43" s="78"/>
      <c r="AN43" s="80">
        <v>43424.064479166664</v>
      </c>
      <c r="AO43" s="83" t="s">
        <v>1596</v>
      </c>
      <c r="AP43" s="78" t="b">
        <v>0</v>
      </c>
      <c r="AQ43" s="78" t="b">
        <v>0</v>
      </c>
      <c r="AR43" s="78" t="b">
        <v>0</v>
      </c>
      <c r="AS43" s="78"/>
      <c r="AT43" s="78">
        <v>9</v>
      </c>
      <c r="AU43" s="83" t="s">
        <v>1668</v>
      </c>
      <c r="AV43" s="78" t="b">
        <v>0</v>
      </c>
      <c r="AW43" s="78" t="s">
        <v>1758</v>
      </c>
      <c r="AX43" s="83" t="s">
        <v>1799</v>
      </c>
      <c r="AY43" s="78" t="s">
        <v>66</v>
      </c>
      <c r="AZ43" s="78" t="str">
        <f>REPLACE(INDEX(GroupVertices[Group],MATCH(Vertices[[#This Row],[Vertex]],GroupVertices[Vertex],0)),1,1,"")</f>
        <v>1</v>
      </c>
      <c r="BA43" s="48" t="s">
        <v>534</v>
      </c>
      <c r="BB43" s="48" t="s">
        <v>534</v>
      </c>
      <c r="BC43" s="48" t="s">
        <v>548</v>
      </c>
      <c r="BD43" s="48" t="s">
        <v>548</v>
      </c>
      <c r="BE43" s="48"/>
      <c r="BF43" s="48"/>
      <c r="BG43" s="116" t="s">
        <v>2303</v>
      </c>
      <c r="BH43" s="116" t="s">
        <v>2303</v>
      </c>
      <c r="BI43" s="116" t="s">
        <v>2361</v>
      </c>
      <c r="BJ43" s="116" t="s">
        <v>2361</v>
      </c>
      <c r="BK43" s="116">
        <v>0</v>
      </c>
      <c r="BL43" s="120">
        <v>0</v>
      </c>
      <c r="BM43" s="116">
        <v>0</v>
      </c>
      <c r="BN43" s="120">
        <v>0</v>
      </c>
      <c r="BO43" s="116">
        <v>0</v>
      </c>
      <c r="BP43" s="120">
        <v>0</v>
      </c>
      <c r="BQ43" s="116">
        <v>16</v>
      </c>
      <c r="BR43" s="120">
        <v>100</v>
      </c>
      <c r="BS43" s="116">
        <v>16</v>
      </c>
      <c r="BT43" s="2"/>
      <c r="BU43" s="3"/>
      <c r="BV43" s="3"/>
      <c r="BW43" s="3"/>
      <c r="BX43" s="3"/>
    </row>
    <row r="44" spans="1:76" ht="15">
      <c r="A44" s="64" t="s">
        <v>241</v>
      </c>
      <c r="B44" s="65"/>
      <c r="C44" s="65" t="s">
        <v>64</v>
      </c>
      <c r="D44" s="66">
        <v>162.01585644361433</v>
      </c>
      <c r="E44" s="68"/>
      <c r="F44" s="100" t="s">
        <v>595</v>
      </c>
      <c r="G44" s="65"/>
      <c r="H44" s="69" t="s">
        <v>241</v>
      </c>
      <c r="I44" s="70"/>
      <c r="J44" s="70"/>
      <c r="K44" s="69" t="s">
        <v>1924</v>
      </c>
      <c r="L44" s="73">
        <v>1</v>
      </c>
      <c r="M44" s="74">
        <v>3304.407470703125</v>
      </c>
      <c r="N44" s="74">
        <v>1971.0208740234375</v>
      </c>
      <c r="O44" s="75"/>
      <c r="P44" s="76"/>
      <c r="Q44" s="76"/>
      <c r="R44" s="86"/>
      <c r="S44" s="48">
        <v>0</v>
      </c>
      <c r="T44" s="48">
        <v>1</v>
      </c>
      <c r="U44" s="49">
        <v>0</v>
      </c>
      <c r="V44" s="49">
        <v>0.003891</v>
      </c>
      <c r="W44" s="49">
        <v>0.006421</v>
      </c>
      <c r="X44" s="49">
        <v>0.419502</v>
      </c>
      <c r="Y44" s="49">
        <v>0</v>
      </c>
      <c r="Z44" s="49">
        <v>0</v>
      </c>
      <c r="AA44" s="71">
        <v>44</v>
      </c>
      <c r="AB44" s="71"/>
      <c r="AC44" s="72"/>
      <c r="AD44" s="78" t="s">
        <v>1224</v>
      </c>
      <c r="AE44" s="78">
        <v>644</v>
      </c>
      <c r="AF44" s="78">
        <v>142</v>
      </c>
      <c r="AG44" s="78">
        <v>4036</v>
      </c>
      <c r="AH44" s="78">
        <v>788</v>
      </c>
      <c r="AI44" s="78"/>
      <c r="AJ44" s="78" t="s">
        <v>1344</v>
      </c>
      <c r="AK44" s="78" t="s">
        <v>1146</v>
      </c>
      <c r="AL44" s="78"/>
      <c r="AM44" s="78"/>
      <c r="AN44" s="80">
        <v>40702.04173611111</v>
      </c>
      <c r="AO44" s="83" t="s">
        <v>1597</v>
      </c>
      <c r="AP44" s="78" t="b">
        <v>1</v>
      </c>
      <c r="AQ44" s="78" t="b">
        <v>0</v>
      </c>
      <c r="AR44" s="78" t="b">
        <v>1</v>
      </c>
      <c r="AS44" s="78"/>
      <c r="AT44" s="78">
        <v>0</v>
      </c>
      <c r="AU44" s="83" t="s">
        <v>1668</v>
      </c>
      <c r="AV44" s="78" t="b">
        <v>0</v>
      </c>
      <c r="AW44" s="78" t="s">
        <v>1758</v>
      </c>
      <c r="AX44" s="83" t="s">
        <v>1800</v>
      </c>
      <c r="AY44" s="78" t="s">
        <v>66</v>
      </c>
      <c r="AZ44" s="78" t="str">
        <f>REPLACE(INDEX(GroupVertices[Group],MATCH(Vertices[[#This Row],[Vertex]],GroupVertices[Vertex],0)),1,1,"")</f>
        <v>1</v>
      </c>
      <c r="BA44" s="48" t="s">
        <v>535</v>
      </c>
      <c r="BB44" s="48" t="s">
        <v>535</v>
      </c>
      <c r="BC44" s="48" t="s">
        <v>548</v>
      </c>
      <c r="BD44" s="48" t="s">
        <v>548</v>
      </c>
      <c r="BE44" s="48"/>
      <c r="BF44" s="48"/>
      <c r="BG44" s="116" t="s">
        <v>2304</v>
      </c>
      <c r="BH44" s="116" t="s">
        <v>2304</v>
      </c>
      <c r="BI44" s="116" t="s">
        <v>2362</v>
      </c>
      <c r="BJ44" s="116" t="s">
        <v>2362</v>
      </c>
      <c r="BK44" s="116">
        <v>0</v>
      </c>
      <c r="BL44" s="120">
        <v>0</v>
      </c>
      <c r="BM44" s="116">
        <v>0</v>
      </c>
      <c r="BN44" s="120">
        <v>0</v>
      </c>
      <c r="BO44" s="116">
        <v>0</v>
      </c>
      <c r="BP44" s="120">
        <v>0</v>
      </c>
      <c r="BQ44" s="116">
        <v>21</v>
      </c>
      <c r="BR44" s="120">
        <v>100</v>
      </c>
      <c r="BS44" s="116">
        <v>21</v>
      </c>
      <c r="BT44" s="2"/>
      <c r="BU44" s="3"/>
      <c r="BV44" s="3"/>
      <c r="BW44" s="3"/>
      <c r="BX44" s="3"/>
    </row>
    <row r="45" spans="1:76" ht="15">
      <c r="A45" s="64" t="s">
        <v>242</v>
      </c>
      <c r="B45" s="65"/>
      <c r="C45" s="65" t="s">
        <v>64</v>
      </c>
      <c r="D45" s="66">
        <v>162.02507792146096</v>
      </c>
      <c r="E45" s="68"/>
      <c r="F45" s="100" t="s">
        <v>596</v>
      </c>
      <c r="G45" s="65"/>
      <c r="H45" s="69" t="s">
        <v>242</v>
      </c>
      <c r="I45" s="70"/>
      <c r="J45" s="70"/>
      <c r="K45" s="69" t="s">
        <v>1925</v>
      </c>
      <c r="L45" s="73">
        <v>53.51338240245432</v>
      </c>
      <c r="M45" s="74">
        <v>6945.03076171875</v>
      </c>
      <c r="N45" s="74">
        <v>5975.873046875</v>
      </c>
      <c r="O45" s="75"/>
      <c r="P45" s="76"/>
      <c r="Q45" s="76"/>
      <c r="R45" s="86"/>
      <c r="S45" s="48">
        <v>0</v>
      </c>
      <c r="T45" s="48">
        <v>2</v>
      </c>
      <c r="U45" s="49">
        <v>76.666667</v>
      </c>
      <c r="V45" s="49">
        <v>0.003922</v>
      </c>
      <c r="W45" s="49">
        <v>0.00655</v>
      </c>
      <c r="X45" s="49">
        <v>0.740484</v>
      </c>
      <c r="Y45" s="49">
        <v>0</v>
      </c>
      <c r="Z45" s="49">
        <v>0</v>
      </c>
      <c r="AA45" s="71">
        <v>45</v>
      </c>
      <c r="AB45" s="71"/>
      <c r="AC45" s="72"/>
      <c r="AD45" s="78" t="s">
        <v>1225</v>
      </c>
      <c r="AE45" s="78">
        <v>96</v>
      </c>
      <c r="AF45" s="78">
        <v>224</v>
      </c>
      <c r="AG45" s="78">
        <v>67750</v>
      </c>
      <c r="AH45" s="78">
        <v>90007</v>
      </c>
      <c r="AI45" s="78"/>
      <c r="AJ45" s="78" t="s">
        <v>1345</v>
      </c>
      <c r="AK45" s="78" t="s">
        <v>1446</v>
      </c>
      <c r="AL45" s="78"/>
      <c r="AM45" s="78"/>
      <c r="AN45" s="80">
        <v>40227.200370370374</v>
      </c>
      <c r="AO45" s="83" t="s">
        <v>1598</v>
      </c>
      <c r="AP45" s="78" t="b">
        <v>0</v>
      </c>
      <c r="AQ45" s="78" t="b">
        <v>0</v>
      </c>
      <c r="AR45" s="78" t="b">
        <v>0</v>
      </c>
      <c r="AS45" s="78"/>
      <c r="AT45" s="78">
        <v>31</v>
      </c>
      <c r="AU45" s="83" t="s">
        <v>1668</v>
      </c>
      <c r="AV45" s="78" t="b">
        <v>0</v>
      </c>
      <c r="AW45" s="78" t="s">
        <v>1758</v>
      </c>
      <c r="AX45" s="83" t="s">
        <v>1801</v>
      </c>
      <c r="AY45" s="78" t="s">
        <v>66</v>
      </c>
      <c r="AZ45" s="78" t="str">
        <f>REPLACE(INDEX(GroupVertices[Group],MATCH(Vertices[[#This Row],[Vertex]],GroupVertices[Vertex],0)),1,1,"")</f>
        <v>3</v>
      </c>
      <c r="BA45" s="48" t="s">
        <v>536</v>
      </c>
      <c r="BB45" s="48" t="s">
        <v>536</v>
      </c>
      <c r="BC45" s="48" t="s">
        <v>548</v>
      </c>
      <c r="BD45" s="48" t="s">
        <v>548</v>
      </c>
      <c r="BE45" s="48"/>
      <c r="BF45" s="48"/>
      <c r="BG45" s="116" t="s">
        <v>2305</v>
      </c>
      <c r="BH45" s="116" t="s">
        <v>2305</v>
      </c>
      <c r="BI45" s="116" t="s">
        <v>2363</v>
      </c>
      <c r="BJ45" s="116" t="s">
        <v>2363</v>
      </c>
      <c r="BK45" s="116">
        <v>0</v>
      </c>
      <c r="BL45" s="120">
        <v>0</v>
      </c>
      <c r="BM45" s="116">
        <v>1</v>
      </c>
      <c r="BN45" s="120">
        <v>7.142857142857143</v>
      </c>
      <c r="BO45" s="116">
        <v>0</v>
      </c>
      <c r="BP45" s="120">
        <v>0</v>
      </c>
      <c r="BQ45" s="116">
        <v>13</v>
      </c>
      <c r="BR45" s="120">
        <v>92.85714285714286</v>
      </c>
      <c r="BS45" s="116">
        <v>14</v>
      </c>
      <c r="BT45" s="2"/>
      <c r="BU45" s="3"/>
      <c r="BV45" s="3"/>
      <c r="BW45" s="3"/>
      <c r="BX45" s="3"/>
    </row>
    <row r="46" spans="1:76" ht="15">
      <c r="A46" s="64" t="s">
        <v>272</v>
      </c>
      <c r="B46" s="65"/>
      <c r="C46" s="65" t="s">
        <v>64</v>
      </c>
      <c r="D46" s="66">
        <v>163.05068618928158</v>
      </c>
      <c r="E46" s="68"/>
      <c r="F46" s="100" t="s">
        <v>1695</v>
      </c>
      <c r="G46" s="65"/>
      <c r="H46" s="69" t="s">
        <v>272</v>
      </c>
      <c r="I46" s="70"/>
      <c r="J46" s="70"/>
      <c r="K46" s="69" t="s">
        <v>1926</v>
      </c>
      <c r="L46" s="73">
        <v>14.014186017068305</v>
      </c>
      <c r="M46" s="74">
        <v>6919.66357421875</v>
      </c>
      <c r="N46" s="74">
        <v>4580.69482421875</v>
      </c>
      <c r="O46" s="75"/>
      <c r="P46" s="76"/>
      <c r="Q46" s="76"/>
      <c r="R46" s="86"/>
      <c r="S46" s="48">
        <v>3</v>
      </c>
      <c r="T46" s="48">
        <v>0</v>
      </c>
      <c r="U46" s="49">
        <v>19</v>
      </c>
      <c r="V46" s="49">
        <v>0.002755</v>
      </c>
      <c r="W46" s="49">
        <v>0.0016</v>
      </c>
      <c r="X46" s="49">
        <v>1.132877</v>
      </c>
      <c r="Y46" s="49">
        <v>0</v>
      </c>
      <c r="Z46" s="49">
        <v>0</v>
      </c>
      <c r="AA46" s="71">
        <v>46</v>
      </c>
      <c r="AB46" s="71"/>
      <c r="AC46" s="72"/>
      <c r="AD46" s="78" t="s">
        <v>1226</v>
      </c>
      <c r="AE46" s="78">
        <v>275</v>
      </c>
      <c r="AF46" s="78">
        <v>9344</v>
      </c>
      <c r="AG46" s="78">
        <v>2685</v>
      </c>
      <c r="AH46" s="78">
        <v>5495</v>
      </c>
      <c r="AI46" s="78"/>
      <c r="AJ46" s="78" t="s">
        <v>1346</v>
      </c>
      <c r="AK46" s="78" t="s">
        <v>1422</v>
      </c>
      <c r="AL46" s="83" t="s">
        <v>1503</v>
      </c>
      <c r="AM46" s="78"/>
      <c r="AN46" s="80">
        <v>41069.85445601852</v>
      </c>
      <c r="AO46" s="83" t="s">
        <v>1599</v>
      </c>
      <c r="AP46" s="78" t="b">
        <v>0</v>
      </c>
      <c r="AQ46" s="78" t="b">
        <v>0</v>
      </c>
      <c r="AR46" s="78" t="b">
        <v>1</v>
      </c>
      <c r="AS46" s="78"/>
      <c r="AT46" s="78">
        <v>31</v>
      </c>
      <c r="AU46" s="83" t="s">
        <v>1670</v>
      </c>
      <c r="AV46" s="78" t="b">
        <v>1</v>
      </c>
      <c r="AW46" s="78" t="s">
        <v>1758</v>
      </c>
      <c r="AX46" s="83" t="s">
        <v>1802</v>
      </c>
      <c r="AY46" s="78" t="s">
        <v>65</v>
      </c>
      <c r="AZ46" s="78" t="str">
        <f>REPLACE(INDEX(GroupVertices[Group],MATCH(Vertices[[#This Row],[Vertex]],GroupVertices[Vertex],0)),1,1,"")</f>
        <v>3</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243</v>
      </c>
      <c r="B47" s="65"/>
      <c r="C47" s="65" t="s">
        <v>64</v>
      </c>
      <c r="D47" s="66">
        <v>162.02609003488317</v>
      </c>
      <c r="E47" s="68"/>
      <c r="F47" s="100" t="s">
        <v>597</v>
      </c>
      <c r="G47" s="65"/>
      <c r="H47" s="69" t="s">
        <v>243</v>
      </c>
      <c r="I47" s="70"/>
      <c r="J47" s="70"/>
      <c r="K47" s="69" t="s">
        <v>1927</v>
      </c>
      <c r="L47" s="73">
        <v>550.7922796862222</v>
      </c>
      <c r="M47" s="74">
        <v>6479.8173828125</v>
      </c>
      <c r="N47" s="74">
        <v>4102.26171875</v>
      </c>
      <c r="O47" s="75"/>
      <c r="P47" s="76"/>
      <c r="Q47" s="76"/>
      <c r="R47" s="86"/>
      <c r="S47" s="48">
        <v>0</v>
      </c>
      <c r="T47" s="48">
        <v>5</v>
      </c>
      <c r="U47" s="49">
        <v>802.666667</v>
      </c>
      <c r="V47" s="49">
        <v>0.004016</v>
      </c>
      <c r="W47" s="49">
        <v>0.00668</v>
      </c>
      <c r="X47" s="49">
        <v>1.982317</v>
      </c>
      <c r="Y47" s="49">
        <v>0</v>
      </c>
      <c r="Z47" s="49">
        <v>0</v>
      </c>
      <c r="AA47" s="71">
        <v>47</v>
      </c>
      <c r="AB47" s="71"/>
      <c r="AC47" s="72"/>
      <c r="AD47" s="78" t="s">
        <v>1227</v>
      </c>
      <c r="AE47" s="78">
        <v>579</v>
      </c>
      <c r="AF47" s="78">
        <v>233</v>
      </c>
      <c r="AG47" s="78">
        <v>850</v>
      </c>
      <c r="AH47" s="78">
        <v>1927</v>
      </c>
      <c r="AI47" s="78"/>
      <c r="AJ47" s="78" t="s">
        <v>1347</v>
      </c>
      <c r="AK47" s="78" t="s">
        <v>1447</v>
      </c>
      <c r="AL47" s="78"/>
      <c r="AM47" s="78"/>
      <c r="AN47" s="80">
        <v>43643.91813657407</v>
      </c>
      <c r="AO47" s="83" t="s">
        <v>1600</v>
      </c>
      <c r="AP47" s="78" t="b">
        <v>1</v>
      </c>
      <c r="AQ47" s="78" t="b">
        <v>0</v>
      </c>
      <c r="AR47" s="78" t="b">
        <v>0</v>
      </c>
      <c r="AS47" s="78"/>
      <c r="AT47" s="78">
        <v>0</v>
      </c>
      <c r="AU47" s="78"/>
      <c r="AV47" s="78" t="b">
        <v>0</v>
      </c>
      <c r="AW47" s="78" t="s">
        <v>1758</v>
      </c>
      <c r="AX47" s="83" t="s">
        <v>1803</v>
      </c>
      <c r="AY47" s="78" t="s">
        <v>66</v>
      </c>
      <c r="AZ47" s="78" t="str">
        <f>REPLACE(INDEX(GroupVertices[Group],MATCH(Vertices[[#This Row],[Vertex]],GroupVertices[Vertex],0)),1,1,"")</f>
        <v>3</v>
      </c>
      <c r="BA47" s="48"/>
      <c r="BB47" s="48"/>
      <c r="BC47" s="48"/>
      <c r="BD47" s="48"/>
      <c r="BE47" s="48" t="s">
        <v>2276</v>
      </c>
      <c r="BF47" s="48" t="s">
        <v>2276</v>
      </c>
      <c r="BG47" s="116" t="s">
        <v>2306</v>
      </c>
      <c r="BH47" s="116" t="s">
        <v>2332</v>
      </c>
      <c r="BI47" s="116" t="s">
        <v>2364</v>
      </c>
      <c r="BJ47" s="116" t="s">
        <v>2391</v>
      </c>
      <c r="BK47" s="116">
        <v>2</v>
      </c>
      <c r="BL47" s="120">
        <v>3.7037037037037037</v>
      </c>
      <c r="BM47" s="116">
        <v>0</v>
      </c>
      <c r="BN47" s="120">
        <v>0</v>
      </c>
      <c r="BO47" s="116">
        <v>0</v>
      </c>
      <c r="BP47" s="120">
        <v>0</v>
      </c>
      <c r="BQ47" s="116">
        <v>52</v>
      </c>
      <c r="BR47" s="120">
        <v>96.29629629629629</v>
      </c>
      <c r="BS47" s="116">
        <v>54</v>
      </c>
      <c r="BT47" s="2"/>
      <c r="BU47" s="3"/>
      <c r="BV47" s="3"/>
      <c r="BW47" s="3"/>
      <c r="BX47" s="3"/>
    </row>
    <row r="48" spans="1:76" ht="15">
      <c r="A48" s="64" t="s">
        <v>273</v>
      </c>
      <c r="B48" s="65"/>
      <c r="C48" s="65" t="s">
        <v>64</v>
      </c>
      <c r="D48" s="66">
        <v>163.37276317163227</v>
      </c>
      <c r="E48" s="68"/>
      <c r="F48" s="100" t="s">
        <v>1696</v>
      </c>
      <c r="G48" s="65"/>
      <c r="H48" s="69" t="s">
        <v>273</v>
      </c>
      <c r="I48" s="70"/>
      <c r="J48" s="70"/>
      <c r="K48" s="69" t="s">
        <v>1928</v>
      </c>
      <c r="L48" s="73">
        <v>1</v>
      </c>
      <c r="M48" s="74">
        <v>6048.77783203125</v>
      </c>
      <c r="N48" s="74">
        <v>3745.0205078125</v>
      </c>
      <c r="O48" s="75"/>
      <c r="P48" s="76"/>
      <c r="Q48" s="76"/>
      <c r="R48" s="86"/>
      <c r="S48" s="48">
        <v>1</v>
      </c>
      <c r="T48" s="48">
        <v>0</v>
      </c>
      <c r="U48" s="49">
        <v>0</v>
      </c>
      <c r="V48" s="49">
        <v>0.002695</v>
      </c>
      <c r="W48" s="49">
        <v>0.000538</v>
      </c>
      <c r="X48" s="49">
        <v>0.486994</v>
      </c>
      <c r="Y48" s="49">
        <v>0</v>
      </c>
      <c r="Z48" s="49">
        <v>0</v>
      </c>
      <c r="AA48" s="71">
        <v>48</v>
      </c>
      <c r="AB48" s="71"/>
      <c r="AC48" s="72"/>
      <c r="AD48" s="78" t="s">
        <v>1228</v>
      </c>
      <c r="AE48" s="78">
        <v>115</v>
      </c>
      <c r="AF48" s="78">
        <v>12208</v>
      </c>
      <c r="AG48" s="78">
        <v>1907</v>
      </c>
      <c r="AH48" s="78">
        <v>3530</v>
      </c>
      <c r="AI48" s="78"/>
      <c r="AJ48" s="78" t="s">
        <v>1348</v>
      </c>
      <c r="AK48" s="78" t="s">
        <v>1448</v>
      </c>
      <c r="AL48" s="83" t="s">
        <v>1504</v>
      </c>
      <c r="AM48" s="78"/>
      <c r="AN48" s="80">
        <v>43126.030381944445</v>
      </c>
      <c r="AO48" s="83" t="s">
        <v>1601</v>
      </c>
      <c r="AP48" s="78" t="b">
        <v>1</v>
      </c>
      <c r="AQ48" s="78" t="b">
        <v>0</v>
      </c>
      <c r="AR48" s="78" t="b">
        <v>0</v>
      </c>
      <c r="AS48" s="78"/>
      <c r="AT48" s="78">
        <v>29</v>
      </c>
      <c r="AU48" s="78"/>
      <c r="AV48" s="78" t="b">
        <v>0</v>
      </c>
      <c r="AW48" s="78" t="s">
        <v>1758</v>
      </c>
      <c r="AX48" s="83" t="s">
        <v>1804</v>
      </c>
      <c r="AY48" s="78" t="s">
        <v>65</v>
      </c>
      <c r="AZ48" s="78" t="str">
        <f>REPLACE(INDEX(GroupVertices[Group],MATCH(Vertices[[#This Row],[Vertex]],GroupVertices[Vertex],0)),1,1,"")</f>
        <v>3</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274</v>
      </c>
      <c r="B49" s="65"/>
      <c r="C49" s="65" t="s">
        <v>64</v>
      </c>
      <c r="D49" s="66">
        <v>189.3729448743071</v>
      </c>
      <c r="E49" s="68"/>
      <c r="F49" s="100" t="s">
        <v>1697</v>
      </c>
      <c r="G49" s="65"/>
      <c r="H49" s="69" t="s">
        <v>274</v>
      </c>
      <c r="I49" s="70"/>
      <c r="J49" s="70"/>
      <c r="K49" s="69" t="s">
        <v>1929</v>
      </c>
      <c r="L49" s="73">
        <v>1</v>
      </c>
      <c r="M49" s="74">
        <v>6384.29931640625</v>
      </c>
      <c r="N49" s="74">
        <v>2740.90234375</v>
      </c>
      <c r="O49" s="75"/>
      <c r="P49" s="76"/>
      <c r="Q49" s="76"/>
      <c r="R49" s="86"/>
      <c r="S49" s="48">
        <v>1</v>
      </c>
      <c r="T49" s="48">
        <v>0</v>
      </c>
      <c r="U49" s="49">
        <v>0</v>
      </c>
      <c r="V49" s="49">
        <v>0.002695</v>
      </c>
      <c r="W49" s="49">
        <v>0.000538</v>
      </c>
      <c r="X49" s="49">
        <v>0.486994</v>
      </c>
      <c r="Y49" s="49">
        <v>0</v>
      </c>
      <c r="Z49" s="49">
        <v>0</v>
      </c>
      <c r="AA49" s="71">
        <v>49</v>
      </c>
      <c r="AB49" s="71"/>
      <c r="AC49" s="72"/>
      <c r="AD49" s="78" t="s">
        <v>1229</v>
      </c>
      <c r="AE49" s="78">
        <v>3074</v>
      </c>
      <c r="AF49" s="78">
        <v>243409</v>
      </c>
      <c r="AG49" s="78">
        <v>14727</v>
      </c>
      <c r="AH49" s="78">
        <v>3255</v>
      </c>
      <c r="AI49" s="78"/>
      <c r="AJ49" s="78" t="s">
        <v>1349</v>
      </c>
      <c r="AK49" s="78"/>
      <c r="AL49" s="83" t="s">
        <v>1505</v>
      </c>
      <c r="AM49" s="78"/>
      <c r="AN49" s="80">
        <v>39754.975023148145</v>
      </c>
      <c r="AO49" s="83" t="s">
        <v>1602</v>
      </c>
      <c r="AP49" s="78" t="b">
        <v>0</v>
      </c>
      <c r="AQ49" s="78" t="b">
        <v>0</v>
      </c>
      <c r="AR49" s="78" t="b">
        <v>1</v>
      </c>
      <c r="AS49" s="78" t="s">
        <v>1102</v>
      </c>
      <c r="AT49" s="78">
        <v>2276</v>
      </c>
      <c r="AU49" s="83" t="s">
        <v>1669</v>
      </c>
      <c r="AV49" s="78" t="b">
        <v>1</v>
      </c>
      <c r="AW49" s="78" t="s">
        <v>1758</v>
      </c>
      <c r="AX49" s="83" t="s">
        <v>1805</v>
      </c>
      <c r="AY49" s="78" t="s">
        <v>65</v>
      </c>
      <c r="AZ49" s="78" t="str">
        <f>REPLACE(INDEX(GroupVertices[Group],MATCH(Vertices[[#This Row],[Vertex]],GroupVertices[Vertex],0)),1,1,"")</f>
        <v>3</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275</v>
      </c>
      <c r="B50" s="65"/>
      <c r="C50" s="65" t="s">
        <v>64</v>
      </c>
      <c r="D50" s="66">
        <v>185.90758097377068</v>
      </c>
      <c r="E50" s="68"/>
      <c r="F50" s="100" t="s">
        <v>1698</v>
      </c>
      <c r="G50" s="65"/>
      <c r="H50" s="69" t="s">
        <v>275</v>
      </c>
      <c r="I50" s="70"/>
      <c r="J50" s="70"/>
      <c r="K50" s="69" t="s">
        <v>1930</v>
      </c>
      <c r="L50" s="73">
        <v>1</v>
      </c>
      <c r="M50" s="74">
        <v>6139.2548828125</v>
      </c>
      <c r="N50" s="74">
        <v>5130.61376953125</v>
      </c>
      <c r="O50" s="75"/>
      <c r="P50" s="76"/>
      <c r="Q50" s="76"/>
      <c r="R50" s="86"/>
      <c r="S50" s="48">
        <v>1</v>
      </c>
      <c r="T50" s="48">
        <v>0</v>
      </c>
      <c r="U50" s="49">
        <v>0</v>
      </c>
      <c r="V50" s="49">
        <v>0.002695</v>
      </c>
      <c r="W50" s="49">
        <v>0.000538</v>
      </c>
      <c r="X50" s="49">
        <v>0.486994</v>
      </c>
      <c r="Y50" s="49">
        <v>0</v>
      </c>
      <c r="Z50" s="49">
        <v>0</v>
      </c>
      <c r="AA50" s="71">
        <v>50</v>
      </c>
      <c r="AB50" s="71"/>
      <c r="AC50" s="72"/>
      <c r="AD50" s="78" t="s">
        <v>1230</v>
      </c>
      <c r="AE50" s="78">
        <v>100857</v>
      </c>
      <c r="AF50" s="78">
        <v>212594</v>
      </c>
      <c r="AG50" s="78">
        <v>20053</v>
      </c>
      <c r="AH50" s="78">
        <v>44</v>
      </c>
      <c r="AI50" s="78">
        <v>-28800</v>
      </c>
      <c r="AJ50" s="78" t="s">
        <v>1350</v>
      </c>
      <c r="AK50" s="78" t="s">
        <v>1449</v>
      </c>
      <c r="AL50" s="83" t="s">
        <v>1506</v>
      </c>
      <c r="AM50" s="78" t="s">
        <v>1557</v>
      </c>
      <c r="AN50" s="80">
        <v>39936.92488425926</v>
      </c>
      <c r="AO50" s="83" t="s">
        <v>1603</v>
      </c>
      <c r="AP50" s="78" t="b">
        <v>0</v>
      </c>
      <c r="AQ50" s="78" t="b">
        <v>0</v>
      </c>
      <c r="AR50" s="78" t="b">
        <v>0</v>
      </c>
      <c r="AS50" s="78" t="s">
        <v>1102</v>
      </c>
      <c r="AT50" s="78">
        <v>1314</v>
      </c>
      <c r="AU50" s="83" t="s">
        <v>1675</v>
      </c>
      <c r="AV50" s="78" t="b">
        <v>1</v>
      </c>
      <c r="AW50" s="78" t="s">
        <v>1758</v>
      </c>
      <c r="AX50" s="83" t="s">
        <v>1806</v>
      </c>
      <c r="AY50" s="78" t="s">
        <v>65</v>
      </c>
      <c r="AZ50" s="78" t="str">
        <f>REPLACE(INDEX(GroupVertices[Group],MATCH(Vertices[[#This Row],[Vertex]],GroupVertices[Vertex],0)),1,1,"")</f>
        <v>3</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244</v>
      </c>
      <c r="B51" s="65"/>
      <c r="C51" s="65" t="s">
        <v>64</v>
      </c>
      <c r="D51" s="66">
        <v>162.1131317891916</v>
      </c>
      <c r="E51" s="68"/>
      <c r="F51" s="100" t="s">
        <v>598</v>
      </c>
      <c r="G51" s="65"/>
      <c r="H51" s="69" t="s">
        <v>244</v>
      </c>
      <c r="I51" s="70"/>
      <c r="J51" s="70"/>
      <c r="K51" s="69" t="s">
        <v>1931</v>
      </c>
      <c r="L51" s="73">
        <v>1</v>
      </c>
      <c r="M51" s="74">
        <v>9560.447265625</v>
      </c>
      <c r="N51" s="74">
        <v>5505.33154296875</v>
      </c>
      <c r="O51" s="75"/>
      <c r="P51" s="76"/>
      <c r="Q51" s="76"/>
      <c r="R51" s="86"/>
      <c r="S51" s="48">
        <v>1</v>
      </c>
      <c r="T51" s="48">
        <v>2</v>
      </c>
      <c r="U51" s="49">
        <v>0</v>
      </c>
      <c r="V51" s="49">
        <v>0.003906</v>
      </c>
      <c r="W51" s="49">
        <v>0.006984</v>
      </c>
      <c r="X51" s="49">
        <v>0.729568</v>
      </c>
      <c r="Y51" s="49">
        <v>1</v>
      </c>
      <c r="Z51" s="49">
        <v>0.5</v>
      </c>
      <c r="AA51" s="71">
        <v>51</v>
      </c>
      <c r="AB51" s="71"/>
      <c r="AC51" s="72"/>
      <c r="AD51" s="78" t="s">
        <v>1231</v>
      </c>
      <c r="AE51" s="78">
        <v>181</v>
      </c>
      <c r="AF51" s="78">
        <v>1007</v>
      </c>
      <c r="AG51" s="78">
        <v>3213</v>
      </c>
      <c r="AH51" s="78">
        <v>3185</v>
      </c>
      <c r="AI51" s="78"/>
      <c r="AJ51" s="78" t="s">
        <v>1351</v>
      </c>
      <c r="AK51" s="78" t="s">
        <v>1448</v>
      </c>
      <c r="AL51" s="83" t="s">
        <v>1507</v>
      </c>
      <c r="AM51" s="78"/>
      <c r="AN51" s="80">
        <v>39861.99726851852</v>
      </c>
      <c r="AO51" s="83" t="s">
        <v>1604</v>
      </c>
      <c r="AP51" s="78" t="b">
        <v>0</v>
      </c>
      <c r="AQ51" s="78" t="b">
        <v>0</v>
      </c>
      <c r="AR51" s="78" t="b">
        <v>1</v>
      </c>
      <c r="AS51" s="78"/>
      <c r="AT51" s="78">
        <v>71</v>
      </c>
      <c r="AU51" s="83" t="s">
        <v>1671</v>
      </c>
      <c r="AV51" s="78" t="b">
        <v>0</v>
      </c>
      <c r="AW51" s="78" t="s">
        <v>1758</v>
      </c>
      <c r="AX51" s="83" t="s">
        <v>1807</v>
      </c>
      <c r="AY51" s="78" t="s">
        <v>66</v>
      </c>
      <c r="AZ51" s="78" t="str">
        <f>REPLACE(INDEX(GroupVertices[Group],MATCH(Vertices[[#This Row],[Vertex]],GroupVertices[Vertex],0)),1,1,"")</f>
        <v>9</v>
      </c>
      <c r="BA51" s="48"/>
      <c r="BB51" s="48"/>
      <c r="BC51" s="48"/>
      <c r="BD51" s="48"/>
      <c r="BE51" s="48"/>
      <c r="BF51" s="48"/>
      <c r="BG51" s="116" t="s">
        <v>2307</v>
      </c>
      <c r="BH51" s="116" t="s">
        <v>2307</v>
      </c>
      <c r="BI51" s="116" t="s">
        <v>2365</v>
      </c>
      <c r="BJ51" s="116" t="s">
        <v>2365</v>
      </c>
      <c r="BK51" s="116">
        <v>0</v>
      </c>
      <c r="BL51" s="120">
        <v>0</v>
      </c>
      <c r="BM51" s="116">
        <v>0</v>
      </c>
      <c r="BN51" s="120">
        <v>0</v>
      </c>
      <c r="BO51" s="116">
        <v>0</v>
      </c>
      <c r="BP51" s="120">
        <v>0</v>
      </c>
      <c r="BQ51" s="116">
        <v>14</v>
      </c>
      <c r="BR51" s="120">
        <v>100</v>
      </c>
      <c r="BS51" s="116">
        <v>14</v>
      </c>
      <c r="BT51" s="2"/>
      <c r="BU51" s="3"/>
      <c r="BV51" s="3"/>
      <c r="BW51" s="3"/>
      <c r="BX51" s="3"/>
    </row>
    <row r="52" spans="1:76" ht="15">
      <c r="A52" s="64" t="s">
        <v>245</v>
      </c>
      <c r="B52" s="65"/>
      <c r="C52" s="65" t="s">
        <v>64</v>
      </c>
      <c r="D52" s="66">
        <v>162.4253125514142</v>
      </c>
      <c r="E52" s="68"/>
      <c r="F52" s="100" t="s">
        <v>599</v>
      </c>
      <c r="G52" s="65"/>
      <c r="H52" s="69" t="s">
        <v>245</v>
      </c>
      <c r="I52" s="70"/>
      <c r="J52" s="70"/>
      <c r="K52" s="69" t="s">
        <v>1932</v>
      </c>
      <c r="L52" s="73">
        <v>1</v>
      </c>
      <c r="M52" s="74">
        <v>9560.447265625</v>
      </c>
      <c r="N52" s="74">
        <v>4564.24951171875</v>
      </c>
      <c r="O52" s="75"/>
      <c r="P52" s="76"/>
      <c r="Q52" s="76"/>
      <c r="R52" s="86"/>
      <c r="S52" s="48">
        <v>2</v>
      </c>
      <c r="T52" s="48">
        <v>2</v>
      </c>
      <c r="U52" s="49">
        <v>0</v>
      </c>
      <c r="V52" s="49">
        <v>0.003906</v>
      </c>
      <c r="W52" s="49">
        <v>0.006984</v>
      </c>
      <c r="X52" s="49">
        <v>0.729568</v>
      </c>
      <c r="Y52" s="49">
        <v>0.5</v>
      </c>
      <c r="Z52" s="49">
        <v>1</v>
      </c>
      <c r="AA52" s="71">
        <v>52</v>
      </c>
      <c r="AB52" s="71"/>
      <c r="AC52" s="72"/>
      <c r="AD52" s="78" t="s">
        <v>1232</v>
      </c>
      <c r="AE52" s="78">
        <v>420</v>
      </c>
      <c r="AF52" s="78">
        <v>3783</v>
      </c>
      <c r="AG52" s="78">
        <v>4716</v>
      </c>
      <c r="AH52" s="78">
        <v>3104</v>
      </c>
      <c r="AI52" s="78"/>
      <c r="AJ52" s="78" t="s">
        <v>1352</v>
      </c>
      <c r="AK52" s="78" t="s">
        <v>1450</v>
      </c>
      <c r="AL52" s="83" t="s">
        <v>1508</v>
      </c>
      <c r="AM52" s="78"/>
      <c r="AN52" s="80">
        <v>39807.160775462966</v>
      </c>
      <c r="AO52" s="83" t="s">
        <v>1605</v>
      </c>
      <c r="AP52" s="78" t="b">
        <v>0</v>
      </c>
      <c r="AQ52" s="78" t="b">
        <v>0</v>
      </c>
      <c r="AR52" s="78" t="b">
        <v>1</v>
      </c>
      <c r="AS52" s="78"/>
      <c r="AT52" s="78">
        <v>92</v>
      </c>
      <c r="AU52" s="83" t="s">
        <v>1668</v>
      </c>
      <c r="AV52" s="78" t="b">
        <v>1</v>
      </c>
      <c r="AW52" s="78" t="s">
        <v>1758</v>
      </c>
      <c r="AX52" s="83" t="s">
        <v>1808</v>
      </c>
      <c r="AY52" s="78" t="s">
        <v>66</v>
      </c>
      <c r="AZ52" s="78" t="str">
        <f>REPLACE(INDEX(GroupVertices[Group],MATCH(Vertices[[#This Row],[Vertex]],GroupVertices[Vertex],0)),1,1,"")</f>
        <v>9</v>
      </c>
      <c r="BA52" s="48"/>
      <c r="BB52" s="48"/>
      <c r="BC52" s="48"/>
      <c r="BD52" s="48"/>
      <c r="BE52" s="48"/>
      <c r="BF52" s="48"/>
      <c r="BG52" s="116" t="s">
        <v>2308</v>
      </c>
      <c r="BH52" s="116" t="s">
        <v>2308</v>
      </c>
      <c r="BI52" s="116" t="s">
        <v>2366</v>
      </c>
      <c r="BJ52" s="116" t="s">
        <v>2366</v>
      </c>
      <c r="BK52" s="116">
        <v>2</v>
      </c>
      <c r="BL52" s="120">
        <v>6.451612903225806</v>
      </c>
      <c r="BM52" s="116">
        <v>1</v>
      </c>
      <c r="BN52" s="120">
        <v>3.225806451612903</v>
      </c>
      <c r="BO52" s="116">
        <v>0</v>
      </c>
      <c r="BP52" s="120">
        <v>0</v>
      </c>
      <c r="BQ52" s="116">
        <v>28</v>
      </c>
      <c r="BR52" s="120">
        <v>90.3225806451613</v>
      </c>
      <c r="BS52" s="116">
        <v>31</v>
      </c>
      <c r="BT52" s="2"/>
      <c r="BU52" s="3"/>
      <c r="BV52" s="3"/>
      <c r="BW52" s="3"/>
      <c r="BX52" s="3"/>
    </row>
    <row r="53" spans="1:76" ht="15">
      <c r="A53" s="64" t="s">
        <v>246</v>
      </c>
      <c r="B53" s="65"/>
      <c r="C53" s="65" t="s">
        <v>64</v>
      </c>
      <c r="D53" s="66">
        <v>162.0098962201281</v>
      </c>
      <c r="E53" s="68"/>
      <c r="F53" s="100" t="s">
        <v>600</v>
      </c>
      <c r="G53" s="65"/>
      <c r="H53" s="69" t="s">
        <v>246</v>
      </c>
      <c r="I53" s="70"/>
      <c r="J53" s="70"/>
      <c r="K53" s="69" t="s">
        <v>1933</v>
      </c>
      <c r="L53" s="73">
        <v>1</v>
      </c>
      <c r="M53" s="74">
        <v>9560.447265625</v>
      </c>
      <c r="N53" s="74">
        <v>1773.35205078125</v>
      </c>
      <c r="O53" s="75"/>
      <c r="P53" s="76"/>
      <c r="Q53" s="76"/>
      <c r="R53" s="86"/>
      <c r="S53" s="48">
        <v>0</v>
      </c>
      <c r="T53" s="48">
        <v>2</v>
      </c>
      <c r="U53" s="49">
        <v>0</v>
      </c>
      <c r="V53" s="49">
        <v>0.003906</v>
      </c>
      <c r="W53" s="49">
        <v>0.006984</v>
      </c>
      <c r="X53" s="49">
        <v>0.729568</v>
      </c>
      <c r="Y53" s="49">
        <v>0.5</v>
      </c>
      <c r="Z53" s="49">
        <v>0</v>
      </c>
      <c r="AA53" s="71">
        <v>53</v>
      </c>
      <c r="AB53" s="71"/>
      <c r="AC53" s="72"/>
      <c r="AD53" s="78" t="s">
        <v>1233</v>
      </c>
      <c r="AE53" s="78">
        <v>560</v>
      </c>
      <c r="AF53" s="78">
        <v>89</v>
      </c>
      <c r="AG53" s="78">
        <v>8135</v>
      </c>
      <c r="AH53" s="78">
        <v>17390</v>
      </c>
      <c r="AI53" s="78"/>
      <c r="AJ53" s="78" t="s">
        <v>1353</v>
      </c>
      <c r="AK53" s="78" t="s">
        <v>1126</v>
      </c>
      <c r="AL53" s="78"/>
      <c r="AM53" s="78"/>
      <c r="AN53" s="80">
        <v>41783.70300925926</v>
      </c>
      <c r="AO53" s="78"/>
      <c r="AP53" s="78" t="b">
        <v>1</v>
      </c>
      <c r="AQ53" s="78" t="b">
        <v>0</v>
      </c>
      <c r="AR53" s="78" t="b">
        <v>1</v>
      </c>
      <c r="AS53" s="78"/>
      <c r="AT53" s="78">
        <v>0</v>
      </c>
      <c r="AU53" s="83" t="s">
        <v>1668</v>
      </c>
      <c r="AV53" s="78" t="b">
        <v>0</v>
      </c>
      <c r="AW53" s="78" t="s">
        <v>1758</v>
      </c>
      <c r="AX53" s="83" t="s">
        <v>1809</v>
      </c>
      <c r="AY53" s="78" t="s">
        <v>66</v>
      </c>
      <c r="AZ53" s="78" t="str">
        <f>REPLACE(INDEX(GroupVertices[Group],MATCH(Vertices[[#This Row],[Vertex]],GroupVertices[Vertex],0)),1,1,"")</f>
        <v>8</v>
      </c>
      <c r="BA53" s="48"/>
      <c r="BB53" s="48"/>
      <c r="BC53" s="48"/>
      <c r="BD53" s="48"/>
      <c r="BE53" s="48"/>
      <c r="BF53" s="48"/>
      <c r="BG53" s="116" t="s">
        <v>2309</v>
      </c>
      <c r="BH53" s="116" t="s">
        <v>2309</v>
      </c>
      <c r="BI53" s="116" t="s">
        <v>2367</v>
      </c>
      <c r="BJ53" s="116" t="s">
        <v>2367</v>
      </c>
      <c r="BK53" s="116">
        <v>0</v>
      </c>
      <c r="BL53" s="120">
        <v>0</v>
      </c>
      <c r="BM53" s="116">
        <v>0</v>
      </c>
      <c r="BN53" s="120">
        <v>0</v>
      </c>
      <c r="BO53" s="116">
        <v>0</v>
      </c>
      <c r="BP53" s="120">
        <v>0</v>
      </c>
      <c r="BQ53" s="116">
        <v>5</v>
      </c>
      <c r="BR53" s="120">
        <v>100</v>
      </c>
      <c r="BS53" s="116">
        <v>5</v>
      </c>
      <c r="BT53" s="2"/>
      <c r="BU53" s="3"/>
      <c r="BV53" s="3"/>
      <c r="BW53" s="3"/>
      <c r="BX53" s="3"/>
    </row>
    <row r="54" spans="1:76" ht="15">
      <c r="A54" s="64" t="s">
        <v>276</v>
      </c>
      <c r="B54" s="65"/>
      <c r="C54" s="65" t="s">
        <v>64</v>
      </c>
      <c r="D54" s="66">
        <v>162.21827912805261</v>
      </c>
      <c r="E54" s="68"/>
      <c r="F54" s="100" t="s">
        <v>1699</v>
      </c>
      <c r="G54" s="65"/>
      <c r="H54" s="69" t="s">
        <v>276</v>
      </c>
      <c r="I54" s="70"/>
      <c r="J54" s="70"/>
      <c r="K54" s="69" t="s">
        <v>1934</v>
      </c>
      <c r="L54" s="73">
        <v>1</v>
      </c>
      <c r="M54" s="74">
        <v>9560.447265625</v>
      </c>
      <c r="N54" s="74">
        <v>826.387939453125</v>
      </c>
      <c r="O54" s="75"/>
      <c r="P54" s="76"/>
      <c r="Q54" s="76"/>
      <c r="R54" s="86"/>
      <c r="S54" s="48">
        <v>2</v>
      </c>
      <c r="T54" s="48">
        <v>0</v>
      </c>
      <c r="U54" s="49">
        <v>0</v>
      </c>
      <c r="V54" s="49">
        <v>0.003906</v>
      </c>
      <c r="W54" s="49">
        <v>0.006984</v>
      </c>
      <c r="X54" s="49">
        <v>0.729568</v>
      </c>
      <c r="Y54" s="49">
        <v>0.5</v>
      </c>
      <c r="Z54" s="49">
        <v>0</v>
      </c>
      <c r="AA54" s="71">
        <v>54</v>
      </c>
      <c r="AB54" s="71"/>
      <c r="AC54" s="72"/>
      <c r="AD54" s="78" t="s">
        <v>1234</v>
      </c>
      <c r="AE54" s="78">
        <v>4294</v>
      </c>
      <c r="AF54" s="78">
        <v>1942</v>
      </c>
      <c r="AG54" s="78">
        <v>3184</v>
      </c>
      <c r="AH54" s="78">
        <v>203</v>
      </c>
      <c r="AI54" s="78"/>
      <c r="AJ54" s="78" t="s">
        <v>1354</v>
      </c>
      <c r="AK54" s="78" t="s">
        <v>1448</v>
      </c>
      <c r="AL54" s="83" t="s">
        <v>1509</v>
      </c>
      <c r="AM54" s="78"/>
      <c r="AN54" s="80">
        <v>42230.9756712963</v>
      </c>
      <c r="AO54" s="83" t="s">
        <v>1606</v>
      </c>
      <c r="AP54" s="78" t="b">
        <v>1</v>
      </c>
      <c r="AQ54" s="78" t="b">
        <v>0</v>
      </c>
      <c r="AR54" s="78" t="b">
        <v>0</v>
      </c>
      <c r="AS54" s="78"/>
      <c r="AT54" s="78">
        <v>21</v>
      </c>
      <c r="AU54" s="83" t="s">
        <v>1668</v>
      </c>
      <c r="AV54" s="78" t="b">
        <v>0</v>
      </c>
      <c r="AW54" s="78" t="s">
        <v>1758</v>
      </c>
      <c r="AX54" s="83" t="s">
        <v>1810</v>
      </c>
      <c r="AY54" s="78" t="s">
        <v>65</v>
      </c>
      <c r="AZ54" s="78" t="str">
        <f>REPLACE(INDEX(GroupVertices[Group],MATCH(Vertices[[#This Row],[Vertex]],GroupVertices[Vertex],0)),1,1,"")</f>
        <v>8</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247</v>
      </c>
      <c r="B55" s="65"/>
      <c r="C55" s="65" t="s">
        <v>64</v>
      </c>
      <c r="D55" s="66">
        <v>162.09783763081182</v>
      </c>
      <c r="E55" s="68"/>
      <c r="F55" s="100" t="s">
        <v>601</v>
      </c>
      <c r="G55" s="65"/>
      <c r="H55" s="69" t="s">
        <v>247</v>
      </c>
      <c r="I55" s="70"/>
      <c r="J55" s="70"/>
      <c r="K55" s="69" t="s">
        <v>1935</v>
      </c>
      <c r="L55" s="73">
        <v>386.40256157588567</v>
      </c>
      <c r="M55" s="74">
        <v>7366.56005859375</v>
      </c>
      <c r="N55" s="74">
        <v>4180.9892578125</v>
      </c>
      <c r="O55" s="75"/>
      <c r="P55" s="76"/>
      <c r="Q55" s="76"/>
      <c r="R55" s="86"/>
      <c r="S55" s="48">
        <v>0</v>
      </c>
      <c r="T55" s="48">
        <v>4</v>
      </c>
      <c r="U55" s="49">
        <v>562.666667</v>
      </c>
      <c r="V55" s="49">
        <v>0.003984</v>
      </c>
      <c r="W55" s="49">
        <v>0.006636</v>
      </c>
      <c r="X55" s="49">
        <v>1.558486</v>
      </c>
      <c r="Y55" s="49">
        <v>0</v>
      </c>
      <c r="Z55" s="49">
        <v>0</v>
      </c>
      <c r="AA55" s="71">
        <v>55</v>
      </c>
      <c r="AB55" s="71"/>
      <c r="AC55" s="72"/>
      <c r="AD55" s="78" t="s">
        <v>1235</v>
      </c>
      <c r="AE55" s="78">
        <v>799</v>
      </c>
      <c r="AF55" s="78">
        <v>871</v>
      </c>
      <c r="AG55" s="78">
        <v>3698</v>
      </c>
      <c r="AH55" s="78">
        <v>13792</v>
      </c>
      <c r="AI55" s="78"/>
      <c r="AJ55" s="78" t="s">
        <v>1355</v>
      </c>
      <c r="AK55" s="78" t="s">
        <v>1451</v>
      </c>
      <c r="AL55" s="78"/>
      <c r="AM55" s="78"/>
      <c r="AN55" s="80">
        <v>40405.717627314814</v>
      </c>
      <c r="AO55" s="83" t="s">
        <v>1607</v>
      </c>
      <c r="AP55" s="78" t="b">
        <v>1</v>
      </c>
      <c r="AQ55" s="78" t="b">
        <v>0</v>
      </c>
      <c r="AR55" s="78" t="b">
        <v>1</v>
      </c>
      <c r="AS55" s="78"/>
      <c r="AT55" s="78">
        <v>8</v>
      </c>
      <c r="AU55" s="83" t="s">
        <v>1668</v>
      </c>
      <c r="AV55" s="78" t="b">
        <v>0</v>
      </c>
      <c r="AW55" s="78" t="s">
        <v>1758</v>
      </c>
      <c r="AX55" s="83" t="s">
        <v>1811</v>
      </c>
      <c r="AY55" s="78" t="s">
        <v>66</v>
      </c>
      <c r="AZ55" s="78" t="str">
        <f>REPLACE(INDEX(GroupVertices[Group],MATCH(Vertices[[#This Row],[Vertex]],GroupVertices[Vertex],0)),1,1,"")</f>
        <v>3</v>
      </c>
      <c r="BA55" s="48" t="s">
        <v>537</v>
      </c>
      <c r="BB55" s="48" t="s">
        <v>537</v>
      </c>
      <c r="BC55" s="48" t="s">
        <v>548</v>
      </c>
      <c r="BD55" s="48" t="s">
        <v>548</v>
      </c>
      <c r="BE55" s="48"/>
      <c r="BF55" s="48"/>
      <c r="BG55" s="116" t="s">
        <v>2310</v>
      </c>
      <c r="BH55" s="116" t="s">
        <v>2310</v>
      </c>
      <c r="BI55" s="116" t="s">
        <v>2368</v>
      </c>
      <c r="BJ55" s="116" t="s">
        <v>2368</v>
      </c>
      <c r="BK55" s="116">
        <v>2</v>
      </c>
      <c r="BL55" s="120">
        <v>13.333333333333334</v>
      </c>
      <c r="BM55" s="116">
        <v>0</v>
      </c>
      <c r="BN55" s="120">
        <v>0</v>
      </c>
      <c r="BO55" s="116">
        <v>0</v>
      </c>
      <c r="BP55" s="120">
        <v>0</v>
      </c>
      <c r="BQ55" s="116">
        <v>13</v>
      </c>
      <c r="BR55" s="120">
        <v>86.66666666666667</v>
      </c>
      <c r="BS55" s="116">
        <v>15</v>
      </c>
      <c r="BT55" s="2"/>
      <c r="BU55" s="3"/>
      <c r="BV55" s="3"/>
      <c r="BW55" s="3"/>
      <c r="BX55" s="3"/>
    </row>
    <row r="56" spans="1:76" ht="15">
      <c r="A56" s="64" t="s">
        <v>277</v>
      </c>
      <c r="B56" s="65"/>
      <c r="C56" s="65" t="s">
        <v>64</v>
      </c>
      <c r="D56" s="66">
        <v>164.7296698996502</v>
      </c>
      <c r="E56" s="68"/>
      <c r="F56" s="100" t="s">
        <v>1700</v>
      </c>
      <c r="G56" s="65"/>
      <c r="H56" s="69" t="s">
        <v>277</v>
      </c>
      <c r="I56" s="70"/>
      <c r="J56" s="70"/>
      <c r="K56" s="69" t="s">
        <v>1936</v>
      </c>
      <c r="L56" s="73">
        <v>1</v>
      </c>
      <c r="M56" s="74">
        <v>7652.8583984375</v>
      </c>
      <c r="N56" s="74">
        <v>3138.8984375</v>
      </c>
      <c r="O56" s="75"/>
      <c r="P56" s="76"/>
      <c r="Q56" s="76"/>
      <c r="R56" s="86"/>
      <c r="S56" s="48">
        <v>1</v>
      </c>
      <c r="T56" s="48">
        <v>0</v>
      </c>
      <c r="U56" s="49">
        <v>0</v>
      </c>
      <c r="V56" s="49">
        <v>0.002681</v>
      </c>
      <c r="W56" s="49">
        <v>0.000534</v>
      </c>
      <c r="X56" s="49">
        <v>0.481178</v>
      </c>
      <c r="Y56" s="49">
        <v>0</v>
      </c>
      <c r="Z56" s="49">
        <v>0</v>
      </c>
      <c r="AA56" s="71">
        <v>56</v>
      </c>
      <c r="AB56" s="71"/>
      <c r="AC56" s="72"/>
      <c r="AD56" s="78" t="s">
        <v>1236</v>
      </c>
      <c r="AE56" s="78">
        <v>528</v>
      </c>
      <c r="AF56" s="78">
        <v>24274</v>
      </c>
      <c r="AG56" s="78">
        <v>4476</v>
      </c>
      <c r="AH56" s="78">
        <v>782</v>
      </c>
      <c r="AI56" s="78">
        <v>-18000</v>
      </c>
      <c r="AJ56" s="78" t="s">
        <v>1356</v>
      </c>
      <c r="AK56" s="78" t="s">
        <v>1452</v>
      </c>
      <c r="AL56" s="83" t="s">
        <v>1510</v>
      </c>
      <c r="AM56" s="78" t="s">
        <v>1558</v>
      </c>
      <c r="AN56" s="80">
        <v>39661.68898148148</v>
      </c>
      <c r="AO56" s="83" t="s">
        <v>1608</v>
      </c>
      <c r="AP56" s="78" t="b">
        <v>0</v>
      </c>
      <c r="AQ56" s="78" t="b">
        <v>0</v>
      </c>
      <c r="AR56" s="78" t="b">
        <v>0</v>
      </c>
      <c r="AS56" s="78" t="s">
        <v>1102</v>
      </c>
      <c r="AT56" s="78">
        <v>533</v>
      </c>
      <c r="AU56" s="83" t="s">
        <v>1676</v>
      </c>
      <c r="AV56" s="78" t="b">
        <v>1</v>
      </c>
      <c r="AW56" s="78" t="s">
        <v>1758</v>
      </c>
      <c r="AX56" s="83" t="s">
        <v>1812</v>
      </c>
      <c r="AY56" s="78" t="s">
        <v>65</v>
      </c>
      <c r="AZ56" s="78" t="str">
        <f>REPLACE(INDEX(GroupVertices[Group],MATCH(Vertices[[#This Row],[Vertex]],GroupVertices[Vertex],0)),1,1,"")</f>
        <v>3</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278</v>
      </c>
      <c r="B57" s="65"/>
      <c r="C57" s="65" t="s">
        <v>64</v>
      </c>
      <c r="D57" s="66">
        <v>162</v>
      </c>
      <c r="E57" s="68"/>
      <c r="F57" s="100" t="s">
        <v>615</v>
      </c>
      <c r="G57" s="65"/>
      <c r="H57" s="69" t="s">
        <v>278</v>
      </c>
      <c r="I57" s="70"/>
      <c r="J57" s="70"/>
      <c r="K57" s="69" t="s">
        <v>1937</v>
      </c>
      <c r="L57" s="73">
        <v>1</v>
      </c>
      <c r="M57" s="74">
        <v>7764.005859375</v>
      </c>
      <c r="N57" s="74">
        <v>4888.751953125</v>
      </c>
      <c r="O57" s="75"/>
      <c r="P57" s="76"/>
      <c r="Q57" s="76"/>
      <c r="R57" s="86"/>
      <c r="S57" s="48">
        <v>1</v>
      </c>
      <c r="T57" s="48">
        <v>0</v>
      </c>
      <c r="U57" s="49">
        <v>0</v>
      </c>
      <c r="V57" s="49">
        <v>0.002681</v>
      </c>
      <c r="W57" s="49">
        <v>0.000534</v>
      </c>
      <c r="X57" s="49">
        <v>0.481178</v>
      </c>
      <c r="Y57" s="49">
        <v>0</v>
      </c>
      <c r="Z57" s="49">
        <v>0</v>
      </c>
      <c r="AA57" s="71">
        <v>57</v>
      </c>
      <c r="AB57" s="71"/>
      <c r="AC57" s="72"/>
      <c r="AD57" s="78" t="s">
        <v>1237</v>
      </c>
      <c r="AE57" s="78">
        <v>22</v>
      </c>
      <c r="AF57" s="78">
        <v>1</v>
      </c>
      <c r="AG57" s="78">
        <v>14</v>
      </c>
      <c r="AH57" s="78">
        <v>0</v>
      </c>
      <c r="AI57" s="78"/>
      <c r="AJ57" s="78"/>
      <c r="AK57" s="78"/>
      <c r="AL57" s="78"/>
      <c r="AM57" s="78"/>
      <c r="AN57" s="80">
        <v>42823.010567129626</v>
      </c>
      <c r="AO57" s="78"/>
      <c r="AP57" s="78" t="b">
        <v>1</v>
      </c>
      <c r="AQ57" s="78" t="b">
        <v>1</v>
      </c>
      <c r="AR57" s="78" t="b">
        <v>0</v>
      </c>
      <c r="AS57" s="78"/>
      <c r="AT57" s="78">
        <v>0</v>
      </c>
      <c r="AU57" s="78"/>
      <c r="AV57" s="78" t="b">
        <v>0</v>
      </c>
      <c r="AW57" s="78" t="s">
        <v>1758</v>
      </c>
      <c r="AX57" s="83" t="s">
        <v>1813</v>
      </c>
      <c r="AY57" s="78" t="s">
        <v>65</v>
      </c>
      <c r="AZ57" s="78" t="str">
        <f>REPLACE(INDEX(GroupVertices[Group],MATCH(Vertices[[#This Row],[Vertex]],GroupVertices[Vertex],0)),1,1,"")</f>
        <v>3</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250</v>
      </c>
      <c r="B58" s="65"/>
      <c r="C58" s="65" t="s">
        <v>64</v>
      </c>
      <c r="D58" s="66">
        <v>164.54411577224843</v>
      </c>
      <c r="E58" s="68"/>
      <c r="F58" s="100" t="s">
        <v>604</v>
      </c>
      <c r="G58" s="65"/>
      <c r="H58" s="69" t="s">
        <v>250</v>
      </c>
      <c r="I58" s="70"/>
      <c r="J58" s="70"/>
      <c r="K58" s="69" t="s">
        <v>1938</v>
      </c>
      <c r="L58" s="73">
        <v>1</v>
      </c>
      <c r="M58" s="74">
        <v>815.3771362304688</v>
      </c>
      <c r="N58" s="74">
        <v>7564.26513671875</v>
      </c>
      <c r="O58" s="75"/>
      <c r="P58" s="76"/>
      <c r="Q58" s="76"/>
      <c r="R58" s="86"/>
      <c r="S58" s="48">
        <v>1</v>
      </c>
      <c r="T58" s="48">
        <v>1</v>
      </c>
      <c r="U58" s="49">
        <v>0</v>
      </c>
      <c r="V58" s="49">
        <v>0.003891</v>
      </c>
      <c r="W58" s="49">
        <v>0.006421</v>
      </c>
      <c r="X58" s="49">
        <v>0.419502</v>
      </c>
      <c r="Y58" s="49">
        <v>0</v>
      </c>
      <c r="Z58" s="49">
        <v>1</v>
      </c>
      <c r="AA58" s="71">
        <v>58</v>
      </c>
      <c r="AB58" s="71"/>
      <c r="AC58" s="72"/>
      <c r="AD58" s="78" t="s">
        <v>1238</v>
      </c>
      <c r="AE58" s="78">
        <v>6242</v>
      </c>
      <c r="AF58" s="78">
        <v>22624</v>
      </c>
      <c r="AG58" s="78">
        <v>80663</v>
      </c>
      <c r="AH58" s="78">
        <v>34178</v>
      </c>
      <c r="AI58" s="78"/>
      <c r="AJ58" s="78" t="s">
        <v>1357</v>
      </c>
      <c r="AK58" s="78" t="s">
        <v>1425</v>
      </c>
      <c r="AL58" s="83" t="s">
        <v>1511</v>
      </c>
      <c r="AM58" s="78"/>
      <c r="AN58" s="80">
        <v>39261.002974537034</v>
      </c>
      <c r="AO58" s="83" t="s">
        <v>1609</v>
      </c>
      <c r="AP58" s="78" t="b">
        <v>0</v>
      </c>
      <c r="AQ58" s="78" t="b">
        <v>0</v>
      </c>
      <c r="AR58" s="78" t="b">
        <v>1</v>
      </c>
      <c r="AS58" s="78"/>
      <c r="AT58" s="78">
        <v>1076</v>
      </c>
      <c r="AU58" s="83" t="s">
        <v>1670</v>
      </c>
      <c r="AV58" s="78" t="b">
        <v>1</v>
      </c>
      <c r="AW58" s="78" t="s">
        <v>1758</v>
      </c>
      <c r="AX58" s="83" t="s">
        <v>1814</v>
      </c>
      <c r="AY58" s="78" t="s">
        <v>66</v>
      </c>
      <c r="AZ58" s="78" t="str">
        <f>REPLACE(INDEX(GroupVertices[Group],MATCH(Vertices[[#This Row],[Vertex]],GroupVertices[Vertex],0)),1,1,"")</f>
        <v>1</v>
      </c>
      <c r="BA58" s="48"/>
      <c r="BB58" s="48"/>
      <c r="BC58" s="48"/>
      <c r="BD58" s="48"/>
      <c r="BE58" s="48"/>
      <c r="BF58" s="48"/>
      <c r="BG58" s="116" t="s">
        <v>2311</v>
      </c>
      <c r="BH58" s="116" t="s">
        <v>2311</v>
      </c>
      <c r="BI58" s="116" t="s">
        <v>2369</v>
      </c>
      <c r="BJ58" s="116" t="s">
        <v>2369</v>
      </c>
      <c r="BK58" s="116">
        <v>0</v>
      </c>
      <c r="BL58" s="120">
        <v>0</v>
      </c>
      <c r="BM58" s="116">
        <v>0</v>
      </c>
      <c r="BN58" s="120">
        <v>0</v>
      </c>
      <c r="BO58" s="116">
        <v>0</v>
      </c>
      <c r="BP58" s="120">
        <v>0</v>
      </c>
      <c r="BQ58" s="116">
        <v>5</v>
      </c>
      <c r="BR58" s="120">
        <v>100</v>
      </c>
      <c r="BS58" s="116">
        <v>5</v>
      </c>
      <c r="BT58" s="2"/>
      <c r="BU58" s="3"/>
      <c r="BV58" s="3"/>
      <c r="BW58" s="3"/>
      <c r="BX58" s="3"/>
    </row>
    <row r="59" spans="1:76" ht="15">
      <c r="A59" s="64" t="s">
        <v>279</v>
      </c>
      <c r="B59" s="65"/>
      <c r="C59" s="65" t="s">
        <v>64</v>
      </c>
      <c r="D59" s="66">
        <v>162.66180972106628</v>
      </c>
      <c r="E59" s="68"/>
      <c r="F59" s="100" t="s">
        <v>1701</v>
      </c>
      <c r="G59" s="65"/>
      <c r="H59" s="69" t="s">
        <v>279</v>
      </c>
      <c r="I59" s="70"/>
      <c r="J59" s="70"/>
      <c r="K59" s="69" t="s">
        <v>1939</v>
      </c>
      <c r="L59" s="73">
        <v>1</v>
      </c>
      <c r="M59" s="74">
        <v>5537.111328125</v>
      </c>
      <c r="N59" s="74">
        <v>2808.54052734375</v>
      </c>
      <c r="O59" s="75"/>
      <c r="P59" s="76"/>
      <c r="Q59" s="76"/>
      <c r="R59" s="86"/>
      <c r="S59" s="48">
        <v>1</v>
      </c>
      <c r="T59" s="48">
        <v>0</v>
      </c>
      <c r="U59" s="49">
        <v>0</v>
      </c>
      <c r="V59" s="49">
        <v>0.003891</v>
      </c>
      <c r="W59" s="49">
        <v>0.006421</v>
      </c>
      <c r="X59" s="49">
        <v>0.419502</v>
      </c>
      <c r="Y59" s="49">
        <v>0</v>
      </c>
      <c r="Z59" s="49">
        <v>0</v>
      </c>
      <c r="AA59" s="71">
        <v>59</v>
      </c>
      <c r="AB59" s="71"/>
      <c r="AC59" s="72"/>
      <c r="AD59" s="78" t="s">
        <v>1239</v>
      </c>
      <c r="AE59" s="78">
        <v>2330</v>
      </c>
      <c r="AF59" s="78">
        <v>5886</v>
      </c>
      <c r="AG59" s="78">
        <v>373627</v>
      </c>
      <c r="AH59" s="78">
        <v>12059</v>
      </c>
      <c r="AI59" s="78"/>
      <c r="AJ59" s="78" t="s">
        <v>1358</v>
      </c>
      <c r="AK59" s="78" t="s">
        <v>1453</v>
      </c>
      <c r="AL59" s="83" t="s">
        <v>1512</v>
      </c>
      <c r="AM59" s="78"/>
      <c r="AN59" s="80">
        <v>40011.23898148148</v>
      </c>
      <c r="AO59" s="83" t="s">
        <v>1610</v>
      </c>
      <c r="AP59" s="78" t="b">
        <v>0</v>
      </c>
      <c r="AQ59" s="78" t="b">
        <v>0</v>
      </c>
      <c r="AR59" s="78" t="b">
        <v>1</v>
      </c>
      <c r="AS59" s="78"/>
      <c r="AT59" s="78">
        <v>214</v>
      </c>
      <c r="AU59" s="83" t="s">
        <v>1669</v>
      </c>
      <c r="AV59" s="78" t="b">
        <v>0</v>
      </c>
      <c r="AW59" s="78" t="s">
        <v>1758</v>
      </c>
      <c r="AX59" s="83" t="s">
        <v>1815</v>
      </c>
      <c r="AY59" s="78" t="s">
        <v>65</v>
      </c>
      <c r="AZ59" s="78" t="str">
        <f>REPLACE(INDEX(GroupVertices[Group],MATCH(Vertices[[#This Row],[Vertex]],GroupVertices[Vertex],0)),1,1,"")</f>
        <v>1</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280</v>
      </c>
      <c r="B60" s="65"/>
      <c r="C60" s="65" t="s">
        <v>64</v>
      </c>
      <c r="D60" s="66">
        <v>162.86501960483292</v>
      </c>
      <c r="E60" s="68"/>
      <c r="F60" s="100" t="s">
        <v>1702</v>
      </c>
      <c r="G60" s="65"/>
      <c r="H60" s="69" t="s">
        <v>280</v>
      </c>
      <c r="I60" s="70"/>
      <c r="J60" s="70"/>
      <c r="K60" s="69" t="s">
        <v>1940</v>
      </c>
      <c r="L60" s="73">
        <v>1</v>
      </c>
      <c r="M60" s="74">
        <v>4177.51220703125</v>
      </c>
      <c r="N60" s="74">
        <v>4775.705078125</v>
      </c>
      <c r="O60" s="75"/>
      <c r="P60" s="76"/>
      <c r="Q60" s="76"/>
      <c r="R60" s="86"/>
      <c r="S60" s="48">
        <v>1</v>
      </c>
      <c r="T60" s="48">
        <v>0</v>
      </c>
      <c r="U60" s="49">
        <v>0</v>
      </c>
      <c r="V60" s="49">
        <v>0.003891</v>
      </c>
      <c r="W60" s="49">
        <v>0.006421</v>
      </c>
      <c r="X60" s="49">
        <v>0.419502</v>
      </c>
      <c r="Y60" s="49">
        <v>0</v>
      </c>
      <c r="Z60" s="49">
        <v>0</v>
      </c>
      <c r="AA60" s="71">
        <v>60</v>
      </c>
      <c r="AB60" s="71"/>
      <c r="AC60" s="72"/>
      <c r="AD60" s="78" t="s">
        <v>1240</v>
      </c>
      <c r="AE60" s="78">
        <v>1036</v>
      </c>
      <c r="AF60" s="78">
        <v>7693</v>
      </c>
      <c r="AG60" s="78">
        <v>67061</v>
      </c>
      <c r="AH60" s="78">
        <v>56625</v>
      </c>
      <c r="AI60" s="78"/>
      <c r="AJ60" s="78" t="s">
        <v>1359</v>
      </c>
      <c r="AK60" s="78" t="s">
        <v>1454</v>
      </c>
      <c r="AL60" s="83" t="s">
        <v>1513</v>
      </c>
      <c r="AM60" s="78"/>
      <c r="AN60" s="80">
        <v>40231.43208333333</v>
      </c>
      <c r="AO60" s="83" t="s">
        <v>1611</v>
      </c>
      <c r="AP60" s="78" t="b">
        <v>0</v>
      </c>
      <c r="AQ60" s="78" t="b">
        <v>0</v>
      </c>
      <c r="AR60" s="78" t="b">
        <v>1</v>
      </c>
      <c r="AS60" s="78"/>
      <c r="AT60" s="78">
        <v>382</v>
      </c>
      <c r="AU60" s="83" t="s">
        <v>1670</v>
      </c>
      <c r="AV60" s="78" t="b">
        <v>1</v>
      </c>
      <c r="AW60" s="78" t="s">
        <v>1758</v>
      </c>
      <c r="AX60" s="83" t="s">
        <v>1816</v>
      </c>
      <c r="AY60" s="78" t="s">
        <v>65</v>
      </c>
      <c r="AZ60" s="78" t="str">
        <f>REPLACE(INDEX(GroupVertices[Group],MATCH(Vertices[[#This Row],[Vertex]],GroupVertices[Vertex],0)),1,1,"")</f>
        <v>1</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281</v>
      </c>
      <c r="B61" s="65"/>
      <c r="C61" s="65" t="s">
        <v>64</v>
      </c>
      <c r="D61" s="66">
        <v>170.70563737245587</v>
      </c>
      <c r="E61" s="68"/>
      <c r="F61" s="100" t="s">
        <v>1703</v>
      </c>
      <c r="G61" s="65"/>
      <c r="H61" s="69" t="s">
        <v>281</v>
      </c>
      <c r="I61" s="70"/>
      <c r="J61" s="70"/>
      <c r="K61" s="69" t="s">
        <v>1941</v>
      </c>
      <c r="L61" s="73">
        <v>1</v>
      </c>
      <c r="M61" s="74">
        <v>4087.05517578125</v>
      </c>
      <c r="N61" s="74">
        <v>9090.4814453125</v>
      </c>
      <c r="O61" s="75"/>
      <c r="P61" s="76"/>
      <c r="Q61" s="76"/>
      <c r="R61" s="86"/>
      <c r="S61" s="48">
        <v>1</v>
      </c>
      <c r="T61" s="48">
        <v>0</v>
      </c>
      <c r="U61" s="49">
        <v>0</v>
      </c>
      <c r="V61" s="49">
        <v>0.003891</v>
      </c>
      <c r="W61" s="49">
        <v>0.006421</v>
      </c>
      <c r="X61" s="49">
        <v>0.419502</v>
      </c>
      <c r="Y61" s="49">
        <v>0</v>
      </c>
      <c r="Z61" s="49">
        <v>0</v>
      </c>
      <c r="AA61" s="71">
        <v>61</v>
      </c>
      <c r="AB61" s="71"/>
      <c r="AC61" s="72"/>
      <c r="AD61" s="78" t="s">
        <v>1241</v>
      </c>
      <c r="AE61" s="78">
        <v>430</v>
      </c>
      <c r="AF61" s="78">
        <v>77414</v>
      </c>
      <c r="AG61" s="78">
        <v>2492</v>
      </c>
      <c r="AH61" s="78">
        <v>18169</v>
      </c>
      <c r="AI61" s="78"/>
      <c r="AJ61" s="78" t="s">
        <v>1360</v>
      </c>
      <c r="AK61" s="78" t="s">
        <v>1446</v>
      </c>
      <c r="AL61" s="78"/>
      <c r="AM61" s="78"/>
      <c r="AN61" s="80">
        <v>40974.752280092594</v>
      </c>
      <c r="AO61" s="83" t="s">
        <v>1612</v>
      </c>
      <c r="AP61" s="78" t="b">
        <v>1</v>
      </c>
      <c r="AQ61" s="78" t="b">
        <v>0</v>
      </c>
      <c r="AR61" s="78" t="b">
        <v>0</v>
      </c>
      <c r="AS61" s="78" t="s">
        <v>1102</v>
      </c>
      <c r="AT61" s="78">
        <v>579</v>
      </c>
      <c r="AU61" s="83" t="s">
        <v>1668</v>
      </c>
      <c r="AV61" s="78" t="b">
        <v>1</v>
      </c>
      <c r="AW61" s="78" t="s">
        <v>1758</v>
      </c>
      <c r="AX61" s="83" t="s">
        <v>1817</v>
      </c>
      <c r="AY61" s="78" t="s">
        <v>65</v>
      </c>
      <c r="AZ61" s="78" t="str">
        <f>REPLACE(INDEX(GroupVertices[Group],MATCH(Vertices[[#This Row],[Vertex]],GroupVertices[Vertex],0)),1,1,"")</f>
        <v>1</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282</v>
      </c>
      <c r="B62" s="65"/>
      <c r="C62" s="65" t="s">
        <v>64</v>
      </c>
      <c r="D62" s="66">
        <v>162.01045850536264</v>
      </c>
      <c r="E62" s="68"/>
      <c r="F62" s="100" t="s">
        <v>1704</v>
      </c>
      <c r="G62" s="65"/>
      <c r="H62" s="69" t="s">
        <v>282</v>
      </c>
      <c r="I62" s="70"/>
      <c r="J62" s="70"/>
      <c r="K62" s="69" t="s">
        <v>1942</v>
      </c>
      <c r="L62" s="73">
        <v>1</v>
      </c>
      <c r="M62" s="74">
        <v>1503.970703125</v>
      </c>
      <c r="N62" s="74">
        <v>8677.2001953125</v>
      </c>
      <c r="O62" s="75"/>
      <c r="P62" s="76"/>
      <c r="Q62" s="76"/>
      <c r="R62" s="86"/>
      <c r="S62" s="48">
        <v>1</v>
      </c>
      <c r="T62" s="48">
        <v>0</v>
      </c>
      <c r="U62" s="49">
        <v>0</v>
      </c>
      <c r="V62" s="49">
        <v>0.003891</v>
      </c>
      <c r="W62" s="49">
        <v>0.006421</v>
      </c>
      <c r="X62" s="49">
        <v>0.419502</v>
      </c>
      <c r="Y62" s="49">
        <v>0</v>
      </c>
      <c r="Z62" s="49">
        <v>0</v>
      </c>
      <c r="AA62" s="71">
        <v>62</v>
      </c>
      <c r="AB62" s="71"/>
      <c r="AC62" s="72"/>
      <c r="AD62" s="78" t="s">
        <v>1242</v>
      </c>
      <c r="AE62" s="78">
        <v>169</v>
      </c>
      <c r="AF62" s="78">
        <v>94</v>
      </c>
      <c r="AG62" s="78">
        <v>1828</v>
      </c>
      <c r="AH62" s="78">
        <v>7992</v>
      </c>
      <c r="AI62" s="78"/>
      <c r="AJ62" s="78" t="s">
        <v>1361</v>
      </c>
      <c r="AK62" s="78"/>
      <c r="AL62" s="78"/>
      <c r="AM62" s="78"/>
      <c r="AN62" s="80">
        <v>42044.11116898148</v>
      </c>
      <c r="AO62" s="83" t="s">
        <v>1613</v>
      </c>
      <c r="AP62" s="78" t="b">
        <v>1</v>
      </c>
      <c r="AQ62" s="78" t="b">
        <v>0</v>
      </c>
      <c r="AR62" s="78" t="b">
        <v>1</v>
      </c>
      <c r="AS62" s="78"/>
      <c r="AT62" s="78">
        <v>0</v>
      </c>
      <c r="AU62" s="83" t="s">
        <v>1668</v>
      </c>
      <c r="AV62" s="78" t="b">
        <v>0</v>
      </c>
      <c r="AW62" s="78" t="s">
        <v>1758</v>
      </c>
      <c r="AX62" s="83" t="s">
        <v>1818</v>
      </c>
      <c r="AY62" s="78" t="s">
        <v>65</v>
      </c>
      <c r="AZ62" s="78" t="str">
        <f>REPLACE(INDEX(GroupVertices[Group],MATCH(Vertices[[#This Row],[Vertex]],GroupVertices[Vertex],0)),1,1,"")</f>
        <v>1</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251</v>
      </c>
      <c r="B63" s="65"/>
      <c r="C63" s="65" t="s">
        <v>64</v>
      </c>
      <c r="D63" s="66">
        <v>162.24493144817032</v>
      </c>
      <c r="E63" s="68"/>
      <c r="F63" s="100" t="s">
        <v>605</v>
      </c>
      <c r="G63" s="65"/>
      <c r="H63" s="69" t="s">
        <v>251</v>
      </c>
      <c r="I63" s="70"/>
      <c r="J63" s="70"/>
      <c r="K63" s="69" t="s">
        <v>1943</v>
      </c>
      <c r="L63" s="73">
        <v>1</v>
      </c>
      <c r="M63" s="74">
        <v>3237.58740234375</v>
      </c>
      <c r="N63" s="74">
        <v>352.9058837890625</v>
      </c>
      <c r="O63" s="75"/>
      <c r="P63" s="76"/>
      <c r="Q63" s="76"/>
      <c r="R63" s="86"/>
      <c r="S63" s="48">
        <v>1</v>
      </c>
      <c r="T63" s="48">
        <v>1</v>
      </c>
      <c r="U63" s="49">
        <v>0</v>
      </c>
      <c r="V63" s="49">
        <v>0.003891</v>
      </c>
      <c r="W63" s="49">
        <v>0.006421</v>
      </c>
      <c r="X63" s="49">
        <v>0.419502</v>
      </c>
      <c r="Y63" s="49">
        <v>0</v>
      </c>
      <c r="Z63" s="49">
        <v>1</v>
      </c>
      <c r="AA63" s="71">
        <v>63</v>
      </c>
      <c r="AB63" s="71"/>
      <c r="AC63" s="72"/>
      <c r="AD63" s="78" t="s">
        <v>1243</v>
      </c>
      <c r="AE63" s="78">
        <v>832</v>
      </c>
      <c r="AF63" s="78">
        <v>2179</v>
      </c>
      <c r="AG63" s="78">
        <v>39851</v>
      </c>
      <c r="AH63" s="78">
        <v>123878</v>
      </c>
      <c r="AI63" s="78"/>
      <c r="AJ63" s="78" t="s">
        <v>1362</v>
      </c>
      <c r="AK63" s="78" t="s">
        <v>1455</v>
      </c>
      <c r="AL63" s="83" t="s">
        <v>1514</v>
      </c>
      <c r="AM63" s="78"/>
      <c r="AN63" s="80">
        <v>41436.7271412037</v>
      </c>
      <c r="AO63" s="83" t="s">
        <v>1614</v>
      </c>
      <c r="AP63" s="78" t="b">
        <v>0</v>
      </c>
      <c r="AQ63" s="78" t="b">
        <v>0</v>
      </c>
      <c r="AR63" s="78" t="b">
        <v>1</v>
      </c>
      <c r="AS63" s="78"/>
      <c r="AT63" s="78">
        <v>22</v>
      </c>
      <c r="AU63" s="83" t="s">
        <v>1668</v>
      </c>
      <c r="AV63" s="78" t="b">
        <v>0</v>
      </c>
      <c r="AW63" s="78" t="s">
        <v>1758</v>
      </c>
      <c r="AX63" s="83" t="s">
        <v>1819</v>
      </c>
      <c r="AY63" s="78" t="s">
        <v>66</v>
      </c>
      <c r="AZ63" s="78" t="str">
        <f>REPLACE(INDEX(GroupVertices[Group],MATCH(Vertices[[#This Row],[Vertex]],GroupVertices[Vertex],0)),1,1,"")</f>
        <v>1</v>
      </c>
      <c r="BA63" s="48"/>
      <c r="BB63" s="48"/>
      <c r="BC63" s="48"/>
      <c r="BD63" s="48"/>
      <c r="BE63" s="48"/>
      <c r="BF63" s="48"/>
      <c r="BG63" s="116" t="s">
        <v>2312</v>
      </c>
      <c r="BH63" s="116" t="s">
        <v>2312</v>
      </c>
      <c r="BI63" s="116" t="s">
        <v>2370</v>
      </c>
      <c r="BJ63" s="116" t="s">
        <v>2370</v>
      </c>
      <c r="BK63" s="116">
        <v>0</v>
      </c>
      <c r="BL63" s="120">
        <v>0</v>
      </c>
      <c r="BM63" s="116">
        <v>0</v>
      </c>
      <c r="BN63" s="120">
        <v>0</v>
      </c>
      <c r="BO63" s="116">
        <v>0</v>
      </c>
      <c r="BP63" s="120">
        <v>0</v>
      </c>
      <c r="BQ63" s="116">
        <v>13</v>
      </c>
      <c r="BR63" s="120">
        <v>100</v>
      </c>
      <c r="BS63" s="116">
        <v>13</v>
      </c>
      <c r="BT63" s="2"/>
      <c r="BU63" s="3"/>
      <c r="BV63" s="3"/>
      <c r="BW63" s="3"/>
      <c r="BX63" s="3"/>
    </row>
    <row r="64" spans="1:76" ht="15">
      <c r="A64" s="64" t="s">
        <v>283</v>
      </c>
      <c r="B64" s="65"/>
      <c r="C64" s="65" t="s">
        <v>64</v>
      </c>
      <c r="D64" s="66">
        <v>215.34456248706675</v>
      </c>
      <c r="E64" s="68"/>
      <c r="F64" s="100" t="s">
        <v>1705</v>
      </c>
      <c r="G64" s="65"/>
      <c r="H64" s="69" t="s">
        <v>283</v>
      </c>
      <c r="I64" s="70"/>
      <c r="J64" s="70"/>
      <c r="K64" s="69" t="s">
        <v>1944</v>
      </c>
      <c r="L64" s="73">
        <v>1</v>
      </c>
      <c r="M64" s="74">
        <v>1039.3604736328125</v>
      </c>
      <c r="N64" s="74">
        <v>7827.6142578125</v>
      </c>
      <c r="O64" s="75"/>
      <c r="P64" s="76"/>
      <c r="Q64" s="76"/>
      <c r="R64" s="86"/>
      <c r="S64" s="48">
        <v>1</v>
      </c>
      <c r="T64" s="48">
        <v>0</v>
      </c>
      <c r="U64" s="49">
        <v>0</v>
      </c>
      <c r="V64" s="49">
        <v>0.003891</v>
      </c>
      <c r="W64" s="49">
        <v>0.006421</v>
      </c>
      <c r="X64" s="49">
        <v>0.419502</v>
      </c>
      <c r="Y64" s="49">
        <v>0</v>
      </c>
      <c r="Z64" s="49">
        <v>0</v>
      </c>
      <c r="AA64" s="71">
        <v>64</v>
      </c>
      <c r="AB64" s="71"/>
      <c r="AC64" s="72"/>
      <c r="AD64" s="78" t="s">
        <v>1244</v>
      </c>
      <c r="AE64" s="78">
        <v>4504</v>
      </c>
      <c r="AF64" s="78">
        <v>474356</v>
      </c>
      <c r="AG64" s="78">
        <v>378643</v>
      </c>
      <c r="AH64" s="78">
        <v>1503</v>
      </c>
      <c r="AI64" s="78"/>
      <c r="AJ64" s="78" t="s">
        <v>1363</v>
      </c>
      <c r="AK64" s="78"/>
      <c r="AL64" s="83" t="s">
        <v>1515</v>
      </c>
      <c r="AM64" s="78"/>
      <c r="AN64" s="80">
        <v>39861.870671296296</v>
      </c>
      <c r="AO64" s="83" t="s">
        <v>1615</v>
      </c>
      <c r="AP64" s="78" t="b">
        <v>0</v>
      </c>
      <c r="AQ64" s="78" t="b">
        <v>0</v>
      </c>
      <c r="AR64" s="78" t="b">
        <v>0</v>
      </c>
      <c r="AS64" s="78"/>
      <c r="AT64" s="78">
        <v>5579</v>
      </c>
      <c r="AU64" s="83" t="s">
        <v>1668</v>
      </c>
      <c r="AV64" s="78" t="b">
        <v>1</v>
      </c>
      <c r="AW64" s="78" t="s">
        <v>1758</v>
      </c>
      <c r="AX64" s="83" t="s">
        <v>1820</v>
      </c>
      <c r="AY64" s="78" t="s">
        <v>65</v>
      </c>
      <c r="AZ64" s="78" t="str">
        <f>REPLACE(INDEX(GroupVertices[Group],MATCH(Vertices[[#This Row],[Vertex]],GroupVertices[Vertex],0)),1,1,"")</f>
        <v>1</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284</v>
      </c>
      <c r="B65" s="65"/>
      <c r="C65" s="65" t="s">
        <v>64</v>
      </c>
      <c r="D65" s="66">
        <v>162.20118565692226</v>
      </c>
      <c r="E65" s="68"/>
      <c r="F65" s="100" t="s">
        <v>1706</v>
      </c>
      <c r="G65" s="65"/>
      <c r="H65" s="69" t="s">
        <v>284</v>
      </c>
      <c r="I65" s="70"/>
      <c r="J65" s="70"/>
      <c r="K65" s="69" t="s">
        <v>1945</v>
      </c>
      <c r="L65" s="73">
        <v>1</v>
      </c>
      <c r="M65" s="74">
        <v>5176.81689453125</v>
      </c>
      <c r="N65" s="74">
        <v>3377.389404296875</v>
      </c>
      <c r="O65" s="75"/>
      <c r="P65" s="76"/>
      <c r="Q65" s="76"/>
      <c r="R65" s="86"/>
      <c r="S65" s="48">
        <v>1</v>
      </c>
      <c r="T65" s="48">
        <v>0</v>
      </c>
      <c r="U65" s="49">
        <v>0</v>
      </c>
      <c r="V65" s="49">
        <v>0.003891</v>
      </c>
      <c r="W65" s="49">
        <v>0.006421</v>
      </c>
      <c r="X65" s="49">
        <v>0.419502</v>
      </c>
      <c r="Y65" s="49">
        <v>0</v>
      </c>
      <c r="Z65" s="49">
        <v>0</v>
      </c>
      <c r="AA65" s="71">
        <v>65</v>
      </c>
      <c r="AB65" s="71"/>
      <c r="AC65" s="72"/>
      <c r="AD65" s="78" t="s">
        <v>1245</v>
      </c>
      <c r="AE65" s="78">
        <v>1391</v>
      </c>
      <c r="AF65" s="78">
        <v>1790</v>
      </c>
      <c r="AG65" s="78">
        <v>38437</v>
      </c>
      <c r="AH65" s="78">
        <v>86184</v>
      </c>
      <c r="AI65" s="78"/>
      <c r="AJ65" s="78" t="s">
        <v>1364</v>
      </c>
      <c r="AK65" s="78" t="s">
        <v>1456</v>
      </c>
      <c r="AL65" s="83" t="s">
        <v>1516</v>
      </c>
      <c r="AM65" s="78"/>
      <c r="AN65" s="80">
        <v>40907.14501157407</v>
      </c>
      <c r="AO65" s="83" t="s">
        <v>1616</v>
      </c>
      <c r="AP65" s="78" t="b">
        <v>0</v>
      </c>
      <c r="AQ65" s="78" t="b">
        <v>0</v>
      </c>
      <c r="AR65" s="78" t="b">
        <v>0</v>
      </c>
      <c r="AS65" s="78"/>
      <c r="AT65" s="78">
        <v>249</v>
      </c>
      <c r="AU65" s="83" t="s">
        <v>1668</v>
      </c>
      <c r="AV65" s="78" t="b">
        <v>0</v>
      </c>
      <c r="AW65" s="78" t="s">
        <v>1758</v>
      </c>
      <c r="AX65" s="83" t="s">
        <v>1821</v>
      </c>
      <c r="AY65" s="78" t="s">
        <v>65</v>
      </c>
      <c r="AZ65" s="78" t="str">
        <f>REPLACE(INDEX(GroupVertices[Group],MATCH(Vertices[[#This Row],[Vertex]],GroupVertices[Vertex],0)),1,1,"")</f>
        <v>1</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285</v>
      </c>
      <c r="B66" s="65"/>
      <c r="C66" s="65" t="s">
        <v>64</v>
      </c>
      <c r="D66" s="66">
        <v>1000</v>
      </c>
      <c r="E66" s="68"/>
      <c r="F66" s="100" t="s">
        <v>1707</v>
      </c>
      <c r="G66" s="65"/>
      <c r="H66" s="69" t="s">
        <v>285</v>
      </c>
      <c r="I66" s="70"/>
      <c r="J66" s="70"/>
      <c r="K66" s="69" t="s">
        <v>1946</v>
      </c>
      <c r="L66" s="73">
        <v>1</v>
      </c>
      <c r="M66" s="74">
        <v>5176.771484375</v>
      </c>
      <c r="N66" s="74">
        <v>4553.81494140625</v>
      </c>
      <c r="O66" s="75"/>
      <c r="P66" s="76"/>
      <c r="Q66" s="76"/>
      <c r="R66" s="86"/>
      <c r="S66" s="48">
        <v>1</v>
      </c>
      <c r="T66" s="48">
        <v>0</v>
      </c>
      <c r="U66" s="49">
        <v>0</v>
      </c>
      <c r="V66" s="49">
        <v>0.003891</v>
      </c>
      <c r="W66" s="49">
        <v>0.006421</v>
      </c>
      <c r="X66" s="49">
        <v>0.419502</v>
      </c>
      <c r="Y66" s="49">
        <v>0</v>
      </c>
      <c r="Z66" s="49">
        <v>0</v>
      </c>
      <c r="AA66" s="71">
        <v>66</v>
      </c>
      <c r="AB66" s="71"/>
      <c r="AC66" s="72"/>
      <c r="AD66" s="78" t="s">
        <v>1246</v>
      </c>
      <c r="AE66" s="78">
        <v>635</v>
      </c>
      <c r="AF66" s="78">
        <v>7451735</v>
      </c>
      <c r="AG66" s="78">
        <v>114695</v>
      </c>
      <c r="AH66" s="78">
        <v>244</v>
      </c>
      <c r="AI66" s="78"/>
      <c r="AJ66" s="78" t="s">
        <v>1365</v>
      </c>
      <c r="AK66" s="78"/>
      <c r="AL66" s="83" t="s">
        <v>1517</v>
      </c>
      <c r="AM66" s="78"/>
      <c r="AN66" s="80">
        <v>39151.99486111111</v>
      </c>
      <c r="AO66" s="83" t="s">
        <v>1617</v>
      </c>
      <c r="AP66" s="78" t="b">
        <v>0</v>
      </c>
      <c r="AQ66" s="78" t="b">
        <v>0</v>
      </c>
      <c r="AR66" s="78" t="b">
        <v>1</v>
      </c>
      <c r="AS66" s="78"/>
      <c r="AT66" s="78">
        <v>19347</v>
      </c>
      <c r="AU66" s="83" t="s">
        <v>1670</v>
      </c>
      <c r="AV66" s="78" t="b">
        <v>1</v>
      </c>
      <c r="AW66" s="78" t="s">
        <v>1758</v>
      </c>
      <c r="AX66" s="83" t="s">
        <v>1822</v>
      </c>
      <c r="AY66" s="78" t="s">
        <v>65</v>
      </c>
      <c r="AZ66" s="78" t="str">
        <f>REPLACE(INDEX(GroupVertices[Group],MATCH(Vertices[[#This Row],[Vertex]],GroupVertices[Vertex],0)),1,1,"")</f>
        <v>1</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286</v>
      </c>
      <c r="B67" s="65"/>
      <c r="C67" s="65" t="s">
        <v>64</v>
      </c>
      <c r="D67" s="66">
        <v>1000</v>
      </c>
      <c r="E67" s="68"/>
      <c r="F67" s="100" t="s">
        <v>1708</v>
      </c>
      <c r="G67" s="65"/>
      <c r="H67" s="69" t="s">
        <v>286</v>
      </c>
      <c r="I67" s="70"/>
      <c r="J67" s="70"/>
      <c r="K67" s="69" t="s">
        <v>1947</v>
      </c>
      <c r="L67" s="73">
        <v>1</v>
      </c>
      <c r="M67" s="74">
        <v>2234.117919921875</v>
      </c>
      <c r="N67" s="74">
        <v>6470.9921875</v>
      </c>
      <c r="O67" s="75"/>
      <c r="P67" s="76"/>
      <c r="Q67" s="76"/>
      <c r="R67" s="86"/>
      <c r="S67" s="48">
        <v>1</v>
      </c>
      <c r="T67" s="48">
        <v>0</v>
      </c>
      <c r="U67" s="49">
        <v>0</v>
      </c>
      <c r="V67" s="49">
        <v>0.003891</v>
      </c>
      <c r="W67" s="49">
        <v>0.006421</v>
      </c>
      <c r="X67" s="49">
        <v>0.419502</v>
      </c>
      <c r="Y67" s="49">
        <v>0</v>
      </c>
      <c r="Z67" s="49">
        <v>0</v>
      </c>
      <c r="AA67" s="71">
        <v>67</v>
      </c>
      <c r="AB67" s="71"/>
      <c r="AC67" s="72"/>
      <c r="AD67" s="78" t="s">
        <v>1247</v>
      </c>
      <c r="AE67" s="78">
        <v>103</v>
      </c>
      <c r="AF67" s="78">
        <v>56676611</v>
      </c>
      <c r="AG67" s="78">
        <v>11870</v>
      </c>
      <c r="AH67" s="78">
        <v>6327</v>
      </c>
      <c r="AI67" s="78"/>
      <c r="AJ67" s="78" t="s">
        <v>1366</v>
      </c>
      <c r="AK67" s="78" t="s">
        <v>1457</v>
      </c>
      <c r="AL67" s="83" t="s">
        <v>1518</v>
      </c>
      <c r="AM67" s="78"/>
      <c r="AN67" s="80">
        <v>39133.60826388889</v>
      </c>
      <c r="AO67" s="83" t="s">
        <v>1618</v>
      </c>
      <c r="AP67" s="78" t="b">
        <v>0</v>
      </c>
      <c r="AQ67" s="78" t="b">
        <v>0</v>
      </c>
      <c r="AR67" s="78" t="b">
        <v>1</v>
      </c>
      <c r="AS67" s="78"/>
      <c r="AT67" s="78">
        <v>90708</v>
      </c>
      <c r="AU67" s="83" t="s">
        <v>1677</v>
      </c>
      <c r="AV67" s="78" t="b">
        <v>1</v>
      </c>
      <c r="AW67" s="78" t="s">
        <v>1758</v>
      </c>
      <c r="AX67" s="83" t="s">
        <v>1823</v>
      </c>
      <c r="AY67" s="78" t="s">
        <v>65</v>
      </c>
      <c r="AZ67" s="78" t="str">
        <f>REPLACE(INDEX(GroupVertices[Group],MATCH(Vertices[[#This Row],[Vertex]],GroupVertices[Vertex],0)),1,1,"")</f>
        <v>1</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287</v>
      </c>
      <c r="B68" s="65"/>
      <c r="C68" s="65" t="s">
        <v>64</v>
      </c>
      <c r="D68" s="66">
        <v>192.93468446404555</v>
      </c>
      <c r="E68" s="68"/>
      <c r="F68" s="100" t="s">
        <v>1709</v>
      </c>
      <c r="G68" s="65"/>
      <c r="H68" s="69" t="s">
        <v>287</v>
      </c>
      <c r="I68" s="70"/>
      <c r="J68" s="70"/>
      <c r="K68" s="69" t="s">
        <v>1948</v>
      </c>
      <c r="L68" s="73">
        <v>1</v>
      </c>
      <c r="M68" s="74">
        <v>3420.72607421875</v>
      </c>
      <c r="N68" s="74">
        <v>8876.9873046875</v>
      </c>
      <c r="O68" s="75"/>
      <c r="P68" s="76"/>
      <c r="Q68" s="76"/>
      <c r="R68" s="86"/>
      <c r="S68" s="48">
        <v>1</v>
      </c>
      <c r="T68" s="48">
        <v>0</v>
      </c>
      <c r="U68" s="49">
        <v>0</v>
      </c>
      <c r="V68" s="49">
        <v>0.003891</v>
      </c>
      <c r="W68" s="49">
        <v>0.006421</v>
      </c>
      <c r="X68" s="49">
        <v>0.419502</v>
      </c>
      <c r="Y68" s="49">
        <v>0</v>
      </c>
      <c r="Z68" s="49">
        <v>0</v>
      </c>
      <c r="AA68" s="71">
        <v>68</v>
      </c>
      <c r="AB68" s="71"/>
      <c r="AC68" s="72"/>
      <c r="AD68" s="78" t="s">
        <v>1248</v>
      </c>
      <c r="AE68" s="78">
        <v>75</v>
      </c>
      <c r="AF68" s="78">
        <v>275081</v>
      </c>
      <c r="AG68" s="78">
        <v>28567</v>
      </c>
      <c r="AH68" s="78">
        <v>2217</v>
      </c>
      <c r="AI68" s="78"/>
      <c r="AJ68" s="78" t="s">
        <v>1367</v>
      </c>
      <c r="AK68" s="78" t="s">
        <v>1422</v>
      </c>
      <c r="AL68" s="83" t="s">
        <v>1519</v>
      </c>
      <c r="AM68" s="78"/>
      <c r="AN68" s="80">
        <v>39720.5096875</v>
      </c>
      <c r="AO68" s="83" t="s">
        <v>1619</v>
      </c>
      <c r="AP68" s="78" t="b">
        <v>0</v>
      </c>
      <c r="AQ68" s="78" t="b">
        <v>0</v>
      </c>
      <c r="AR68" s="78" t="b">
        <v>0</v>
      </c>
      <c r="AS68" s="78"/>
      <c r="AT68" s="78">
        <v>2293</v>
      </c>
      <c r="AU68" s="83" t="s">
        <v>1668</v>
      </c>
      <c r="AV68" s="78" t="b">
        <v>1</v>
      </c>
      <c r="AW68" s="78" t="s">
        <v>1758</v>
      </c>
      <c r="AX68" s="83" t="s">
        <v>1824</v>
      </c>
      <c r="AY68" s="78" t="s">
        <v>65</v>
      </c>
      <c r="AZ68" s="78" t="str">
        <f>REPLACE(INDEX(GroupVertices[Group],MATCH(Vertices[[#This Row],[Vertex]],GroupVertices[Vertex],0)),1,1,"")</f>
        <v>1</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288</v>
      </c>
      <c r="B69" s="65"/>
      <c r="C69" s="65" t="s">
        <v>64</v>
      </c>
      <c r="D69" s="66">
        <v>162.12437749388263</v>
      </c>
      <c r="E69" s="68"/>
      <c r="F69" s="100" t="s">
        <v>1710</v>
      </c>
      <c r="G69" s="65"/>
      <c r="H69" s="69" t="s">
        <v>288</v>
      </c>
      <c r="I69" s="70"/>
      <c r="J69" s="70"/>
      <c r="K69" s="69" t="s">
        <v>1949</v>
      </c>
      <c r="L69" s="73">
        <v>1</v>
      </c>
      <c r="M69" s="74">
        <v>4251.9580078125</v>
      </c>
      <c r="N69" s="74">
        <v>8405.6005859375</v>
      </c>
      <c r="O69" s="75"/>
      <c r="P69" s="76"/>
      <c r="Q69" s="76"/>
      <c r="R69" s="86"/>
      <c r="S69" s="48">
        <v>1</v>
      </c>
      <c r="T69" s="48">
        <v>0</v>
      </c>
      <c r="U69" s="49">
        <v>0</v>
      </c>
      <c r="V69" s="49">
        <v>0.003891</v>
      </c>
      <c r="W69" s="49">
        <v>0.006421</v>
      </c>
      <c r="X69" s="49">
        <v>0.419502</v>
      </c>
      <c r="Y69" s="49">
        <v>0</v>
      </c>
      <c r="Z69" s="49">
        <v>0</v>
      </c>
      <c r="AA69" s="71">
        <v>69</v>
      </c>
      <c r="AB69" s="71"/>
      <c r="AC69" s="72"/>
      <c r="AD69" s="78" t="s">
        <v>1249</v>
      </c>
      <c r="AE69" s="78">
        <v>1307</v>
      </c>
      <c r="AF69" s="78">
        <v>1107</v>
      </c>
      <c r="AG69" s="78">
        <v>2239</v>
      </c>
      <c r="AH69" s="78">
        <v>65311</v>
      </c>
      <c r="AI69" s="78"/>
      <c r="AJ69" s="78" t="s">
        <v>1368</v>
      </c>
      <c r="AK69" s="78" t="s">
        <v>1130</v>
      </c>
      <c r="AL69" s="78"/>
      <c r="AM69" s="78"/>
      <c r="AN69" s="80">
        <v>43163.407164351855</v>
      </c>
      <c r="AO69" s="78"/>
      <c r="AP69" s="78" t="b">
        <v>0</v>
      </c>
      <c r="AQ69" s="78" t="b">
        <v>0</v>
      </c>
      <c r="AR69" s="78" t="b">
        <v>0</v>
      </c>
      <c r="AS69" s="78"/>
      <c r="AT69" s="78">
        <v>4</v>
      </c>
      <c r="AU69" s="83" t="s">
        <v>1668</v>
      </c>
      <c r="AV69" s="78" t="b">
        <v>0</v>
      </c>
      <c r="AW69" s="78" t="s">
        <v>1758</v>
      </c>
      <c r="AX69" s="83" t="s">
        <v>1825</v>
      </c>
      <c r="AY69" s="78" t="s">
        <v>65</v>
      </c>
      <c r="AZ69" s="78" t="str">
        <f>REPLACE(INDEX(GroupVertices[Group],MATCH(Vertices[[#This Row],[Vertex]],GroupVertices[Vertex],0)),1,1,"")</f>
        <v>1</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252</v>
      </c>
      <c r="B70" s="65"/>
      <c r="C70" s="65" t="s">
        <v>64</v>
      </c>
      <c r="D70" s="66">
        <v>162.00157439865674</v>
      </c>
      <c r="E70" s="68"/>
      <c r="F70" s="100" t="s">
        <v>606</v>
      </c>
      <c r="G70" s="65"/>
      <c r="H70" s="69" t="s">
        <v>252</v>
      </c>
      <c r="I70" s="70"/>
      <c r="J70" s="70"/>
      <c r="K70" s="69" t="s">
        <v>1950</v>
      </c>
      <c r="L70" s="73">
        <v>1</v>
      </c>
      <c r="M70" s="74">
        <v>8881.5029296875</v>
      </c>
      <c r="N70" s="74">
        <v>1773.35205078125</v>
      </c>
      <c r="O70" s="75"/>
      <c r="P70" s="76"/>
      <c r="Q70" s="76"/>
      <c r="R70" s="86"/>
      <c r="S70" s="48">
        <v>1</v>
      </c>
      <c r="T70" s="48">
        <v>2</v>
      </c>
      <c r="U70" s="49">
        <v>0</v>
      </c>
      <c r="V70" s="49">
        <v>0.003906</v>
      </c>
      <c r="W70" s="49">
        <v>0.006984</v>
      </c>
      <c r="X70" s="49">
        <v>0.729568</v>
      </c>
      <c r="Y70" s="49">
        <v>0.5</v>
      </c>
      <c r="Z70" s="49">
        <v>0.5</v>
      </c>
      <c r="AA70" s="71">
        <v>70</v>
      </c>
      <c r="AB70" s="71"/>
      <c r="AC70" s="72"/>
      <c r="AD70" s="78" t="s">
        <v>1250</v>
      </c>
      <c r="AE70" s="78">
        <v>44</v>
      </c>
      <c r="AF70" s="78">
        <v>15</v>
      </c>
      <c r="AG70" s="78">
        <v>137</v>
      </c>
      <c r="AH70" s="78">
        <v>137</v>
      </c>
      <c r="AI70" s="78"/>
      <c r="AJ70" s="78" t="s">
        <v>1369</v>
      </c>
      <c r="AK70" s="78" t="s">
        <v>1130</v>
      </c>
      <c r="AL70" s="83" t="s">
        <v>1520</v>
      </c>
      <c r="AM70" s="78"/>
      <c r="AN70" s="80">
        <v>43226.25040509259</v>
      </c>
      <c r="AO70" s="83" t="s">
        <v>1620</v>
      </c>
      <c r="AP70" s="78" t="b">
        <v>1</v>
      </c>
      <c r="AQ70" s="78" t="b">
        <v>0</v>
      </c>
      <c r="AR70" s="78" t="b">
        <v>1</v>
      </c>
      <c r="AS70" s="78"/>
      <c r="AT70" s="78">
        <v>0</v>
      </c>
      <c r="AU70" s="78"/>
      <c r="AV70" s="78" t="b">
        <v>0</v>
      </c>
      <c r="AW70" s="78" t="s">
        <v>1758</v>
      </c>
      <c r="AX70" s="83" t="s">
        <v>1826</v>
      </c>
      <c r="AY70" s="78" t="s">
        <v>66</v>
      </c>
      <c r="AZ70" s="78" t="str">
        <f>REPLACE(INDEX(GroupVertices[Group],MATCH(Vertices[[#This Row],[Vertex]],GroupVertices[Vertex],0)),1,1,"")</f>
        <v>7</v>
      </c>
      <c r="BA70" s="48" t="s">
        <v>539</v>
      </c>
      <c r="BB70" s="48" t="s">
        <v>539</v>
      </c>
      <c r="BC70" s="48" t="s">
        <v>548</v>
      </c>
      <c r="BD70" s="48" t="s">
        <v>548</v>
      </c>
      <c r="BE70" s="48"/>
      <c r="BF70" s="48"/>
      <c r="BG70" s="116" t="s">
        <v>2313</v>
      </c>
      <c r="BH70" s="116" t="s">
        <v>2333</v>
      </c>
      <c r="BI70" s="116" t="s">
        <v>2371</v>
      </c>
      <c r="BJ70" s="116" t="s">
        <v>2371</v>
      </c>
      <c r="BK70" s="116">
        <v>1</v>
      </c>
      <c r="BL70" s="120">
        <v>3.125</v>
      </c>
      <c r="BM70" s="116">
        <v>0</v>
      </c>
      <c r="BN70" s="120">
        <v>0</v>
      </c>
      <c r="BO70" s="116">
        <v>0</v>
      </c>
      <c r="BP70" s="120">
        <v>0</v>
      </c>
      <c r="BQ70" s="116">
        <v>31</v>
      </c>
      <c r="BR70" s="120">
        <v>96.875</v>
      </c>
      <c r="BS70" s="116">
        <v>32</v>
      </c>
      <c r="BT70" s="2"/>
      <c r="BU70" s="3"/>
      <c r="BV70" s="3"/>
      <c r="BW70" s="3"/>
      <c r="BX70" s="3"/>
    </row>
    <row r="71" spans="1:76" ht="15">
      <c r="A71" s="64" t="s">
        <v>289</v>
      </c>
      <c r="B71" s="65"/>
      <c r="C71" s="65" t="s">
        <v>64</v>
      </c>
      <c r="D71" s="66">
        <v>164.30255803548542</v>
      </c>
      <c r="E71" s="68"/>
      <c r="F71" s="100" t="s">
        <v>1711</v>
      </c>
      <c r="G71" s="65"/>
      <c r="H71" s="69" t="s">
        <v>289</v>
      </c>
      <c r="I71" s="70"/>
      <c r="J71" s="70"/>
      <c r="K71" s="69" t="s">
        <v>1951</v>
      </c>
      <c r="L71" s="73">
        <v>1</v>
      </c>
      <c r="M71" s="74">
        <v>8881.5029296875</v>
      </c>
      <c r="N71" s="74">
        <v>826.387939453125</v>
      </c>
      <c r="O71" s="75"/>
      <c r="P71" s="76"/>
      <c r="Q71" s="76"/>
      <c r="R71" s="86"/>
      <c r="S71" s="48">
        <v>2</v>
      </c>
      <c r="T71" s="48">
        <v>0</v>
      </c>
      <c r="U71" s="49">
        <v>0</v>
      </c>
      <c r="V71" s="49">
        <v>0.003906</v>
      </c>
      <c r="W71" s="49">
        <v>0.006984</v>
      </c>
      <c r="X71" s="49">
        <v>0.729568</v>
      </c>
      <c r="Y71" s="49">
        <v>1</v>
      </c>
      <c r="Z71" s="49">
        <v>0</v>
      </c>
      <c r="AA71" s="71">
        <v>71</v>
      </c>
      <c r="AB71" s="71"/>
      <c r="AC71" s="72"/>
      <c r="AD71" s="78" t="s">
        <v>1251</v>
      </c>
      <c r="AE71" s="78">
        <v>11097</v>
      </c>
      <c r="AF71" s="78">
        <v>20476</v>
      </c>
      <c r="AG71" s="78">
        <v>19268</v>
      </c>
      <c r="AH71" s="78">
        <v>13146</v>
      </c>
      <c r="AI71" s="78"/>
      <c r="AJ71" s="78" t="s">
        <v>1370</v>
      </c>
      <c r="AK71" s="78" t="s">
        <v>1458</v>
      </c>
      <c r="AL71" s="83" t="s">
        <v>1521</v>
      </c>
      <c r="AM71" s="78"/>
      <c r="AN71" s="80">
        <v>42077.14103009259</v>
      </c>
      <c r="AO71" s="83" t="s">
        <v>1621</v>
      </c>
      <c r="AP71" s="78" t="b">
        <v>1</v>
      </c>
      <c r="AQ71" s="78" t="b">
        <v>0</v>
      </c>
      <c r="AR71" s="78" t="b">
        <v>1</v>
      </c>
      <c r="AS71" s="78"/>
      <c r="AT71" s="78">
        <v>342</v>
      </c>
      <c r="AU71" s="83" t="s">
        <v>1668</v>
      </c>
      <c r="AV71" s="78" t="b">
        <v>0</v>
      </c>
      <c r="AW71" s="78" t="s">
        <v>1758</v>
      </c>
      <c r="AX71" s="83" t="s">
        <v>1827</v>
      </c>
      <c r="AY71" s="78" t="s">
        <v>65</v>
      </c>
      <c r="AZ71" s="78" t="str">
        <f>REPLACE(INDEX(GroupVertices[Group],MATCH(Vertices[[#This Row],[Vertex]],GroupVertices[Vertex],0)),1,1,"")</f>
        <v>7</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253</v>
      </c>
      <c r="B72" s="65"/>
      <c r="C72" s="65" t="s">
        <v>64</v>
      </c>
      <c r="D72" s="66">
        <v>162.51055499297212</v>
      </c>
      <c r="E72" s="68"/>
      <c r="F72" s="100" t="s">
        <v>607</v>
      </c>
      <c r="G72" s="65"/>
      <c r="H72" s="69" t="s">
        <v>253</v>
      </c>
      <c r="I72" s="70"/>
      <c r="J72" s="70"/>
      <c r="K72" s="69" t="s">
        <v>1952</v>
      </c>
      <c r="L72" s="73">
        <v>1</v>
      </c>
      <c r="M72" s="74">
        <v>8202.55859375</v>
      </c>
      <c r="N72" s="74">
        <v>1773.35205078125</v>
      </c>
      <c r="O72" s="75"/>
      <c r="P72" s="76"/>
      <c r="Q72" s="76"/>
      <c r="R72" s="86"/>
      <c r="S72" s="48">
        <v>1</v>
      </c>
      <c r="T72" s="48">
        <v>2</v>
      </c>
      <c r="U72" s="49">
        <v>0</v>
      </c>
      <c r="V72" s="49">
        <v>0.003906</v>
      </c>
      <c r="W72" s="49">
        <v>0.006984</v>
      </c>
      <c r="X72" s="49">
        <v>0.729568</v>
      </c>
      <c r="Y72" s="49">
        <v>0.5</v>
      </c>
      <c r="Z72" s="49">
        <v>0.5</v>
      </c>
      <c r="AA72" s="71">
        <v>72</v>
      </c>
      <c r="AB72" s="71"/>
      <c r="AC72" s="72"/>
      <c r="AD72" s="78" t="s">
        <v>1252</v>
      </c>
      <c r="AE72" s="78">
        <v>999</v>
      </c>
      <c r="AF72" s="78">
        <v>4541</v>
      </c>
      <c r="AG72" s="78">
        <v>17682</v>
      </c>
      <c r="AH72" s="78">
        <v>66901</v>
      </c>
      <c r="AI72" s="78"/>
      <c r="AJ72" s="78" t="s">
        <v>1371</v>
      </c>
      <c r="AK72" s="78" t="s">
        <v>1459</v>
      </c>
      <c r="AL72" s="83" t="s">
        <v>1522</v>
      </c>
      <c r="AM72" s="78"/>
      <c r="AN72" s="80">
        <v>40214.22851851852</v>
      </c>
      <c r="AO72" s="83" t="s">
        <v>1622</v>
      </c>
      <c r="AP72" s="78" t="b">
        <v>0</v>
      </c>
      <c r="AQ72" s="78" t="b">
        <v>0</v>
      </c>
      <c r="AR72" s="78" t="b">
        <v>1</v>
      </c>
      <c r="AS72" s="78"/>
      <c r="AT72" s="78">
        <v>89</v>
      </c>
      <c r="AU72" s="83" t="s">
        <v>1668</v>
      </c>
      <c r="AV72" s="78" t="b">
        <v>1</v>
      </c>
      <c r="AW72" s="78" t="s">
        <v>1758</v>
      </c>
      <c r="AX72" s="83" t="s">
        <v>1828</v>
      </c>
      <c r="AY72" s="78" t="s">
        <v>66</v>
      </c>
      <c r="AZ72" s="78" t="str">
        <f>REPLACE(INDEX(GroupVertices[Group],MATCH(Vertices[[#This Row],[Vertex]],GroupVertices[Vertex],0)),1,1,"")</f>
        <v>6</v>
      </c>
      <c r="BA72" s="48"/>
      <c r="BB72" s="48"/>
      <c r="BC72" s="48"/>
      <c r="BD72" s="48"/>
      <c r="BE72" s="48"/>
      <c r="BF72" s="48"/>
      <c r="BG72" s="116" t="s">
        <v>2314</v>
      </c>
      <c r="BH72" s="116" t="s">
        <v>2314</v>
      </c>
      <c r="BI72" s="116" t="s">
        <v>2372</v>
      </c>
      <c r="BJ72" s="116" t="s">
        <v>2372</v>
      </c>
      <c r="BK72" s="116">
        <v>0</v>
      </c>
      <c r="BL72" s="120">
        <v>0</v>
      </c>
      <c r="BM72" s="116">
        <v>0</v>
      </c>
      <c r="BN72" s="120">
        <v>0</v>
      </c>
      <c r="BO72" s="116">
        <v>0</v>
      </c>
      <c r="BP72" s="120">
        <v>0</v>
      </c>
      <c r="BQ72" s="116">
        <v>8</v>
      </c>
      <c r="BR72" s="120">
        <v>100</v>
      </c>
      <c r="BS72" s="116">
        <v>8</v>
      </c>
      <c r="BT72" s="2"/>
      <c r="BU72" s="3"/>
      <c r="BV72" s="3"/>
      <c r="BW72" s="3"/>
      <c r="BX72" s="3"/>
    </row>
    <row r="73" spans="1:76" ht="15">
      <c r="A73" s="64" t="s">
        <v>290</v>
      </c>
      <c r="B73" s="65"/>
      <c r="C73" s="65" t="s">
        <v>64</v>
      </c>
      <c r="D73" s="66">
        <v>162.00584776643933</v>
      </c>
      <c r="E73" s="68"/>
      <c r="F73" s="100" t="s">
        <v>1712</v>
      </c>
      <c r="G73" s="65"/>
      <c r="H73" s="69" t="s">
        <v>290</v>
      </c>
      <c r="I73" s="70"/>
      <c r="J73" s="70"/>
      <c r="K73" s="69" t="s">
        <v>1953</v>
      </c>
      <c r="L73" s="73">
        <v>1</v>
      </c>
      <c r="M73" s="74">
        <v>8202.55859375</v>
      </c>
      <c r="N73" s="74">
        <v>826.387939453125</v>
      </c>
      <c r="O73" s="75"/>
      <c r="P73" s="76"/>
      <c r="Q73" s="76"/>
      <c r="R73" s="86"/>
      <c r="S73" s="48">
        <v>2</v>
      </c>
      <c r="T73" s="48">
        <v>0</v>
      </c>
      <c r="U73" s="49">
        <v>0</v>
      </c>
      <c r="V73" s="49">
        <v>0.003906</v>
      </c>
      <c r="W73" s="49">
        <v>0.006984</v>
      </c>
      <c r="X73" s="49">
        <v>0.729568</v>
      </c>
      <c r="Y73" s="49">
        <v>1</v>
      </c>
      <c r="Z73" s="49">
        <v>0</v>
      </c>
      <c r="AA73" s="71">
        <v>73</v>
      </c>
      <c r="AB73" s="71"/>
      <c r="AC73" s="72"/>
      <c r="AD73" s="78" t="s">
        <v>1253</v>
      </c>
      <c r="AE73" s="78">
        <v>5</v>
      </c>
      <c r="AF73" s="78">
        <v>53</v>
      </c>
      <c r="AG73" s="78">
        <v>22</v>
      </c>
      <c r="AH73" s="78">
        <v>7</v>
      </c>
      <c r="AI73" s="78"/>
      <c r="AJ73" s="78" t="s">
        <v>1372</v>
      </c>
      <c r="AK73" s="78" t="s">
        <v>1460</v>
      </c>
      <c r="AL73" s="83" t="s">
        <v>1523</v>
      </c>
      <c r="AM73" s="78"/>
      <c r="AN73" s="80">
        <v>42314.96604166667</v>
      </c>
      <c r="AO73" s="83" t="s">
        <v>1623</v>
      </c>
      <c r="AP73" s="78" t="b">
        <v>1</v>
      </c>
      <c r="AQ73" s="78" t="b">
        <v>0</v>
      </c>
      <c r="AR73" s="78" t="b">
        <v>0</v>
      </c>
      <c r="AS73" s="78" t="s">
        <v>1102</v>
      </c>
      <c r="AT73" s="78">
        <v>2</v>
      </c>
      <c r="AU73" s="83" t="s">
        <v>1668</v>
      </c>
      <c r="AV73" s="78" t="b">
        <v>0</v>
      </c>
      <c r="AW73" s="78" t="s">
        <v>1758</v>
      </c>
      <c r="AX73" s="83" t="s">
        <v>1829</v>
      </c>
      <c r="AY73" s="78" t="s">
        <v>65</v>
      </c>
      <c r="AZ73" s="78" t="str">
        <f>REPLACE(INDEX(GroupVertices[Group],MATCH(Vertices[[#This Row],[Vertex]],GroupVertices[Vertex],0)),1,1,"")</f>
        <v>6</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291</v>
      </c>
      <c r="B74" s="65"/>
      <c r="C74" s="65" t="s">
        <v>64</v>
      </c>
      <c r="D74" s="66">
        <v>219.680119016594</v>
      </c>
      <c r="E74" s="68"/>
      <c r="F74" s="100" t="s">
        <v>1713</v>
      </c>
      <c r="G74" s="65"/>
      <c r="H74" s="69" t="s">
        <v>291</v>
      </c>
      <c r="I74" s="70"/>
      <c r="J74" s="70"/>
      <c r="K74" s="69" t="s">
        <v>1954</v>
      </c>
      <c r="L74" s="73">
        <v>1</v>
      </c>
      <c r="M74" s="74">
        <v>4934.68505859375</v>
      </c>
      <c r="N74" s="74">
        <v>2909.494140625</v>
      </c>
      <c r="O74" s="75"/>
      <c r="P74" s="76"/>
      <c r="Q74" s="76"/>
      <c r="R74" s="86"/>
      <c r="S74" s="48">
        <v>1</v>
      </c>
      <c r="T74" s="48">
        <v>0</v>
      </c>
      <c r="U74" s="49">
        <v>0</v>
      </c>
      <c r="V74" s="49">
        <v>0.003891</v>
      </c>
      <c r="W74" s="49">
        <v>0.006421</v>
      </c>
      <c r="X74" s="49">
        <v>0.419502</v>
      </c>
      <c r="Y74" s="49">
        <v>0</v>
      </c>
      <c r="Z74" s="49">
        <v>0</v>
      </c>
      <c r="AA74" s="71">
        <v>74</v>
      </c>
      <c r="AB74" s="71"/>
      <c r="AC74" s="72"/>
      <c r="AD74" s="78" t="s">
        <v>1254</v>
      </c>
      <c r="AE74" s="78">
        <v>177</v>
      </c>
      <c r="AF74" s="78">
        <v>512909</v>
      </c>
      <c r="AG74" s="78">
        <v>2244</v>
      </c>
      <c r="AH74" s="78">
        <v>82</v>
      </c>
      <c r="AI74" s="78"/>
      <c r="AJ74" s="78" t="s">
        <v>1373</v>
      </c>
      <c r="AK74" s="78"/>
      <c r="AL74" s="78"/>
      <c r="AM74" s="78"/>
      <c r="AN74" s="80">
        <v>41156.76615740741</v>
      </c>
      <c r="AO74" s="78"/>
      <c r="AP74" s="78" t="b">
        <v>1</v>
      </c>
      <c r="AQ74" s="78" t="b">
        <v>0</v>
      </c>
      <c r="AR74" s="78" t="b">
        <v>1</v>
      </c>
      <c r="AS74" s="78" t="s">
        <v>1102</v>
      </c>
      <c r="AT74" s="78">
        <v>2031</v>
      </c>
      <c r="AU74" s="83" t="s">
        <v>1668</v>
      </c>
      <c r="AV74" s="78" t="b">
        <v>1</v>
      </c>
      <c r="AW74" s="78" t="s">
        <v>1758</v>
      </c>
      <c r="AX74" s="83" t="s">
        <v>1830</v>
      </c>
      <c r="AY74" s="78" t="s">
        <v>65</v>
      </c>
      <c r="AZ74" s="78" t="str">
        <f>REPLACE(INDEX(GroupVertices[Group],MATCH(Vertices[[#This Row],[Vertex]],GroupVertices[Vertex],0)),1,1,"")</f>
        <v>1</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292</v>
      </c>
      <c r="B75" s="65"/>
      <c r="C75" s="65" t="s">
        <v>64</v>
      </c>
      <c r="D75" s="66">
        <v>179.12136047797733</v>
      </c>
      <c r="E75" s="68"/>
      <c r="F75" s="100" t="s">
        <v>1714</v>
      </c>
      <c r="G75" s="65"/>
      <c r="H75" s="69" t="s">
        <v>292</v>
      </c>
      <c r="I75" s="70"/>
      <c r="J75" s="70"/>
      <c r="K75" s="69" t="s">
        <v>1955</v>
      </c>
      <c r="L75" s="73">
        <v>1</v>
      </c>
      <c r="M75" s="74">
        <v>2926.39794921875</v>
      </c>
      <c r="N75" s="74">
        <v>8782.7314453125</v>
      </c>
      <c r="O75" s="75"/>
      <c r="P75" s="76"/>
      <c r="Q75" s="76"/>
      <c r="R75" s="86"/>
      <c r="S75" s="48">
        <v>1</v>
      </c>
      <c r="T75" s="48">
        <v>0</v>
      </c>
      <c r="U75" s="49">
        <v>0</v>
      </c>
      <c r="V75" s="49">
        <v>0.003891</v>
      </c>
      <c r="W75" s="49">
        <v>0.006421</v>
      </c>
      <c r="X75" s="49">
        <v>0.419502</v>
      </c>
      <c r="Y75" s="49">
        <v>0</v>
      </c>
      <c r="Z75" s="49">
        <v>0</v>
      </c>
      <c r="AA75" s="71">
        <v>75</v>
      </c>
      <c r="AB75" s="71"/>
      <c r="AC75" s="72"/>
      <c r="AD75" s="78" t="s">
        <v>1255</v>
      </c>
      <c r="AE75" s="78">
        <v>1132</v>
      </c>
      <c r="AF75" s="78">
        <v>152249</v>
      </c>
      <c r="AG75" s="78">
        <v>35854</v>
      </c>
      <c r="AH75" s="78">
        <v>359498</v>
      </c>
      <c r="AI75" s="78"/>
      <c r="AJ75" s="78" t="s">
        <v>1374</v>
      </c>
      <c r="AK75" s="78" t="s">
        <v>1461</v>
      </c>
      <c r="AL75" s="83" t="s">
        <v>1524</v>
      </c>
      <c r="AM75" s="78"/>
      <c r="AN75" s="80">
        <v>39167.73810185185</v>
      </c>
      <c r="AO75" s="83" t="s">
        <v>1624</v>
      </c>
      <c r="AP75" s="78" t="b">
        <v>0</v>
      </c>
      <c r="AQ75" s="78" t="b">
        <v>0</v>
      </c>
      <c r="AR75" s="78" t="b">
        <v>1</v>
      </c>
      <c r="AS75" s="78"/>
      <c r="AT75" s="78">
        <v>1357</v>
      </c>
      <c r="AU75" s="83" t="s">
        <v>1668</v>
      </c>
      <c r="AV75" s="78" t="b">
        <v>1</v>
      </c>
      <c r="AW75" s="78" t="s">
        <v>1758</v>
      </c>
      <c r="AX75" s="83" t="s">
        <v>1831</v>
      </c>
      <c r="AY75" s="78" t="s">
        <v>65</v>
      </c>
      <c r="AZ75" s="78" t="str">
        <f>REPLACE(INDEX(GroupVertices[Group],MATCH(Vertices[[#This Row],[Vertex]],GroupVertices[Vertex],0)),1,1,"")</f>
        <v>1</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293</v>
      </c>
      <c r="B76" s="65"/>
      <c r="C76" s="65" t="s">
        <v>64</v>
      </c>
      <c r="D76" s="66">
        <v>165.59716355951514</v>
      </c>
      <c r="E76" s="68"/>
      <c r="F76" s="100" t="s">
        <v>1715</v>
      </c>
      <c r="G76" s="65"/>
      <c r="H76" s="69" t="s">
        <v>293</v>
      </c>
      <c r="I76" s="70"/>
      <c r="J76" s="70"/>
      <c r="K76" s="69" t="s">
        <v>1956</v>
      </c>
      <c r="L76" s="73">
        <v>1</v>
      </c>
      <c r="M76" s="74">
        <v>5633.13232421875</v>
      </c>
      <c r="N76" s="74">
        <v>5976.0029296875</v>
      </c>
      <c r="O76" s="75"/>
      <c r="P76" s="76"/>
      <c r="Q76" s="76"/>
      <c r="R76" s="86"/>
      <c r="S76" s="48">
        <v>1</v>
      </c>
      <c r="T76" s="48">
        <v>0</v>
      </c>
      <c r="U76" s="49">
        <v>0</v>
      </c>
      <c r="V76" s="49">
        <v>0.003891</v>
      </c>
      <c r="W76" s="49">
        <v>0.006421</v>
      </c>
      <c r="X76" s="49">
        <v>0.419502</v>
      </c>
      <c r="Y76" s="49">
        <v>0</v>
      </c>
      <c r="Z76" s="49">
        <v>0</v>
      </c>
      <c r="AA76" s="71">
        <v>76</v>
      </c>
      <c r="AB76" s="71"/>
      <c r="AC76" s="72"/>
      <c r="AD76" s="78" t="s">
        <v>1256</v>
      </c>
      <c r="AE76" s="78">
        <v>2285</v>
      </c>
      <c r="AF76" s="78">
        <v>31988</v>
      </c>
      <c r="AG76" s="78">
        <v>2770</v>
      </c>
      <c r="AH76" s="78">
        <v>52158</v>
      </c>
      <c r="AI76" s="78"/>
      <c r="AJ76" s="78" t="s">
        <v>1375</v>
      </c>
      <c r="AK76" s="78" t="s">
        <v>1422</v>
      </c>
      <c r="AL76" s="83" t="s">
        <v>1525</v>
      </c>
      <c r="AM76" s="78"/>
      <c r="AN76" s="80">
        <v>39878.070439814815</v>
      </c>
      <c r="AO76" s="83" t="s">
        <v>1625</v>
      </c>
      <c r="AP76" s="78" t="b">
        <v>0</v>
      </c>
      <c r="AQ76" s="78" t="b">
        <v>0</v>
      </c>
      <c r="AR76" s="78" t="b">
        <v>1</v>
      </c>
      <c r="AS76" s="78"/>
      <c r="AT76" s="78">
        <v>665</v>
      </c>
      <c r="AU76" s="83" t="s">
        <v>1668</v>
      </c>
      <c r="AV76" s="78" t="b">
        <v>1</v>
      </c>
      <c r="AW76" s="78" t="s">
        <v>1758</v>
      </c>
      <c r="AX76" s="83" t="s">
        <v>1832</v>
      </c>
      <c r="AY76" s="78" t="s">
        <v>65</v>
      </c>
      <c r="AZ76" s="78" t="str">
        <f>REPLACE(INDEX(GroupVertices[Group],MATCH(Vertices[[#This Row],[Vertex]],GroupVertices[Vertex],0)),1,1,"")</f>
        <v>1</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294</v>
      </c>
      <c r="B77" s="65"/>
      <c r="C77" s="65" t="s">
        <v>64</v>
      </c>
      <c r="D77" s="66">
        <v>162.01720592817725</v>
      </c>
      <c r="E77" s="68"/>
      <c r="F77" s="100" t="s">
        <v>1716</v>
      </c>
      <c r="G77" s="65"/>
      <c r="H77" s="69" t="s">
        <v>294</v>
      </c>
      <c r="I77" s="70"/>
      <c r="J77" s="70"/>
      <c r="K77" s="69" t="s">
        <v>1957</v>
      </c>
      <c r="L77" s="73">
        <v>1</v>
      </c>
      <c r="M77" s="74">
        <v>5180.8662109375</v>
      </c>
      <c r="N77" s="74">
        <v>1993.7178955078125</v>
      </c>
      <c r="O77" s="75"/>
      <c r="P77" s="76"/>
      <c r="Q77" s="76"/>
      <c r="R77" s="86"/>
      <c r="S77" s="48">
        <v>1</v>
      </c>
      <c r="T77" s="48">
        <v>0</v>
      </c>
      <c r="U77" s="49">
        <v>0</v>
      </c>
      <c r="V77" s="49">
        <v>0.003891</v>
      </c>
      <c r="W77" s="49">
        <v>0.006421</v>
      </c>
      <c r="X77" s="49">
        <v>0.419502</v>
      </c>
      <c r="Y77" s="49">
        <v>0</v>
      </c>
      <c r="Z77" s="49">
        <v>0</v>
      </c>
      <c r="AA77" s="71">
        <v>77</v>
      </c>
      <c r="AB77" s="71"/>
      <c r="AC77" s="72"/>
      <c r="AD77" s="78" t="s">
        <v>1257</v>
      </c>
      <c r="AE77" s="78">
        <v>183</v>
      </c>
      <c r="AF77" s="78">
        <v>154</v>
      </c>
      <c r="AG77" s="78">
        <v>12900</v>
      </c>
      <c r="AH77" s="78">
        <v>4044</v>
      </c>
      <c r="AI77" s="78"/>
      <c r="AJ77" s="78"/>
      <c r="AK77" s="78"/>
      <c r="AL77" s="78"/>
      <c r="AM77" s="78"/>
      <c r="AN77" s="80">
        <v>41949.81626157407</v>
      </c>
      <c r="AO77" s="78"/>
      <c r="AP77" s="78" t="b">
        <v>1</v>
      </c>
      <c r="AQ77" s="78" t="b">
        <v>0</v>
      </c>
      <c r="AR77" s="78" t="b">
        <v>1</v>
      </c>
      <c r="AS77" s="78"/>
      <c r="AT77" s="78">
        <v>1</v>
      </c>
      <c r="AU77" s="83" t="s">
        <v>1668</v>
      </c>
      <c r="AV77" s="78" t="b">
        <v>0</v>
      </c>
      <c r="AW77" s="78" t="s">
        <v>1758</v>
      </c>
      <c r="AX77" s="83" t="s">
        <v>1833</v>
      </c>
      <c r="AY77" s="78" t="s">
        <v>65</v>
      </c>
      <c r="AZ77" s="78" t="str">
        <f>REPLACE(INDEX(GroupVertices[Group],MATCH(Vertices[[#This Row],[Vertex]],GroupVertices[Vertex],0)),1,1,"")</f>
        <v>1</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254</v>
      </c>
      <c r="B78" s="65"/>
      <c r="C78" s="65" t="s">
        <v>64</v>
      </c>
      <c r="D78" s="66">
        <v>162.15496581064218</v>
      </c>
      <c r="E78" s="68"/>
      <c r="F78" s="100" t="s">
        <v>608</v>
      </c>
      <c r="G78" s="65"/>
      <c r="H78" s="69" t="s">
        <v>254</v>
      </c>
      <c r="I78" s="70"/>
      <c r="J78" s="70"/>
      <c r="K78" s="69" t="s">
        <v>1958</v>
      </c>
      <c r="L78" s="73">
        <v>1.6849571587930687</v>
      </c>
      <c r="M78" s="74">
        <v>1880.015380859375</v>
      </c>
      <c r="N78" s="74">
        <v>7183.56494140625</v>
      </c>
      <c r="O78" s="75"/>
      <c r="P78" s="76"/>
      <c r="Q78" s="76"/>
      <c r="R78" s="86"/>
      <c r="S78" s="48">
        <v>1</v>
      </c>
      <c r="T78" s="48">
        <v>3</v>
      </c>
      <c r="U78" s="49">
        <v>1</v>
      </c>
      <c r="V78" s="49">
        <v>0.003922</v>
      </c>
      <c r="W78" s="49">
        <v>0.007553</v>
      </c>
      <c r="X78" s="49">
        <v>1.022276</v>
      </c>
      <c r="Y78" s="49">
        <v>0.3333333333333333</v>
      </c>
      <c r="Z78" s="49">
        <v>0.3333333333333333</v>
      </c>
      <c r="AA78" s="71">
        <v>78</v>
      </c>
      <c r="AB78" s="71"/>
      <c r="AC78" s="72"/>
      <c r="AD78" s="78" t="s">
        <v>1258</v>
      </c>
      <c r="AE78" s="78">
        <v>219</v>
      </c>
      <c r="AF78" s="78">
        <v>1379</v>
      </c>
      <c r="AG78" s="78">
        <v>7753</v>
      </c>
      <c r="AH78" s="78">
        <v>3994</v>
      </c>
      <c r="AI78" s="78"/>
      <c r="AJ78" s="78" t="s">
        <v>1376</v>
      </c>
      <c r="AK78" s="78" t="s">
        <v>1462</v>
      </c>
      <c r="AL78" s="83" t="s">
        <v>1526</v>
      </c>
      <c r="AM78" s="78"/>
      <c r="AN78" s="80">
        <v>40982.0025</v>
      </c>
      <c r="AO78" s="83" t="s">
        <v>1626</v>
      </c>
      <c r="AP78" s="78" t="b">
        <v>0</v>
      </c>
      <c r="AQ78" s="78" t="b">
        <v>0</v>
      </c>
      <c r="AR78" s="78" t="b">
        <v>0</v>
      </c>
      <c r="AS78" s="78"/>
      <c r="AT78" s="78">
        <v>23</v>
      </c>
      <c r="AU78" s="83" t="s">
        <v>1670</v>
      </c>
      <c r="AV78" s="78" t="b">
        <v>1</v>
      </c>
      <c r="AW78" s="78" t="s">
        <v>1758</v>
      </c>
      <c r="AX78" s="83" t="s">
        <v>1834</v>
      </c>
      <c r="AY78" s="78" t="s">
        <v>66</v>
      </c>
      <c r="AZ78" s="78" t="str">
        <f>REPLACE(INDEX(GroupVertices[Group],MATCH(Vertices[[#This Row],[Vertex]],GroupVertices[Vertex],0)),1,1,"")</f>
        <v>1</v>
      </c>
      <c r="BA78" s="48"/>
      <c r="BB78" s="48"/>
      <c r="BC78" s="48"/>
      <c r="BD78" s="48"/>
      <c r="BE78" s="48"/>
      <c r="BF78" s="48"/>
      <c r="BG78" s="116" t="s">
        <v>2315</v>
      </c>
      <c r="BH78" s="116" t="s">
        <v>2315</v>
      </c>
      <c r="BI78" s="116" t="s">
        <v>2373</v>
      </c>
      <c r="BJ78" s="116" t="s">
        <v>2373</v>
      </c>
      <c r="BK78" s="116">
        <v>0</v>
      </c>
      <c r="BL78" s="120">
        <v>0</v>
      </c>
      <c r="BM78" s="116">
        <v>0</v>
      </c>
      <c r="BN78" s="120">
        <v>0</v>
      </c>
      <c r="BO78" s="116">
        <v>0</v>
      </c>
      <c r="BP78" s="120">
        <v>0</v>
      </c>
      <c r="BQ78" s="116">
        <v>10</v>
      </c>
      <c r="BR78" s="120">
        <v>100</v>
      </c>
      <c r="BS78" s="116">
        <v>10</v>
      </c>
      <c r="BT78" s="2"/>
      <c r="BU78" s="3"/>
      <c r="BV78" s="3"/>
      <c r="BW78" s="3"/>
      <c r="BX78" s="3"/>
    </row>
    <row r="79" spans="1:76" ht="15">
      <c r="A79" s="64" t="s">
        <v>295</v>
      </c>
      <c r="B79" s="65"/>
      <c r="C79" s="65" t="s">
        <v>64</v>
      </c>
      <c r="D79" s="66">
        <v>164.33067229721297</v>
      </c>
      <c r="E79" s="68"/>
      <c r="F79" s="100" t="s">
        <v>1717</v>
      </c>
      <c r="G79" s="65"/>
      <c r="H79" s="69" t="s">
        <v>295</v>
      </c>
      <c r="I79" s="70"/>
      <c r="J79" s="70"/>
      <c r="K79" s="69" t="s">
        <v>1959</v>
      </c>
      <c r="L79" s="73">
        <v>1</v>
      </c>
      <c r="M79" s="74">
        <v>804.6490478515625</v>
      </c>
      <c r="N79" s="74">
        <v>5166.43310546875</v>
      </c>
      <c r="O79" s="75"/>
      <c r="P79" s="76"/>
      <c r="Q79" s="76"/>
      <c r="R79" s="86"/>
      <c r="S79" s="48">
        <v>2</v>
      </c>
      <c r="T79" s="48">
        <v>0</v>
      </c>
      <c r="U79" s="49">
        <v>0</v>
      </c>
      <c r="V79" s="49">
        <v>0.003906</v>
      </c>
      <c r="W79" s="49">
        <v>0.007029</v>
      </c>
      <c r="X79" s="49">
        <v>0.709147</v>
      </c>
      <c r="Y79" s="49">
        <v>1</v>
      </c>
      <c r="Z79" s="49">
        <v>0</v>
      </c>
      <c r="AA79" s="71">
        <v>79</v>
      </c>
      <c r="AB79" s="71"/>
      <c r="AC79" s="72"/>
      <c r="AD79" s="78" t="s">
        <v>1259</v>
      </c>
      <c r="AE79" s="78">
        <v>754</v>
      </c>
      <c r="AF79" s="78">
        <v>20726</v>
      </c>
      <c r="AG79" s="78">
        <v>1892</v>
      </c>
      <c r="AH79" s="78">
        <v>43535</v>
      </c>
      <c r="AI79" s="78"/>
      <c r="AJ79" s="78" t="s">
        <v>1377</v>
      </c>
      <c r="AK79" s="78" t="s">
        <v>1463</v>
      </c>
      <c r="AL79" s="78"/>
      <c r="AM79" s="78"/>
      <c r="AN79" s="80">
        <v>40029.69396990741</v>
      </c>
      <c r="AO79" s="78"/>
      <c r="AP79" s="78" t="b">
        <v>0</v>
      </c>
      <c r="AQ79" s="78" t="b">
        <v>0</v>
      </c>
      <c r="AR79" s="78" t="b">
        <v>0</v>
      </c>
      <c r="AS79" s="78"/>
      <c r="AT79" s="78">
        <v>201</v>
      </c>
      <c r="AU79" s="83" t="s">
        <v>1668</v>
      </c>
      <c r="AV79" s="78" t="b">
        <v>1</v>
      </c>
      <c r="AW79" s="78" t="s">
        <v>1758</v>
      </c>
      <c r="AX79" s="83" t="s">
        <v>1835</v>
      </c>
      <c r="AY79" s="78" t="s">
        <v>65</v>
      </c>
      <c r="AZ79" s="78" t="str">
        <f>REPLACE(INDEX(GroupVertices[Group],MATCH(Vertices[[#This Row],[Vertex]],GroupVertices[Vertex],0)),1,1,"")</f>
        <v>1</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296</v>
      </c>
      <c r="B80" s="65"/>
      <c r="C80" s="65" t="s">
        <v>64</v>
      </c>
      <c r="D80" s="66">
        <v>194.96014833594435</v>
      </c>
      <c r="E80" s="68"/>
      <c r="F80" s="100" t="s">
        <v>1718</v>
      </c>
      <c r="G80" s="65"/>
      <c r="H80" s="69" t="s">
        <v>296</v>
      </c>
      <c r="I80" s="70"/>
      <c r="J80" s="70"/>
      <c r="K80" s="69" t="s">
        <v>1960</v>
      </c>
      <c r="L80" s="73">
        <v>1</v>
      </c>
      <c r="M80" s="74">
        <v>3744.1328125</v>
      </c>
      <c r="N80" s="74">
        <v>5584.3984375</v>
      </c>
      <c r="O80" s="75"/>
      <c r="P80" s="76"/>
      <c r="Q80" s="76"/>
      <c r="R80" s="86"/>
      <c r="S80" s="48">
        <v>2</v>
      </c>
      <c r="T80" s="48">
        <v>0</v>
      </c>
      <c r="U80" s="49">
        <v>0</v>
      </c>
      <c r="V80" s="49">
        <v>0.003906</v>
      </c>
      <c r="W80" s="49">
        <v>0.007029</v>
      </c>
      <c r="X80" s="49">
        <v>0.709147</v>
      </c>
      <c r="Y80" s="49">
        <v>1</v>
      </c>
      <c r="Z80" s="49">
        <v>0</v>
      </c>
      <c r="AA80" s="71">
        <v>80</v>
      </c>
      <c r="AB80" s="71"/>
      <c r="AC80" s="72"/>
      <c r="AD80" s="78" t="s">
        <v>1260</v>
      </c>
      <c r="AE80" s="78">
        <v>917</v>
      </c>
      <c r="AF80" s="78">
        <v>293092</v>
      </c>
      <c r="AG80" s="78">
        <v>13548</v>
      </c>
      <c r="AH80" s="78">
        <v>80069</v>
      </c>
      <c r="AI80" s="78"/>
      <c r="AJ80" s="78" t="s">
        <v>1378</v>
      </c>
      <c r="AK80" s="78" t="s">
        <v>1464</v>
      </c>
      <c r="AL80" s="83" t="s">
        <v>1527</v>
      </c>
      <c r="AM80" s="78"/>
      <c r="AN80" s="80">
        <v>39856.83363425926</v>
      </c>
      <c r="AO80" s="83" t="s">
        <v>1627</v>
      </c>
      <c r="AP80" s="78" t="b">
        <v>0</v>
      </c>
      <c r="AQ80" s="78" t="b">
        <v>0</v>
      </c>
      <c r="AR80" s="78" t="b">
        <v>0</v>
      </c>
      <c r="AS80" s="78"/>
      <c r="AT80" s="78">
        <v>684</v>
      </c>
      <c r="AU80" s="83" t="s">
        <v>1678</v>
      </c>
      <c r="AV80" s="78" t="b">
        <v>1</v>
      </c>
      <c r="AW80" s="78" t="s">
        <v>1758</v>
      </c>
      <c r="AX80" s="83" t="s">
        <v>1836</v>
      </c>
      <c r="AY80" s="78" t="s">
        <v>65</v>
      </c>
      <c r="AZ80" s="78" t="str">
        <f>REPLACE(INDEX(GroupVertices[Group],MATCH(Vertices[[#This Row],[Vertex]],GroupVertices[Vertex],0)),1,1,"")</f>
        <v>1</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255</v>
      </c>
      <c r="B81" s="65"/>
      <c r="C81" s="65" t="s">
        <v>64</v>
      </c>
      <c r="D81" s="66">
        <v>162.05802783620564</v>
      </c>
      <c r="E81" s="68"/>
      <c r="F81" s="100" t="s">
        <v>609</v>
      </c>
      <c r="G81" s="65"/>
      <c r="H81" s="69" t="s">
        <v>255</v>
      </c>
      <c r="I81" s="70"/>
      <c r="J81" s="70"/>
      <c r="K81" s="69" t="s">
        <v>1961</v>
      </c>
      <c r="L81" s="73">
        <v>1</v>
      </c>
      <c r="M81" s="74">
        <v>4006.423095703125</v>
      </c>
      <c r="N81" s="74">
        <v>3846.9755859375</v>
      </c>
      <c r="O81" s="75"/>
      <c r="P81" s="76"/>
      <c r="Q81" s="76"/>
      <c r="R81" s="86"/>
      <c r="S81" s="48">
        <v>1</v>
      </c>
      <c r="T81" s="48">
        <v>2</v>
      </c>
      <c r="U81" s="49">
        <v>0</v>
      </c>
      <c r="V81" s="49">
        <v>0.003906</v>
      </c>
      <c r="W81" s="49">
        <v>0.006984</v>
      </c>
      <c r="X81" s="49">
        <v>0.729568</v>
      </c>
      <c r="Y81" s="49">
        <v>0.5</v>
      </c>
      <c r="Z81" s="49">
        <v>0.5</v>
      </c>
      <c r="AA81" s="71">
        <v>81</v>
      </c>
      <c r="AB81" s="71"/>
      <c r="AC81" s="72"/>
      <c r="AD81" s="78" t="s">
        <v>1261</v>
      </c>
      <c r="AE81" s="78">
        <v>504</v>
      </c>
      <c r="AF81" s="78">
        <v>517</v>
      </c>
      <c r="AG81" s="78">
        <v>11209</v>
      </c>
      <c r="AH81" s="78">
        <v>1166</v>
      </c>
      <c r="AI81" s="78"/>
      <c r="AJ81" s="78" t="s">
        <v>1379</v>
      </c>
      <c r="AK81" s="78" t="s">
        <v>1465</v>
      </c>
      <c r="AL81" s="78"/>
      <c r="AM81" s="78"/>
      <c r="AN81" s="80">
        <v>40597.395416666666</v>
      </c>
      <c r="AO81" s="83" t="s">
        <v>1628</v>
      </c>
      <c r="AP81" s="78" t="b">
        <v>0</v>
      </c>
      <c r="AQ81" s="78" t="b">
        <v>0</v>
      </c>
      <c r="AR81" s="78" t="b">
        <v>1</v>
      </c>
      <c r="AS81" s="78"/>
      <c r="AT81" s="78">
        <v>7</v>
      </c>
      <c r="AU81" s="83" t="s">
        <v>1668</v>
      </c>
      <c r="AV81" s="78" t="b">
        <v>0</v>
      </c>
      <c r="AW81" s="78" t="s">
        <v>1758</v>
      </c>
      <c r="AX81" s="83" t="s">
        <v>1837</v>
      </c>
      <c r="AY81" s="78" t="s">
        <v>66</v>
      </c>
      <c r="AZ81" s="78" t="str">
        <f>REPLACE(INDEX(GroupVertices[Group],MATCH(Vertices[[#This Row],[Vertex]],GroupVertices[Vertex],0)),1,1,"")</f>
        <v>1</v>
      </c>
      <c r="BA81" s="48"/>
      <c r="BB81" s="48"/>
      <c r="BC81" s="48"/>
      <c r="BD81" s="48"/>
      <c r="BE81" s="48"/>
      <c r="BF81" s="48"/>
      <c r="BG81" s="116" t="s">
        <v>297</v>
      </c>
      <c r="BH81" s="116" t="s">
        <v>297</v>
      </c>
      <c r="BI81" s="116" t="s">
        <v>2374</v>
      </c>
      <c r="BJ81" s="116" t="s">
        <v>2374</v>
      </c>
      <c r="BK81" s="116">
        <v>0</v>
      </c>
      <c r="BL81" s="120">
        <v>0</v>
      </c>
      <c r="BM81" s="116">
        <v>0</v>
      </c>
      <c r="BN81" s="120">
        <v>0</v>
      </c>
      <c r="BO81" s="116">
        <v>0</v>
      </c>
      <c r="BP81" s="120">
        <v>0</v>
      </c>
      <c r="BQ81" s="116">
        <v>2</v>
      </c>
      <c r="BR81" s="120">
        <v>100</v>
      </c>
      <c r="BS81" s="116">
        <v>2</v>
      </c>
      <c r="BT81" s="2"/>
      <c r="BU81" s="3"/>
      <c r="BV81" s="3"/>
      <c r="BW81" s="3"/>
      <c r="BX81" s="3"/>
    </row>
    <row r="82" spans="1:76" ht="15">
      <c r="A82" s="64" t="s">
        <v>297</v>
      </c>
      <c r="B82" s="65"/>
      <c r="C82" s="65" t="s">
        <v>64</v>
      </c>
      <c r="D82" s="66">
        <v>165.42892781733755</v>
      </c>
      <c r="E82" s="68"/>
      <c r="F82" s="100" t="s">
        <v>1719</v>
      </c>
      <c r="G82" s="65"/>
      <c r="H82" s="69" t="s">
        <v>297</v>
      </c>
      <c r="I82" s="70"/>
      <c r="J82" s="70"/>
      <c r="K82" s="69" t="s">
        <v>1962</v>
      </c>
      <c r="L82" s="73">
        <v>1</v>
      </c>
      <c r="M82" s="74">
        <v>2114.35400390625</v>
      </c>
      <c r="N82" s="74">
        <v>3534.429443359375</v>
      </c>
      <c r="O82" s="75"/>
      <c r="P82" s="76"/>
      <c r="Q82" s="76"/>
      <c r="R82" s="86"/>
      <c r="S82" s="48">
        <v>2</v>
      </c>
      <c r="T82" s="48">
        <v>0</v>
      </c>
      <c r="U82" s="49">
        <v>0</v>
      </c>
      <c r="V82" s="49">
        <v>0.003906</v>
      </c>
      <c r="W82" s="49">
        <v>0.006984</v>
      </c>
      <c r="X82" s="49">
        <v>0.729568</v>
      </c>
      <c r="Y82" s="49">
        <v>1</v>
      </c>
      <c r="Z82" s="49">
        <v>0</v>
      </c>
      <c r="AA82" s="71">
        <v>82</v>
      </c>
      <c r="AB82" s="71"/>
      <c r="AC82" s="72"/>
      <c r="AD82" s="78" t="s">
        <v>1262</v>
      </c>
      <c r="AE82" s="78">
        <v>1961</v>
      </c>
      <c r="AF82" s="78">
        <v>30492</v>
      </c>
      <c r="AG82" s="78">
        <v>20939</v>
      </c>
      <c r="AH82" s="78">
        <v>40091</v>
      </c>
      <c r="AI82" s="78"/>
      <c r="AJ82" s="78" t="s">
        <v>1380</v>
      </c>
      <c r="AK82" s="78" t="s">
        <v>1466</v>
      </c>
      <c r="AL82" s="83" t="s">
        <v>1528</v>
      </c>
      <c r="AM82" s="78"/>
      <c r="AN82" s="80">
        <v>39942.10747685185</v>
      </c>
      <c r="AO82" s="83" t="s">
        <v>1629</v>
      </c>
      <c r="AP82" s="78" t="b">
        <v>0</v>
      </c>
      <c r="AQ82" s="78" t="b">
        <v>0</v>
      </c>
      <c r="AR82" s="78" t="b">
        <v>1</v>
      </c>
      <c r="AS82" s="78"/>
      <c r="AT82" s="78">
        <v>315</v>
      </c>
      <c r="AU82" s="83" t="s">
        <v>1679</v>
      </c>
      <c r="AV82" s="78" t="b">
        <v>1</v>
      </c>
      <c r="AW82" s="78" t="s">
        <v>1758</v>
      </c>
      <c r="AX82" s="83" t="s">
        <v>1838</v>
      </c>
      <c r="AY82" s="78" t="s">
        <v>65</v>
      </c>
      <c r="AZ82" s="78" t="str">
        <f>REPLACE(INDEX(GroupVertices[Group],MATCH(Vertices[[#This Row],[Vertex]],GroupVertices[Vertex],0)),1,1,"")</f>
        <v>1</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298</v>
      </c>
      <c r="B83" s="65"/>
      <c r="C83" s="65" t="s">
        <v>64</v>
      </c>
      <c r="D83" s="66">
        <v>163.7429717700605</v>
      </c>
      <c r="E83" s="68"/>
      <c r="F83" s="100" t="s">
        <v>1720</v>
      </c>
      <c r="G83" s="65"/>
      <c r="H83" s="69" t="s">
        <v>298</v>
      </c>
      <c r="I83" s="70"/>
      <c r="J83" s="70"/>
      <c r="K83" s="69" t="s">
        <v>1963</v>
      </c>
      <c r="L83" s="73">
        <v>1</v>
      </c>
      <c r="M83" s="74">
        <v>4562.57958984375</v>
      </c>
      <c r="N83" s="74">
        <v>8474.328125</v>
      </c>
      <c r="O83" s="75"/>
      <c r="P83" s="76"/>
      <c r="Q83" s="76"/>
      <c r="R83" s="86"/>
      <c r="S83" s="48">
        <v>1</v>
      </c>
      <c r="T83" s="48">
        <v>0</v>
      </c>
      <c r="U83" s="49">
        <v>0</v>
      </c>
      <c r="V83" s="49">
        <v>0.003891</v>
      </c>
      <c r="W83" s="49">
        <v>0.006421</v>
      </c>
      <c r="X83" s="49">
        <v>0.419502</v>
      </c>
      <c r="Y83" s="49">
        <v>0</v>
      </c>
      <c r="Z83" s="49">
        <v>0</v>
      </c>
      <c r="AA83" s="71">
        <v>83</v>
      </c>
      <c r="AB83" s="71"/>
      <c r="AC83" s="72"/>
      <c r="AD83" s="78" t="s">
        <v>1263</v>
      </c>
      <c r="AE83" s="78">
        <v>1109</v>
      </c>
      <c r="AF83" s="78">
        <v>15500</v>
      </c>
      <c r="AG83" s="78">
        <v>26694</v>
      </c>
      <c r="AH83" s="78">
        <v>36655</v>
      </c>
      <c r="AI83" s="78"/>
      <c r="AJ83" s="78" t="s">
        <v>1381</v>
      </c>
      <c r="AK83" s="78" t="s">
        <v>1467</v>
      </c>
      <c r="AL83" s="78"/>
      <c r="AM83" s="78"/>
      <c r="AN83" s="80">
        <v>39944.815</v>
      </c>
      <c r="AO83" s="83" t="s">
        <v>1630</v>
      </c>
      <c r="AP83" s="78" t="b">
        <v>0</v>
      </c>
      <c r="AQ83" s="78" t="b">
        <v>0</v>
      </c>
      <c r="AR83" s="78" t="b">
        <v>1</v>
      </c>
      <c r="AS83" s="78"/>
      <c r="AT83" s="78">
        <v>273</v>
      </c>
      <c r="AU83" s="83" t="s">
        <v>1680</v>
      </c>
      <c r="AV83" s="78" t="b">
        <v>0</v>
      </c>
      <c r="AW83" s="78" t="s">
        <v>1758</v>
      </c>
      <c r="AX83" s="83" t="s">
        <v>1839</v>
      </c>
      <c r="AY83" s="78" t="s">
        <v>65</v>
      </c>
      <c r="AZ83" s="78" t="str">
        <f>REPLACE(INDEX(GroupVertices[Group],MATCH(Vertices[[#This Row],[Vertex]],GroupVertices[Vertex],0)),1,1,"")</f>
        <v>1</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299</v>
      </c>
      <c r="B84" s="65"/>
      <c r="C84" s="65" t="s">
        <v>64</v>
      </c>
      <c r="D84" s="66">
        <v>189.9984309692214</v>
      </c>
      <c r="E84" s="68"/>
      <c r="F84" s="100" t="s">
        <v>1721</v>
      </c>
      <c r="G84" s="65"/>
      <c r="H84" s="69" t="s">
        <v>299</v>
      </c>
      <c r="I84" s="70"/>
      <c r="J84" s="70"/>
      <c r="K84" s="69" t="s">
        <v>1964</v>
      </c>
      <c r="L84" s="73">
        <v>1</v>
      </c>
      <c r="M84" s="74">
        <v>4159.4443359375</v>
      </c>
      <c r="N84" s="74">
        <v>2653.748046875</v>
      </c>
      <c r="O84" s="75"/>
      <c r="P84" s="76"/>
      <c r="Q84" s="76"/>
      <c r="R84" s="86"/>
      <c r="S84" s="48">
        <v>1</v>
      </c>
      <c r="T84" s="48">
        <v>0</v>
      </c>
      <c r="U84" s="49">
        <v>0</v>
      </c>
      <c r="V84" s="49">
        <v>0.003891</v>
      </c>
      <c r="W84" s="49">
        <v>0.006421</v>
      </c>
      <c r="X84" s="49">
        <v>0.419502</v>
      </c>
      <c r="Y84" s="49">
        <v>0</v>
      </c>
      <c r="Z84" s="49">
        <v>0</v>
      </c>
      <c r="AA84" s="71">
        <v>84</v>
      </c>
      <c r="AB84" s="71"/>
      <c r="AC84" s="72"/>
      <c r="AD84" s="78" t="s">
        <v>1264</v>
      </c>
      <c r="AE84" s="78">
        <v>463</v>
      </c>
      <c r="AF84" s="78">
        <v>248971</v>
      </c>
      <c r="AG84" s="78">
        <v>16296</v>
      </c>
      <c r="AH84" s="78">
        <v>5852</v>
      </c>
      <c r="AI84" s="78"/>
      <c r="AJ84" s="78" t="s">
        <v>1382</v>
      </c>
      <c r="AK84" s="78" t="s">
        <v>1468</v>
      </c>
      <c r="AL84" s="78"/>
      <c r="AM84" s="78"/>
      <c r="AN84" s="80">
        <v>39976.97797453704</v>
      </c>
      <c r="AO84" s="83" t="s">
        <v>1631</v>
      </c>
      <c r="AP84" s="78" t="b">
        <v>0</v>
      </c>
      <c r="AQ84" s="78" t="b">
        <v>0</v>
      </c>
      <c r="AR84" s="78" t="b">
        <v>0</v>
      </c>
      <c r="AS84" s="78"/>
      <c r="AT84" s="78">
        <v>2400</v>
      </c>
      <c r="AU84" s="83" t="s">
        <v>1668</v>
      </c>
      <c r="AV84" s="78" t="b">
        <v>0</v>
      </c>
      <c r="AW84" s="78" t="s">
        <v>1758</v>
      </c>
      <c r="AX84" s="83" t="s">
        <v>1840</v>
      </c>
      <c r="AY84" s="78" t="s">
        <v>65</v>
      </c>
      <c r="AZ84" s="78" t="str">
        <f>REPLACE(INDEX(GroupVertices[Group],MATCH(Vertices[[#This Row],[Vertex]],GroupVertices[Vertex],0)),1,1,"")</f>
        <v>1</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300</v>
      </c>
      <c r="B85" s="65"/>
      <c r="C85" s="65" t="s">
        <v>64</v>
      </c>
      <c r="D85" s="66">
        <v>339.23759141160974</v>
      </c>
      <c r="E85" s="68"/>
      <c r="F85" s="100" t="s">
        <v>1722</v>
      </c>
      <c r="G85" s="65"/>
      <c r="H85" s="69" t="s">
        <v>300</v>
      </c>
      <c r="I85" s="70"/>
      <c r="J85" s="70"/>
      <c r="K85" s="69" t="s">
        <v>1965</v>
      </c>
      <c r="L85" s="73">
        <v>1</v>
      </c>
      <c r="M85" s="74">
        <v>5316.4453125</v>
      </c>
      <c r="N85" s="74">
        <v>3901.891845703125</v>
      </c>
      <c r="O85" s="75"/>
      <c r="P85" s="76"/>
      <c r="Q85" s="76"/>
      <c r="R85" s="86"/>
      <c r="S85" s="48">
        <v>1</v>
      </c>
      <c r="T85" s="48">
        <v>0</v>
      </c>
      <c r="U85" s="49">
        <v>0</v>
      </c>
      <c r="V85" s="49">
        <v>0.003891</v>
      </c>
      <c r="W85" s="49">
        <v>0.006421</v>
      </c>
      <c r="X85" s="49">
        <v>0.419502</v>
      </c>
      <c r="Y85" s="49">
        <v>0</v>
      </c>
      <c r="Z85" s="49">
        <v>0</v>
      </c>
      <c r="AA85" s="71">
        <v>85</v>
      </c>
      <c r="AB85" s="71"/>
      <c r="AC85" s="72"/>
      <c r="AD85" s="78" t="s">
        <v>1265</v>
      </c>
      <c r="AE85" s="78">
        <v>3169</v>
      </c>
      <c r="AF85" s="78">
        <v>1576048</v>
      </c>
      <c r="AG85" s="78">
        <v>57730</v>
      </c>
      <c r="AH85" s="78">
        <v>427114</v>
      </c>
      <c r="AI85" s="78"/>
      <c r="AJ85" s="78" t="s">
        <v>1383</v>
      </c>
      <c r="AK85" s="78" t="s">
        <v>1469</v>
      </c>
      <c r="AL85" s="83" t="s">
        <v>1529</v>
      </c>
      <c r="AM85" s="78"/>
      <c r="AN85" s="80">
        <v>39871.01342592593</v>
      </c>
      <c r="AO85" s="83" t="s">
        <v>1632</v>
      </c>
      <c r="AP85" s="78" t="b">
        <v>0</v>
      </c>
      <c r="AQ85" s="78" t="b">
        <v>0</v>
      </c>
      <c r="AR85" s="78" t="b">
        <v>1</v>
      </c>
      <c r="AS85" s="78"/>
      <c r="AT85" s="78">
        <v>17063</v>
      </c>
      <c r="AU85" s="83" t="s">
        <v>1668</v>
      </c>
      <c r="AV85" s="78" t="b">
        <v>1</v>
      </c>
      <c r="AW85" s="78" t="s">
        <v>1758</v>
      </c>
      <c r="AX85" s="83" t="s">
        <v>1841</v>
      </c>
      <c r="AY85" s="78" t="s">
        <v>65</v>
      </c>
      <c r="AZ85" s="78" t="str">
        <f>REPLACE(INDEX(GroupVertices[Group],MATCH(Vertices[[#This Row],[Vertex]],GroupVertices[Vertex],0)),1,1,"")</f>
        <v>1</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301</v>
      </c>
      <c r="B86" s="65"/>
      <c r="C86" s="65" t="s">
        <v>64</v>
      </c>
      <c r="D86" s="66">
        <v>1000</v>
      </c>
      <c r="E86" s="68"/>
      <c r="F86" s="100" t="s">
        <v>1723</v>
      </c>
      <c r="G86" s="65"/>
      <c r="H86" s="69" t="s">
        <v>301</v>
      </c>
      <c r="I86" s="70"/>
      <c r="J86" s="70"/>
      <c r="K86" s="69" t="s">
        <v>1966</v>
      </c>
      <c r="L86" s="73">
        <v>1</v>
      </c>
      <c r="M86" s="74">
        <v>266.8349304199219</v>
      </c>
      <c r="N86" s="74">
        <v>4244.314453125</v>
      </c>
      <c r="O86" s="75"/>
      <c r="P86" s="76"/>
      <c r="Q86" s="76"/>
      <c r="R86" s="86"/>
      <c r="S86" s="48">
        <v>1</v>
      </c>
      <c r="T86" s="48">
        <v>0</v>
      </c>
      <c r="U86" s="49">
        <v>0</v>
      </c>
      <c r="V86" s="49">
        <v>0.003891</v>
      </c>
      <c r="W86" s="49">
        <v>0.006421</v>
      </c>
      <c r="X86" s="49">
        <v>0.419502</v>
      </c>
      <c r="Y86" s="49">
        <v>0</v>
      </c>
      <c r="Z86" s="49">
        <v>0</v>
      </c>
      <c r="AA86" s="71">
        <v>86</v>
      </c>
      <c r="AB86" s="71"/>
      <c r="AC86" s="72"/>
      <c r="AD86" s="78" t="s">
        <v>1266</v>
      </c>
      <c r="AE86" s="78">
        <v>47</v>
      </c>
      <c r="AF86" s="78">
        <v>65508255</v>
      </c>
      <c r="AG86" s="78">
        <v>45054</v>
      </c>
      <c r="AH86" s="78">
        <v>6</v>
      </c>
      <c r="AI86" s="78"/>
      <c r="AJ86" s="78" t="s">
        <v>1384</v>
      </c>
      <c r="AK86" s="78" t="s">
        <v>1470</v>
      </c>
      <c r="AL86" s="83" t="s">
        <v>1530</v>
      </c>
      <c r="AM86" s="78"/>
      <c r="AN86" s="80">
        <v>39890.57405092593</v>
      </c>
      <c r="AO86" s="83" t="s">
        <v>1633</v>
      </c>
      <c r="AP86" s="78" t="b">
        <v>0</v>
      </c>
      <c r="AQ86" s="78" t="b">
        <v>0</v>
      </c>
      <c r="AR86" s="78" t="b">
        <v>1</v>
      </c>
      <c r="AS86" s="78"/>
      <c r="AT86" s="78">
        <v>109649</v>
      </c>
      <c r="AU86" s="83" t="s">
        <v>1668</v>
      </c>
      <c r="AV86" s="78" t="b">
        <v>1</v>
      </c>
      <c r="AW86" s="78" t="s">
        <v>1758</v>
      </c>
      <c r="AX86" s="83" t="s">
        <v>1842</v>
      </c>
      <c r="AY86" s="78" t="s">
        <v>65</v>
      </c>
      <c r="AZ86" s="78" t="str">
        <f>REPLACE(INDEX(GroupVertices[Group],MATCH(Vertices[[#This Row],[Vertex]],GroupVertices[Vertex],0)),1,1,"")</f>
        <v>1</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302</v>
      </c>
      <c r="B87" s="65"/>
      <c r="C87" s="65" t="s">
        <v>64</v>
      </c>
      <c r="D87" s="66">
        <v>162.02991357447812</v>
      </c>
      <c r="E87" s="68"/>
      <c r="F87" s="100" t="s">
        <v>1724</v>
      </c>
      <c r="G87" s="65"/>
      <c r="H87" s="69" t="s">
        <v>302</v>
      </c>
      <c r="I87" s="70"/>
      <c r="J87" s="70"/>
      <c r="K87" s="69" t="s">
        <v>1967</v>
      </c>
      <c r="L87" s="73">
        <v>1</v>
      </c>
      <c r="M87" s="74">
        <v>5853.681640625</v>
      </c>
      <c r="N87" s="74">
        <v>4214.05859375</v>
      </c>
      <c r="O87" s="75"/>
      <c r="P87" s="76"/>
      <c r="Q87" s="76"/>
      <c r="R87" s="86"/>
      <c r="S87" s="48">
        <v>1</v>
      </c>
      <c r="T87" s="48">
        <v>0</v>
      </c>
      <c r="U87" s="49">
        <v>0</v>
      </c>
      <c r="V87" s="49">
        <v>0.003891</v>
      </c>
      <c r="W87" s="49">
        <v>0.006421</v>
      </c>
      <c r="X87" s="49">
        <v>0.419502</v>
      </c>
      <c r="Y87" s="49">
        <v>0</v>
      </c>
      <c r="Z87" s="49">
        <v>0</v>
      </c>
      <c r="AA87" s="71">
        <v>87</v>
      </c>
      <c r="AB87" s="71"/>
      <c r="AC87" s="72"/>
      <c r="AD87" s="78" t="s">
        <v>1267</v>
      </c>
      <c r="AE87" s="78">
        <v>305</v>
      </c>
      <c r="AF87" s="78">
        <v>267</v>
      </c>
      <c r="AG87" s="78">
        <v>8506</v>
      </c>
      <c r="AH87" s="78">
        <v>18171</v>
      </c>
      <c r="AI87" s="78"/>
      <c r="AJ87" s="78"/>
      <c r="AK87" s="78"/>
      <c r="AL87" s="78"/>
      <c r="AM87" s="78"/>
      <c r="AN87" s="80">
        <v>43296.69565972222</v>
      </c>
      <c r="AO87" s="83" t="s">
        <v>1634</v>
      </c>
      <c r="AP87" s="78" t="b">
        <v>1</v>
      </c>
      <c r="AQ87" s="78" t="b">
        <v>0</v>
      </c>
      <c r="AR87" s="78" t="b">
        <v>0</v>
      </c>
      <c r="AS87" s="78"/>
      <c r="AT87" s="78">
        <v>2</v>
      </c>
      <c r="AU87" s="78"/>
      <c r="AV87" s="78" t="b">
        <v>0</v>
      </c>
      <c r="AW87" s="78" t="s">
        <v>1758</v>
      </c>
      <c r="AX87" s="83" t="s">
        <v>1843</v>
      </c>
      <c r="AY87" s="78" t="s">
        <v>65</v>
      </c>
      <c r="AZ87" s="78" t="str">
        <f>REPLACE(INDEX(GroupVertices[Group],MATCH(Vertices[[#This Row],[Vertex]],GroupVertices[Vertex],0)),1,1,"")</f>
        <v>1</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303</v>
      </c>
      <c r="B88" s="65"/>
      <c r="C88" s="65" t="s">
        <v>64</v>
      </c>
      <c r="D88" s="66">
        <v>162.04363333420113</v>
      </c>
      <c r="E88" s="68"/>
      <c r="F88" s="100" t="s">
        <v>1725</v>
      </c>
      <c r="G88" s="65"/>
      <c r="H88" s="69" t="s">
        <v>303</v>
      </c>
      <c r="I88" s="70"/>
      <c r="J88" s="70"/>
      <c r="K88" s="69" t="s">
        <v>1968</v>
      </c>
      <c r="L88" s="73">
        <v>1</v>
      </c>
      <c r="M88" s="74">
        <v>3595.6279296875</v>
      </c>
      <c r="N88" s="74">
        <v>8663.150390625</v>
      </c>
      <c r="O88" s="75"/>
      <c r="P88" s="76"/>
      <c r="Q88" s="76"/>
      <c r="R88" s="86"/>
      <c r="S88" s="48">
        <v>1</v>
      </c>
      <c r="T88" s="48">
        <v>0</v>
      </c>
      <c r="U88" s="49">
        <v>0</v>
      </c>
      <c r="V88" s="49">
        <v>0.003891</v>
      </c>
      <c r="W88" s="49">
        <v>0.006421</v>
      </c>
      <c r="X88" s="49">
        <v>0.419502</v>
      </c>
      <c r="Y88" s="49">
        <v>0</v>
      </c>
      <c r="Z88" s="49">
        <v>0</v>
      </c>
      <c r="AA88" s="71">
        <v>88</v>
      </c>
      <c r="AB88" s="71"/>
      <c r="AC88" s="72"/>
      <c r="AD88" s="78" t="s">
        <v>1268</v>
      </c>
      <c r="AE88" s="78">
        <v>942</v>
      </c>
      <c r="AF88" s="78">
        <v>389</v>
      </c>
      <c r="AG88" s="78">
        <v>61467</v>
      </c>
      <c r="AH88" s="78">
        <v>28804</v>
      </c>
      <c r="AI88" s="78"/>
      <c r="AJ88" s="78"/>
      <c r="AK88" s="78" t="s">
        <v>1471</v>
      </c>
      <c r="AL88" s="78"/>
      <c r="AM88" s="78"/>
      <c r="AN88" s="80">
        <v>40382.06251157408</v>
      </c>
      <c r="AO88" s="78"/>
      <c r="AP88" s="78" t="b">
        <v>1</v>
      </c>
      <c r="AQ88" s="78" t="b">
        <v>0</v>
      </c>
      <c r="AR88" s="78" t="b">
        <v>0</v>
      </c>
      <c r="AS88" s="78"/>
      <c r="AT88" s="78">
        <v>4</v>
      </c>
      <c r="AU88" s="83" t="s">
        <v>1668</v>
      </c>
      <c r="AV88" s="78" t="b">
        <v>0</v>
      </c>
      <c r="AW88" s="78" t="s">
        <v>1758</v>
      </c>
      <c r="AX88" s="83" t="s">
        <v>1844</v>
      </c>
      <c r="AY88" s="78" t="s">
        <v>65</v>
      </c>
      <c r="AZ88" s="78" t="str">
        <f>REPLACE(INDEX(GroupVertices[Group],MATCH(Vertices[[#This Row],[Vertex]],GroupVertices[Vertex],0)),1,1,"")</f>
        <v>1</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304</v>
      </c>
      <c r="B89" s="65"/>
      <c r="C89" s="65" t="s">
        <v>64</v>
      </c>
      <c r="D89" s="66">
        <v>670.5747368330647</v>
      </c>
      <c r="E89" s="68"/>
      <c r="F89" s="100" t="s">
        <v>1726</v>
      </c>
      <c r="G89" s="65"/>
      <c r="H89" s="69" t="s">
        <v>304</v>
      </c>
      <c r="I89" s="70"/>
      <c r="J89" s="70"/>
      <c r="K89" s="69" t="s">
        <v>1969</v>
      </c>
      <c r="L89" s="73">
        <v>1</v>
      </c>
      <c r="M89" s="74">
        <v>1927.19384765625</v>
      </c>
      <c r="N89" s="74">
        <v>9080.3916015625</v>
      </c>
      <c r="O89" s="75"/>
      <c r="P89" s="76"/>
      <c r="Q89" s="76"/>
      <c r="R89" s="86"/>
      <c r="S89" s="48">
        <v>1</v>
      </c>
      <c r="T89" s="48">
        <v>0</v>
      </c>
      <c r="U89" s="49">
        <v>0</v>
      </c>
      <c r="V89" s="49">
        <v>0.003891</v>
      </c>
      <c r="W89" s="49">
        <v>0.006421</v>
      </c>
      <c r="X89" s="49">
        <v>0.419502</v>
      </c>
      <c r="Y89" s="49">
        <v>0</v>
      </c>
      <c r="Z89" s="49">
        <v>0</v>
      </c>
      <c r="AA89" s="71">
        <v>89</v>
      </c>
      <c r="AB89" s="71"/>
      <c r="AC89" s="72"/>
      <c r="AD89" s="78" t="s">
        <v>1269</v>
      </c>
      <c r="AE89" s="78">
        <v>3452</v>
      </c>
      <c r="AF89" s="78">
        <v>4522392</v>
      </c>
      <c r="AG89" s="78">
        <v>42043</v>
      </c>
      <c r="AH89" s="78">
        <v>32458</v>
      </c>
      <c r="AI89" s="78"/>
      <c r="AJ89" s="78" t="s">
        <v>1385</v>
      </c>
      <c r="AK89" s="78" t="s">
        <v>1425</v>
      </c>
      <c r="AL89" s="83" t="s">
        <v>1531</v>
      </c>
      <c r="AM89" s="78"/>
      <c r="AN89" s="80">
        <v>40299.79178240741</v>
      </c>
      <c r="AO89" s="83" t="s">
        <v>1635</v>
      </c>
      <c r="AP89" s="78" t="b">
        <v>0</v>
      </c>
      <c r="AQ89" s="78" t="b">
        <v>0</v>
      </c>
      <c r="AR89" s="78" t="b">
        <v>1</v>
      </c>
      <c r="AS89" s="78"/>
      <c r="AT89" s="78">
        <v>27026</v>
      </c>
      <c r="AU89" s="83" t="s">
        <v>1668</v>
      </c>
      <c r="AV89" s="78" t="b">
        <v>1</v>
      </c>
      <c r="AW89" s="78" t="s">
        <v>1758</v>
      </c>
      <c r="AX89" s="83" t="s">
        <v>1845</v>
      </c>
      <c r="AY89" s="78" t="s">
        <v>65</v>
      </c>
      <c r="AZ89" s="78" t="str">
        <f>REPLACE(INDEX(GroupVertices[Group],MATCH(Vertices[[#This Row],[Vertex]],GroupVertices[Vertex],0)),1,1,"")</f>
        <v>1</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305</v>
      </c>
      <c r="B90" s="65"/>
      <c r="C90" s="65" t="s">
        <v>64</v>
      </c>
      <c r="D90" s="66">
        <v>165.0662538410523</v>
      </c>
      <c r="E90" s="68"/>
      <c r="F90" s="100" t="s">
        <v>1727</v>
      </c>
      <c r="G90" s="65"/>
      <c r="H90" s="69" t="s">
        <v>305</v>
      </c>
      <c r="I90" s="70"/>
      <c r="J90" s="70"/>
      <c r="K90" s="69" t="s">
        <v>1970</v>
      </c>
      <c r="L90" s="73">
        <v>1</v>
      </c>
      <c r="M90" s="74">
        <v>3394.741943359375</v>
      </c>
      <c r="N90" s="74">
        <v>3010.13818359375</v>
      </c>
      <c r="O90" s="75"/>
      <c r="P90" s="76"/>
      <c r="Q90" s="76"/>
      <c r="R90" s="86"/>
      <c r="S90" s="48">
        <v>1</v>
      </c>
      <c r="T90" s="48">
        <v>0</v>
      </c>
      <c r="U90" s="49">
        <v>0</v>
      </c>
      <c r="V90" s="49">
        <v>0.003891</v>
      </c>
      <c r="W90" s="49">
        <v>0.006421</v>
      </c>
      <c r="X90" s="49">
        <v>0.419502</v>
      </c>
      <c r="Y90" s="49">
        <v>0</v>
      </c>
      <c r="Z90" s="49">
        <v>0</v>
      </c>
      <c r="AA90" s="71">
        <v>90</v>
      </c>
      <c r="AB90" s="71"/>
      <c r="AC90" s="72"/>
      <c r="AD90" s="78" t="s">
        <v>1270</v>
      </c>
      <c r="AE90" s="78">
        <v>1141</v>
      </c>
      <c r="AF90" s="78">
        <v>27267</v>
      </c>
      <c r="AG90" s="78">
        <v>16278</v>
      </c>
      <c r="AH90" s="78">
        <v>48546</v>
      </c>
      <c r="AI90" s="78"/>
      <c r="AJ90" s="78" t="s">
        <v>1386</v>
      </c>
      <c r="AK90" s="78" t="s">
        <v>1422</v>
      </c>
      <c r="AL90" s="78"/>
      <c r="AM90" s="78"/>
      <c r="AN90" s="80">
        <v>41493.79115740741</v>
      </c>
      <c r="AO90" s="83" t="s">
        <v>1636</v>
      </c>
      <c r="AP90" s="78" t="b">
        <v>0</v>
      </c>
      <c r="AQ90" s="78" t="b">
        <v>0</v>
      </c>
      <c r="AR90" s="78" t="b">
        <v>1</v>
      </c>
      <c r="AS90" s="78"/>
      <c r="AT90" s="78">
        <v>111</v>
      </c>
      <c r="AU90" s="83" t="s">
        <v>1670</v>
      </c>
      <c r="AV90" s="78" t="b">
        <v>1</v>
      </c>
      <c r="AW90" s="78" t="s">
        <v>1758</v>
      </c>
      <c r="AX90" s="83" t="s">
        <v>1846</v>
      </c>
      <c r="AY90" s="78" t="s">
        <v>65</v>
      </c>
      <c r="AZ90" s="78" t="str">
        <f>REPLACE(INDEX(GroupVertices[Group],MATCH(Vertices[[#This Row],[Vertex]],GroupVertices[Vertex],0)),1,1,"")</f>
        <v>1</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306</v>
      </c>
      <c r="B91" s="65"/>
      <c r="C91" s="65" t="s">
        <v>64</v>
      </c>
      <c r="D91" s="66">
        <v>164.20370829125142</v>
      </c>
      <c r="E91" s="68"/>
      <c r="F91" s="100" t="s">
        <v>1728</v>
      </c>
      <c r="G91" s="65"/>
      <c r="H91" s="69" t="s">
        <v>306</v>
      </c>
      <c r="I91" s="70"/>
      <c r="J91" s="70"/>
      <c r="K91" s="69" t="s">
        <v>1971</v>
      </c>
      <c r="L91" s="73">
        <v>1</v>
      </c>
      <c r="M91" s="74">
        <v>1175.6524658203125</v>
      </c>
      <c r="N91" s="74">
        <v>2001.1160888671875</v>
      </c>
      <c r="O91" s="75"/>
      <c r="P91" s="76"/>
      <c r="Q91" s="76"/>
      <c r="R91" s="86"/>
      <c r="S91" s="48">
        <v>1</v>
      </c>
      <c r="T91" s="48">
        <v>0</v>
      </c>
      <c r="U91" s="49">
        <v>0</v>
      </c>
      <c r="V91" s="49">
        <v>0.003891</v>
      </c>
      <c r="W91" s="49">
        <v>0.006421</v>
      </c>
      <c r="X91" s="49">
        <v>0.419502</v>
      </c>
      <c r="Y91" s="49">
        <v>0</v>
      </c>
      <c r="Z91" s="49">
        <v>0</v>
      </c>
      <c r="AA91" s="71">
        <v>91</v>
      </c>
      <c r="AB91" s="71"/>
      <c r="AC91" s="72"/>
      <c r="AD91" s="78" t="s">
        <v>1271</v>
      </c>
      <c r="AE91" s="78">
        <v>403</v>
      </c>
      <c r="AF91" s="78">
        <v>19597</v>
      </c>
      <c r="AG91" s="78">
        <v>27021</v>
      </c>
      <c r="AH91" s="78">
        <v>1452</v>
      </c>
      <c r="AI91" s="78"/>
      <c r="AJ91" s="78" t="s">
        <v>1387</v>
      </c>
      <c r="AK91" s="78" t="s">
        <v>1472</v>
      </c>
      <c r="AL91" s="83" t="s">
        <v>1532</v>
      </c>
      <c r="AM91" s="78"/>
      <c r="AN91" s="80">
        <v>39884.222395833334</v>
      </c>
      <c r="AO91" s="83" t="s">
        <v>1637</v>
      </c>
      <c r="AP91" s="78" t="b">
        <v>0</v>
      </c>
      <c r="AQ91" s="78" t="b">
        <v>0</v>
      </c>
      <c r="AR91" s="78" t="b">
        <v>0</v>
      </c>
      <c r="AS91" s="78" t="s">
        <v>1102</v>
      </c>
      <c r="AT91" s="78">
        <v>458</v>
      </c>
      <c r="AU91" s="83" t="s">
        <v>1681</v>
      </c>
      <c r="AV91" s="78" t="b">
        <v>1</v>
      </c>
      <c r="AW91" s="78" t="s">
        <v>1758</v>
      </c>
      <c r="AX91" s="83" t="s">
        <v>1847</v>
      </c>
      <c r="AY91" s="78" t="s">
        <v>65</v>
      </c>
      <c r="AZ91" s="78" t="str">
        <f>REPLACE(INDEX(GroupVertices[Group],MATCH(Vertices[[#This Row],[Vertex]],GroupVertices[Vertex],0)),1,1,"")</f>
        <v>1</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307</v>
      </c>
      <c r="B92" s="65"/>
      <c r="C92" s="65" t="s">
        <v>64</v>
      </c>
      <c r="D92" s="66">
        <v>162.89392106588883</v>
      </c>
      <c r="E92" s="68"/>
      <c r="F92" s="100" t="s">
        <v>1729</v>
      </c>
      <c r="G92" s="65"/>
      <c r="H92" s="69" t="s">
        <v>307</v>
      </c>
      <c r="I92" s="70"/>
      <c r="J92" s="70"/>
      <c r="K92" s="69" t="s">
        <v>1972</v>
      </c>
      <c r="L92" s="73">
        <v>1</v>
      </c>
      <c r="M92" s="74">
        <v>264.4306640625</v>
      </c>
      <c r="N92" s="74">
        <v>6119.42041015625</v>
      </c>
      <c r="O92" s="75"/>
      <c r="P92" s="76"/>
      <c r="Q92" s="76"/>
      <c r="R92" s="86"/>
      <c r="S92" s="48">
        <v>1</v>
      </c>
      <c r="T92" s="48">
        <v>0</v>
      </c>
      <c r="U92" s="49">
        <v>0</v>
      </c>
      <c r="V92" s="49">
        <v>0.003891</v>
      </c>
      <c r="W92" s="49">
        <v>0.006421</v>
      </c>
      <c r="X92" s="49">
        <v>0.419502</v>
      </c>
      <c r="Y92" s="49">
        <v>0</v>
      </c>
      <c r="Z92" s="49">
        <v>0</v>
      </c>
      <c r="AA92" s="71">
        <v>92</v>
      </c>
      <c r="AB92" s="71"/>
      <c r="AC92" s="72"/>
      <c r="AD92" s="78" t="s">
        <v>1272</v>
      </c>
      <c r="AE92" s="78">
        <v>6168</v>
      </c>
      <c r="AF92" s="78">
        <v>7950</v>
      </c>
      <c r="AG92" s="78">
        <v>38812</v>
      </c>
      <c r="AH92" s="78">
        <v>282441</v>
      </c>
      <c r="AI92" s="78"/>
      <c r="AJ92" s="78" t="s">
        <v>1388</v>
      </c>
      <c r="AK92" s="78" t="s">
        <v>1473</v>
      </c>
      <c r="AL92" s="78"/>
      <c r="AM92" s="78"/>
      <c r="AN92" s="80">
        <v>40206.16787037037</v>
      </c>
      <c r="AO92" s="83" t="s">
        <v>1638</v>
      </c>
      <c r="AP92" s="78" t="b">
        <v>0</v>
      </c>
      <c r="AQ92" s="78" t="b">
        <v>0</v>
      </c>
      <c r="AR92" s="78" t="b">
        <v>1</v>
      </c>
      <c r="AS92" s="78"/>
      <c r="AT92" s="78">
        <v>117</v>
      </c>
      <c r="AU92" s="83" t="s">
        <v>1668</v>
      </c>
      <c r="AV92" s="78" t="b">
        <v>0</v>
      </c>
      <c r="AW92" s="78" t="s">
        <v>1758</v>
      </c>
      <c r="AX92" s="83" t="s">
        <v>1848</v>
      </c>
      <c r="AY92" s="78" t="s">
        <v>65</v>
      </c>
      <c r="AZ92" s="78" t="str">
        <f>REPLACE(INDEX(GroupVertices[Group],MATCH(Vertices[[#This Row],[Vertex]],GroupVertices[Vertex],0)),1,1,"")</f>
        <v>1</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308</v>
      </c>
      <c r="B93" s="65"/>
      <c r="C93" s="65" t="s">
        <v>64</v>
      </c>
      <c r="D93" s="66">
        <v>162.18802818243378</v>
      </c>
      <c r="E93" s="68"/>
      <c r="F93" s="100" t="s">
        <v>1730</v>
      </c>
      <c r="G93" s="65"/>
      <c r="H93" s="69" t="s">
        <v>308</v>
      </c>
      <c r="I93" s="70"/>
      <c r="J93" s="70"/>
      <c r="K93" s="69" t="s">
        <v>1973</v>
      </c>
      <c r="L93" s="73">
        <v>1</v>
      </c>
      <c r="M93" s="74">
        <v>4430.478515625</v>
      </c>
      <c r="N93" s="74">
        <v>696.4879150390625</v>
      </c>
      <c r="O93" s="75"/>
      <c r="P93" s="76"/>
      <c r="Q93" s="76"/>
      <c r="R93" s="86"/>
      <c r="S93" s="48">
        <v>1</v>
      </c>
      <c r="T93" s="48">
        <v>0</v>
      </c>
      <c r="U93" s="49">
        <v>0</v>
      </c>
      <c r="V93" s="49">
        <v>0.003891</v>
      </c>
      <c r="W93" s="49">
        <v>0.006421</v>
      </c>
      <c r="X93" s="49">
        <v>0.419502</v>
      </c>
      <c r="Y93" s="49">
        <v>0</v>
      </c>
      <c r="Z93" s="49">
        <v>0</v>
      </c>
      <c r="AA93" s="71">
        <v>93</v>
      </c>
      <c r="AB93" s="71"/>
      <c r="AC93" s="72"/>
      <c r="AD93" s="78" t="s">
        <v>1273</v>
      </c>
      <c r="AE93" s="78">
        <v>642</v>
      </c>
      <c r="AF93" s="78">
        <v>1673</v>
      </c>
      <c r="AG93" s="78">
        <v>4667</v>
      </c>
      <c r="AH93" s="78">
        <v>2376</v>
      </c>
      <c r="AI93" s="78"/>
      <c r="AJ93" s="78" t="s">
        <v>1389</v>
      </c>
      <c r="AK93" s="78" t="s">
        <v>1422</v>
      </c>
      <c r="AL93" s="83" t="s">
        <v>1533</v>
      </c>
      <c r="AM93" s="78"/>
      <c r="AN93" s="80">
        <v>41141.75408564815</v>
      </c>
      <c r="AO93" s="83" t="s">
        <v>1639</v>
      </c>
      <c r="AP93" s="78" t="b">
        <v>1</v>
      </c>
      <c r="AQ93" s="78" t="b">
        <v>0</v>
      </c>
      <c r="AR93" s="78" t="b">
        <v>1</v>
      </c>
      <c r="AS93" s="78"/>
      <c r="AT93" s="78">
        <v>52</v>
      </c>
      <c r="AU93" s="83" t="s">
        <v>1668</v>
      </c>
      <c r="AV93" s="78" t="b">
        <v>0</v>
      </c>
      <c r="AW93" s="78" t="s">
        <v>1758</v>
      </c>
      <c r="AX93" s="83" t="s">
        <v>1849</v>
      </c>
      <c r="AY93" s="78" t="s">
        <v>65</v>
      </c>
      <c r="AZ93" s="78" t="str">
        <f>REPLACE(INDEX(GroupVertices[Group],MATCH(Vertices[[#This Row],[Vertex]],GroupVertices[Vertex],0)),1,1,"")</f>
        <v>1</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256</v>
      </c>
      <c r="B94" s="65"/>
      <c r="C94" s="65" t="s">
        <v>64</v>
      </c>
      <c r="D94" s="66">
        <v>162.63729408483985</v>
      </c>
      <c r="E94" s="68"/>
      <c r="F94" s="100" t="s">
        <v>610</v>
      </c>
      <c r="G94" s="65"/>
      <c r="H94" s="69" t="s">
        <v>256</v>
      </c>
      <c r="I94" s="70"/>
      <c r="J94" s="70"/>
      <c r="K94" s="69" t="s">
        <v>1974</v>
      </c>
      <c r="L94" s="73">
        <v>1</v>
      </c>
      <c r="M94" s="74">
        <v>3535.28076171875</v>
      </c>
      <c r="N94" s="74">
        <v>9495.0224609375</v>
      </c>
      <c r="O94" s="75"/>
      <c r="P94" s="76"/>
      <c r="Q94" s="76"/>
      <c r="R94" s="86"/>
      <c r="S94" s="48">
        <v>1</v>
      </c>
      <c r="T94" s="48">
        <v>1</v>
      </c>
      <c r="U94" s="49">
        <v>0</v>
      </c>
      <c r="V94" s="49">
        <v>0.003891</v>
      </c>
      <c r="W94" s="49">
        <v>0.006421</v>
      </c>
      <c r="X94" s="49">
        <v>0.419502</v>
      </c>
      <c r="Y94" s="49">
        <v>0</v>
      </c>
      <c r="Z94" s="49">
        <v>1</v>
      </c>
      <c r="AA94" s="71">
        <v>94</v>
      </c>
      <c r="AB94" s="71"/>
      <c r="AC94" s="72"/>
      <c r="AD94" s="78" t="s">
        <v>1274</v>
      </c>
      <c r="AE94" s="78">
        <v>988</v>
      </c>
      <c r="AF94" s="78">
        <v>5668</v>
      </c>
      <c r="AG94" s="78">
        <v>6617</v>
      </c>
      <c r="AH94" s="78">
        <v>43886</v>
      </c>
      <c r="AI94" s="78"/>
      <c r="AJ94" s="78" t="s">
        <v>1390</v>
      </c>
      <c r="AK94" s="78" t="s">
        <v>1422</v>
      </c>
      <c r="AL94" s="83" t="s">
        <v>1534</v>
      </c>
      <c r="AM94" s="78"/>
      <c r="AN94" s="80">
        <v>40388.75304398148</v>
      </c>
      <c r="AO94" s="78"/>
      <c r="AP94" s="78" t="b">
        <v>0</v>
      </c>
      <c r="AQ94" s="78" t="b">
        <v>0</v>
      </c>
      <c r="AR94" s="78" t="b">
        <v>1</v>
      </c>
      <c r="AS94" s="78"/>
      <c r="AT94" s="78">
        <v>51</v>
      </c>
      <c r="AU94" s="83" t="s">
        <v>1668</v>
      </c>
      <c r="AV94" s="78" t="b">
        <v>0</v>
      </c>
      <c r="AW94" s="78" t="s">
        <v>1758</v>
      </c>
      <c r="AX94" s="83" t="s">
        <v>1850</v>
      </c>
      <c r="AY94" s="78" t="s">
        <v>66</v>
      </c>
      <c r="AZ94" s="78" t="str">
        <f>REPLACE(INDEX(GroupVertices[Group],MATCH(Vertices[[#This Row],[Vertex]],GroupVertices[Vertex],0)),1,1,"")</f>
        <v>1</v>
      </c>
      <c r="BA94" s="48"/>
      <c r="BB94" s="48"/>
      <c r="BC94" s="48"/>
      <c r="BD94" s="48"/>
      <c r="BE94" s="48"/>
      <c r="BF94" s="48"/>
      <c r="BG94" s="116" t="s">
        <v>2316</v>
      </c>
      <c r="BH94" s="116" t="s">
        <v>2316</v>
      </c>
      <c r="BI94" s="116" t="s">
        <v>2375</v>
      </c>
      <c r="BJ94" s="116" t="s">
        <v>2375</v>
      </c>
      <c r="BK94" s="116">
        <v>0</v>
      </c>
      <c r="BL94" s="120">
        <v>0</v>
      </c>
      <c r="BM94" s="116">
        <v>0</v>
      </c>
      <c r="BN94" s="120">
        <v>0</v>
      </c>
      <c r="BO94" s="116">
        <v>0</v>
      </c>
      <c r="BP94" s="120">
        <v>0</v>
      </c>
      <c r="BQ94" s="116">
        <v>3</v>
      </c>
      <c r="BR94" s="120">
        <v>100</v>
      </c>
      <c r="BS94" s="116">
        <v>3</v>
      </c>
      <c r="BT94" s="2"/>
      <c r="BU94" s="3"/>
      <c r="BV94" s="3"/>
      <c r="BW94" s="3"/>
      <c r="BX94" s="3"/>
    </row>
    <row r="95" spans="1:76" ht="15">
      <c r="A95" s="64" t="s">
        <v>309</v>
      </c>
      <c r="B95" s="65"/>
      <c r="C95" s="65" t="s">
        <v>64</v>
      </c>
      <c r="D95" s="66">
        <v>162.62110027008478</v>
      </c>
      <c r="E95" s="68"/>
      <c r="F95" s="100" t="s">
        <v>1731</v>
      </c>
      <c r="G95" s="65"/>
      <c r="H95" s="69" t="s">
        <v>309</v>
      </c>
      <c r="I95" s="70"/>
      <c r="J95" s="70"/>
      <c r="K95" s="69" t="s">
        <v>1975</v>
      </c>
      <c r="L95" s="73">
        <v>1</v>
      </c>
      <c r="M95" s="74">
        <v>2975.252197265625</v>
      </c>
      <c r="N95" s="74">
        <v>872.625</v>
      </c>
      <c r="O95" s="75"/>
      <c r="P95" s="76"/>
      <c r="Q95" s="76"/>
      <c r="R95" s="86"/>
      <c r="S95" s="48">
        <v>1</v>
      </c>
      <c r="T95" s="48">
        <v>0</v>
      </c>
      <c r="U95" s="49">
        <v>0</v>
      </c>
      <c r="V95" s="49">
        <v>0.003891</v>
      </c>
      <c r="W95" s="49">
        <v>0.006421</v>
      </c>
      <c r="X95" s="49">
        <v>0.419502</v>
      </c>
      <c r="Y95" s="49">
        <v>0</v>
      </c>
      <c r="Z95" s="49">
        <v>0</v>
      </c>
      <c r="AA95" s="71">
        <v>95</v>
      </c>
      <c r="AB95" s="71"/>
      <c r="AC95" s="72"/>
      <c r="AD95" s="78" t="s">
        <v>1275</v>
      </c>
      <c r="AE95" s="78">
        <v>1397</v>
      </c>
      <c r="AF95" s="78">
        <v>5524</v>
      </c>
      <c r="AG95" s="78">
        <v>92181</v>
      </c>
      <c r="AH95" s="78">
        <v>25014</v>
      </c>
      <c r="AI95" s="78"/>
      <c r="AJ95" s="78" t="s">
        <v>1391</v>
      </c>
      <c r="AK95" s="78" t="s">
        <v>1448</v>
      </c>
      <c r="AL95" s="83" t="s">
        <v>1535</v>
      </c>
      <c r="AM95" s="78"/>
      <c r="AN95" s="80">
        <v>39839.95196759259</v>
      </c>
      <c r="AO95" s="83" t="s">
        <v>1640</v>
      </c>
      <c r="AP95" s="78" t="b">
        <v>0</v>
      </c>
      <c r="AQ95" s="78" t="b">
        <v>0</v>
      </c>
      <c r="AR95" s="78" t="b">
        <v>1</v>
      </c>
      <c r="AS95" s="78"/>
      <c r="AT95" s="78">
        <v>195</v>
      </c>
      <c r="AU95" s="83" t="s">
        <v>1671</v>
      </c>
      <c r="AV95" s="78" t="b">
        <v>1</v>
      </c>
      <c r="AW95" s="78" t="s">
        <v>1758</v>
      </c>
      <c r="AX95" s="83" t="s">
        <v>1851</v>
      </c>
      <c r="AY95" s="78" t="s">
        <v>65</v>
      </c>
      <c r="AZ95" s="78" t="str">
        <f>REPLACE(INDEX(GroupVertices[Group],MATCH(Vertices[[#This Row],[Vertex]],GroupVertices[Vertex],0)),1,1,"")</f>
        <v>1</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310</v>
      </c>
      <c r="B96" s="65"/>
      <c r="C96" s="65" t="s">
        <v>64</v>
      </c>
      <c r="D96" s="66">
        <v>162.86558189006746</v>
      </c>
      <c r="E96" s="68"/>
      <c r="F96" s="100" t="s">
        <v>1732</v>
      </c>
      <c r="G96" s="65"/>
      <c r="H96" s="69" t="s">
        <v>310</v>
      </c>
      <c r="I96" s="70"/>
      <c r="J96" s="70"/>
      <c r="K96" s="69" t="s">
        <v>1976</v>
      </c>
      <c r="L96" s="73">
        <v>1</v>
      </c>
      <c r="M96" s="74">
        <v>1304.4637451171875</v>
      </c>
      <c r="N96" s="74">
        <v>1191.127685546875</v>
      </c>
      <c r="O96" s="75"/>
      <c r="P96" s="76"/>
      <c r="Q96" s="76"/>
      <c r="R96" s="86"/>
      <c r="S96" s="48">
        <v>1</v>
      </c>
      <c r="T96" s="48">
        <v>0</v>
      </c>
      <c r="U96" s="49">
        <v>0</v>
      </c>
      <c r="V96" s="49">
        <v>0.003891</v>
      </c>
      <c r="W96" s="49">
        <v>0.006421</v>
      </c>
      <c r="X96" s="49">
        <v>0.419502</v>
      </c>
      <c r="Y96" s="49">
        <v>0</v>
      </c>
      <c r="Z96" s="49">
        <v>0</v>
      </c>
      <c r="AA96" s="71">
        <v>96</v>
      </c>
      <c r="AB96" s="71"/>
      <c r="AC96" s="72"/>
      <c r="AD96" s="78" t="s">
        <v>1276</v>
      </c>
      <c r="AE96" s="78">
        <v>1512</v>
      </c>
      <c r="AF96" s="78">
        <v>7698</v>
      </c>
      <c r="AG96" s="78">
        <v>10704</v>
      </c>
      <c r="AH96" s="78">
        <v>26347</v>
      </c>
      <c r="AI96" s="78"/>
      <c r="AJ96" s="78" t="s">
        <v>1392</v>
      </c>
      <c r="AK96" s="78" t="s">
        <v>1474</v>
      </c>
      <c r="AL96" s="83" t="s">
        <v>1536</v>
      </c>
      <c r="AM96" s="78"/>
      <c r="AN96" s="80">
        <v>40657.95979166667</v>
      </c>
      <c r="AO96" s="83" t="s">
        <v>1641</v>
      </c>
      <c r="AP96" s="78" t="b">
        <v>0</v>
      </c>
      <c r="AQ96" s="78" t="b">
        <v>0</v>
      </c>
      <c r="AR96" s="78" t="b">
        <v>1</v>
      </c>
      <c r="AS96" s="78"/>
      <c r="AT96" s="78">
        <v>45</v>
      </c>
      <c r="AU96" s="83" t="s">
        <v>1671</v>
      </c>
      <c r="AV96" s="78" t="b">
        <v>1</v>
      </c>
      <c r="AW96" s="78" t="s">
        <v>1758</v>
      </c>
      <c r="AX96" s="83" t="s">
        <v>1852</v>
      </c>
      <c r="AY96" s="78" t="s">
        <v>65</v>
      </c>
      <c r="AZ96" s="78" t="str">
        <f>REPLACE(INDEX(GroupVertices[Group],MATCH(Vertices[[#This Row],[Vertex]],GroupVertices[Vertex],0)),1,1,"")</f>
        <v>1</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311</v>
      </c>
      <c r="B97" s="65"/>
      <c r="C97" s="65" t="s">
        <v>64</v>
      </c>
      <c r="D97" s="66">
        <v>162.1718343676787</v>
      </c>
      <c r="E97" s="68"/>
      <c r="F97" s="100" t="s">
        <v>1733</v>
      </c>
      <c r="G97" s="65"/>
      <c r="H97" s="69" t="s">
        <v>311</v>
      </c>
      <c r="I97" s="70"/>
      <c r="J97" s="70"/>
      <c r="K97" s="69" t="s">
        <v>1977</v>
      </c>
      <c r="L97" s="73">
        <v>1</v>
      </c>
      <c r="M97" s="74">
        <v>4450.20068359375</v>
      </c>
      <c r="N97" s="74">
        <v>2259.625244140625</v>
      </c>
      <c r="O97" s="75"/>
      <c r="P97" s="76"/>
      <c r="Q97" s="76"/>
      <c r="R97" s="86"/>
      <c r="S97" s="48">
        <v>1</v>
      </c>
      <c r="T97" s="48">
        <v>0</v>
      </c>
      <c r="U97" s="49">
        <v>0</v>
      </c>
      <c r="V97" s="49">
        <v>0.003891</v>
      </c>
      <c r="W97" s="49">
        <v>0.006421</v>
      </c>
      <c r="X97" s="49">
        <v>0.419502</v>
      </c>
      <c r="Y97" s="49">
        <v>0</v>
      </c>
      <c r="Z97" s="49">
        <v>0</v>
      </c>
      <c r="AA97" s="71">
        <v>97</v>
      </c>
      <c r="AB97" s="71"/>
      <c r="AC97" s="72"/>
      <c r="AD97" s="78" t="s">
        <v>1277</v>
      </c>
      <c r="AE97" s="78">
        <v>255</v>
      </c>
      <c r="AF97" s="78">
        <v>1529</v>
      </c>
      <c r="AG97" s="78">
        <v>14758</v>
      </c>
      <c r="AH97" s="78">
        <v>35340</v>
      </c>
      <c r="AI97" s="78"/>
      <c r="AJ97" s="78" t="s">
        <v>1393</v>
      </c>
      <c r="AK97" s="78" t="s">
        <v>1475</v>
      </c>
      <c r="AL97" s="83" t="s">
        <v>1537</v>
      </c>
      <c r="AM97" s="78"/>
      <c r="AN97" s="80">
        <v>42325.3022337963</v>
      </c>
      <c r="AO97" s="83" t="s">
        <v>1642</v>
      </c>
      <c r="AP97" s="78" t="b">
        <v>0</v>
      </c>
      <c r="AQ97" s="78" t="b">
        <v>0</v>
      </c>
      <c r="AR97" s="78" t="b">
        <v>1</v>
      </c>
      <c r="AS97" s="78"/>
      <c r="AT97" s="78">
        <v>11</v>
      </c>
      <c r="AU97" s="83" t="s">
        <v>1668</v>
      </c>
      <c r="AV97" s="78" t="b">
        <v>0</v>
      </c>
      <c r="AW97" s="78" t="s">
        <v>1758</v>
      </c>
      <c r="AX97" s="83" t="s">
        <v>1853</v>
      </c>
      <c r="AY97" s="78" t="s">
        <v>65</v>
      </c>
      <c r="AZ97" s="78" t="str">
        <f>REPLACE(INDEX(GroupVertices[Group],MATCH(Vertices[[#This Row],[Vertex]],GroupVertices[Vertex],0)),1,1,"")</f>
        <v>1</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312</v>
      </c>
      <c r="B98" s="65"/>
      <c r="C98" s="65" t="s">
        <v>64</v>
      </c>
      <c r="D98" s="66">
        <v>162.02114192481912</v>
      </c>
      <c r="E98" s="68"/>
      <c r="F98" s="100" t="s">
        <v>1734</v>
      </c>
      <c r="G98" s="65"/>
      <c r="H98" s="69" t="s">
        <v>312</v>
      </c>
      <c r="I98" s="70"/>
      <c r="J98" s="70"/>
      <c r="K98" s="69" t="s">
        <v>1978</v>
      </c>
      <c r="L98" s="73">
        <v>1</v>
      </c>
      <c r="M98" s="74">
        <v>4002.678955078125</v>
      </c>
      <c r="N98" s="74">
        <v>634.7072143554688</v>
      </c>
      <c r="O98" s="75"/>
      <c r="P98" s="76"/>
      <c r="Q98" s="76"/>
      <c r="R98" s="86"/>
      <c r="S98" s="48">
        <v>1</v>
      </c>
      <c r="T98" s="48">
        <v>0</v>
      </c>
      <c r="U98" s="49">
        <v>0</v>
      </c>
      <c r="V98" s="49">
        <v>0.003891</v>
      </c>
      <c r="W98" s="49">
        <v>0.006421</v>
      </c>
      <c r="X98" s="49">
        <v>0.419502</v>
      </c>
      <c r="Y98" s="49">
        <v>0</v>
      </c>
      <c r="Z98" s="49">
        <v>0</v>
      </c>
      <c r="AA98" s="71">
        <v>98</v>
      </c>
      <c r="AB98" s="71"/>
      <c r="AC98" s="72"/>
      <c r="AD98" s="78" t="s">
        <v>1278</v>
      </c>
      <c r="AE98" s="78">
        <v>964</v>
      </c>
      <c r="AF98" s="78">
        <v>189</v>
      </c>
      <c r="AG98" s="78">
        <v>10110</v>
      </c>
      <c r="AH98" s="78">
        <v>47395</v>
      </c>
      <c r="AI98" s="78"/>
      <c r="AJ98" s="78" t="s">
        <v>1394</v>
      </c>
      <c r="AK98" s="78" t="s">
        <v>1476</v>
      </c>
      <c r="AL98" s="83" t="s">
        <v>1538</v>
      </c>
      <c r="AM98" s="78"/>
      <c r="AN98" s="80">
        <v>40002.55743055556</v>
      </c>
      <c r="AO98" s="83" t="s">
        <v>1643</v>
      </c>
      <c r="AP98" s="78" t="b">
        <v>0</v>
      </c>
      <c r="AQ98" s="78" t="b">
        <v>0</v>
      </c>
      <c r="AR98" s="78" t="b">
        <v>1</v>
      </c>
      <c r="AS98" s="78"/>
      <c r="AT98" s="78">
        <v>9</v>
      </c>
      <c r="AU98" s="83" t="s">
        <v>1672</v>
      </c>
      <c r="AV98" s="78" t="b">
        <v>0</v>
      </c>
      <c r="AW98" s="78" t="s">
        <v>1758</v>
      </c>
      <c r="AX98" s="83" t="s">
        <v>1854</v>
      </c>
      <c r="AY98" s="78" t="s">
        <v>65</v>
      </c>
      <c r="AZ98" s="78" t="str">
        <f>REPLACE(INDEX(GroupVertices[Group],MATCH(Vertices[[#This Row],[Vertex]],GroupVertices[Vertex],0)),1,1,"")</f>
        <v>1</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313</v>
      </c>
      <c r="B99" s="65"/>
      <c r="C99" s="65" t="s">
        <v>64</v>
      </c>
      <c r="D99" s="66">
        <v>162.70476831298595</v>
      </c>
      <c r="E99" s="68"/>
      <c r="F99" s="100" t="s">
        <v>1735</v>
      </c>
      <c r="G99" s="65"/>
      <c r="H99" s="69" t="s">
        <v>313</v>
      </c>
      <c r="I99" s="70"/>
      <c r="J99" s="70"/>
      <c r="K99" s="69" t="s">
        <v>1979</v>
      </c>
      <c r="L99" s="73">
        <v>1</v>
      </c>
      <c r="M99" s="74">
        <v>5295.5947265625</v>
      </c>
      <c r="N99" s="74">
        <v>7424.3076171875</v>
      </c>
      <c r="O99" s="75"/>
      <c r="P99" s="76"/>
      <c r="Q99" s="76"/>
      <c r="R99" s="86"/>
      <c r="S99" s="48">
        <v>1</v>
      </c>
      <c r="T99" s="48">
        <v>0</v>
      </c>
      <c r="U99" s="49">
        <v>0</v>
      </c>
      <c r="V99" s="49">
        <v>0.003891</v>
      </c>
      <c r="W99" s="49">
        <v>0.006421</v>
      </c>
      <c r="X99" s="49">
        <v>0.419502</v>
      </c>
      <c r="Y99" s="49">
        <v>0</v>
      </c>
      <c r="Z99" s="49">
        <v>0</v>
      </c>
      <c r="AA99" s="71">
        <v>99</v>
      </c>
      <c r="AB99" s="71"/>
      <c r="AC99" s="72"/>
      <c r="AD99" s="78" t="s">
        <v>1279</v>
      </c>
      <c r="AE99" s="78">
        <v>471</v>
      </c>
      <c r="AF99" s="78">
        <v>6268</v>
      </c>
      <c r="AG99" s="78">
        <v>525</v>
      </c>
      <c r="AH99" s="78">
        <v>90</v>
      </c>
      <c r="AI99" s="78">
        <v>-25200</v>
      </c>
      <c r="AJ99" s="78"/>
      <c r="AK99" s="78" t="s">
        <v>1477</v>
      </c>
      <c r="AL99" s="78"/>
      <c r="AM99" s="78" t="s">
        <v>1557</v>
      </c>
      <c r="AN99" s="80">
        <v>40734.38673611111</v>
      </c>
      <c r="AO99" s="78"/>
      <c r="AP99" s="78" t="b">
        <v>1</v>
      </c>
      <c r="AQ99" s="78" t="b">
        <v>0</v>
      </c>
      <c r="AR99" s="78" t="b">
        <v>0</v>
      </c>
      <c r="AS99" s="78" t="s">
        <v>1102</v>
      </c>
      <c r="AT99" s="78">
        <v>79</v>
      </c>
      <c r="AU99" s="83" t="s">
        <v>1668</v>
      </c>
      <c r="AV99" s="78" t="b">
        <v>1</v>
      </c>
      <c r="AW99" s="78" t="s">
        <v>1758</v>
      </c>
      <c r="AX99" s="83" t="s">
        <v>1855</v>
      </c>
      <c r="AY99" s="78" t="s">
        <v>65</v>
      </c>
      <c r="AZ99" s="78" t="str">
        <f>REPLACE(INDEX(GroupVertices[Group],MATCH(Vertices[[#This Row],[Vertex]],GroupVertices[Vertex],0)),1,1,"")</f>
        <v>1</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314</v>
      </c>
      <c r="B100" s="65"/>
      <c r="C100" s="65" t="s">
        <v>64</v>
      </c>
      <c r="D100" s="66">
        <v>162.79473395051406</v>
      </c>
      <c r="E100" s="68"/>
      <c r="F100" s="100" t="s">
        <v>1736</v>
      </c>
      <c r="G100" s="65"/>
      <c r="H100" s="69" t="s">
        <v>314</v>
      </c>
      <c r="I100" s="70"/>
      <c r="J100" s="70"/>
      <c r="K100" s="69" t="s">
        <v>1980</v>
      </c>
      <c r="L100" s="73">
        <v>1</v>
      </c>
      <c r="M100" s="74">
        <v>631.5532836914062</v>
      </c>
      <c r="N100" s="74">
        <v>3043.896484375</v>
      </c>
      <c r="O100" s="75"/>
      <c r="P100" s="76"/>
      <c r="Q100" s="76"/>
      <c r="R100" s="86"/>
      <c r="S100" s="48">
        <v>1</v>
      </c>
      <c r="T100" s="48">
        <v>0</v>
      </c>
      <c r="U100" s="49">
        <v>0</v>
      </c>
      <c r="V100" s="49">
        <v>0.003891</v>
      </c>
      <c r="W100" s="49">
        <v>0.006421</v>
      </c>
      <c r="X100" s="49">
        <v>0.419502</v>
      </c>
      <c r="Y100" s="49">
        <v>0</v>
      </c>
      <c r="Z100" s="49">
        <v>0</v>
      </c>
      <c r="AA100" s="71">
        <v>100</v>
      </c>
      <c r="AB100" s="71"/>
      <c r="AC100" s="72"/>
      <c r="AD100" s="78" t="s">
        <v>1280</v>
      </c>
      <c r="AE100" s="78">
        <v>1106</v>
      </c>
      <c r="AF100" s="78">
        <v>7068</v>
      </c>
      <c r="AG100" s="78">
        <v>7772</v>
      </c>
      <c r="AH100" s="78">
        <v>21864</v>
      </c>
      <c r="AI100" s="78"/>
      <c r="AJ100" s="78" t="s">
        <v>1395</v>
      </c>
      <c r="AK100" s="78" t="s">
        <v>1478</v>
      </c>
      <c r="AL100" s="83" t="s">
        <v>1539</v>
      </c>
      <c r="AM100" s="78"/>
      <c r="AN100" s="80">
        <v>39901.15498842593</v>
      </c>
      <c r="AO100" s="83" t="s">
        <v>1644</v>
      </c>
      <c r="AP100" s="78" t="b">
        <v>0</v>
      </c>
      <c r="AQ100" s="78" t="b">
        <v>0</v>
      </c>
      <c r="AR100" s="78" t="b">
        <v>1</v>
      </c>
      <c r="AS100" s="78"/>
      <c r="AT100" s="78">
        <v>96</v>
      </c>
      <c r="AU100" s="83" t="s">
        <v>1668</v>
      </c>
      <c r="AV100" s="78" t="b">
        <v>1</v>
      </c>
      <c r="AW100" s="78" t="s">
        <v>1758</v>
      </c>
      <c r="AX100" s="83" t="s">
        <v>1856</v>
      </c>
      <c r="AY100" s="78" t="s">
        <v>65</v>
      </c>
      <c r="AZ100" s="78" t="str">
        <f>REPLACE(INDEX(GroupVertices[Group],MATCH(Vertices[[#This Row],[Vertex]],GroupVertices[Vertex],0)),1,1,"")</f>
        <v>1</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315</v>
      </c>
      <c r="B101" s="65"/>
      <c r="C101" s="65" t="s">
        <v>64</v>
      </c>
      <c r="D101" s="66">
        <v>162.0621887469413</v>
      </c>
      <c r="E101" s="68"/>
      <c r="F101" s="100" t="s">
        <v>1737</v>
      </c>
      <c r="G101" s="65"/>
      <c r="H101" s="69" t="s">
        <v>315</v>
      </c>
      <c r="I101" s="70"/>
      <c r="J101" s="70"/>
      <c r="K101" s="69" t="s">
        <v>1981</v>
      </c>
      <c r="L101" s="73">
        <v>1</v>
      </c>
      <c r="M101" s="74">
        <v>4725.27685546875</v>
      </c>
      <c r="N101" s="74">
        <v>6492.7900390625</v>
      </c>
      <c r="O101" s="75"/>
      <c r="P101" s="76"/>
      <c r="Q101" s="76"/>
      <c r="R101" s="86"/>
      <c r="S101" s="48">
        <v>1</v>
      </c>
      <c r="T101" s="48">
        <v>0</v>
      </c>
      <c r="U101" s="49">
        <v>0</v>
      </c>
      <c r="V101" s="49">
        <v>0.003891</v>
      </c>
      <c r="W101" s="49">
        <v>0.006421</v>
      </c>
      <c r="X101" s="49">
        <v>0.419502</v>
      </c>
      <c r="Y101" s="49">
        <v>0</v>
      </c>
      <c r="Z101" s="49">
        <v>0</v>
      </c>
      <c r="AA101" s="71">
        <v>101</v>
      </c>
      <c r="AB101" s="71"/>
      <c r="AC101" s="72"/>
      <c r="AD101" s="78" t="s">
        <v>1281</v>
      </c>
      <c r="AE101" s="78">
        <v>14</v>
      </c>
      <c r="AF101" s="78">
        <v>554</v>
      </c>
      <c r="AG101" s="78">
        <v>74</v>
      </c>
      <c r="AH101" s="78">
        <v>140</v>
      </c>
      <c r="AI101" s="78"/>
      <c r="AJ101" s="78"/>
      <c r="AK101" s="78" t="s">
        <v>1479</v>
      </c>
      <c r="AL101" s="83" t="s">
        <v>1540</v>
      </c>
      <c r="AM101" s="78"/>
      <c r="AN101" s="80">
        <v>42824.85181712963</v>
      </c>
      <c r="AO101" s="83" t="s">
        <v>1645</v>
      </c>
      <c r="AP101" s="78" t="b">
        <v>0</v>
      </c>
      <c r="AQ101" s="78" t="b">
        <v>0</v>
      </c>
      <c r="AR101" s="78" t="b">
        <v>0</v>
      </c>
      <c r="AS101" s="78" t="s">
        <v>1102</v>
      </c>
      <c r="AT101" s="78">
        <v>1</v>
      </c>
      <c r="AU101" s="83" t="s">
        <v>1668</v>
      </c>
      <c r="AV101" s="78" t="b">
        <v>0</v>
      </c>
      <c r="AW101" s="78" t="s">
        <v>1758</v>
      </c>
      <c r="AX101" s="83" t="s">
        <v>1857</v>
      </c>
      <c r="AY101" s="78" t="s">
        <v>65</v>
      </c>
      <c r="AZ101" s="78" t="str">
        <f>REPLACE(INDEX(GroupVertices[Group],MATCH(Vertices[[#This Row],[Vertex]],GroupVertices[Vertex],0)),1,1,"")</f>
        <v>1</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316</v>
      </c>
      <c r="B102" s="65"/>
      <c r="C102" s="65" t="s">
        <v>64</v>
      </c>
      <c r="D102" s="66">
        <v>166.21950085711595</v>
      </c>
      <c r="E102" s="68"/>
      <c r="F102" s="100" t="s">
        <v>1738</v>
      </c>
      <c r="G102" s="65"/>
      <c r="H102" s="69" t="s">
        <v>316</v>
      </c>
      <c r="I102" s="70"/>
      <c r="J102" s="70"/>
      <c r="K102" s="69" t="s">
        <v>1982</v>
      </c>
      <c r="L102" s="73">
        <v>1</v>
      </c>
      <c r="M102" s="74">
        <v>2625.8671875</v>
      </c>
      <c r="N102" s="74">
        <v>9646.09375</v>
      </c>
      <c r="O102" s="75"/>
      <c r="P102" s="76"/>
      <c r="Q102" s="76"/>
      <c r="R102" s="86"/>
      <c r="S102" s="48">
        <v>1</v>
      </c>
      <c r="T102" s="48">
        <v>0</v>
      </c>
      <c r="U102" s="49">
        <v>0</v>
      </c>
      <c r="V102" s="49">
        <v>0.003891</v>
      </c>
      <c r="W102" s="49">
        <v>0.006421</v>
      </c>
      <c r="X102" s="49">
        <v>0.419502</v>
      </c>
      <c r="Y102" s="49">
        <v>0</v>
      </c>
      <c r="Z102" s="49">
        <v>0</v>
      </c>
      <c r="AA102" s="71">
        <v>102</v>
      </c>
      <c r="AB102" s="71"/>
      <c r="AC102" s="72"/>
      <c r="AD102" s="78" t="s">
        <v>1282</v>
      </c>
      <c r="AE102" s="78">
        <v>1307</v>
      </c>
      <c r="AF102" s="78">
        <v>37522</v>
      </c>
      <c r="AG102" s="78">
        <v>42800</v>
      </c>
      <c r="AH102" s="78">
        <v>16836</v>
      </c>
      <c r="AI102" s="78"/>
      <c r="AJ102" s="78" t="s">
        <v>1396</v>
      </c>
      <c r="AK102" s="78" t="s">
        <v>1425</v>
      </c>
      <c r="AL102" s="83" t="s">
        <v>1541</v>
      </c>
      <c r="AM102" s="78"/>
      <c r="AN102" s="80">
        <v>39836.71497685185</v>
      </c>
      <c r="AO102" s="83" t="s">
        <v>1646</v>
      </c>
      <c r="AP102" s="78" t="b">
        <v>0</v>
      </c>
      <c r="AQ102" s="78" t="b">
        <v>0</v>
      </c>
      <c r="AR102" s="78" t="b">
        <v>1</v>
      </c>
      <c r="AS102" s="78"/>
      <c r="AT102" s="78">
        <v>668</v>
      </c>
      <c r="AU102" s="83" t="s">
        <v>1668</v>
      </c>
      <c r="AV102" s="78" t="b">
        <v>1</v>
      </c>
      <c r="AW102" s="78" t="s">
        <v>1758</v>
      </c>
      <c r="AX102" s="83" t="s">
        <v>1858</v>
      </c>
      <c r="AY102" s="78" t="s">
        <v>65</v>
      </c>
      <c r="AZ102" s="78" t="str">
        <f>REPLACE(INDEX(GroupVertices[Group],MATCH(Vertices[[#This Row],[Vertex]],GroupVertices[Vertex],0)),1,1,"")</f>
        <v>1</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317</v>
      </c>
      <c r="B103" s="65"/>
      <c r="C103" s="65" t="s">
        <v>64</v>
      </c>
      <c r="D103" s="66">
        <v>766.4748451836848</v>
      </c>
      <c r="E103" s="68"/>
      <c r="F103" s="100" t="s">
        <v>1739</v>
      </c>
      <c r="G103" s="65"/>
      <c r="H103" s="69" t="s">
        <v>317</v>
      </c>
      <c r="I103" s="70"/>
      <c r="J103" s="70"/>
      <c r="K103" s="69" t="s">
        <v>1983</v>
      </c>
      <c r="L103" s="73">
        <v>1</v>
      </c>
      <c r="M103" s="74">
        <v>1176.6187744140625</v>
      </c>
      <c r="N103" s="74">
        <v>8244.208984375</v>
      </c>
      <c r="O103" s="75"/>
      <c r="P103" s="76"/>
      <c r="Q103" s="76"/>
      <c r="R103" s="86"/>
      <c r="S103" s="48">
        <v>1</v>
      </c>
      <c r="T103" s="48">
        <v>0</v>
      </c>
      <c r="U103" s="49">
        <v>0</v>
      </c>
      <c r="V103" s="49">
        <v>0.003891</v>
      </c>
      <c r="W103" s="49">
        <v>0.006421</v>
      </c>
      <c r="X103" s="49">
        <v>0.419502</v>
      </c>
      <c r="Y103" s="49">
        <v>0</v>
      </c>
      <c r="Z103" s="49">
        <v>0</v>
      </c>
      <c r="AA103" s="71">
        <v>103</v>
      </c>
      <c r="AB103" s="71"/>
      <c r="AC103" s="72"/>
      <c r="AD103" s="78" t="s">
        <v>1283</v>
      </c>
      <c r="AE103" s="78">
        <v>103</v>
      </c>
      <c r="AF103" s="78">
        <v>5375163</v>
      </c>
      <c r="AG103" s="78">
        <v>3581</v>
      </c>
      <c r="AH103" s="78">
        <v>19</v>
      </c>
      <c r="AI103" s="78"/>
      <c r="AJ103" s="78" t="s">
        <v>1397</v>
      </c>
      <c r="AK103" s="78"/>
      <c r="AL103" s="83" t="s">
        <v>1542</v>
      </c>
      <c r="AM103" s="78"/>
      <c r="AN103" s="80">
        <v>41614.64346064815</v>
      </c>
      <c r="AO103" s="78"/>
      <c r="AP103" s="78" t="b">
        <v>1</v>
      </c>
      <c r="AQ103" s="78" t="b">
        <v>0</v>
      </c>
      <c r="AR103" s="78" t="b">
        <v>0</v>
      </c>
      <c r="AS103" s="78"/>
      <c r="AT103" s="78">
        <v>15528</v>
      </c>
      <c r="AU103" s="83" t="s">
        <v>1668</v>
      </c>
      <c r="AV103" s="78" t="b">
        <v>1</v>
      </c>
      <c r="AW103" s="78" t="s">
        <v>1758</v>
      </c>
      <c r="AX103" s="83" t="s">
        <v>1859</v>
      </c>
      <c r="AY103" s="78" t="s">
        <v>65</v>
      </c>
      <c r="AZ103" s="78" t="str">
        <f>REPLACE(INDEX(GroupVertices[Group],MATCH(Vertices[[#This Row],[Vertex]],GroupVertices[Vertex],0)),1,1,"")</f>
        <v>1</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318</v>
      </c>
      <c r="B104" s="65"/>
      <c r="C104" s="65" t="s">
        <v>64</v>
      </c>
      <c r="D104" s="66">
        <v>162.25876366494026</v>
      </c>
      <c r="E104" s="68"/>
      <c r="F104" s="100" t="s">
        <v>1740</v>
      </c>
      <c r="G104" s="65"/>
      <c r="H104" s="69" t="s">
        <v>318</v>
      </c>
      <c r="I104" s="70"/>
      <c r="J104" s="70"/>
      <c r="K104" s="69" t="s">
        <v>1984</v>
      </c>
      <c r="L104" s="73">
        <v>1</v>
      </c>
      <c r="M104" s="74">
        <v>5054.875</v>
      </c>
      <c r="N104" s="74">
        <v>5772.7353515625</v>
      </c>
      <c r="O104" s="75"/>
      <c r="P104" s="76"/>
      <c r="Q104" s="76"/>
      <c r="R104" s="86"/>
      <c r="S104" s="48">
        <v>1</v>
      </c>
      <c r="T104" s="48">
        <v>0</v>
      </c>
      <c r="U104" s="49">
        <v>0</v>
      </c>
      <c r="V104" s="49">
        <v>0.003891</v>
      </c>
      <c r="W104" s="49">
        <v>0.006421</v>
      </c>
      <c r="X104" s="49">
        <v>0.419502</v>
      </c>
      <c r="Y104" s="49">
        <v>0</v>
      </c>
      <c r="Z104" s="49">
        <v>0</v>
      </c>
      <c r="AA104" s="71">
        <v>104</v>
      </c>
      <c r="AB104" s="71"/>
      <c r="AC104" s="72"/>
      <c r="AD104" s="78" t="s">
        <v>1284</v>
      </c>
      <c r="AE104" s="78">
        <v>987</v>
      </c>
      <c r="AF104" s="78">
        <v>2302</v>
      </c>
      <c r="AG104" s="78">
        <v>2868</v>
      </c>
      <c r="AH104" s="78">
        <v>39643</v>
      </c>
      <c r="AI104" s="78"/>
      <c r="AJ104" s="78" t="s">
        <v>1398</v>
      </c>
      <c r="AK104" s="78" t="s">
        <v>1480</v>
      </c>
      <c r="AL104" s="78"/>
      <c r="AM104" s="78"/>
      <c r="AN104" s="80">
        <v>41912.20400462963</v>
      </c>
      <c r="AO104" s="83" t="s">
        <v>1647</v>
      </c>
      <c r="AP104" s="78" t="b">
        <v>0</v>
      </c>
      <c r="AQ104" s="78" t="b">
        <v>0</v>
      </c>
      <c r="AR104" s="78" t="b">
        <v>0</v>
      </c>
      <c r="AS104" s="78"/>
      <c r="AT104" s="78">
        <v>37</v>
      </c>
      <c r="AU104" s="83" t="s">
        <v>1668</v>
      </c>
      <c r="AV104" s="78" t="b">
        <v>0</v>
      </c>
      <c r="AW104" s="78" t="s">
        <v>1758</v>
      </c>
      <c r="AX104" s="83" t="s">
        <v>1860</v>
      </c>
      <c r="AY104" s="78" t="s">
        <v>65</v>
      </c>
      <c r="AZ104" s="78" t="str">
        <f>REPLACE(INDEX(GroupVertices[Group],MATCH(Vertices[[#This Row],[Vertex]],GroupVertices[Vertex],0)),1,1,"")</f>
        <v>1</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319</v>
      </c>
      <c r="B105" s="65"/>
      <c r="C105" s="65" t="s">
        <v>64</v>
      </c>
      <c r="D105" s="66">
        <v>162.02597757783624</v>
      </c>
      <c r="E105" s="68"/>
      <c r="F105" s="100" t="s">
        <v>1741</v>
      </c>
      <c r="G105" s="65"/>
      <c r="H105" s="69" t="s">
        <v>319</v>
      </c>
      <c r="I105" s="70"/>
      <c r="J105" s="70"/>
      <c r="K105" s="69" t="s">
        <v>1985</v>
      </c>
      <c r="L105" s="73">
        <v>1</v>
      </c>
      <c r="M105" s="74">
        <v>2428.834228515625</v>
      </c>
      <c r="N105" s="74">
        <v>9192.53125</v>
      </c>
      <c r="O105" s="75"/>
      <c r="P105" s="76"/>
      <c r="Q105" s="76"/>
      <c r="R105" s="86"/>
      <c r="S105" s="48">
        <v>1</v>
      </c>
      <c r="T105" s="48">
        <v>0</v>
      </c>
      <c r="U105" s="49">
        <v>0</v>
      </c>
      <c r="V105" s="49">
        <v>0.003891</v>
      </c>
      <c r="W105" s="49">
        <v>0.006421</v>
      </c>
      <c r="X105" s="49">
        <v>0.419502</v>
      </c>
      <c r="Y105" s="49">
        <v>0</v>
      </c>
      <c r="Z105" s="49">
        <v>0</v>
      </c>
      <c r="AA105" s="71">
        <v>105</v>
      </c>
      <c r="AB105" s="71"/>
      <c r="AC105" s="72"/>
      <c r="AD105" s="78" t="s">
        <v>1285</v>
      </c>
      <c r="AE105" s="78">
        <v>326</v>
      </c>
      <c r="AF105" s="78">
        <v>232</v>
      </c>
      <c r="AG105" s="78">
        <v>13581</v>
      </c>
      <c r="AH105" s="78">
        <v>4186</v>
      </c>
      <c r="AI105" s="78"/>
      <c r="AJ105" s="78" t="s">
        <v>1399</v>
      </c>
      <c r="AK105" s="78"/>
      <c r="AL105" s="78"/>
      <c r="AM105" s="78"/>
      <c r="AN105" s="80">
        <v>41759.846921296295</v>
      </c>
      <c r="AO105" s="78"/>
      <c r="AP105" s="78" t="b">
        <v>1</v>
      </c>
      <c r="AQ105" s="78" t="b">
        <v>0</v>
      </c>
      <c r="AR105" s="78" t="b">
        <v>0</v>
      </c>
      <c r="AS105" s="78"/>
      <c r="AT105" s="78">
        <v>8</v>
      </c>
      <c r="AU105" s="83" t="s">
        <v>1668</v>
      </c>
      <c r="AV105" s="78" t="b">
        <v>0</v>
      </c>
      <c r="AW105" s="78" t="s">
        <v>1758</v>
      </c>
      <c r="AX105" s="83" t="s">
        <v>1861</v>
      </c>
      <c r="AY105" s="78" t="s">
        <v>65</v>
      </c>
      <c r="AZ105" s="78" t="str">
        <f>REPLACE(INDEX(GroupVertices[Group],MATCH(Vertices[[#This Row],[Vertex]],GroupVertices[Vertex],0)),1,1,"")</f>
        <v>1</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320</v>
      </c>
      <c r="B106" s="65"/>
      <c r="C106" s="65" t="s">
        <v>64</v>
      </c>
      <c r="D106" s="66">
        <v>200.18344079378033</v>
      </c>
      <c r="E106" s="68"/>
      <c r="F106" s="100" t="s">
        <v>1742</v>
      </c>
      <c r="G106" s="65"/>
      <c r="H106" s="69" t="s">
        <v>320</v>
      </c>
      <c r="I106" s="70"/>
      <c r="J106" s="70"/>
      <c r="K106" s="69" t="s">
        <v>1986</v>
      </c>
      <c r="L106" s="73">
        <v>1</v>
      </c>
      <c r="M106" s="74">
        <v>3460.850341796875</v>
      </c>
      <c r="N106" s="74">
        <v>6169.58447265625</v>
      </c>
      <c r="O106" s="75"/>
      <c r="P106" s="76"/>
      <c r="Q106" s="76"/>
      <c r="R106" s="86"/>
      <c r="S106" s="48">
        <v>1</v>
      </c>
      <c r="T106" s="48">
        <v>0</v>
      </c>
      <c r="U106" s="49">
        <v>0</v>
      </c>
      <c r="V106" s="49">
        <v>0.003891</v>
      </c>
      <c r="W106" s="49">
        <v>0.006421</v>
      </c>
      <c r="X106" s="49">
        <v>0.419502</v>
      </c>
      <c r="Y106" s="49">
        <v>0</v>
      </c>
      <c r="Z106" s="49">
        <v>0</v>
      </c>
      <c r="AA106" s="71">
        <v>106</v>
      </c>
      <c r="AB106" s="71"/>
      <c r="AC106" s="72"/>
      <c r="AD106" s="78" t="s">
        <v>1286</v>
      </c>
      <c r="AE106" s="78">
        <v>1031</v>
      </c>
      <c r="AF106" s="78">
        <v>339539</v>
      </c>
      <c r="AG106" s="78">
        <v>14653</v>
      </c>
      <c r="AH106" s="78">
        <v>64545</v>
      </c>
      <c r="AI106" s="78"/>
      <c r="AJ106" s="78" t="s">
        <v>1400</v>
      </c>
      <c r="AK106" s="78"/>
      <c r="AL106" s="83" t="s">
        <v>1543</v>
      </c>
      <c r="AM106" s="78"/>
      <c r="AN106" s="80">
        <v>40582.897361111114</v>
      </c>
      <c r="AO106" s="83" t="s">
        <v>1648</v>
      </c>
      <c r="AP106" s="78" t="b">
        <v>0</v>
      </c>
      <c r="AQ106" s="78" t="b">
        <v>0</v>
      </c>
      <c r="AR106" s="78" t="b">
        <v>0</v>
      </c>
      <c r="AS106" s="78"/>
      <c r="AT106" s="78">
        <v>1759</v>
      </c>
      <c r="AU106" s="83" t="s">
        <v>1672</v>
      </c>
      <c r="AV106" s="78" t="b">
        <v>1</v>
      </c>
      <c r="AW106" s="78" t="s">
        <v>1758</v>
      </c>
      <c r="AX106" s="83" t="s">
        <v>1862</v>
      </c>
      <c r="AY106" s="78" t="s">
        <v>65</v>
      </c>
      <c r="AZ106" s="78" t="str">
        <f>REPLACE(INDEX(GroupVertices[Group],MATCH(Vertices[[#This Row],[Vertex]],GroupVertices[Vertex],0)),1,1,"")</f>
        <v>1</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321</v>
      </c>
      <c r="B107" s="65"/>
      <c r="C107" s="65" t="s">
        <v>64</v>
      </c>
      <c r="D107" s="66">
        <v>169.33815968202836</v>
      </c>
      <c r="E107" s="68"/>
      <c r="F107" s="100" t="s">
        <v>1743</v>
      </c>
      <c r="G107" s="65"/>
      <c r="H107" s="69" t="s">
        <v>321</v>
      </c>
      <c r="I107" s="70"/>
      <c r="J107" s="70"/>
      <c r="K107" s="69" t="s">
        <v>1987</v>
      </c>
      <c r="L107" s="73">
        <v>1</v>
      </c>
      <c r="M107" s="74">
        <v>1674.23828125</v>
      </c>
      <c r="N107" s="74">
        <v>1092.217529296875</v>
      </c>
      <c r="O107" s="75"/>
      <c r="P107" s="76"/>
      <c r="Q107" s="76"/>
      <c r="R107" s="86"/>
      <c r="S107" s="48">
        <v>1</v>
      </c>
      <c r="T107" s="48">
        <v>0</v>
      </c>
      <c r="U107" s="49">
        <v>0</v>
      </c>
      <c r="V107" s="49">
        <v>0.003891</v>
      </c>
      <c r="W107" s="49">
        <v>0.006421</v>
      </c>
      <c r="X107" s="49">
        <v>0.419502</v>
      </c>
      <c r="Y107" s="49">
        <v>0</v>
      </c>
      <c r="Z107" s="49">
        <v>0</v>
      </c>
      <c r="AA107" s="71">
        <v>107</v>
      </c>
      <c r="AB107" s="71"/>
      <c r="AC107" s="72"/>
      <c r="AD107" s="78" t="s">
        <v>1287</v>
      </c>
      <c r="AE107" s="78">
        <v>1778</v>
      </c>
      <c r="AF107" s="78">
        <v>65254</v>
      </c>
      <c r="AG107" s="78">
        <v>12610</v>
      </c>
      <c r="AH107" s="78">
        <v>64984</v>
      </c>
      <c r="AI107" s="78"/>
      <c r="AJ107" s="78" t="s">
        <v>1401</v>
      </c>
      <c r="AK107" s="78" t="s">
        <v>1481</v>
      </c>
      <c r="AL107" s="83" t="s">
        <v>1544</v>
      </c>
      <c r="AM107" s="78"/>
      <c r="AN107" s="80">
        <v>40316.73401620371</v>
      </c>
      <c r="AO107" s="83" t="s">
        <v>1649</v>
      </c>
      <c r="AP107" s="78" t="b">
        <v>1</v>
      </c>
      <c r="AQ107" s="78" t="b">
        <v>0</v>
      </c>
      <c r="AR107" s="78" t="b">
        <v>1</v>
      </c>
      <c r="AS107" s="78"/>
      <c r="AT107" s="78">
        <v>361</v>
      </c>
      <c r="AU107" s="83" t="s">
        <v>1668</v>
      </c>
      <c r="AV107" s="78" t="b">
        <v>1</v>
      </c>
      <c r="AW107" s="78" t="s">
        <v>1758</v>
      </c>
      <c r="AX107" s="83" t="s">
        <v>1863</v>
      </c>
      <c r="AY107" s="78" t="s">
        <v>65</v>
      </c>
      <c r="AZ107" s="78" t="str">
        <f>REPLACE(INDEX(GroupVertices[Group],MATCH(Vertices[[#This Row],[Vertex]],GroupVertices[Vertex],0)),1,1,"")</f>
        <v>1</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322</v>
      </c>
      <c r="B108" s="65"/>
      <c r="C108" s="65" t="s">
        <v>64</v>
      </c>
      <c r="D108" s="66">
        <v>176.96106060683326</v>
      </c>
      <c r="E108" s="68"/>
      <c r="F108" s="100" t="s">
        <v>1744</v>
      </c>
      <c r="G108" s="65"/>
      <c r="H108" s="69" t="s">
        <v>322</v>
      </c>
      <c r="I108" s="70"/>
      <c r="J108" s="70"/>
      <c r="K108" s="69" t="s">
        <v>1988</v>
      </c>
      <c r="L108" s="73">
        <v>1</v>
      </c>
      <c r="M108" s="74">
        <v>513.2553100585938</v>
      </c>
      <c r="N108" s="74">
        <v>2712.641357421875</v>
      </c>
      <c r="O108" s="75"/>
      <c r="P108" s="76"/>
      <c r="Q108" s="76"/>
      <c r="R108" s="86"/>
      <c r="S108" s="48">
        <v>1</v>
      </c>
      <c r="T108" s="48">
        <v>0</v>
      </c>
      <c r="U108" s="49">
        <v>0</v>
      </c>
      <c r="V108" s="49">
        <v>0.003891</v>
      </c>
      <c r="W108" s="49">
        <v>0.006421</v>
      </c>
      <c r="X108" s="49">
        <v>0.419502</v>
      </c>
      <c r="Y108" s="49">
        <v>0</v>
      </c>
      <c r="Z108" s="49">
        <v>0</v>
      </c>
      <c r="AA108" s="71">
        <v>108</v>
      </c>
      <c r="AB108" s="71"/>
      <c r="AC108" s="72"/>
      <c r="AD108" s="78" t="s">
        <v>1288</v>
      </c>
      <c r="AE108" s="78">
        <v>3861</v>
      </c>
      <c r="AF108" s="78">
        <v>133039</v>
      </c>
      <c r="AG108" s="78">
        <v>26261</v>
      </c>
      <c r="AH108" s="78">
        <v>137203</v>
      </c>
      <c r="AI108" s="78"/>
      <c r="AJ108" s="78" t="s">
        <v>1402</v>
      </c>
      <c r="AK108" s="78"/>
      <c r="AL108" s="83" t="s">
        <v>1545</v>
      </c>
      <c r="AM108" s="78"/>
      <c r="AN108" s="80">
        <v>41977.46302083333</v>
      </c>
      <c r="AO108" s="83" t="s">
        <v>1650</v>
      </c>
      <c r="AP108" s="78" t="b">
        <v>1</v>
      </c>
      <c r="AQ108" s="78" t="b">
        <v>0</v>
      </c>
      <c r="AR108" s="78" t="b">
        <v>0</v>
      </c>
      <c r="AS108" s="78"/>
      <c r="AT108" s="78">
        <v>836</v>
      </c>
      <c r="AU108" s="83" t="s">
        <v>1668</v>
      </c>
      <c r="AV108" s="78" t="b">
        <v>1</v>
      </c>
      <c r="AW108" s="78" t="s">
        <v>1758</v>
      </c>
      <c r="AX108" s="83" t="s">
        <v>1864</v>
      </c>
      <c r="AY108" s="78" t="s">
        <v>65</v>
      </c>
      <c r="AZ108" s="78" t="str">
        <f>REPLACE(INDEX(GroupVertices[Group],MATCH(Vertices[[#This Row],[Vertex]],GroupVertices[Vertex],0)),1,1,"")</f>
        <v>1</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323</v>
      </c>
      <c r="B109" s="65"/>
      <c r="C109" s="65" t="s">
        <v>64</v>
      </c>
      <c r="D109" s="66">
        <v>163.51232236684777</v>
      </c>
      <c r="E109" s="68"/>
      <c r="F109" s="100" t="s">
        <v>1745</v>
      </c>
      <c r="G109" s="65"/>
      <c r="H109" s="69" t="s">
        <v>323</v>
      </c>
      <c r="I109" s="70"/>
      <c r="J109" s="70"/>
      <c r="K109" s="69" t="s">
        <v>1989</v>
      </c>
      <c r="L109" s="73">
        <v>1</v>
      </c>
      <c r="M109" s="74">
        <v>2371.586181640625</v>
      </c>
      <c r="N109" s="74">
        <v>3916.332763671875</v>
      </c>
      <c r="O109" s="75"/>
      <c r="P109" s="76"/>
      <c r="Q109" s="76"/>
      <c r="R109" s="86"/>
      <c r="S109" s="48">
        <v>1</v>
      </c>
      <c r="T109" s="48">
        <v>0</v>
      </c>
      <c r="U109" s="49">
        <v>0</v>
      </c>
      <c r="V109" s="49">
        <v>0.003891</v>
      </c>
      <c r="W109" s="49">
        <v>0.006421</v>
      </c>
      <c r="X109" s="49">
        <v>0.419502</v>
      </c>
      <c r="Y109" s="49">
        <v>0</v>
      </c>
      <c r="Z109" s="49">
        <v>0</v>
      </c>
      <c r="AA109" s="71">
        <v>109</v>
      </c>
      <c r="AB109" s="71"/>
      <c r="AC109" s="72"/>
      <c r="AD109" s="78" t="s">
        <v>1289</v>
      </c>
      <c r="AE109" s="78">
        <v>1687</v>
      </c>
      <c r="AF109" s="78">
        <v>13449</v>
      </c>
      <c r="AG109" s="78">
        <v>22269</v>
      </c>
      <c r="AH109" s="78">
        <v>4041</v>
      </c>
      <c r="AI109" s="78"/>
      <c r="AJ109" s="78" t="s">
        <v>1403</v>
      </c>
      <c r="AK109" s="78" t="s">
        <v>1482</v>
      </c>
      <c r="AL109" s="83" t="s">
        <v>1546</v>
      </c>
      <c r="AM109" s="78"/>
      <c r="AN109" s="80">
        <v>39870.73947916667</v>
      </c>
      <c r="AO109" s="83" t="s">
        <v>1651</v>
      </c>
      <c r="AP109" s="78" t="b">
        <v>0</v>
      </c>
      <c r="AQ109" s="78" t="b">
        <v>0</v>
      </c>
      <c r="AR109" s="78" t="b">
        <v>1</v>
      </c>
      <c r="AS109" s="78"/>
      <c r="AT109" s="78">
        <v>525</v>
      </c>
      <c r="AU109" s="83" t="s">
        <v>1668</v>
      </c>
      <c r="AV109" s="78" t="b">
        <v>1</v>
      </c>
      <c r="AW109" s="78" t="s">
        <v>1758</v>
      </c>
      <c r="AX109" s="83" t="s">
        <v>1865</v>
      </c>
      <c r="AY109" s="78" t="s">
        <v>65</v>
      </c>
      <c r="AZ109" s="78" t="str">
        <f>REPLACE(INDEX(GroupVertices[Group],MATCH(Vertices[[#This Row],[Vertex]],GroupVertices[Vertex],0)),1,1,"")</f>
        <v>1</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324</v>
      </c>
      <c r="B110" s="65"/>
      <c r="C110" s="65" t="s">
        <v>64</v>
      </c>
      <c r="D110" s="66">
        <v>163.77333517272623</v>
      </c>
      <c r="E110" s="68"/>
      <c r="F110" s="100" t="s">
        <v>1746</v>
      </c>
      <c r="G110" s="65"/>
      <c r="H110" s="69" t="s">
        <v>324</v>
      </c>
      <c r="I110" s="70"/>
      <c r="J110" s="70"/>
      <c r="K110" s="69" t="s">
        <v>1990</v>
      </c>
      <c r="L110" s="73">
        <v>1</v>
      </c>
      <c r="M110" s="74">
        <v>1176.6329345703125</v>
      </c>
      <c r="N110" s="74">
        <v>3716.05615234375</v>
      </c>
      <c r="O110" s="75"/>
      <c r="P110" s="76"/>
      <c r="Q110" s="76"/>
      <c r="R110" s="86"/>
      <c r="S110" s="48">
        <v>1</v>
      </c>
      <c r="T110" s="48">
        <v>0</v>
      </c>
      <c r="U110" s="49">
        <v>0</v>
      </c>
      <c r="V110" s="49">
        <v>0.003891</v>
      </c>
      <c r="W110" s="49">
        <v>0.006421</v>
      </c>
      <c r="X110" s="49">
        <v>0.419502</v>
      </c>
      <c r="Y110" s="49">
        <v>0</v>
      </c>
      <c r="Z110" s="49">
        <v>0</v>
      </c>
      <c r="AA110" s="71">
        <v>110</v>
      </c>
      <c r="AB110" s="71"/>
      <c r="AC110" s="72"/>
      <c r="AD110" s="78" t="s">
        <v>1290</v>
      </c>
      <c r="AE110" s="78">
        <v>1928</v>
      </c>
      <c r="AF110" s="78">
        <v>15770</v>
      </c>
      <c r="AG110" s="78">
        <v>20477</v>
      </c>
      <c r="AH110" s="78">
        <v>15910</v>
      </c>
      <c r="AI110" s="78"/>
      <c r="AJ110" s="78" t="s">
        <v>1404</v>
      </c>
      <c r="AK110" s="78" t="s">
        <v>1422</v>
      </c>
      <c r="AL110" s="83" t="s">
        <v>1547</v>
      </c>
      <c r="AM110" s="78"/>
      <c r="AN110" s="80">
        <v>39813.13216435185</v>
      </c>
      <c r="AO110" s="83" t="s">
        <v>1652</v>
      </c>
      <c r="AP110" s="78" t="b">
        <v>0</v>
      </c>
      <c r="AQ110" s="78" t="b">
        <v>0</v>
      </c>
      <c r="AR110" s="78" t="b">
        <v>1</v>
      </c>
      <c r="AS110" s="78"/>
      <c r="AT110" s="78">
        <v>105</v>
      </c>
      <c r="AU110" s="83" t="s">
        <v>1668</v>
      </c>
      <c r="AV110" s="78" t="b">
        <v>0</v>
      </c>
      <c r="AW110" s="78" t="s">
        <v>1758</v>
      </c>
      <c r="AX110" s="83" t="s">
        <v>1866</v>
      </c>
      <c r="AY110" s="78" t="s">
        <v>65</v>
      </c>
      <c r="AZ110" s="78" t="str">
        <f>REPLACE(INDEX(GroupVertices[Group],MATCH(Vertices[[#This Row],[Vertex]],GroupVertices[Vertex],0)),1,1,"")</f>
        <v>1</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257</v>
      </c>
      <c r="B111" s="65"/>
      <c r="C111" s="65" t="s">
        <v>64</v>
      </c>
      <c r="D111" s="66">
        <v>163.3798479655876</v>
      </c>
      <c r="E111" s="68"/>
      <c r="F111" s="100" t="s">
        <v>611</v>
      </c>
      <c r="G111" s="65"/>
      <c r="H111" s="69" t="s">
        <v>257</v>
      </c>
      <c r="I111" s="70"/>
      <c r="J111" s="70"/>
      <c r="K111" s="69" t="s">
        <v>1991</v>
      </c>
      <c r="L111" s="73">
        <v>1</v>
      </c>
      <c r="M111" s="74">
        <v>2490.767822265625</v>
      </c>
      <c r="N111" s="74">
        <v>7537.603515625</v>
      </c>
      <c r="O111" s="75"/>
      <c r="P111" s="76"/>
      <c r="Q111" s="76"/>
      <c r="R111" s="86"/>
      <c r="S111" s="48">
        <v>1</v>
      </c>
      <c r="T111" s="48">
        <v>1</v>
      </c>
      <c r="U111" s="49">
        <v>0</v>
      </c>
      <c r="V111" s="49">
        <v>0.003891</v>
      </c>
      <c r="W111" s="49">
        <v>0.006421</v>
      </c>
      <c r="X111" s="49">
        <v>0.419502</v>
      </c>
      <c r="Y111" s="49">
        <v>0</v>
      </c>
      <c r="Z111" s="49">
        <v>1</v>
      </c>
      <c r="AA111" s="71">
        <v>111</v>
      </c>
      <c r="AB111" s="71"/>
      <c r="AC111" s="72"/>
      <c r="AD111" s="78" t="s">
        <v>1291</v>
      </c>
      <c r="AE111" s="78">
        <v>1966</v>
      </c>
      <c r="AF111" s="78">
        <v>12271</v>
      </c>
      <c r="AG111" s="78">
        <v>43850</v>
      </c>
      <c r="AH111" s="78">
        <v>43334</v>
      </c>
      <c r="AI111" s="78"/>
      <c r="AJ111" s="78" t="s">
        <v>1405</v>
      </c>
      <c r="AK111" s="78" t="s">
        <v>1422</v>
      </c>
      <c r="AL111" s="83" t="s">
        <v>1548</v>
      </c>
      <c r="AM111" s="78"/>
      <c r="AN111" s="80">
        <v>39664.94835648148</v>
      </c>
      <c r="AO111" s="83" t="s">
        <v>1653</v>
      </c>
      <c r="AP111" s="78" t="b">
        <v>0</v>
      </c>
      <c r="AQ111" s="78" t="b">
        <v>0</v>
      </c>
      <c r="AR111" s="78" t="b">
        <v>0</v>
      </c>
      <c r="AS111" s="78"/>
      <c r="AT111" s="78">
        <v>873</v>
      </c>
      <c r="AU111" s="83" t="s">
        <v>1682</v>
      </c>
      <c r="AV111" s="78" t="b">
        <v>0</v>
      </c>
      <c r="AW111" s="78" t="s">
        <v>1758</v>
      </c>
      <c r="AX111" s="83" t="s">
        <v>1867</v>
      </c>
      <c r="AY111" s="78" t="s">
        <v>66</v>
      </c>
      <c r="AZ111" s="78" t="str">
        <f>REPLACE(INDEX(GroupVertices[Group],MATCH(Vertices[[#This Row],[Vertex]],GroupVertices[Vertex],0)),1,1,"")</f>
        <v>1</v>
      </c>
      <c r="BA111" s="48" t="s">
        <v>540</v>
      </c>
      <c r="BB111" s="48" t="s">
        <v>540</v>
      </c>
      <c r="BC111" s="48" t="s">
        <v>548</v>
      </c>
      <c r="BD111" s="48" t="s">
        <v>548</v>
      </c>
      <c r="BE111" s="48"/>
      <c r="BF111" s="48"/>
      <c r="BG111" s="116" t="s">
        <v>2317</v>
      </c>
      <c r="BH111" s="116" t="s">
        <v>2317</v>
      </c>
      <c r="BI111" s="116" t="s">
        <v>2376</v>
      </c>
      <c r="BJ111" s="116" t="s">
        <v>2376</v>
      </c>
      <c r="BK111" s="116">
        <v>1</v>
      </c>
      <c r="BL111" s="120">
        <v>3.0303030303030303</v>
      </c>
      <c r="BM111" s="116">
        <v>0</v>
      </c>
      <c r="BN111" s="120">
        <v>0</v>
      </c>
      <c r="BO111" s="116">
        <v>0</v>
      </c>
      <c r="BP111" s="120">
        <v>0</v>
      </c>
      <c r="BQ111" s="116">
        <v>32</v>
      </c>
      <c r="BR111" s="120">
        <v>96.96969696969697</v>
      </c>
      <c r="BS111" s="116">
        <v>33</v>
      </c>
      <c r="BT111" s="2"/>
      <c r="BU111" s="3"/>
      <c r="BV111" s="3"/>
      <c r="BW111" s="3"/>
      <c r="BX111" s="3"/>
    </row>
    <row r="112" spans="1:76" ht="15">
      <c r="A112" s="64" t="s">
        <v>325</v>
      </c>
      <c r="B112" s="65"/>
      <c r="C112" s="65" t="s">
        <v>64</v>
      </c>
      <c r="D112" s="66">
        <v>163.16651694759904</v>
      </c>
      <c r="E112" s="68"/>
      <c r="F112" s="100" t="s">
        <v>1747</v>
      </c>
      <c r="G112" s="65"/>
      <c r="H112" s="69" t="s">
        <v>325</v>
      </c>
      <c r="I112" s="70"/>
      <c r="J112" s="70"/>
      <c r="K112" s="69" t="s">
        <v>1992</v>
      </c>
      <c r="L112" s="73">
        <v>1</v>
      </c>
      <c r="M112" s="74">
        <v>194.9122772216797</v>
      </c>
      <c r="N112" s="74">
        <v>5228.62451171875</v>
      </c>
      <c r="O112" s="75"/>
      <c r="P112" s="76"/>
      <c r="Q112" s="76"/>
      <c r="R112" s="86"/>
      <c r="S112" s="48">
        <v>1</v>
      </c>
      <c r="T112" s="48">
        <v>0</v>
      </c>
      <c r="U112" s="49">
        <v>0</v>
      </c>
      <c r="V112" s="49">
        <v>0.003891</v>
      </c>
      <c r="W112" s="49">
        <v>0.006421</v>
      </c>
      <c r="X112" s="49">
        <v>0.419502</v>
      </c>
      <c r="Y112" s="49">
        <v>0</v>
      </c>
      <c r="Z112" s="49">
        <v>0</v>
      </c>
      <c r="AA112" s="71">
        <v>112</v>
      </c>
      <c r="AB112" s="71"/>
      <c r="AC112" s="72"/>
      <c r="AD112" s="78" t="s">
        <v>1292</v>
      </c>
      <c r="AE112" s="78">
        <v>1043</v>
      </c>
      <c r="AF112" s="78">
        <v>10374</v>
      </c>
      <c r="AG112" s="78">
        <v>640</v>
      </c>
      <c r="AH112" s="78">
        <v>23945</v>
      </c>
      <c r="AI112" s="78"/>
      <c r="AJ112" s="78" t="s">
        <v>1406</v>
      </c>
      <c r="AK112" s="78" t="s">
        <v>1422</v>
      </c>
      <c r="AL112" s="83" t="s">
        <v>1549</v>
      </c>
      <c r="AM112" s="78"/>
      <c r="AN112" s="80">
        <v>39675.05105324074</v>
      </c>
      <c r="AO112" s="83" t="s">
        <v>1654</v>
      </c>
      <c r="AP112" s="78" t="b">
        <v>0</v>
      </c>
      <c r="AQ112" s="78" t="b">
        <v>0</v>
      </c>
      <c r="AR112" s="78" t="b">
        <v>1</v>
      </c>
      <c r="AS112" s="78" t="s">
        <v>1102</v>
      </c>
      <c r="AT112" s="78">
        <v>351</v>
      </c>
      <c r="AU112" s="83" t="s">
        <v>1673</v>
      </c>
      <c r="AV112" s="78" t="b">
        <v>1</v>
      </c>
      <c r="AW112" s="78" t="s">
        <v>1758</v>
      </c>
      <c r="AX112" s="83" t="s">
        <v>1868</v>
      </c>
      <c r="AY112" s="78" t="s">
        <v>65</v>
      </c>
      <c r="AZ112" s="78" t="str">
        <f>REPLACE(INDEX(GroupVertices[Group],MATCH(Vertices[[#This Row],[Vertex]],GroupVertices[Vertex],0)),1,1,"")</f>
        <v>1</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258</v>
      </c>
      <c r="B113" s="65"/>
      <c r="C113" s="65" t="s">
        <v>64</v>
      </c>
      <c r="D113" s="66">
        <v>163.1671916898805</v>
      </c>
      <c r="E113" s="68"/>
      <c r="F113" s="100" t="s">
        <v>612</v>
      </c>
      <c r="G113" s="65"/>
      <c r="H113" s="69" t="s">
        <v>258</v>
      </c>
      <c r="I113" s="70"/>
      <c r="J113" s="70"/>
      <c r="K113" s="69" t="s">
        <v>1993</v>
      </c>
      <c r="L113" s="73">
        <v>1</v>
      </c>
      <c r="M113" s="74">
        <v>1129.903076171875</v>
      </c>
      <c r="N113" s="74">
        <v>2373.0234375</v>
      </c>
      <c r="O113" s="75"/>
      <c r="P113" s="76"/>
      <c r="Q113" s="76"/>
      <c r="R113" s="86"/>
      <c r="S113" s="48">
        <v>1</v>
      </c>
      <c r="T113" s="48">
        <v>1</v>
      </c>
      <c r="U113" s="49">
        <v>0</v>
      </c>
      <c r="V113" s="49">
        <v>0.003891</v>
      </c>
      <c r="W113" s="49">
        <v>0.006421</v>
      </c>
      <c r="X113" s="49">
        <v>0.419502</v>
      </c>
      <c r="Y113" s="49">
        <v>0</v>
      </c>
      <c r="Z113" s="49">
        <v>1</v>
      </c>
      <c r="AA113" s="71">
        <v>113</v>
      </c>
      <c r="AB113" s="71"/>
      <c r="AC113" s="72"/>
      <c r="AD113" s="78" t="s">
        <v>1293</v>
      </c>
      <c r="AE113" s="78">
        <v>1197</v>
      </c>
      <c r="AF113" s="78">
        <v>10380</v>
      </c>
      <c r="AG113" s="78">
        <v>1496</v>
      </c>
      <c r="AH113" s="78">
        <v>46033</v>
      </c>
      <c r="AI113" s="78"/>
      <c r="AJ113" s="78" t="s">
        <v>1407</v>
      </c>
      <c r="AK113" s="78" t="s">
        <v>1425</v>
      </c>
      <c r="AL113" s="83" t="s">
        <v>1550</v>
      </c>
      <c r="AM113" s="78"/>
      <c r="AN113" s="80">
        <v>39866.93733796296</v>
      </c>
      <c r="AO113" s="83" t="s">
        <v>1655</v>
      </c>
      <c r="AP113" s="78" t="b">
        <v>0</v>
      </c>
      <c r="AQ113" s="78" t="b">
        <v>0</v>
      </c>
      <c r="AR113" s="78" t="b">
        <v>1</v>
      </c>
      <c r="AS113" s="78"/>
      <c r="AT113" s="78">
        <v>153</v>
      </c>
      <c r="AU113" s="83" t="s">
        <v>1668</v>
      </c>
      <c r="AV113" s="78" t="b">
        <v>1</v>
      </c>
      <c r="AW113" s="78" t="s">
        <v>1758</v>
      </c>
      <c r="AX113" s="83" t="s">
        <v>1869</v>
      </c>
      <c r="AY113" s="78" t="s">
        <v>66</v>
      </c>
      <c r="AZ113" s="78" t="str">
        <f>REPLACE(INDEX(GroupVertices[Group],MATCH(Vertices[[#This Row],[Vertex]],GroupVertices[Vertex],0)),1,1,"")</f>
        <v>1</v>
      </c>
      <c r="BA113" s="48" t="s">
        <v>541</v>
      </c>
      <c r="BB113" s="48" t="s">
        <v>541</v>
      </c>
      <c r="BC113" s="48" t="s">
        <v>548</v>
      </c>
      <c r="BD113" s="48" t="s">
        <v>548</v>
      </c>
      <c r="BE113" s="48"/>
      <c r="BF113" s="48"/>
      <c r="BG113" s="116" t="s">
        <v>2318</v>
      </c>
      <c r="BH113" s="116" t="s">
        <v>2318</v>
      </c>
      <c r="BI113" s="116" t="s">
        <v>2377</v>
      </c>
      <c r="BJ113" s="116" t="s">
        <v>2377</v>
      </c>
      <c r="BK113" s="116">
        <v>1</v>
      </c>
      <c r="BL113" s="120">
        <v>6.666666666666667</v>
      </c>
      <c r="BM113" s="116">
        <v>0</v>
      </c>
      <c r="BN113" s="120">
        <v>0</v>
      </c>
      <c r="BO113" s="116">
        <v>0</v>
      </c>
      <c r="BP113" s="120">
        <v>0</v>
      </c>
      <c r="BQ113" s="116">
        <v>14</v>
      </c>
      <c r="BR113" s="120">
        <v>93.33333333333333</v>
      </c>
      <c r="BS113" s="116">
        <v>15</v>
      </c>
      <c r="BT113" s="2"/>
      <c r="BU113" s="3"/>
      <c r="BV113" s="3"/>
      <c r="BW113" s="3"/>
      <c r="BX113" s="3"/>
    </row>
    <row r="114" spans="1:76" ht="15">
      <c r="A114" s="64" t="s">
        <v>326</v>
      </c>
      <c r="B114" s="65"/>
      <c r="C114" s="65" t="s">
        <v>64</v>
      </c>
      <c r="D114" s="66">
        <v>272.9895949050248</v>
      </c>
      <c r="E114" s="68"/>
      <c r="F114" s="100" t="s">
        <v>1748</v>
      </c>
      <c r="G114" s="65"/>
      <c r="H114" s="69" t="s">
        <v>326</v>
      </c>
      <c r="I114" s="70"/>
      <c r="J114" s="70"/>
      <c r="K114" s="69" t="s">
        <v>1994</v>
      </c>
      <c r="L114" s="73">
        <v>1</v>
      </c>
      <c r="M114" s="74">
        <v>2325.400634765625</v>
      </c>
      <c r="N114" s="74">
        <v>5110.8876953125</v>
      </c>
      <c r="O114" s="75"/>
      <c r="P114" s="76"/>
      <c r="Q114" s="76"/>
      <c r="R114" s="86"/>
      <c r="S114" s="48">
        <v>1</v>
      </c>
      <c r="T114" s="48">
        <v>0</v>
      </c>
      <c r="U114" s="49">
        <v>0</v>
      </c>
      <c r="V114" s="49">
        <v>0.003891</v>
      </c>
      <c r="W114" s="49">
        <v>0.006421</v>
      </c>
      <c r="X114" s="49">
        <v>0.419502</v>
      </c>
      <c r="Y114" s="49">
        <v>0</v>
      </c>
      <c r="Z114" s="49">
        <v>0</v>
      </c>
      <c r="AA114" s="71">
        <v>114</v>
      </c>
      <c r="AB114" s="71"/>
      <c r="AC114" s="72"/>
      <c r="AD114" s="78" t="s">
        <v>1294</v>
      </c>
      <c r="AE114" s="78">
        <v>629</v>
      </c>
      <c r="AF114" s="78">
        <v>986952</v>
      </c>
      <c r="AG114" s="78">
        <v>15081</v>
      </c>
      <c r="AH114" s="78">
        <v>6817</v>
      </c>
      <c r="AI114" s="78"/>
      <c r="AJ114" s="78" t="s">
        <v>1408</v>
      </c>
      <c r="AK114" s="78" t="s">
        <v>1483</v>
      </c>
      <c r="AL114" s="83" t="s">
        <v>1551</v>
      </c>
      <c r="AM114" s="78"/>
      <c r="AN114" s="80">
        <v>41134.93371527778</v>
      </c>
      <c r="AO114" s="83" t="s">
        <v>1656</v>
      </c>
      <c r="AP114" s="78" t="b">
        <v>0</v>
      </c>
      <c r="AQ114" s="78" t="b">
        <v>0</v>
      </c>
      <c r="AR114" s="78" t="b">
        <v>0</v>
      </c>
      <c r="AS114" s="78" t="s">
        <v>1102</v>
      </c>
      <c r="AT114" s="78">
        <v>2073</v>
      </c>
      <c r="AU114" s="83" t="s">
        <v>1668</v>
      </c>
      <c r="AV114" s="78" t="b">
        <v>1</v>
      </c>
      <c r="AW114" s="78" t="s">
        <v>1758</v>
      </c>
      <c r="AX114" s="83" t="s">
        <v>1870</v>
      </c>
      <c r="AY114" s="78" t="s">
        <v>65</v>
      </c>
      <c r="AZ114" s="78" t="str">
        <f>REPLACE(INDEX(GroupVertices[Group],MATCH(Vertices[[#This Row],[Vertex]],GroupVertices[Vertex],0)),1,1,"")</f>
        <v>1</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327</v>
      </c>
      <c r="B115" s="65"/>
      <c r="C115" s="65" t="s">
        <v>64</v>
      </c>
      <c r="D115" s="66">
        <v>162.29902328773412</v>
      </c>
      <c r="E115" s="68"/>
      <c r="F115" s="100" t="s">
        <v>1749</v>
      </c>
      <c r="G115" s="65"/>
      <c r="H115" s="69" t="s">
        <v>327</v>
      </c>
      <c r="I115" s="70"/>
      <c r="J115" s="70"/>
      <c r="K115" s="69" t="s">
        <v>1995</v>
      </c>
      <c r="L115" s="73">
        <v>1</v>
      </c>
      <c r="M115" s="74">
        <v>5853.86572265625</v>
      </c>
      <c r="N115" s="74">
        <v>5451.27978515625</v>
      </c>
      <c r="O115" s="75"/>
      <c r="P115" s="76"/>
      <c r="Q115" s="76"/>
      <c r="R115" s="86"/>
      <c r="S115" s="48">
        <v>1</v>
      </c>
      <c r="T115" s="48">
        <v>0</v>
      </c>
      <c r="U115" s="49">
        <v>0</v>
      </c>
      <c r="V115" s="49">
        <v>0.003891</v>
      </c>
      <c r="W115" s="49">
        <v>0.006421</v>
      </c>
      <c r="X115" s="49">
        <v>0.419502</v>
      </c>
      <c r="Y115" s="49">
        <v>0</v>
      </c>
      <c r="Z115" s="49">
        <v>0</v>
      </c>
      <c r="AA115" s="71">
        <v>115</v>
      </c>
      <c r="AB115" s="71"/>
      <c r="AC115" s="72"/>
      <c r="AD115" s="78" t="s">
        <v>1295</v>
      </c>
      <c r="AE115" s="78">
        <v>576</v>
      </c>
      <c r="AF115" s="78">
        <v>2660</v>
      </c>
      <c r="AG115" s="78">
        <v>6204</v>
      </c>
      <c r="AH115" s="78">
        <v>3980</v>
      </c>
      <c r="AI115" s="78"/>
      <c r="AJ115" s="78" t="s">
        <v>1409</v>
      </c>
      <c r="AK115" s="78"/>
      <c r="AL115" s="78"/>
      <c r="AM115" s="78"/>
      <c r="AN115" s="80">
        <v>40125.0984375</v>
      </c>
      <c r="AO115" s="78"/>
      <c r="AP115" s="78" t="b">
        <v>1</v>
      </c>
      <c r="AQ115" s="78" t="b">
        <v>0</v>
      </c>
      <c r="AR115" s="78" t="b">
        <v>1</v>
      </c>
      <c r="AS115" s="78"/>
      <c r="AT115" s="78">
        <v>88</v>
      </c>
      <c r="AU115" s="83" t="s">
        <v>1668</v>
      </c>
      <c r="AV115" s="78" t="b">
        <v>0</v>
      </c>
      <c r="AW115" s="78" t="s">
        <v>1758</v>
      </c>
      <c r="AX115" s="83" t="s">
        <v>1871</v>
      </c>
      <c r="AY115" s="78" t="s">
        <v>65</v>
      </c>
      <c r="AZ115" s="78" t="str">
        <f>REPLACE(INDEX(GroupVertices[Group],MATCH(Vertices[[#This Row],[Vertex]],GroupVertices[Vertex],0)),1,1,"")</f>
        <v>1</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328</v>
      </c>
      <c r="B116" s="65"/>
      <c r="C116" s="65" t="s">
        <v>64</v>
      </c>
      <c r="D116" s="66">
        <v>167.48824126035632</v>
      </c>
      <c r="E116" s="68"/>
      <c r="F116" s="100" t="s">
        <v>1750</v>
      </c>
      <c r="G116" s="65"/>
      <c r="H116" s="69" t="s">
        <v>328</v>
      </c>
      <c r="I116" s="70"/>
      <c r="J116" s="70"/>
      <c r="K116" s="69" t="s">
        <v>1996</v>
      </c>
      <c r="L116" s="73">
        <v>1</v>
      </c>
      <c r="M116" s="74">
        <v>2602.5546875</v>
      </c>
      <c r="N116" s="74">
        <v>391.65216064453125</v>
      </c>
      <c r="O116" s="75"/>
      <c r="P116" s="76"/>
      <c r="Q116" s="76"/>
      <c r="R116" s="86"/>
      <c r="S116" s="48">
        <v>1</v>
      </c>
      <c r="T116" s="48">
        <v>0</v>
      </c>
      <c r="U116" s="49">
        <v>0</v>
      </c>
      <c r="V116" s="49">
        <v>0.003891</v>
      </c>
      <c r="W116" s="49">
        <v>0.006421</v>
      </c>
      <c r="X116" s="49">
        <v>0.419502</v>
      </c>
      <c r="Y116" s="49">
        <v>0</v>
      </c>
      <c r="Z116" s="49">
        <v>0</v>
      </c>
      <c r="AA116" s="71">
        <v>116</v>
      </c>
      <c r="AB116" s="71"/>
      <c r="AC116" s="72"/>
      <c r="AD116" s="78" t="s">
        <v>1296</v>
      </c>
      <c r="AE116" s="78">
        <v>1394</v>
      </c>
      <c r="AF116" s="78">
        <v>48804</v>
      </c>
      <c r="AG116" s="78">
        <v>7140</v>
      </c>
      <c r="AH116" s="78">
        <v>139566</v>
      </c>
      <c r="AI116" s="78"/>
      <c r="AJ116" s="78" t="s">
        <v>1410</v>
      </c>
      <c r="AK116" s="78" t="s">
        <v>1479</v>
      </c>
      <c r="AL116" s="78"/>
      <c r="AM116" s="78"/>
      <c r="AN116" s="80">
        <v>40551.286886574075</v>
      </c>
      <c r="AO116" s="83" t="s">
        <v>1657</v>
      </c>
      <c r="AP116" s="78" t="b">
        <v>0</v>
      </c>
      <c r="AQ116" s="78" t="b">
        <v>0</v>
      </c>
      <c r="AR116" s="78" t="b">
        <v>1</v>
      </c>
      <c r="AS116" s="78"/>
      <c r="AT116" s="78">
        <v>426</v>
      </c>
      <c r="AU116" s="83" t="s">
        <v>1668</v>
      </c>
      <c r="AV116" s="78" t="b">
        <v>0</v>
      </c>
      <c r="AW116" s="78" t="s">
        <v>1758</v>
      </c>
      <c r="AX116" s="83" t="s">
        <v>1872</v>
      </c>
      <c r="AY116" s="78" t="s">
        <v>65</v>
      </c>
      <c r="AZ116" s="78" t="str">
        <f>REPLACE(INDEX(GroupVertices[Group],MATCH(Vertices[[#This Row],[Vertex]],GroupVertices[Vertex],0)),1,1,"")</f>
        <v>1</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329</v>
      </c>
      <c r="B117" s="65"/>
      <c r="C117" s="65" t="s">
        <v>64</v>
      </c>
      <c r="D117" s="66">
        <v>162.01203290401938</v>
      </c>
      <c r="E117" s="68"/>
      <c r="F117" s="100" t="s">
        <v>1751</v>
      </c>
      <c r="G117" s="65"/>
      <c r="H117" s="69" t="s">
        <v>329</v>
      </c>
      <c r="I117" s="70"/>
      <c r="J117" s="70"/>
      <c r="K117" s="69" t="s">
        <v>1997</v>
      </c>
      <c r="L117" s="73">
        <v>1</v>
      </c>
      <c r="M117" s="74">
        <v>4852.00537109375</v>
      </c>
      <c r="N117" s="74">
        <v>1811.779541015625</v>
      </c>
      <c r="O117" s="75"/>
      <c r="P117" s="76"/>
      <c r="Q117" s="76"/>
      <c r="R117" s="86"/>
      <c r="S117" s="48">
        <v>1</v>
      </c>
      <c r="T117" s="48">
        <v>0</v>
      </c>
      <c r="U117" s="49">
        <v>0</v>
      </c>
      <c r="V117" s="49">
        <v>0.003891</v>
      </c>
      <c r="W117" s="49">
        <v>0.006421</v>
      </c>
      <c r="X117" s="49">
        <v>0.419502</v>
      </c>
      <c r="Y117" s="49">
        <v>0</v>
      </c>
      <c r="Z117" s="49">
        <v>0</v>
      </c>
      <c r="AA117" s="71">
        <v>117</v>
      </c>
      <c r="AB117" s="71"/>
      <c r="AC117" s="72"/>
      <c r="AD117" s="78" t="s">
        <v>1297</v>
      </c>
      <c r="AE117" s="78">
        <v>526</v>
      </c>
      <c r="AF117" s="78">
        <v>108</v>
      </c>
      <c r="AG117" s="78">
        <v>1696</v>
      </c>
      <c r="AH117" s="78">
        <v>8237</v>
      </c>
      <c r="AI117" s="78"/>
      <c r="AJ117" s="78"/>
      <c r="AK117" s="78" t="s">
        <v>1484</v>
      </c>
      <c r="AL117" s="78"/>
      <c r="AM117" s="78"/>
      <c r="AN117" s="80">
        <v>41963.112592592595</v>
      </c>
      <c r="AO117" s="83" t="s">
        <v>1658</v>
      </c>
      <c r="AP117" s="78" t="b">
        <v>0</v>
      </c>
      <c r="AQ117" s="78" t="b">
        <v>0</v>
      </c>
      <c r="AR117" s="78" t="b">
        <v>1</v>
      </c>
      <c r="AS117" s="78" t="s">
        <v>1102</v>
      </c>
      <c r="AT117" s="78">
        <v>0</v>
      </c>
      <c r="AU117" s="83" t="s">
        <v>1668</v>
      </c>
      <c r="AV117" s="78" t="b">
        <v>0</v>
      </c>
      <c r="AW117" s="78" t="s">
        <v>1758</v>
      </c>
      <c r="AX117" s="83" t="s">
        <v>1873</v>
      </c>
      <c r="AY117" s="78" t="s">
        <v>65</v>
      </c>
      <c r="AZ117" s="78" t="str">
        <f>REPLACE(INDEX(GroupVertices[Group],MATCH(Vertices[[#This Row],[Vertex]],GroupVertices[Vertex],0)),1,1,"")</f>
        <v>1</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259</v>
      </c>
      <c r="B118" s="65"/>
      <c r="C118" s="65" t="s">
        <v>64</v>
      </c>
      <c r="D118" s="66">
        <v>163.04348893827932</v>
      </c>
      <c r="E118" s="68"/>
      <c r="F118" s="100" t="s">
        <v>613</v>
      </c>
      <c r="G118" s="65"/>
      <c r="H118" s="69" t="s">
        <v>259</v>
      </c>
      <c r="I118" s="70"/>
      <c r="J118" s="70"/>
      <c r="K118" s="69" t="s">
        <v>1998</v>
      </c>
      <c r="L118" s="73">
        <v>1</v>
      </c>
      <c r="M118" s="74">
        <v>532.4627075195312</v>
      </c>
      <c r="N118" s="74">
        <v>6799.0283203125</v>
      </c>
      <c r="O118" s="75"/>
      <c r="P118" s="76"/>
      <c r="Q118" s="76"/>
      <c r="R118" s="86"/>
      <c r="S118" s="48">
        <v>1</v>
      </c>
      <c r="T118" s="48">
        <v>1</v>
      </c>
      <c r="U118" s="49">
        <v>0</v>
      </c>
      <c r="V118" s="49">
        <v>0.003891</v>
      </c>
      <c r="W118" s="49">
        <v>0.006421</v>
      </c>
      <c r="X118" s="49">
        <v>0.419502</v>
      </c>
      <c r="Y118" s="49">
        <v>0</v>
      </c>
      <c r="Z118" s="49">
        <v>1</v>
      </c>
      <c r="AA118" s="71">
        <v>118</v>
      </c>
      <c r="AB118" s="71"/>
      <c r="AC118" s="72"/>
      <c r="AD118" s="78" t="s">
        <v>1298</v>
      </c>
      <c r="AE118" s="78">
        <v>1709</v>
      </c>
      <c r="AF118" s="78">
        <v>9280</v>
      </c>
      <c r="AG118" s="78">
        <v>12796</v>
      </c>
      <c r="AH118" s="78">
        <v>6801</v>
      </c>
      <c r="AI118" s="78"/>
      <c r="AJ118" s="78" t="s">
        <v>1411</v>
      </c>
      <c r="AK118" s="78" t="s">
        <v>1485</v>
      </c>
      <c r="AL118" s="83" t="s">
        <v>1552</v>
      </c>
      <c r="AM118" s="78"/>
      <c r="AN118" s="80">
        <v>40504.79734953704</v>
      </c>
      <c r="AO118" s="83" t="s">
        <v>1659</v>
      </c>
      <c r="AP118" s="78" t="b">
        <v>0</v>
      </c>
      <c r="AQ118" s="78" t="b">
        <v>0</v>
      </c>
      <c r="AR118" s="78" t="b">
        <v>1</v>
      </c>
      <c r="AS118" s="78"/>
      <c r="AT118" s="78">
        <v>203</v>
      </c>
      <c r="AU118" s="83" t="s">
        <v>1683</v>
      </c>
      <c r="AV118" s="78" t="b">
        <v>0</v>
      </c>
      <c r="AW118" s="78" t="s">
        <v>1758</v>
      </c>
      <c r="AX118" s="83" t="s">
        <v>1874</v>
      </c>
      <c r="AY118" s="78" t="s">
        <v>66</v>
      </c>
      <c r="AZ118" s="78" t="str">
        <f>REPLACE(INDEX(GroupVertices[Group],MATCH(Vertices[[#This Row],[Vertex]],GroupVertices[Vertex],0)),1,1,"")</f>
        <v>1</v>
      </c>
      <c r="BA118" s="48"/>
      <c r="BB118" s="48"/>
      <c r="BC118" s="48"/>
      <c r="BD118" s="48"/>
      <c r="BE118" s="48"/>
      <c r="BF118" s="48"/>
      <c r="BG118" s="116" t="s">
        <v>2319</v>
      </c>
      <c r="BH118" s="116" t="s">
        <v>2319</v>
      </c>
      <c r="BI118" s="116" t="s">
        <v>2378</v>
      </c>
      <c r="BJ118" s="116" t="s">
        <v>2378</v>
      </c>
      <c r="BK118" s="116">
        <v>1</v>
      </c>
      <c r="BL118" s="120">
        <v>9.090909090909092</v>
      </c>
      <c r="BM118" s="116">
        <v>0</v>
      </c>
      <c r="BN118" s="120">
        <v>0</v>
      </c>
      <c r="BO118" s="116">
        <v>0</v>
      </c>
      <c r="BP118" s="120">
        <v>0</v>
      </c>
      <c r="BQ118" s="116">
        <v>10</v>
      </c>
      <c r="BR118" s="120">
        <v>90.9090909090909</v>
      </c>
      <c r="BS118" s="116">
        <v>11</v>
      </c>
      <c r="BT118" s="2"/>
      <c r="BU118" s="3"/>
      <c r="BV118" s="3"/>
      <c r="BW118" s="3"/>
      <c r="BX118" s="3"/>
    </row>
    <row r="119" spans="1:76" ht="15">
      <c r="A119" s="64" t="s">
        <v>330</v>
      </c>
      <c r="B119" s="65"/>
      <c r="C119" s="65" t="s">
        <v>64</v>
      </c>
      <c r="D119" s="66">
        <v>162.03362465702614</v>
      </c>
      <c r="E119" s="68"/>
      <c r="F119" s="100" t="s">
        <v>1752</v>
      </c>
      <c r="G119" s="65"/>
      <c r="H119" s="69" t="s">
        <v>330</v>
      </c>
      <c r="I119" s="70"/>
      <c r="J119" s="70"/>
      <c r="K119" s="69" t="s">
        <v>1999</v>
      </c>
      <c r="L119" s="73">
        <v>1</v>
      </c>
      <c r="M119" s="74">
        <v>5036.24560546875</v>
      </c>
      <c r="N119" s="74">
        <v>8195.078125</v>
      </c>
      <c r="O119" s="75"/>
      <c r="P119" s="76"/>
      <c r="Q119" s="76"/>
      <c r="R119" s="86"/>
      <c r="S119" s="48">
        <v>1</v>
      </c>
      <c r="T119" s="48">
        <v>0</v>
      </c>
      <c r="U119" s="49">
        <v>0</v>
      </c>
      <c r="V119" s="49">
        <v>0.003891</v>
      </c>
      <c r="W119" s="49">
        <v>0.006421</v>
      </c>
      <c r="X119" s="49">
        <v>0.419502</v>
      </c>
      <c r="Y119" s="49">
        <v>0</v>
      </c>
      <c r="Z119" s="49">
        <v>0</v>
      </c>
      <c r="AA119" s="71">
        <v>119</v>
      </c>
      <c r="AB119" s="71"/>
      <c r="AC119" s="72"/>
      <c r="AD119" s="78" t="s">
        <v>1299</v>
      </c>
      <c r="AE119" s="78">
        <v>425</v>
      </c>
      <c r="AF119" s="78">
        <v>300</v>
      </c>
      <c r="AG119" s="78">
        <v>877</v>
      </c>
      <c r="AH119" s="78">
        <v>196</v>
      </c>
      <c r="AI119" s="78"/>
      <c r="AJ119" s="78" t="s">
        <v>1412</v>
      </c>
      <c r="AK119" s="78" t="s">
        <v>1486</v>
      </c>
      <c r="AL119" s="83" t="s">
        <v>1553</v>
      </c>
      <c r="AM119" s="78"/>
      <c r="AN119" s="80">
        <v>43304.61571759259</v>
      </c>
      <c r="AO119" s="83" t="s">
        <v>1660</v>
      </c>
      <c r="AP119" s="78" t="b">
        <v>1</v>
      </c>
      <c r="AQ119" s="78" t="b">
        <v>0</v>
      </c>
      <c r="AR119" s="78" t="b">
        <v>0</v>
      </c>
      <c r="AS119" s="78"/>
      <c r="AT119" s="78">
        <v>0</v>
      </c>
      <c r="AU119" s="78"/>
      <c r="AV119" s="78" t="b">
        <v>0</v>
      </c>
      <c r="AW119" s="78" t="s">
        <v>1758</v>
      </c>
      <c r="AX119" s="83" t="s">
        <v>1875</v>
      </c>
      <c r="AY119" s="78" t="s">
        <v>65</v>
      </c>
      <c r="AZ119" s="78" t="str">
        <f>REPLACE(INDEX(GroupVertices[Group],MATCH(Vertices[[#This Row],[Vertex]],GroupVertices[Vertex],0)),1,1,"")</f>
        <v>1</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331</v>
      </c>
      <c r="B120" s="65"/>
      <c r="C120" s="65" t="s">
        <v>64</v>
      </c>
      <c r="D120" s="66">
        <v>162.92540903902366</v>
      </c>
      <c r="E120" s="68"/>
      <c r="F120" s="100" t="s">
        <v>1753</v>
      </c>
      <c r="G120" s="65"/>
      <c r="H120" s="69" t="s">
        <v>331</v>
      </c>
      <c r="I120" s="70"/>
      <c r="J120" s="70"/>
      <c r="K120" s="69" t="s">
        <v>2000</v>
      </c>
      <c r="L120" s="73">
        <v>1</v>
      </c>
      <c r="M120" s="74">
        <v>2059.58447265625</v>
      </c>
      <c r="N120" s="74">
        <v>509.0813903808594</v>
      </c>
      <c r="O120" s="75"/>
      <c r="P120" s="76"/>
      <c r="Q120" s="76"/>
      <c r="R120" s="86"/>
      <c r="S120" s="48">
        <v>1</v>
      </c>
      <c r="T120" s="48">
        <v>0</v>
      </c>
      <c r="U120" s="49">
        <v>0</v>
      </c>
      <c r="V120" s="49">
        <v>0.003891</v>
      </c>
      <c r="W120" s="49">
        <v>0.006421</v>
      </c>
      <c r="X120" s="49">
        <v>0.419502</v>
      </c>
      <c r="Y120" s="49">
        <v>0</v>
      </c>
      <c r="Z120" s="49">
        <v>0</v>
      </c>
      <c r="AA120" s="71">
        <v>120</v>
      </c>
      <c r="AB120" s="71"/>
      <c r="AC120" s="72"/>
      <c r="AD120" s="78" t="s">
        <v>1300</v>
      </c>
      <c r="AE120" s="78">
        <v>1086</v>
      </c>
      <c r="AF120" s="78">
        <v>8230</v>
      </c>
      <c r="AG120" s="78">
        <v>38387</v>
      </c>
      <c r="AH120" s="78">
        <v>3414</v>
      </c>
      <c r="AI120" s="78"/>
      <c r="AJ120" s="78" t="s">
        <v>1413</v>
      </c>
      <c r="AK120" s="78" t="s">
        <v>1487</v>
      </c>
      <c r="AL120" s="83" t="s">
        <v>1554</v>
      </c>
      <c r="AM120" s="78"/>
      <c r="AN120" s="80">
        <v>40573.978113425925</v>
      </c>
      <c r="AO120" s="83" t="s">
        <v>1661</v>
      </c>
      <c r="AP120" s="78" t="b">
        <v>0</v>
      </c>
      <c r="AQ120" s="78" t="b">
        <v>0</v>
      </c>
      <c r="AR120" s="78" t="b">
        <v>1</v>
      </c>
      <c r="AS120" s="78"/>
      <c r="AT120" s="78">
        <v>431</v>
      </c>
      <c r="AU120" s="83" t="s">
        <v>1668</v>
      </c>
      <c r="AV120" s="78" t="b">
        <v>0</v>
      </c>
      <c r="AW120" s="78" t="s">
        <v>1758</v>
      </c>
      <c r="AX120" s="83" t="s">
        <v>1876</v>
      </c>
      <c r="AY120" s="78" t="s">
        <v>65</v>
      </c>
      <c r="AZ120" s="78" t="str">
        <f>REPLACE(INDEX(GroupVertices[Group],MATCH(Vertices[[#This Row],[Vertex]],GroupVertices[Vertex],0)),1,1,"")</f>
        <v>1</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260</v>
      </c>
      <c r="B121" s="65"/>
      <c r="C121" s="65" t="s">
        <v>64</v>
      </c>
      <c r="D121" s="66">
        <v>162.01833049864635</v>
      </c>
      <c r="E121" s="68"/>
      <c r="F121" s="100" t="s">
        <v>614</v>
      </c>
      <c r="G121" s="65"/>
      <c r="H121" s="69" t="s">
        <v>260</v>
      </c>
      <c r="I121" s="70"/>
      <c r="J121" s="70"/>
      <c r="K121" s="69" t="s">
        <v>2001</v>
      </c>
      <c r="L121" s="73">
        <v>1</v>
      </c>
      <c r="M121" s="74">
        <v>4194.13623046875</v>
      </c>
      <c r="N121" s="74">
        <v>1525.581298828125</v>
      </c>
      <c r="O121" s="75"/>
      <c r="P121" s="76"/>
      <c r="Q121" s="76"/>
      <c r="R121" s="86"/>
      <c r="S121" s="48">
        <v>1</v>
      </c>
      <c r="T121" s="48">
        <v>1</v>
      </c>
      <c r="U121" s="49">
        <v>0</v>
      </c>
      <c r="V121" s="49">
        <v>0.003891</v>
      </c>
      <c r="W121" s="49">
        <v>0.006421</v>
      </c>
      <c r="X121" s="49">
        <v>0.419502</v>
      </c>
      <c r="Y121" s="49">
        <v>0</v>
      </c>
      <c r="Z121" s="49">
        <v>1</v>
      </c>
      <c r="AA121" s="71">
        <v>121</v>
      </c>
      <c r="AB121" s="71"/>
      <c r="AC121" s="72"/>
      <c r="AD121" s="78" t="s">
        <v>1301</v>
      </c>
      <c r="AE121" s="78">
        <v>107</v>
      </c>
      <c r="AF121" s="78">
        <v>164</v>
      </c>
      <c r="AG121" s="78">
        <v>339</v>
      </c>
      <c r="AH121" s="78">
        <v>774</v>
      </c>
      <c r="AI121" s="78"/>
      <c r="AJ121" s="78" t="s">
        <v>1414</v>
      </c>
      <c r="AK121" s="78" t="s">
        <v>1488</v>
      </c>
      <c r="AL121" s="78"/>
      <c r="AM121" s="78"/>
      <c r="AN121" s="80">
        <v>43476.17619212963</v>
      </c>
      <c r="AO121" s="83" t="s">
        <v>1662</v>
      </c>
      <c r="AP121" s="78" t="b">
        <v>1</v>
      </c>
      <c r="AQ121" s="78" t="b">
        <v>0</v>
      </c>
      <c r="AR121" s="78" t="b">
        <v>0</v>
      </c>
      <c r="AS121" s="78"/>
      <c r="AT121" s="78">
        <v>1</v>
      </c>
      <c r="AU121" s="78"/>
      <c r="AV121" s="78" t="b">
        <v>0</v>
      </c>
      <c r="AW121" s="78" t="s">
        <v>1758</v>
      </c>
      <c r="AX121" s="83" t="s">
        <v>1877</v>
      </c>
      <c r="AY121" s="78" t="s">
        <v>66</v>
      </c>
      <c r="AZ121" s="78" t="str">
        <f>REPLACE(INDEX(GroupVertices[Group],MATCH(Vertices[[#This Row],[Vertex]],GroupVertices[Vertex],0)),1,1,"")</f>
        <v>1</v>
      </c>
      <c r="BA121" s="48"/>
      <c r="BB121" s="48"/>
      <c r="BC121" s="48"/>
      <c r="BD121" s="48"/>
      <c r="BE121" s="48"/>
      <c r="BF121" s="48"/>
      <c r="BG121" s="116" t="s">
        <v>2320</v>
      </c>
      <c r="BH121" s="116" t="s">
        <v>2320</v>
      </c>
      <c r="BI121" s="116" t="s">
        <v>2379</v>
      </c>
      <c r="BJ121" s="116" t="s">
        <v>2379</v>
      </c>
      <c r="BK121" s="116">
        <v>0</v>
      </c>
      <c r="BL121" s="120">
        <v>0</v>
      </c>
      <c r="BM121" s="116">
        <v>0</v>
      </c>
      <c r="BN121" s="120">
        <v>0</v>
      </c>
      <c r="BO121" s="116">
        <v>0</v>
      </c>
      <c r="BP121" s="120">
        <v>0</v>
      </c>
      <c r="BQ121" s="116">
        <v>10</v>
      </c>
      <c r="BR121" s="120">
        <v>100</v>
      </c>
      <c r="BS121" s="116">
        <v>10</v>
      </c>
      <c r="BT121" s="2"/>
      <c r="BU121" s="3"/>
      <c r="BV121" s="3"/>
      <c r="BW121" s="3"/>
      <c r="BX121" s="3"/>
    </row>
    <row r="122" spans="1:76" ht="15">
      <c r="A122" s="64" t="s">
        <v>332</v>
      </c>
      <c r="B122" s="65"/>
      <c r="C122" s="65" t="s">
        <v>64</v>
      </c>
      <c r="D122" s="66">
        <v>162.9258588672113</v>
      </c>
      <c r="E122" s="68"/>
      <c r="F122" s="100" t="s">
        <v>1754</v>
      </c>
      <c r="G122" s="65"/>
      <c r="H122" s="69" t="s">
        <v>332</v>
      </c>
      <c r="I122" s="70"/>
      <c r="J122" s="70"/>
      <c r="K122" s="69" t="s">
        <v>2002</v>
      </c>
      <c r="L122" s="73">
        <v>1</v>
      </c>
      <c r="M122" s="74">
        <v>4709.71484375</v>
      </c>
      <c r="N122" s="74">
        <v>7570.9970703125</v>
      </c>
      <c r="O122" s="75"/>
      <c r="P122" s="76"/>
      <c r="Q122" s="76"/>
      <c r="R122" s="86"/>
      <c r="S122" s="48">
        <v>1</v>
      </c>
      <c r="T122" s="48">
        <v>0</v>
      </c>
      <c r="U122" s="49">
        <v>0</v>
      </c>
      <c r="V122" s="49">
        <v>0.003891</v>
      </c>
      <c r="W122" s="49">
        <v>0.006421</v>
      </c>
      <c r="X122" s="49">
        <v>0.419502</v>
      </c>
      <c r="Y122" s="49">
        <v>0</v>
      </c>
      <c r="Z122" s="49">
        <v>0</v>
      </c>
      <c r="AA122" s="71">
        <v>122</v>
      </c>
      <c r="AB122" s="71"/>
      <c r="AC122" s="72"/>
      <c r="AD122" s="78" t="s">
        <v>1302</v>
      </c>
      <c r="AE122" s="78">
        <v>4</v>
      </c>
      <c r="AF122" s="78">
        <v>8234</v>
      </c>
      <c r="AG122" s="78">
        <v>1395</v>
      </c>
      <c r="AH122" s="78">
        <v>1674</v>
      </c>
      <c r="AI122" s="78"/>
      <c r="AJ122" s="78" t="s">
        <v>1415</v>
      </c>
      <c r="AK122" s="78" t="s">
        <v>1489</v>
      </c>
      <c r="AL122" s="78"/>
      <c r="AM122" s="78"/>
      <c r="AN122" s="80">
        <v>43552.782800925925</v>
      </c>
      <c r="AO122" s="83" t="s">
        <v>1663</v>
      </c>
      <c r="AP122" s="78" t="b">
        <v>1</v>
      </c>
      <c r="AQ122" s="78" t="b">
        <v>0</v>
      </c>
      <c r="AR122" s="78" t="b">
        <v>1</v>
      </c>
      <c r="AS122" s="78"/>
      <c r="AT122" s="78">
        <v>12</v>
      </c>
      <c r="AU122" s="78"/>
      <c r="AV122" s="78" t="b">
        <v>0</v>
      </c>
      <c r="AW122" s="78" t="s">
        <v>1758</v>
      </c>
      <c r="AX122" s="83" t="s">
        <v>1878</v>
      </c>
      <c r="AY122" s="78" t="s">
        <v>65</v>
      </c>
      <c r="AZ122" s="78" t="str">
        <f>REPLACE(INDEX(GroupVertices[Group],MATCH(Vertices[[#This Row],[Vertex]],GroupVertices[Vertex],0)),1,1,"")</f>
        <v>1</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333</v>
      </c>
      <c r="B123" s="65"/>
      <c r="C123" s="65" t="s">
        <v>64</v>
      </c>
      <c r="D123" s="66">
        <v>254.69766902575964</v>
      </c>
      <c r="E123" s="68"/>
      <c r="F123" s="100" t="s">
        <v>1755</v>
      </c>
      <c r="G123" s="65"/>
      <c r="H123" s="69" t="s">
        <v>333</v>
      </c>
      <c r="I123" s="70"/>
      <c r="J123" s="70"/>
      <c r="K123" s="69" t="s">
        <v>2003</v>
      </c>
      <c r="L123" s="73">
        <v>1</v>
      </c>
      <c r="M123" s="74">
        <v>757.2398681640625</v>
      </c>
      <c r="N123" s="74">
        <v>6081.52978515625</v>
      </c>
      <c r="O123" s="75"/>
      <c r="P123" s="76"/>
      <c r="Q123" s="76"/>
      <c r="R123" s="86"/>
      <c r="S123" s="48">
        <v>1</v>
      </c>
      <c r="T123" s="48">
        <v>0</v>
      </c>
      <c r="U123" s="49">
        <v>0</v>
      </c>
      <c r="V123" s="49">
        <v>0.003891</v>
      </c>
      <c r="W123" s="49">
        <v>0.006421</v>
      </c>
      <c r="X123" s="49">
        <v>0.419502</v>
      </c>
      <c r="Y123" s="49">
        <v>0</v>
      </c>
      <c r="Z123" s="49">
        <v>0</v>
      </c>
      <c r="AA123" s="71">
        <v>123</v>
      </c>
      <c r="AB123" s="71"/>
      <c r="AC123" s="72"/>
      <c r="AD123" s="78" t="s">
        <v>1303</v>
      </c>
      <c r="AE123" s="78">
        <v>1507</v>
      </c>
      <c r="AF123" s="78">
        <v>824295</v>
      </c>
      <c r="AG123" s="78">
        <v>670</v>
      </c>
      <c r="AH123" s="78">
        <v>21966</v>
      </c>
      <c r="AI123" s="78"/>
      <c r="AJ123" s="78" t="s">
        <v>1416</v>
      </c>
      <c r="AK123" s="78" t="s">
        <v>1422</v>
      </c>
      <c r="AL123" s="83" t="s">
        <v>1555</v>
      </c>
      <c r="AM123" s="78"/>
      <c r="AN123" s="80">
        <v>39233.795335648145</v>
      </c>
      <c r="AO123" s="83" t="s">
        <v>1664</v>
      </c>
      <c r="AP123" s="78" t="b">
        <v>0</v>
      </c>
      <c r="AQ123" s="78" t="b">
        <v>0</v>
      </c>
      <c r="AR123" s="78" t="b">
        <v>0</v>
      </c>
      <c r="AS123" s="78" t="s">
        <v>1102</v>
      </c>
      <c r="AT123" s="78">
        <v>6751</v>
      </c>
      <c r="AU123" s="83" t="s">
        <v>1669</v>
      </c>
      <c r="AV123" s="78" t="b">
        <v>1</v>
      </c>
      <c r="AW123" s="78" t="s">
        <v>1758</v>
      </c>
      <c r="AX123" s="83" t="s">
        <v>1879</v>
      </c>
      <c r="AY123" s="78" t="s">
        <v>65</v>
      </c>
      <c r="AZ123" s="78" t="str">
        <f>REPLACE(INDEX(GroupVertices[Group],MATCH(Vertices[[#This Row],[Vertex]],GroupVertices[Vertex],0)),1,1,"")</f>
        <v>1</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334</v>
      </c>
      <c r="B124" s="65"/>
      <c r="C124" s="65" t="s">
        <v>64</v>
      </c>
      <c r="D124" s="66">
        <v>162.22052826899082</v>
      </c>
      <c r="E124" s="68"/>
      <c r="F124" s="100" t="s">
        <v>1756</v>
      </c>
      <c r="G124" s="65"/>
      <c r="H124" s="69" t="s">
        <v>334</v>
      </c>
      <c r="I124" s="70"/>
      <c r="J124" s="70"/>
      <c r="K124" s="69" t="s">
        <v>2004</v>
      </c>
      <c r="L124" s="73">
        <v>1</v>
      </c>
      <c r="M124" s="74">
        <v>2724.13037109375</v>
      </c>
      <c r="N124" s="74">
        <v>7804.33935546875</v>
      </c>
      <c r="O124" s="75"/>
      <c r="P124" s="76"/>
      <c r="Q124" s="76"/>
      <c r="R124" s="86"/>
      <c r="S124" s="48">
        <v>1</v>
      </c>
      <c r="T124" s="48">
        <v>0</v>
      </c>
      <c r="U124" s="49">
        <v>0</v>
      </c>
      <c r="V124" s="49">
        <v>0.003891</v>
      </c>
      <c r="W124" s="49">
        <v>0.006421</v>
      </c>
      <c r="X124" s="49">
        <v>0.419502</v>
      </c>
      <c r="Y124" s="49">
        <v>0</v>
      </c>
      <c r="Z124" s="49">
        <v>0</v>
      </c>
      <c r="AA124" s="71">
        <v>124</v>
      </c>
      <c r="AB124" s="71"/>
      <c r="AC124" s="72"/>
      <c r="AD124" s="78" t="s">
        <v>1304</v>
      </c>
      <c r="AE124" s="78">
        <v>475</v>
      </c>
      <c r="AF124" s="78">
        <v>1962</v>
      </c>
      <c r="AG124" s="78">
        <v>3229</v>
      </c>
      <c r="AH124" s="78">
        <v>5750</v>
      </c>
      <c r="AI124" s="78"/>
      <c r="AJ124" s="78" t="s">
        <v>1417</v>
      </c>
      <c r="AK124" s="78" t="s">
        <v>1422</v>
      </c>
      <c r="AL124" s="78"/>
      <c r="AM124" s="78"/>
      <c r="AN124" s="80">
        <v>40966.07798611111</v>
      </c>
      <c r="AO124" s="83" t="s">
        <v>1665</v>
      </c>
      <c r="AP124" s="78" t="b">
        <v>0</v>
      </c>
      <c r="AQ124" s="78" t="b">
        <v>0</v>
      </c>
      <c r="AR124" s="78" t="b">
        <v>0</v>
      </c>
      <c r="AS124" s="78" t="s">
        <v>1102</v>
      </c>
      <c r="AT124" s="78">
        <v>15</v>
      </c>
      <c r="AU124" s="83" t="s">
        <v>1669</v>
      </c>
      <c r="AV124" s="78" t="b">
        <v>0</v>
      </c>
      <c r="AW124" s="78" t="s">
        <v>1758</v>
      </c>
      <c r="AX124" s="83" t="s">
        <v>1880</v>
      </c>
      <c r="AY124" s="78" t="s">
        <v>65</v>
      </c>
      <c r="AZ124" s="78" t="str">
        <f>REPLACE(INDEX(GroupVertices[Group],MATCH(Vertices[[#This Row],[Vertex]],GroupVertices[Vertex],0)),1,1,"")</f>
        <v>1</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335</v>
      </c>
      <c r="B125" s="65"/>
      <c r="C125" s="65" t="s">
        <v>64</v>
      </c>
      <c r="D125" s="66">
        <v>301.7407008892159</v>
      </c>
      <c r="E125" s="68"/>
      <c r="F125" s="100" t="s">
        <v>1757</v>
      </c>
      <c r="G125" s="65"/>
      <c r="H125" s="69" t="s">
        <v>335</v>
      </c>
      <c r="I125" s="70"/>
      <c r="J125" s="70"/>
      <c r="K125" s="69" t="s">
        <v>2005</v>
      </c>
      <c r="L125" s="73">
        <v>1</v>
      </c>
      <c r="M125" s="74">
        <v>470.67535400390625</v>
      </c>
      <c r="N125" s="74">
        <v>3888.71728515625</v>
      </c>
      <c r="O125" s="75"/>
      <c r="P125" s="76"/>
      <c r="Q125" s="76"/>
      <c r="R125" s="86"/>
      <c r="S125" s="48">
        <v>1</v>
      </c>
      <c r="T125" s="48">
        <v>0</v>
      </c>
      <c r="U125" s="49">
        <v>0</v>
      </c>
      <c r="V125" s="49">
        <v>0.003891</v>
      </c>
      <c r="W125" s="49">
        <v>0.006421</v>
      </c>
      <c r="X125" s="49">
        <v>0.419502</v>
      </c>
      <c r="Y125" s="49">
        <v>0</v>
      </c>
      <c r="Z125" s="49">
        <v>0</v>
      </c>
      <c r="AA125" s="71">
        <v>125</v>
      </c>
      <c r="AB125" s="71"/>
      <c r="AC125" s="72"/>
      <c r="AD125" s="78" t="s">
        <v>1305</v>
      </c>
      <c r="AE125" s="78">
        <v>2763</v>
      </c>
      <c r="AF125" s="78">
        <v>1242615</v>
      </c>
      <c r="AG125" s="78">
        <v>76172</v>
      </c>
      <c r="AH125" s="78">
        <v>14</v>
      </c>
      <c r="AI125" s="78"/>
      <c r="AJ125" s="78" t="s">
        <v>1418</v>
      </c>
      <c r="AK125" s="78" t="s">
        <v>1490</v>
      </c>
      <c r="AL125" s="83" t="s">
        <v>1556</v>
      </c>
      <c r="AM125" s="78"/>
      <c r="AN125" s="80">
        <v>39781.43945601852</v>
      </c>
      <c r="AO125" s="83" t="s">
        <v>1666</v>
      </c>
      <c r="AP125" s="78" t="b">
        <v>0</v>
      </c>
      <c r="AQ125" s="78" t="b">
        <v>0</v>
      </c>
      <c r="AR125" s="78" t="b">
        <v>1</v>
      </c>
      <c r="AS125" s="78"/>
      <c r="AT125" s="78">
        <v>7893</v>
      </c>
      <c r="AU125" s="83" t="s">
        <v>1678</v>
      </c>
      <c r="AV125" s="78" t="b">
        <v>1</v>
      </c>
      <c r="AW125" s="78" t="s">
        <v>1758</v>
      </c>
      <c r="AX125" s="83" t="s">
        <v>1881</v>
      </c>
      <c r="AY125" s="78" t="s">
        <v>65</v>
      </c>
      <c r="AZ125" s="78" t="str">
        <f>REPLACE(INDEX(GroupVertices[Group],MATCH(Vertices[[#This Row],[Vertex]],GroupVertices[Vertex],0)),1,1,"")</f>
        <v>1</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87" t="s">
        <v>261</v>
      </c>
      <c r="B126" s="88"/>
      <c r="C126" s="88" t="s">
        <v>64</v>
      </c>
      <c r="D126" s="89">
        <v>162.00022491409382</v>
      </c>
      <c r="E126" s="90"/>
      <c r="F126" s="101" t="s">
        <v>615</v>
      </c>
      <c r="G126" s="88"/>
      <c r="H126" s="91" t="s">
        <v>261</v>
      </c>
      <c r="I126" s="92"/>
      <c r="J126" s="92"/>
      <c r="K126" s="91" t="s">
        <v>2006</v>
      </c>
      <c r="L126" s="93">
        <v>81.8249447375821</v>
      </c>
      <c r="M126" s="94">
        <v>7764.005859375</v>
      </c>
      <c r="N126" s="94">
        <v>1367.0435791015625</v>
      </c>
      <c r="O126" s="95"/>
      <c r="P126" s="96"/>
      <c r="Q126" s="96"/>
      <c r="R126" s="97"/>
      <c r="S126" s="48">
        <v>0</v>
      </c>
      <c r="T126" s="48">
        <v>2</v>
      </c>
      <c r="U126" s="49">
        <v>118</v>
      </c>
      <c r="V126" s="49">
        <v>0.003922</v>
      </c>
      <c r="W126" s="49">
        <v>0.006507</v>
      </c>
      <c r="X126" s="49">
        <v>0.769017</v>
      </c>
      <c r="Y126" s="49">
        <v>0</v>
      </c>
      <c r="Z126" s="49">
        <v>0</v>
      </c>
      <c r="AA126" s="98">
        <v>126</v>
      </c>
      <c r="AB126" s="98"/>
      <c r="AC126" s="99"/>
      <c r="AD126" s="78" t="s">
        <v>1306</v>
      </c>
      <c r="AE126" s="78">
        <v>28</v>
      </c>
      <c r="AF126" s="78">
        <v>3</v>
      </c>
      <c r="AG126" s="78">
        <v>2620</v>
      </c>
      <c r="AH126" s="78">
        <v>5</v>
      </c>
      <c r="AI126" s="78"/>
      <c r="AJ126" s="78"/>
      <c r="AK126" s="78"/>
      <c r="AL126" s="78"/>
      <c r="AM126" s="78"/>
      <c r="AN126" s="80">
        <v>43158.02520833333</v>
      </c>
      <c r="AO126" s="78"/>
      <c r="AP126" s="78" t="b">
        <v>1</v>
      </c>
      <c r="AQ126" s="78" t="b">
        <v>0</v>
      </c>
      <c r="AR126" s="78" t="b">
        <v>0</v>
      </c>
      <c r="AS126" s="78"/>
      <c r="AT126" s="78">
        <v>0</v>
      </c>
      <c r="AU126" s="78"/>
      <c r="AV126" s="78" t="b">
        <v>0</v>
      </c>
      <c r="AW126" s="78" t="s">
        <v>1758</v>
      </c>
      <c r="AX126" s="83" t="s">
        <v>1882</v>
      </c>
      <c r="AY126" s="78" t="s">
        <v>66</v>
      </c>
      <c r="AZ126" s="78" t="str">
        <f>REPLACE(INDEX(GroupVertices[Group],MATCH(Vertices[[#This Row],[Vertex]],GroupVertices[Vertex],0)),1,1,"")</f>
        <v>4</v>
      </c>
      <c r="BA126" s="48"/>
      <c r="BB126" s="48"/>
      <c r="BC126" s="48"/>
      <c r="BD126" s="48"/>
      <c r="BE126" s="48"/>
      <c r="BF126" s="48"/>
      <c r="BG126" s="116" t="s">
        <v>2321</v>
      </c>
      <c r="BH126" s="116" t="s">
        <v>2321</v>
      </c>
      <c r="BI126" s="116" t="s">
        <v>2380</v>
      </c>
      <c r="BJ126" s="116" t="s">
        <v>2380</v>
      </c>
      <c r="BK126" s="116">
        <v>0</v>
      </c>
      <c r="BL126" s="120">
        <v>0</v>
      </c>
      <c r="BM126" s="116">
        <v>1</v>
      </c>
      <c r="BN126" s="120">
        <v>6.25</v>
      </c>
      <c r="BO126" s="116">
        <v>0</v>
      </c>
      <c r="BP126" s="120">
        <v>0</v>
      </c>
      <c r="BQ126" s="116">
        <v>15</v>
      </c>
      <c r="BR126" s="120">
        <v>93.75</v>
      </c>
      <c r="BS126" s="116">
        <v>16</v>
      </c>
      <c r="BT126" s="2"/>
      <c r="BU126" s="3"/>
      <c r="BV126" s="3"/>
      <c r="BW126" s="3"/>
      <c r="BX1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6"/>
    <dataValidation allowBlank="1" showInputMessage="1" promptTitle="Vertex Tooltip" prompt="Enter optional text that will pop up when the mouse is hovered over the vertex." errorTitle="Invalid Vertex Image Key" sqref="K3:K1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6"/>
    <dataValidation allowBlank="1" showInputMessage="1" promptTitle="Vertex Label Fill Color" prompt="To select an optional fill color for the Label shape, right-click and select Select Color on the right-click menu." sqref="I3:I126"/>
    <dataValidation allowBlank="1" showInputMessage="1" promptTitle="Vertex Image File" prompt="Enter the path to an image file.  Hover over the column header for examples." errorTitle="Invalid Vertex Image Key" sqref="F3:F126"/>
    <dataValidation allowBlank="1" showInputMessage="1" promptTitle="Vertex Color" prompt="To select an optional vertex color, right-click and select Select Color on the right-click menu." sqref="B3:B126"/>
    <dataValidation allowBlank="1" showInputMessage="1" promptTitle="Vertex Opacity" prompt="Enter an optional vertex opacity between 0 (transparent) and 100 (opaque)." errorTitle="Invalid Vertex Opacity" error="The optional vertex opacity must be a whole number between 0 and 10." sqref="E3:E126"/>
    <dataValidation type="list" allowBlank="1" showInputMessage="1" showErrorMessage="1" promptTitle="Vertex Shape" prompt="Select an optional vertex shape." errorTitle="Invalid Vertex Shape" error="You have entered an invalid vertex shape.  Try selecting from the drop-down list instead." sqref="C3:C1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6">
      <formula1>ValidVertexLabelPositions</formula1>
    </dataValidation>
    <dataValidation allowBlank="1" showInputMessage="1" showErrorMessage="1" promptTitle="Vertex Name" prompt="Enter the name of the vertex." sqref="A3:A126"/>
  </dataValidations>
  <hyperlinks>
    <hyperlink ref="AL4" r:id="rId1" display="https://t.co/8ddaaCZOGg"/>
    <hyperlink ref="AL5" r:id="rId2" display="https://t.co/t7FKC6p23N"/>
    <hyperlink ref="AL6" r:id="rId3" display="https://t.co/tj4BfeZ7s4"/>
    <hyperlink ref="AL7" r:id="rId4" display="https://t.co/40oqSXdXQg"/>
    <hyperlink ref="AL9" r:id="rId5" display="https://t.co/1Iedexb3VX"/>
    <hyperlink ref="AL10" r:id="rId6" display="http://t.co/Xjc9fiMvQ5"/>
    <hyperlink ref="AL11" r:id="rId7" display="http://douglovesmovies.com/"/>
    <hyperlink ref="AL17" r:id="rId8" display="https://t.co/BFKnyn44BM"/>
    <hyperlink ref="AL31" r:id="rId9" display="https://open.spotify.com/album/681ZA3r0KQFEjHtrHNWiLF?si=rEZM_NW0QZa_04SpVIsSBQ"/>
    <hyperlink ref="AL38" r:id="rId10" display="http://instagram.com/theexoticidiot"/>
    <hyperlink ref="AL40" r:id="rId11" display="https://t.co/Ywya9FlLIg"/>
    <hyperlink ref="AL43" r:id="rId12" display="http://wwn.nebcorp.com/"/>
    <hyperlink ref="AL46" r:id="rId13" display="http://marigoldsweetsco.com/"/>
    <hyperlink ref="AL48" r:id="rId14" display="http://theweedtube.com/app"/>
    <hyperlink ref="AL49" r:id="rId15" display="http://www.breal.tv/"/>
    <hyperlink ref="AL50" r:id="rId16" display="http://t.co/Ayyl1eddW6"/>
    <hyperlink ref="AL51" r:id="rId17" display="http://about.me/bradbogus"/>
    <hyperlink ref="AL52" r:id="rId18" display="http://jakebrowne.com/"/>
    <hyperlink ref="AL54" r:id="rId19" display="https://t.co/Qg9Ora5hG4"/>
    <hyperlink ref="AL56" r:id="rId20" display="https://t.co/L3cZptGiIW"/>
    <hyperlink ref="AL58" r:id="rId21" display="https://t.co/hxkN9weT1K"/>
    <hyperlink ref="AL59" r:id="rId22" display="https://t.co/V6eRcdBkOp"/>
    <hyperlink ref="AL60" r:id="rId23" display="https://t.co/3gEVFWrAsR"/>
    <hyperlink ref="AL63" r:id="rId24" display="https://t.co/tq2pGi8f4d"/>
    <hyperlink ref="AL64" r:id="rId25" display="https://t.co/EDucVX0kSA"/>
    <hyperlink ref="AL65" r:id="rId26" display="https://t.co/akMdBUPQYO"/>
    <hyperlink ref="AL66" r:id="rId27" display="https://t.co/GRVM0pLrPa"/>
    <hyperlink ref="AL67" r:id="rId28" display="https://about.twitter.com/"/>
    <hyperlink ref="AL68" r:id="rId29" display="http://la.eater.com/"/>
    <hyperlink ref="AL70" r:id="rId30" display="https://itunes.apple.com/us/podcast/valley-tales-podcast/id1456239916"/>
    <hyperlink ref="AL71" r:id="rId31" display="http://instagram.com/zurealyst"/>
    <hyperlink ref="AL72" r:id="rId32" display="https://t.co/fRazRgkrz7"/>
    <hyperlink ref="AL73" r:id="rId33" display="https://t.co/X7TFwgwPWn"/>
    <hyperlink ref="AL75" r:id="rId34" display="http://pattymo.com/"/>
    <hyperlink ref="AL76" r:id="rId35" display="https://t.co/gkWvYj8N0j"/>
    <hyperlink ref="AL78" r:id="rId36" display="https://itunes.apple.com/us/podcast/air-jordan-a-food-podcast/id1437334078?mt=2"/>
    <hyperlink ref="AL80" r:id="rId37" display="https://t.co/Nh8LaRPmaL"/>
    <hyperlink ref="AL82" r:id="rId38" display="http://samantharuddy.com/"/>
    <hyperlink ref="AL85" r:id="rId39" display="http://robdelaney.com/"/>
    <hyperlink ref="AL86" r:id="rId40" display="http://www.instagram.com/realDonaldTrump"/>
    <hyperlink ref="AL89" r:id="rId41" display="http://www.pattonoswalt.com/"/>
    <hyperlink ref="AL91" r:id="rId42" display="https://t.co/tnClU3YY5o"/>
    <hyperlink ref="AL93" r:id="rId43" display="http://www.badmaashla.com/"/>
    <hyperlink ref="AL94" r:id="rId44" display="http://connormcspadden.com/"/>
    <hyperlink ref="AL95" r:id="rId45" display="https://t.co/TNCCMkmhgB"/>
    <hyperlink ref="AL96" r:id="rId46" display="http://instagram.com/philorphilip"/>
    <hyperlink ref="AL97" r:id="rId47" display="https://t.co/mqcUPxsKrZ"/>
    <hyperlink ref="AL98" r:id="rId48" display="http://twitch.tv/PatFromEarth"/>
    <hyperlink ref="AL100" r:id="rId49" display="https://t.co/bDWal4xQ9w"/>
    <hyperlink ref="AL101" r:id="rId50" display="https://t.co/nGIN2gpicU"/>
    <hyperlink ref="AL102" r:id="rId51" display="http://www.simonmajumdar.com/"/>
    <hyperlink ref="AL103" r:id="rId52" display="http://stephenking.com/"/>
    <hyperlink ref="AL106" r:id="rId53" display="https://www.instagram.com/mattoswaltva/"/>
    <hyperlink ref="AL107" r:id="rId54" display="https://t.co/uGQGWqE0Io"/>
    <hyperlink ref="AL108" r:id="rId55" display="http://bit.ly/2mWy7yv"/>
    <hyperlink ref="AL109" r:id="rId56" display="http://www.denverstiffs.com/"/>
    <hyperlink ref="AL110" r:id="rId57" display="https://t.co/aFCoAmDuRf"/>
    <hyperlink ref="AL111" r:id="rId58" display="https://imdb.com/name/nm3833885/"/>
    <hyperlink ref="AL112" r:id="rId59" display="https://t.co/4ueUnhxvCh"/>
    <hyperlink ref="AL113" r:id="rId60" display="http://www.alisonbennett.com/"/>
    <hyperlink ref="AL114" r:id="rId61" display="https://t.co/O5OuqyfNGy"/>
    <hyperlink ref="AL118" r:id="rId62" display="https://t.co/nCbnpz0Jyd"/>
    <hyperlink ref="AL119" r:id="rId63" display="https://t.co/6I1s4SZ2y0"/>
    <hyperlink ref="AL120" r:id="rId64" display="https://t.co/sZ566PtLMc"/>
    <hyperlink ref="AL123" r:id="rId65" display="https://t.co/RnZPMQaYOO"/>
    <hyperlink ref="AL125" r:id="rId66" display="http://www.paulftompkins.com/"/>
    <hyperlink ref="AO3" r:id="rId67" display="https://pbs.twimg.com/profile_banners/1038937699951042560/1557703154"/>
    <hyperlink ref="AO4" r:id="rId68" display="https://pbs.twimg.com/profile_banners/26074296/1567348854"/>
    <hyperlink ref="AO5" r:id="rId69" display="https://pbs.twimg.com/profile_banners/2263740990/1560492648"/>
    <hyperlink ref="AO6" r:id="rId70" display="https://pbs.twimg.com/profile_banners/1311502922/1492836195"/>
    <hyperlink ref="AO7" r:id="rId71" display="https://pbs.twimg.com/profile_banners/860285200474882049/1561316412"/>
    <hyperlink ref="AO8" r:id="rId72" display="https://pbs.twimg.com/profile_banners/1086764137739210753/1550119782"/>
    <hyperlink ref="AO9" r:id="rId73" display="https://pbs.twimg.com/profile_banners/40572559/1560622977"/>
    <hyperlink ref="AO10" r:id="rId74" display="https://pbs.twimg.com/profile_banners/38611183/1540338749"/>
    <hyperlink ref="AO11" r:id="rId75" display="https://pbs.twimg.com/profile_banners/18548221/1570370123"/>
    <hyperlink ref="AO12" r:id="rId76" display="https://pbs.twimg.com/profile_banners/105347801/1481656463"/>
    <hyperlink ref="AO14" r:id="rId77" display="https://pbs.twimg.com/profile_banners/74988580/1562424152"/>
    <hyperlink ref="AO15" r:id="rId78" display="https://pbs.twimg.com/profile_banners/713373797928316928/1503937234"/>
    <hyperlink ref="AO16" r:id="rId79" display="https://pbs.twimg.com/profile_banners/1086357504/1534952813"/>
    <hyperlink ref="AO17" r:id="rId80" display="https://pbs.twimg.com/profile_banners/7306602/1562524146"/>
    <hyperlink ref="AO18" r:id="rId81" display="https://pbs.twimg.com/profile_banners/26746278/1530832950"/>
    <hyperlink ref="AO19" r:id="rId82" display="https://pbs.twimg.com/profile_banners/2669427913/1409934708"/>
    <hyperlink ref="AO20" r:id="rId83" display="https://pbs.twimg.com/profile_banners/1031680007960252416/1567453999"/>
    <hyperlink ref="AO21" r:id="rId84" display="https://pbs.twimg.com/profile_banners/1019883722810765312/1532058351"/>
    <hyperlink ref="AO22" r:id="rId85" display="https://pbs.twimg.com/profile_banners/17975333/1369160001"/>
    <hyperlink ref="AO23" r:id="rId86" display="https://pbs.twimg.com/profile_banners/111974497/1543634103"/>
    <hyperlink ref="AO24" r:id="rId87" display="https://pbs.twimg.com/profile_banners/1041431080195289089/1537133202"/>
    <hyperlink ref="AO25" r:id="rId88" display="https://pbs.twimg.com/profile_banners/471672239/1555590586"/>
    <hyperlink ref="AO26" r:id="rId89" display="https://pbs.twimg.com/profile_banners/1073237029037711360/1565132664"/>
    <hyperlink ref="AO28" r:id="rId90" display="https://pbs.twimg.com/profile_banners/935014790/1564521495"/>
    <hyperlink ref="AO29" r:id="rId91" display="https://pbs.twimg.com/profile_banners/1051101784058540032/1567855978"/>
    <hyperlink ref="AO30" r:id="rId92" display="https://pbs.twimg.com/profile_banners/3742200391/1569005639"/>
    <hyperlink ref="AO31" r:id="rId93" display="https://pbs.twimg.com/profile_banners/319649781/1528027856"/>
    <hyperlink ref="AO32" r:id="rId94" display="https://pbs.twimg.com/profile_banners/1023963362986737664/1540769387"/>
    <hyperlink ref="AO34" r:id="rId95" display="https://pbs.twimg.com/profile_banners/861645687670415364/1570066201"/>
    <hyperlink ref="AO35" r:id="rId96" display="https://pbs.twimg.com/profile_banners/1081404517/1555553549"/>
    <hyperlink ref="AO36" r:id="rId97" display="https://pbs.twimg.com/profile_banners/784169523062640640/1561566950"/>
    <hyperlink ref="AO37" r:id="rId98" display="https://pbs.twimg.com/profile_banners/1115062645420363776/1567054300"/>
    <hyperlink ref="AO38" r:id="rId99" display="https://pbs.twimg.com/profile_banners/3177913382/1554614897"/>
    <hyperlink ref="AO39" r:id="rId100" display="https://pbs.twimg.com/profile_banners/117620214/1563229922"/>
    <hyperlink ref="AO40" r:id="rId101" display="https://pbs.twimg.com/profile_banners/30364057/1559768180"/>
    <hyperlink ref="AO41" r:id="rId102" display="https://pbs.twimg.com/profile_banners/3335248665/1567716690"/>
    <hyperlink ref="AO42" r:id="rId103" display="https://pbs.twimg.com/profile_banners/209750313/1519346057"/>
    <hyperlink ref="AO43" r:id="rId104" display="https://pbs.twimg.com/profile_banners/1064693020811919360/1557299528"/>
    <hyperlink ref="AO44" r:id="rId105" display="https://pbs.twimg.com/profile_banners/313007907/1523962394"/>
    <hyperlink ref="AO45" r:id="rId106" display="https://pbs.twimg.com/profile_banners/115275690/1367464927"/>
    <hyperlink ref="AO46" r:id="rId107" display="https://pbs.twimg.com/profile_banners/603901726/1554259060"/>
    <hyperlink ref="AO47" r:id="rId108" display="https://pbs.twimg.com/profile_banners/1144365315318525952/1568691975"/>
    <hyperlink ref="AO48" r:id="rId109" display="https://pbs.twimg.com/profile_banners/956689077641863168/1519307524"/>
    <hyperlink ref="AO49" r:id="rId110" display="https://pbs.twimg.com/profile_banners/17121755/1539893135"/>
    <hyperlink ref="AO50" r:id="rId111" display="https://pbs.twimg.com/profile_banners/37515801/1362759454"/>
    <hyperlink ref="AO51" r:id="rId112" display="https://pbs.twimg.com/profile_banners/21148487/1559234969"/>
    <hyperlink ref="AO52" r:id="rId113" display="https://pbs.twimg.com/profile_banners/18369976/1537391377"/>
    <hyperlink ref="AO54" r:id="rId114" display="https://pbs.twimg.com/profile_banners/3315445508/1439594778"/>
    <hyperlink ref="AO55" r:id="rId115" display="https://pbs.twimg.com/profile_banners/178772843/1520271335"/>
    <hyperlink ref="AO56" r:id="rId116" display="https://pbs.twimg.com/profile_banners/15691038/1508468724"/>
    <hyperlink ref="AO58" r:id="rId117" display="https://pbs.twimg.com/profile_banners/7121092/1562363046"/>
    <hyperlink ref="AO59" r:id="rId118" display="https://pbs.twimg.com/profile_banners/57565229/1557770200"/>
    <hyperlink ref="AO60" r:id="rId119" display="https://pbs.twimg.com/profile_banners/116409070/1569355623"/>
    <hyperlink ref="AO61" r:id="rId120" display="https://pbs.twimg.com/profile_banners/516735853/1498151939"/>
    <hyperlink ref="AO62" r:id="rId121" display="https://pbs.twimg.com/profile_banners/3013911494/1485783177"/>
    <hyperlink ref="AO63" r:id="rId122" display="https://pbs.twimg.com/profile_banners/1505305142/1474948297"/>
    <hyperlink ref="AO64" r:id="rId123" display="https://pbs.twimg.com/profile_banners/21129105/1408488885"/>
    <hyperlink ref="AO65" r:id="rId124" display="https://pbs.twimg.com/profile_banners/450314295/1561694560"/>
    <hyperlink ref="AO66" r:id="rId125" display="https://pbs.twimg.com/profile_banners/890891/1523712004"/>
    <hyperlink ref="AO67" r:id="rId126" display="https://pbs.twimg.com/profile_banners/783214/1556918042"/>
    <hyperlink ref="AO68" r:id="rId127" display="https://pbs.twimg.com/profile_banners/16510540/1411343400"/>
    <hyperlink ref="AO70" r:id="rId128" display="https://pbs.twimg.com/profile_banners/993007598205992960/1526184050"/>
    <hyperlink ref="AO71" r:id="rId129" display="https://pbs.twimg.com/profile_banners/3079176505/1546570088"/>
    <hyperlink ref="AO72" r:id="rId130" display="https://pbs.twimg.com/profile_banners/111514392/1569344068"/>
    <hyperlink ref="AO73" r:id="rId131" display="https://pbs.twimg.com/profile_banners/4150969159/1447180037"/>
    <hyperlink ref="AO75" r:id="rId132" display="https://pbs.twimg.com/profile_banners/2328421/1526525337"/>
    <hyperlink ref="AO76" r:id="rId133" display="https://pbs.twimg.com/profile_banners/23012305/1554311103"/>
    <hyperlink ref="AO78" r:id="rId134" display="https://pbs.twimg.com/profile_banners/523822734/1552797559"/>
    <hyperlink ref="AO80" r:id="rId135" display="https://pbs.twimg.com/profile_banners/20711389/1369651752"/>
    <hyperlink ref="AO81" r:id="rId136" display="https://pbs.twimg.com/profile_banners/256432094/1463770283"/>
    <hyperlink ref="AO82" r:id="rId137" display="https://pbs.twimg.com/profile_banners/38779513/1559591099"/>
    <hyperlink ref="AO83" r:id="rId138" display="https://pbs.twimg.com/profile_banners/39321718/1555424025"/>
    <hyperlink ref="AO84" r:id="rId139" display="https://pbs.twimg.com/profile_banners/46775436/1543342010"/>
    <hyperlink ref="AO85" r:id="rId140" display="https://pbs.twimg.com/profile_banners/22084427/1568016758"/>
    <hyperlink ref="AO86" r:id="rId141" display="https://pbs.twimg.com/profile_banners/25073877/1560920145"/>
    <hyperlink ref="AO87" r:id="rId142" display="https://pbs.twimg.com/profile_banners/1018536105870798848/1570843050"/>
    <hyperlink ref="AO89" r:id="rId143" display="https://pbs.twimg.com/profile_banners/139162440/1559885913"/>
    <hyperlink ref="AO90" r:id="rId144" display="https://pbs.twimg.com/profile_banners/1653650822/1559713265"/>
    <hyperlink ref="AO91" r:id="rId145" display="https://pbs.twimg.com/profile_banners/23903517/1541178557"/>
    <hyperlink ref="AO92" r:id="rId146" display="https://pbs.twimg.com/profile_banners/109155876/1506787902"/>
    <hyperlink ref="AO93" r:id="rId147" display="https://pbs.twimg.com/profile_banners/769960406/1470905746"/>
    <hyperlink ref="AO95" r:id="rId148" display="https://pbs.twimg.com/profile_banners/19563907/1448743756"/>
    <hyperlink ref="AO96" r:id="rId149" display="https://pbs.twimg.com/profile_banners/287407012/1454097104"/>
    <hyperlink ref="AO97" r:id="rId150" display="https://pbs.twimg.com/profile_banners/4265281873/1567584058"/>
    <hyperlink ref="AO98" r:id="rId151" display="https://pbs.twimg.com/profile_banners/54892867/1544070143"/>
    <hyperlink ref="AO100" r:id="rId152" display="https://pbs.twimg.com/profile_banners/27373679/1529430912"/>
    <hyperlink ref="AO101" r:id="rId153" display="https://pbs.twimg.com/profile_banners/847545619245924352/1496436109"/>
    <hyperlink ref="AO102" r:id="rId154" display="https://pbs.twimg.com/profile_banners/19402839/1566433061"/>
    <hyperlink ref="AO104" r:id="rId155" display="https://pbs.twimg.com/profile_banners/2835722978/1543212306"/>
    <hyperlink ref="AO106" r:id="rId156" display="https://pbs.twimg.com/profile_banners/249346453/1535948757"/>
    <hyperlink ref="AO107" r:id="rId157" display="https://pbs.twimg.com/profile_banners/145320485/1398278046"/>
    <hyperlink ref="AO108" r:id="rId158" display="https://pbs.twimg.com/profile_banners/2904913023/1560184965"/>
    <hyperlink ref="AO109" r:id="rId159" display="https://pbs.twimg.com/profile_banners/22037055/1561161724"/>
    <hyperlink ref="AO110" r:id="rId160" display="https://pbs.twimg.com/profile_banners/18497157/1554511278"/>
    <hyperlink ref="AO111" r:id="rId161" display="https://pbs.twimg.com/profile_banners/15729017/1547409353"/>
    <hyperlink ref="AO112" r:id="rId162" display="https://pbs.twimg.com/profile_banners/15858175/1467570312"/>
    <hyperlink ref="AO113" r:id="rId163" display="https://pbs.twimg.com/profile_banners/21605870/1390687569"/>
    <hyperlink ref="AO114" r:id="rId164" display="https://pbs.twimg.com/profile_banners/755953153/1555938113"/>
    <hyperlink ref="AO116" r:id="rId165" display="https://pbs.twimg.com/profile_banners/235460252/1563900432"/>
    <hyperlink ref="AO117" r:id="rId166" display="https://pbs.twimg.com/profile_banners/2885204903/1494097912"/>
    <hyperlink ref="AO118" r:id="rId167" display="https://pbs.twimg.com/profile_banners/218592221/1548742547"/>
    <hyperlink ref="AO119" r:id="rId168" display="https://pbs.twimg.com/profile_banners/1021406238649856000/1569436875"/>
    <hyperlink ref="AO120" r:id="rId169" display="https://pbs.twimg.com/profile_banners/245129286/1538723207"/>
    <hyperlink ref="AO121" r:id="rId170" display="https://pbs.twimg.com/profile_banners/1083577671341277185/1547184948"/>
    <hyperlink ref="AO122" r:id="rId171" display="https://pbs.twimg.com/profile_banners/1111338974860054529/1557942164"/>
    <hyperlink ref="AO123" r:id="rId172" display="https://pbs.twimg.com/profile_banners/6480652/1546402925"/>
    <hyperlink ref="AO124" r:id="rId173" display="https://pbs.twimg.com/profile_banners/505268830/1543961944"/>
    <hyperlink ref="AO125" r:id="rId174" display="https://pbs.twimg.com/profile_banners/17732153/1566789155"/>
    <hyperlink ref="AU4" r:id="rId175" display="http://abs.twimg.com/images/themes/theme2/bg.gif"/>
    <hyperlink ref="AU5" r:id="rId176" display="http://abs.twimg.com/images/themes/theme1/bg.png"/>
    <hyperlink ref="AU6" r:id="rId177" display="http://abs.twimg.com/images/themes/theme1/bg.png"/>
    <hyperlink ref="AU7" r:id="rId178" display="http://abs.twimg.com/images/themes/theme1/bg.png"/>
    <hyperlink ref="AU9" r:id="rId179" display="http://abs.twimg.com/images/themes/theme1/bg.png"/>
    <hyperlink ref="AU10" r:id="rId180" display="http://abs.twimg.com/images/themes/theme1/bg.png"/>
    <hyperlink ref="AU11" r:id="rId181" display="http://abs.twimg.com/images/themes/theme1/bg.png"/>
    <hyperlink ref="AU12" r:id="rId182" display="http://abs.twimg.com/images/themes/theme1/bg.png"/>
    <hyperlink ref="AU13" r:id="rId183" display="http://abs.twimg.com/images/themes/theme9/bg.gif"/>
    <hyperlink ref="AU14" r:id="rId184" display="http://abs.twimg.com/images/themes/theme14/bg.gif"/>
    <hyperlink ref="AU15" r:id="rId185" display="http://abs.twimg.com/images/themes/theme1/bg.png"/>
    <hyperlink ref="AU16" r:id="rId186" display="http://abs.twimg.com/images/themes/theme1/bg.png"/>
    <hyperlink ref="AU17" r:id="rId187" display="http://abs.twimg.com/images/themes/theme1/bg.png"/>
    <hyperlink ref="AU18" r:id="rId188" display="http://abs.twimg.com/images/themes/theme5/bg.gif"/>
    <hyperlink ref="AU19" r:id="rId189" display="http://abs.twimg.com/images/themes/theme1/bg.png"/>
    <hyperlink ref="AU22" r:id="rId190" display="http://abs.twimg.com/images/themes/theme1/bg.png"/>
    <hyperlink ref="AU23" r:id="rId191" display="http://abs.twimg.com/images/themes/theme1/bg.png"/>
    <hyperlink ref="AU25" r:id="rId192" display="http://abs.twimg.com/images/themes/theme1/bg.png"/>
    <hyperlink ref="AU28" r:id="rId193" display="http://abs.twimg.com/images/themes/theme1/bg.png"/>
    <hyperlink ref="AU30" r:id="rId194" display="http://abs.twimg.com/images/themes/theme1/bg.png"/>
    <hyperlink ref="AU31" r:id="rId195" display="http://abs.twimg.com/images/themes/theme1/bg.png"/>
    <hyperlink ref="AU32" r:id="rId196" display="http://abs.twimg.com/images/themes/theme1/bg.png"/>
    <hyperlink ref="AU35" r:id="rId197" display="http://abs.twimg.com/images/themes/theme9/bg.gif"/>
    <hyperlink ref="AU38" r:id="rId198" display="http://abs.twimg.com/images/themes/theme1/bg.png"/>
    <hyperlink ref="AU39" r:id="rId199" display="http://abs.twimg.com/images/themes/theme15/bg.png"/>
    <hyperlink ref="AU40" r:id="rId200" display="http://abs.twimg.com/images/themes/theme6/bg.gif"/>
    <hyperlink ref="AU41" r:id="rId201" display="http://abs.twimg.com/images/themes/theme17/bg.gif"/>
    <hyperlink ref="AU42" r:id="rId202" display="http://abs.twimg.com/images/themes/theme6/bg.gif"/>
    <hyperlink ref="AU43" r:id="rId203" display="http://abs.twimg.com/images/themes/theme1/bg.png"/>
    <hyperlink ref="AU44" r:id="rId204" display="http://abs.twimg.com/images/themes/theme1/bg.png"/>
    <hyperlink ref="AU45" r:id="rId205" display="http://abs.twimg.com/images/themes/theme1/bg.png"/>
    <hyperlink ref="AU46" r:id="rId206" display="http://abs.twimg.com/images/themes/theme14/bg.gif"/>
    <hyperlink ref="AU49" r:id="rId207" display="http://abs.twimg.com/images/themes/theme9/bg.gif"/>
    <hyperlink ref="AU50" r:id="rId208" display="http://a0.twimg.com/images/themes/theme9/bg.gif"/>
    <hyperlink ref="AU51" r:id="rId209" display="http://abs.twimg.com/images/themes/theme5/bg.gif"/>
    <hyperlink ref="AU52" r:id="rId210" display="http://abs.twimg.com/images/themes/theme1/bg.png"/>
    <hyperlink ref="AU53" r:id="rId211" display="http://abs.twimg.com/images/themes/theme1/bg.png"/>
    <hyperlink ref="AU54" r:id="rId212" display="http://abs.twimg.com/images/themes/theme1/bg.png"/>
    <hyperlink ref="AU55" r:id="rId213" display="http://abs.twimg.com/images/themes/theme1/bg.png"/>
    <hyperlink ref="AU56" r:id="rId214" display="http://pbs.twimg.com/profile_background_images/10447541/Picture_5.png"/>
    <hyperlink ref="AU58" r:id="rId215" display="http://abs.twimg.com/images/themes/theme14/bg.gif"/>
    <hyperlink ref="AU59" r:id="rId216" display="http://abs.twimg.com/images/themes/theme9/bg.gif"/>
    <hyperlink ref="AU60" r:id="rId217" display="http://abs.twimg.com/images/themes/theme14/bg.gif"/>
    <hyperlink ref="AU61" r:id="rId218" display="http://abs.twimg.com/images/themes/theme1/bg.png"/>
    <hyperlink ref="AU62" r:id="rId219" display="http://abs.twimg.com/images/themes/theme1/bg.png"/>
    <hyperlink ref="AU63" r:id="rId220" display="http://abs.twimg.com/images/themes/theme1/bg.png"/>
    <hyperlink ref="AU64" r:id="rId221" display="http://abs.twimg.com/images/themes/theme1/bg.png"/>
    <hyperlink ref="AU65" r:id="rId222" display="http://abs.twimg.com/images/themes/theme1/bg.png"/>
    <hyperlink ref="AU66" r:id="rId223" display="http://abs.twimg.com/images/themes/theme14/bg.gif"/>
    <hyperlink ref="AU67" r:id="rId224" display="http://abs.twimg.com/images/themes/theme18/bg.gif"/>
    <hyperlink ref="AU68" r:id="rId225" display="http://abs.twimg.com/images/themes/theme1/bg.png"/>
    <hyperlink ref="AU69" r:id="rId226" display="http://abs.twimg.com/images/themes/theme1/bg.png"/>
    <hyperlink ref="AU71" r:id="rId227" display="http://abs.twimg.com/images/themes/theme1/bg.png"/>
    <hyperlink ref="AU72" r:id="rId228" display="http://abs.twimg.com/images/themes/theme1/bg.png"/>
    <hyperlink ref="AU73" r:id="rId229" display="http://abs.twimg.com/images/themes/theme1/bg.png"/>
    <hyperlink ref="AU74" r:id="rId230" display="http://abs.twimg.com/images/themes/theme1/bg.png"/>
    <hyperlink ref="AU75" r:id="rId231" display="http://abs.twimg.com/images/themes/theme1/bg.png"/>
    <hyperlink ref="AU76" r:id="rId232" display="http://abs.twimg.com/images/themes/theme1/bg.png"/>
    <hyperlink ref="AU77" r:id="rId233" display="http://abs.twimg.com/images/themes/theme1/bg.png"/>
    <hyperlink ref="AU78" r:id="rId234" display="http://abs.twimg.com/images/themes/theme14/bg.gif"/>
    <hyperlink ref="AU79" r:id="rId235" display="http://abs.twimg.com/images/themes/theme1/bg.png"/>
    <hyperlink ref="AU80" r:id="rId236" display="http://abs.twimg.com/images/themes/theme10/bg.gif"/>
    <hyperlink ref="AU81" r:id="rId237" display="http://abs.twimg.com/images/themes/theme1/bg.png"/>
    <hyperlink ref="AU82" r:id="rId238" display="http://abs.twimg.com/images/themes/theme19/bg.gif"/>
    <hyperlink ref="AU83" r:id="rId239" display="http://abs.twimg.com/images/themes/theme8/bg.gif"/>
    <hyperlink ref="AU84" r:id="rId240" display="http://abs.twimg.com/images/themes/theme1/bg.png"/>
    <hyperlink ref="AU85" r:id="rId241" display="http://abs.twimg.com/images/themes/theme1/bg.png"/>
    <hyperlink ref="AU86" r:id="rId242" display="http://abs.twimg.com/images/themes/theme1/bg.png"/>
    <hyperlink ref="AU88" r:id="rId243" display="http://abs.twimg.com/images/themes/theme1/bg.png"/>
    <hyperlink ref="AU89" r:id="rId244" display="http://abs.twimg.com/images/themes/theme1/bg.png"/>
    <hyperlink ref="AU90" r:id="rId245" display="http://abs.twimg.com/images/themes/theme14/bg.gif"/>
    <hyperlink ref="AU91" r:id="rId246" display="http://abs.twimg.com/images/themes/theme4/bg.gif"/>
    <hyperlink ref="AU92" r:id="rId247" display="http://abs.twimg.com/images/themes/theme1/bg.png"/>
    <hyperlink ref="AU93" r:id="rId248" display="http://abs.twimg.com/images/themes/theme1/bg.png"/>
    <hyperlink ref="AU94" r:id="rId249" display="http://abs.twimg.com/images/themes/theme1/bg.png"/>
    <hyperlink ref="AU95" r:id="rId250" display="http://abs.twimg.com/images/themes/theme5/bg.gif"/>
    <hyperlink ref="AU96" r:id="rId251" display="http://abs.twimg.com/images/themes/theme5/bg.gif"/>
    <hyperlink ref="AU97" r:id="rId252" display="http://abs.twimg.com/images/themes/theme1/bg.png"/>
    <hyperlink ref="AU98" r:id="rId253" display="http://abs.twimg.com/images/themes/theme15/bg.png"/>
    <hyperlink ref="AU99" r:id="rId254" display="http://abs.twimg.com/images/themes/theme1/bg.png"/>
    <hyperlink ref="AU100" r:id="rId255" display="http://abs.twimg.com/images/themes/theme1/bg.png"/>
    <hyperlink ref="AU101" r:id="rId256" display="http://abs.twimg.com/images/themes/theme1/bg.png"/>
    <hyperlink ref="AU102" r:id="rId257" display="http://abs.twimg.com/images/themes/theme1/bg.png"/>
    <hyperlink ref="AU103" r:id="rId258" display="http://abs.twimg.com/images/themes/theme1/bg.png"/>
    <hyperlink ref="AU104" r:id="rId259" display="http://abs.twimg.com/images/themes/theme1/bg.png"/>
    <hyperlink ref="AU105" r:id="rId260" display="http://abs.twimg.com/images/themes/theme1/bg.png"/>
    <hyperlink ref="AU106" r:id="rId261" display="http://abs.twimg.com/images/themes/theme15/bg.png"/>
    <hyperlink ref="AU107" r:id="rId262" display="http://abs.twimg.com/images/themes/theme1/bg.png"/>
    <hyperlink ref="AU108" r:id="rId263" display="http://abs.twimg.com/images/themes/theme1/bg.png"/>
    <hyperlink ref="AU109" r:id="rId264" display="http://abs.twimg.com/images/themes/theme1/bg.png"/>
    <hyperlink ref="AU110" r:id="rId265" display="http://abs.twimg.com/images/themes/theme1/bg.png"/>
    <hyperlink ref="AU111" r:id="rId266" display="http://abs.twimg.com/images/themes/theme13/bg.gif"/>
    <hyperlink ref="AU112" r:id="rId267" display="http://abs.twimg.com/images/themes/theme6/bg.gif"/>
    <hyperlink ref="AU113" r:id="rId268" display="http://abs.twimg.com/images/themes/theme1/bg.png"/>
    <hyperlink ref="AU114" r:id="rId269" display="http://abs.twimg.com/images/themes/theme1/bg.png"/>
    <hyperlink ref="AU115" r:id="rId270" display="http://abs.twimg.com/images/themes/theme1/bg.png"/>
    <hyperlink ref="AU116" r:id="rId271" display="http://abs.twimg.com/images/themes/theme1/bg.png"/>
    <hyperlink ref="AU117" r:id="rId272" display="http://abs.twimg.com/images/themes/theme1/bg.png"/>
    <hyperlink ref="AU118" r:id="rId273" display="http://abs.twimg.com/images/themes/theme11/bg.gif"/>
    <hyperlink ref="AU120" r:id="rId274" display="http://abs.twimg.com/images/themes/theme1/bg.png"/>
    <hyperlink ref="AU123" r:id="rId275" display="http://abs.twimg.com/images/themes/theme9/bg.gif"/>
    <hyperlink ref="AU124" r:id="rId276" display="http://abs.twimg.com/images/themes/theme9/bg.gif"/>
    <hyperlink ref="AU125" r:id="rId277" display="http://abs.twimg.com/images/themes/theme10/bg.gif"/>
    <hyperlink ref="F3" r:id="rId278" display="http://pbs.twimg.com/profile_images/1157388868649439232/UxU-6aRw_normal.jpg"/>
    <hyperlink ref="F4" r:id="rId279" display="http://pbs.twimg.com/profile_images/1140679079806394369/wQ1wgwWI_normal.jpg"/>
    <hyperlink ref="F5" r:id="rId280" display="http://pbs.twimg.com/profile_images/1139414858703634433/cnBVld_5_normal.jpg"/>
    <hyperlink ref="F6" r:id="rId281" display="http://pbs.twimg.com/profile_images/855643127541104640/zd0D0r2D_normal.jpg"/>
    <hyperlink ref="F7" r:id="rId282" display="http://pbs.twimg.com/profile_images/1134532947212525569/Z1lJB6Ru_normal.jpg"/>
    <hyperlink ref="F8" r:id="rId283" display="http://pbs.twimg.com/profile_images/1086764562756431872/oBHz7nLp_normal.jpg"/>
    <hyperlink ref="F9" r:id="rId284" display="http://pbs.twimg.com/profile_images/1139758403280965633/3yx5aw8g_normal.jpg"/>
    <hyperlink ref="F10" r:id="rId285" display="http://pbs.twimg.com/profile_images/202878226/sallyandI_normal.jpg"/>
    <hyperlink ref="F11" r:id="rId286" display="http://pbs.twimg.com/profile_images/1180844492259086336/e7kTaZe1_normal.jpg"/>
    <hyperlink ref="F12" r:id="rId287" display="http://pbs.twimg.com/profile_images/819361864794730496/Za3gY7X0_normal.jpg"/>
    <hyperlink ref="F13" r:id="rId288" display="http://pbs.twimg.com/profile_images/1727886760/l_19b8b475bf061b960245aa071c768dbe_normal.jpg"/>
    <hyperlink ref="F14" r:id="rId289" display="http://pbs.twimg.com/profile_images/927914792018497537/YVvs_BkB_normal.jpg"/>
    <hyperlink ref="F15" r:id="rId290" display="http://pbs.twimg.com/profile_images/1174916695334326274/ojj2Qi83_normal.jpg"/>
    <hyperlink ref="F16" r:id="rId291" display="http://pbs.twimg.com/profile_images/1048674212863508482/7lKq7cu9_normal.jpg"/>
    <hyperlink ref="F17" r:id="rId292" display="http://pbs.twimg.com/profile_images/736532023553200128/c1ydnwix_normal.jpg"/>
    <hyperlink ref="F18" r:id="rId293" display="http://pbs.twimg.com/profile_images/983079132434190337/LmjTHS84_normal.jpg"/>
    <hyperlink ref="F19" r:id="rId294" display="http://pbs.twimg.com/profile_images/800426225986666496/o0K2YAai_normal.jpg"/>
    <hyperlink ref="F20" r:id="rId295" display="http://pbs.twimg.com/profile_images/1168612884395548672/kiV7-IjU_normal.jpg"/>
    <hyperlink ref="F21" r:id="rId296" display="http://pbs.twimg.com/profile_images/1020541645694160897/q_KUBjFc_normal.jpg"/>
    <hyperlink ref="F22" r:id="rId297" display="http://pbs.twimg.com/profile_images/3690959589/227f4294a0da4dcec6577b93108f6b6e_normal.jpeg"/>
    <hyperlink ref="F23" r:id="rId298" display="http://pbs.twimg.com/profile_images/1068704998861635586/eatKy5g__normal.jpg"/>
    <hyperlink ref="F24" r:id="rId299" display="http://pbs.twimg.com/profile_images/1149524592995602433/--YdDkXH_normal.jpg"/>
    <hyperlink ref="F25" r:id="rId300" display="http://pbs.twimg.com/profile_images/1063430243107696640/GC-mkfPk_normal.jpg"/>
    <hyperlink ref="F26" r:id="rId301" display="http://pbs.twimg.com/profile_images/1073237782334791682/qyo4J8EM_normal.jpg"/>
    <hyperlink ref="F27" r:id="rId302" display="http://pbs.twimg.com/profile_images/822305154841997312/Q9JHMmfN_normal.jpg"/>
    <hyperlink ref="F28" r:id="rId303" display="http://pbs.twimg.com/profile_images/561609318098018304/BCaoBUAP_normal.jpeg"/>
    <hyperlink ref="F29" r:id="rId304" display="http://pbs.twimg.com/profile_images/1145808705830752256/iH9-XsHb_normal.jpg"/>
    <hyperlink ref="F30" r:id="rId305" display="http://pbs.twimg.com/profile_images/1175120710160699392/QHmx6Z9x_normal.jpg"/>
    <hyperlink ref="F31" r:id="rId306" display="http://pbs.twimg.com/profile_images/1119168336250703873/0-bDREFM_normal.jpg"/>
    <hyperlink ref="F32" r:id="rId307" display="http://pbs.twimg.com/profile_images/1113268157928620033/ZSGzJ237_normal.jpg"/>
    <hyperlink ref="F33" r:id="rId308" display="http://pbs.twimg.com/profile_images/1109639391700500482/7k4-PjAD_normal.jpg"/>
    <hyperlink ref="F34" r:id="rId309" display="http://pbs.twimg.com/profile_images/1069051411772657665/JXTY3Cc-_normal.jpg"/>
    <hyperlink ref="F35" r:id="rId310" display="http://pbs.twimg.com/profile_images/1153449403685826560/KI5ahwIU_normal.jpg"/>
    <hyperlink ref="F36" r:id="rId311" display="http://pbs.twimg.com/profile_images/1143918881716809736/061XdjUs_normal.jpg"/>
    <hyperlink ref="F37" r:id="rId312" display="http://pbs.twimg.com/profile_images/1166936677711003648/NuU_8Z7-_normal.jpg"/>
    <hyperlink ref="F38" r:id="rId313" display="http://pbs.twimg.com/profile_images/1081418220198866946/uXpndBHp_normal.jpg"/>
    <hyperlink ref="F39" r:id="rId314" display="http://pbs.twimg.com/profile_images/1170035717789093890/yST7A345_normal.jpg"/>
    <hyperlink ref="F40" r:id="rId315" display="http://pbs.twimg.com/profile_images/869453546298646528/BAgmD_Vn_normal.jpg"/>
    <hyperlink ref="F41" r:id="rId316" display="http://pbs.twimg.com/profile_images/1121267988009824257/ZZB6uRD8_normal.jpg"/>
    <hyperlink ref="F42" r:id="rId317" display="http://pbs.twimg.com/profile_images/1049539454514294785/uyiyPhps_normal.jpg"/>
    <hyperlink ref="F43" r:id="rId318" display="http://pbs.twimg.com/profile_images/1168553225278017537/heXyoxZA_normal.jpg"/>
    <hyperlink ref="F44" r:id="rId319" display="http://pbs.twimg.com/profile_images/984481077329833984/nM8F43rU_normal.jpg"/>
    <hyperlink ref="F45" r:id="rId320" display="http://pbs.twimg.com/profile_images/620011370440970240/SgZWb8mr_normal.jpg"/>
    <hyperlink ref="F46" r:id="rId321" display="http://pbs.twimg.com/profile_images/1111680504028225536/LEDFzGvS_normal.jpg"/>
    <hyperlink ref="F47" r:id="rId322" display="http://pbs.twimg.com/profile_images/1144366800605536256/SJi3MXZp_normal.jpg"/>
    <hyperlink ref="F48" r:id="rId323" display="http://pbs.twimg.com/profile_images/1146134612046827520/0EQkPY8t_normal.jpg"/>
    <hyperlink ref="F49" r:id="rId324" display="http://pbs.twimg.com/profile_images/1053014235993792513/xvLDfpEt_normal.jpg"/>
    <hyperlink ref="F50" r:id="rId325" display="http://a0.twimg.com/profile_images/3146564303/8bad9d791bc72df85ca65e90dc512087_normal.jpeg"/>
    <hyperlink ref="F51" r:id="rId326" display="http://pbs.twimg.com/profile_images/1143267121859686400/U-_O5Sgn_normal.png"/>
    <hyperlink ref="F52" r:id="rId327" display="http://pbs.twimg.com/profile_images/1130887748426932224/ooOU88O4_normal.png"/>
    <hyperlink ref="F53" r:id="rId328" display="http://pbs.twimg.com/profile_images/1142063869273264129/5lBExJv9_normal.jpg"/>
    <hyperlink ref="F54" r:id="rId329" display="http://pbs.twimg.com/profile_images/1081389419389640704/MIC0TF0b_normal.jpg"/>
    <hyperlink ref="F55" r:id="rId330" display="http://pbs.twimg.com/profile_images/1007407546020311041/2--CVHW5_normal.jpg"/>
    <hyperlink ref="F56" r:id="rId331" display="http://pbs.twimg.com/profile_images/701851548834361344/HsbwlLKd_normal.png"/>
    <hyperlink ref="F57" r:id="rId332" display="http://abs.twimg.com/sticky/default_profile_images/default_profile_normal.png"/>
    <hyperlink ref="F58" r:id="rId333" display="http://pbs.twimg.com/profile_images/690716731703070721/yf5qOig4_normal.jpg"/>
    <hyperlink ref="F59" r:id="rId334" display="http://pbs.twimg.com/profile_images/861583828011421697/DkbGQXSg_normal.jpg"/>
    <hyperlink ref="F60" r:id="rId335" display="http://pbs.twimg.com/profile_images/1150787024598646784/ozvSXdJ2_normal.jpg"/>
    <hyperlink ref="F61" r:id="rId336" display="http://pbs.twimg.com/profile_images/997954986184134657/o4NhBKLe_normal.jpg"/>
    <hyperlink ref="F62" r:id="rId337" display="http://pbs.twimg.com/profile_images/805891391704465408/Iw12c2yW_normal.jpg"/>
    <hyperlink ref="F63" r:id="rId338" display="http://pbs.twimg.com/profile_images/1171086918303408128/KkZa95pV_normal.jpg"/>
    <hyperlink ref="F64" r:id="rId339" display="http://pbs.twimg.com/profile_images/1061738174731313152/5mZGZK-S_normal.jpg"/>
    <hyperlink ref="F65" r:id="rId340" display="http://pbs.twimg.com/profile_images/929064202915823616/TqQofDPI_normal.jpg"/>
    <hyperlink ref="F66" r:id="rId341" display="http://pbs.twimg.com/profile_images/854430488777379840/zFdLhwbT_normal.jpg"/>
    <hyperlink ref="F67" r:id="rId342" display="http://pbs.twimg.com/profile_images/1111729635610382336/_65QFl7B_normal.png"/>
    <hyperlink ref="F68" r:id="rId343" display="http://pbs.twimg.com/profile_images/513842689482035200/tIpzHcEW_normal.png"/>
    <hyperlink ref="F69" r:id="rId344" display="http://pbs.twimg.com/profile_images/970808437796880384/tdVs3zkk_normal.jpg"/>
    <hyperlink ref="F70" r:id="rId345" display="http://pbs.twimg.com/profile_images/1100601867703177216/e0RqpaX5_normal.jpg"/>
    <hyperlink ref="F71" r:id="rId346" display="http://pbs.twimg.com/profile_images/1009283171563683841/VUyMIDfV_normal.jpg"/>
    <hyperlink ref="F72" r:id="rId347" display="http://pbs.twimg.com/profile_images/1120357122221514752/bJD8EDpD_normal.jpg"/>
    <hyperlink ref="F73" r:id="rId348" display="http://pbs.twimg.com/profile_images/662769730189524992/dfNBpol7_normal.jpg"/>
    <hyperlink ref="F74" r:id="rId349" display="http://pbs.twimg.com/profile_images/2751094004/c5809c083fdf5416f4b479c6b7f3a556_normal.jpeg"/>
    <hyperlink ref="F75" r:id="rId350" display="http://pbs.twimg.com/profile_images/1121475973533392897/_RK85XYR_normal.jpg"/>
    <hyperlink ref="F76" r:id="rId351" display="http://pbs.twimg.com/profile_images/1115734139229982720/HUhOiuAa_normal.jpg"/>
    <hyperlink ref="F77" r:id="rId352" display="http://pbs.twimg.com/profile_images/1099542900138864640/S6taw4OX_normal.jpg"/>
    <hyperlink ref="F78" r:id="rId353" display="http://pbs.twimg.com/profile_images/1107139323499954177/cQKPnll0_normal.jpg"/>
    <hyperlink ref="F79" r:id="rId354" display="http://pbs.twimg.com/profile_images/749250650161106944/itEVlpLa_normal.jpg"/>
    <hyperlink ref="F80" r:id="rId355" display="http://pbs.twimg.com/profile_images/378800000102055474/ef394e345dce2fb085da840fa6013782_normal.jpeg"/>
    <hyperlink ref="F81" r:id="rId356" display="http://pbs.twimg.com/profile_images/1145290087695048704/6CpDeoCP_normal.jpg"/>
    <hyperlink ref="F82" r:id="rId357" display="http://pbs.twimg.com/profile_images/1150495266568572934/Myri6fSh_normal.jpg"/>
    <hyperlink ref="F83" r:id="rId358" display="http://pbs.twimg.com/profile_images/955814690277548033/a959OhUy_normal.jpg"/>
    <hyperlink ref="F84" r:id="rId359" display="http://pbs.twimg.com/profile_images/1118579328781103110/5m2n73Op_normal.png"/>
    <hyperlink ref="F85" r:id="rId360" display="http://pbs.twimg.com/profile_images/1062264728804823045/mjWindTf_normal.jpg"/>
    <hyperlink ref="F86" r:id="rId361" display="http://pbs.twimg.com/profile_images/874276197357596672/kUuht00m_normal.jpg"/>
    <hyperlink ref="F87" r:id="rId362" display="http://pbs.twimg.com/profile_images/1043658068829954048/CbrWMkI-_normal.jpg"/>
    <hyperlink ref="F88" r:id="rId363" display="http://pbs.twimg.com/profile_images/821194430594093056/Pc0k36Tq_normal.jpg"/>
    <hyperlink ref="F89" r:id="rId364" display="http://pbs.twimg.com/profile_images/948289341322702853/gAHQK9vY_normal.jpg"/>
    <hyperlink ref="F90" r:id="rId365" display="http://pbs.twimg.com/profile_images/1131765938531885056/yEQ6T1TA_normal.jpg"/>
    <hyperlink ref="F91" r:id="rId366" display="http://pbs.twimg.com/profile_images/1078425143905419264/hskJAT0r_normal.jpg"/>
    <hyperlink ref="F92" r:id="rId367" display="http://pbs.twimg.com/profile_images/1157816082608152576/teT4OF5J_normal.jpg"/>
    <hyperlink ref="F93" r:id="rId368" display="http://pbs.twimg.com/profile_images/763660159537197056/QFlj9rRg_normal.jpg"/>
    <hyperlink ref="F94" r:id="rId369" display="http://pbs.twimg.com/profile_images/1121281626359484417/5DsTFEQg_normal.png"/>
    <hyperlink ref="F95" r:id="rId370" display="http://pbs.twimg.com/profile_images/842035441654198272/a3DC0XUJ_normal.jpg"/>
    <hyperlink ref="F96" r:id="rId371" display="http://pbs.twimg.com/profile_images/961815556696432640/e4KXWJhk_normal.jpg"/>
    <hyperlink ref="F97" r:id="rId372" display="http://pbs.twimg.com/profile_images/1095912720484884480/Exeo2j4L_normal.png"/>
    <hyperlink ref="F98" r:id="rId373" display="http://pbs.twimg.com/profile_images/1159272542097612802/JE5bziQ2_normal.jpg"/>
    <hyperlink ref="F99" r:id="rId374" display="http://pbs.twimg.com/profile_images/1436437007/image_normal.jpg"/>
    <hyperlink ref="F100" r:id="rId375" display="http://pbs.twimg.com/profile_images/1029162724612161536/Voaqm5R9_normal.jpg"/>
    <hyperlink ref="F101" r:id="rId376" display="http://pbs.twimg.com/profile_images/870742198886596608/DHAI9JuD_normal.jpg"/>
    <hyperlink ref="F102" r:id="rId377" display="http://pbs.twimg.com/profile_images/1168748847742373888/GnX-LUzJ_normal.jpg"/>
    <hyperlink ref="F103" r:id="rId378" display="http://pbs.twimg.com/profile_images/378800000836981162/b683f7509ec792c3e481ead332940cdc_normal.jpeg"/>
    <hyperlink ref="F104" r:id="rId379" display="http://pbs.twimg.com/profile_images/1168400658288074752/v1Oxq8OF_normal.jpg"/>
    <hyperlink ref="F105" r:id="rId380" display="http://pbs.twimg.com/profile_images/1152692397790265344/WfMJwOkq_normal.jpg"/>
    <hyperlink ref="F106" r:id="rId381" display="http://pbs.twimg.com/profile_images/722184632288960512/ZUh_hO61_normal.jpg"/>
    <hyperlink ref="F107" r:id="rId382" display="http://pbs.twimg.com/profile_images/697195172925304832/t5nik0jk_normal.jpg"/>
    <hyperlink ref="F108" r:id="rId383" display="http://pbs.twimg.com/profile_images/863860130009546754/-2Zr0kqI_normal.jpg"/>
    <hyperlink ref="F109" r:id="rId384" display="http://pbs.twimg.com/profile_images/1048369788462891008/mH7i03Je_normal.jpg"/>
    <hyperlink ref="F110" r:id="rId385" display="http://pbs.twimg.com/profile_images/1116891812201820160/gz-ELPLP_normal.jpg"/>
    <hyperlink ref="F111" r:id="rId386" display="http://pbs.twimg.com/profile_images/1116914726993162241/ybPiz8fW_normal.jpg"/>
    <hyperlink ref="F112" r:id="rId387" display="http://pbs.twimg.com/profile_images/1111333900779872256/sq7CZ0eb_normal.png"/>
    <hyperlink ref="F113" r:id="rId388" display="http://pbs.twimg.com/profile_images/859325292501901312/5BSSJeYv_normal.jpg"/>
    <hyperlink ref="F114" r:id="rId389" display="http://pbs.twimg.com/profile_images/1120311759074746369/SPjMYUAN_normal.jpg"/>
    <hyperlink ref="F115" r:id="rId390" display="http://pbs.twimg.com/profile_images/461711847402381312/1JBwXwRi_normal.jpeg"/>
    <hyperlink ref="F116" r:id="rId391" display="http://pbs.twimg.com/profile_images/1153708147460038656/6UeC_EqW_normal.jpg"/>
    <hyperlink ref="F117" r:id="rId392" display="http://pbs.twimg.com/profile_images/979928732948365312/BBjFZTgy_normal.jpg"/>
    <hyperlink ref="F118" r:id="rId393" display="http://pbs.twimg.com/profile_images/1178681604266434562/P1zxWeFN_normal.jpg"/>
    <hyperlink ref="F119" r:id="rId394" display="http://pbs.twimg.com/profile_images/1176281654278709249/EboWogEq_normal.jpg"/>
    <hyperlink ref="F120" r:id="rId395" display="http://pbs.twimg.com/profile_images/1094018768018132992/Z90RaABk_normal.jpg"/>
    <hyperlink ref="F121" r:id="rId396" display="http://pbs.twimg.com/profile_images/1083581117515681799/Dl03_A0e_normal.jpg"/>
    <hyperlink ref="F122" r:id="rId397" display="http://pbs.twimg.com/profile_images/1128717353330495488/vZaJTQPv_normal.jpg"/>
    <hyperlink ref="F123" r:id="rId398" display="http://pbs.twimg.com/profile_images/816379517111369728/97eh1C5-_normal.jpg"/>
    <hyperlink ref="F124" r:id="rId399" display="http://pbs.twimg.com/profile_images/1060325370547724293/UjsMIdVi_normal.jpg"/>
    <hyperlink ref="F125" r:id="rId400" display="http://pbs.twimg.com/profile_images/1017291771481489408/7eogiLws_normal.jpg"/>
    <hyperlink ref="F126" r:id="rId401" display="http://abs.twimg.com/sticky/default_profile_images/default_profile_normal.png"/>
    <hyperlink ref="AX3" r:id="rId402" display="https://twitter.com/vexxdcock"/>
    <hyperlink ref="AX4" r:id="rId403" display="https://twitter.com/nuggets"/>
    <hyperlink ref="AX5" r:id="rId404" display="https://twitter.com/raptornian"/>
    <hyperlink ref="AX6" r:id="rId405" display="https://twitter.com/cannabisencyclo"/>
    <hyperlink ref="AX7" r:id="rId406" display="https://twitter.com/isaucedyt"/>
    <hyperlink ref="AX8" r:id="rId407" display="https://twitter.com/tonya51084387"/>
    <hyperlink ref="AX9" r:id="rId408" display="https://twitter.com/e40"/>
    <hyperlink ref="AX10" r:id="rId409" display="https://twitter.com/thebrianposehn"/>
    <hyperlink ref="AX11" r:id="rId410" display="https://twitter.com/dougbenson"/>
    <hyperlink ref="AX12" r:id="rId411" display="https://twitter.com/imyourkid"/>
    <hyperlink ref="AX13" r:id="rId412" display="https://twitter.com/garbs"/>
    <hyperlink ref="AX14" r:id="rId413" display="https://twitter.com/engineeringdave"/>
    <hyperlink ref="AX15" r:id="rId414" display="https://twitter.com/mr_oogy_boogy"/>
    <hyperlink ref="AX16" r:id="rId415" display="https://twitter.com/luluramadan"/>
    <hyperlink ref="AX17" r:id="rId416" display="https://twitter.com/rbottoms"/>
    <hyperlink ref="AX18" r:id="rId417" display="https://twitter.com/betsybg"/>
    <hyperlink ref="AX19" r:id="rId418" display="https://twitter.com/shefshakespeare"/>
    <hyperlink ref="AX20" r:id="rId419" display="https://twitter.com/williammillen5"/>
    <hyperlink ref="AX21" r:id="rId420" display="https://twitter.com/bdr_borgia"/>
    <hyperlink ref="AX22" r:id="rId421" display="https://twitter.com/jsbula"/>
    <hyperlink ref="AX23" r:id="rId422" display="https://twitter.com/aburrin"/>
    <hyperlink ref="AX24" r:id="rId423" display="https://twitter.com/mjstruth"/>
    <hyperlink ref="AX25" r:id="rId424" display="https://twitter.com/kellyannepolls"/>
    <hyperlink ref="AX26" r:id="rId425" display="https://twitter.com/deborahditkows1"/>
    <hyperlink ref="AX27" r:id="rId426" display="https://twitter.com/stephhawk8"/>
    <hyperlink ref="AX28" r:id="rId427" display="https://twitter.com/lostchordof1963"/>
    <hyperlink ref="AX29" r:id="rId428" display="https://twitter.com/auntcalls"/>
    <hyperlink ref="AX30" r:id="rId429" display="https://twitter.com/sandyreadsalot2"/>
    <hyperlink ref="AX31" r:id="rId430" display="https://twitter.com/skiptomylou757"/>
    <hyperlink ref="AX32" r:id="rId431" display="https://twitter.com/americankat62"/>
    <hyperlink ref="AX33" r:id="rId432" display="https://twitter.com/marvawi15791422"/>
    <hyperlink ref="AX34" r:id="rId433" display="https://twitter.com/bonnielatino"/>
    <hyperlink ref="AX35" r:id="rId434" display="https://twitter.com/stunttmcnugget"/>
    <hyperlink ref="AX36" r:id="rId435" display="https://twitter.com/cmuconfessions3"/>
    <hyperlink ref="AX37" r:id="rId436" display="https://twitter.com/emlovely18"/>
    <hyperlink ref="AX38" r:id="rId437" display="https://twitter.com/jerrypleasure"/>
    <hyperlink ref="AX39" r:id="rId438" display="https://twitter.com/dhampton_3"/>
    <hyperlink ref="AX40" r:id="rId439" display="https://twitter.com/sarahksilverman"/>
    <hyperlink ref="AX41" r:id="rId440" display="https://twitter.com/lovepink0924"/>
    <hyperlink ref="AX42" r:id="rId441" display="https://twitter.com/lurvejennifer"/>
    <hyperlink ref="AX43" r:id="rId442" display="https://twitter.com/fungusty"/>
    <hyperlink ref="AX44" r:id="rId443" display="https://twitter.com/areyouvin"/>
    <hyperlink ref="AX45" r:id="rId444" display="https://twitter.com/sir_blobfish"/>
    <hyperlink ref="AX46" r:id="rId445" display="https://twitter.com/vanessamarigold"/>
    <hyperlink ref="AX47" r:id="rId446" display="https://twitter.com/pettitphylis"/>
    <hyperlink ref="AX48" r:id="rId447" display="https://twitter.com/theweedtube1"/>
    <hyperlink ref="AX49" r:id="rId448" display="https://twitter.com/b_real"/>
    <hyperlink ref="AX50" r:id="rId449" display="https://twitter.com/danielgoddard"/>
    <hyperlink ref="AX51" r:id="rId450" display="https://twitter.com/forceghostbrad"/>
    <hyperlink ref="AX52" r:id="rId451" display="https://twitter.com/fakejakebrowne"/>
    <hyperlink ref="AX53" r:id="rId452" display="https://twitter.com/spiral5158"/>
    <hyperlink ref="AX54" r:id="rId453" display="https://twitter.com/nuggetsnationcp"/>
    <hyperlink ref="AX55" r:id="rId454" display="https://twitter.com/832ajb"/>
    <hyperlink ref="AX56" r:id="rId455" display="https://twitter.com/vice_video"/>
    <hyperlink ref="AX57" r:id="rId456" display="https://twitter.com/williamharrol14"/>
    <hyperlink ref="AX58" r:id="rId457" display="https://twitter.com/carolineoncrack"/>
    <hyperlink ref="AX59" r:id="rId458" display="https://twitter.com/mrjoncee"/>
    <hyperlink ref="AX60" r:id="rId459" display="https://twitter.com/cedfunches"/>
    <hyperlink ref="AX61" r:id="rId460" display="https://twitter.com/ambermruffin"/>
    <hyperlink ref="AX62" r:id="rId461" display="https://twitter.com/runnersbosslady"/>
    <hyperlink ref="AX63" r:id="rId462" display="https://twitter.com/loser513"/>
    <hyperlink ref="AX64" r:id="rId463" display="https://twitter.com/bomani_jones"/>
    <hyperlink ref="AX65" r:id="rId464" display="https://twitter.com/ceodhaval"/>
    <hyperlink ref="AX66" r:id="rId465" display="https://twitter.com/bleacherreport"/>
    <hyperlink ref="AX67" r:id="rId466" display="https://twitter.com/twitter"/>
    <hyperlink ref="AX68" r:id="rId467" display="https://twitter.com/eaterla"/>
    <hyperlink ref="AX69" r:id="rId468" display="https://twitter.com/shawnimator"/>
    <hyperlink ref="AX70" r:id="rId469" display="https://twitter.com/valleytalespod"/>
    <hyperlink ref="AX71" r:id="rId470" display="https://twitter.com/billybobsanderz"/>
    <hyperlink ref="AX72" r:id="rId471" display="https://twitter.com/andyjuett"/>
    <hyperlink ref="AX73" r:id="rId472" display="https://twitter.com/thesemitropic"/>
    <hyperlink ref="AX74" r:id="rId473" display="https://twitter.com/deanjnorris"/>
    <hyperlink ref="AX75" r:id="rId474" display="https://twitter.com/pattymo"/>
    <hyperlink ref="AX76" r:id="rId475" display="https://twitter.com/seanoconnz"/>
    <hyperlink ref="AX77" r:id="rId476" display="https://twitter.com/rxmart2"/>
    <hyperlink ref="AX78" r:id="rId477" display="https://twitter.com/jordanokun"/>
    <hyperlink ref="AX79" r:id="rId478" display="https://twitter.com/davidstassen"/>
    <hyperlink ref="AX80" r:id="rId479" display="https://twitter.com/nicolebyer"/>
    <hyperlink ref="AX81" r:id="rId480" display="https://twitter.com/detroit_boat"/>
    <hyperlink ref="AX82" r:id="rId481" display="https://twitter.com/samlymatters"/>
    <hyperlink ref="AX83" r:id="rId482" display="https://twitter.com/tylerhuckabee"/>
    <hyperlink ref="AX84" r:id="rId483" display="https://twitter.com/bettybowers"/>
    <hyperlink ref="AX85" r:id="rId484" display="https://twitter.com/robdelaney"/>
    <hyperlink ref="AX86" r:id="rId485" display="https://twitter.com/realdonaldtrump"/>
    <hyperlink ref="AX87" r:id="rId486" display="https://twitter.com/usa_cheapseats"/>
    <hyperlink ref="AX88" r:id="rId487" display="https://twitter.com/gzuckier"/>
    <hyperlink ref="AX89" r:id="rId488" display="https://twitter.com/pattonoswalt"/>
    <hyperlink ref="AX90" r:id="rId489" display="https://twitter.com/mythicalchef"/>
    <hyperlink ref="AX91" r:id="rId490" display="https://twitter.com/spacecoyotl"/>
    <hyperlink ref="AX92" r:id="rId491" display="https://twitter.com/rajandelman"/>
    <hyperlink ref="AX93" r:id="rId492" display="https://twitter.com/badmaashla"/>
    <hyperlink ref="AX94" r:id="rId493" display="https://twitter.com/connormcspadden"/>
    <hyperlink ref="AX95" r:id="rId494" display="https://twitter.com/brodylogan"/>
    <hyperlink ref="AX96" r:id="rId495" display="https://twitter.com/philorphilip"/>
    <hyperlink ref="AX97" r:id="rId496" display="https://twitter.com/6969_6969696969"/>
    <hyperlink ref="AX98" r:id="rId497" display="https://twitter.com/patfromearth"/>
    <hyperlink ref="AX99" r:id="rId498" display="https://twitter.com/birdysoderdy"/>
    <hyperlink ref="AX100" r:id="rId499" display="https://twitter.com/juliaprescott"/>
    <hyperlink ref="AX101" r:id="rId500" display="https://twitter.com/dialoguerest"/>
    <hyperlink ref="AX102" r:id="rId501" display="https://twitter.com/simonmajumdar"/>
    <hyperlink ref="AX103" r:id="rId502" display="https://twitter.com/stephenking"/>
    <hyperlink ref="AX104" r:id="rId503" display="https://twitter.com/clairevtran"/>
    <hyperlink ref="AX105" r:id="rId504" display="https://twitter.com/jordandan53"/>
    <hyperlink ref="AX106" r:id="rId505" display="https://twitter.com/mattoswaltva"/>
    <hyperlink ref="AX107" r:id="rId506" display="https://twitter.com/gabrus"/>
    <hyperlink ref="AX108" r:id="rId507" display="https://twitter.com/jimmfelton"/>
    <hyperlink ref="AX109" r:id="rId508" display="https://twitter.com/denverstiffs"/>
    <hyperlink ref="AX110" r:id="rId509" display="https://twitter.com/jackallisonlol"/>
    <hyperlink ref="AX111" r:id="rId510" display="https://twitter.com/gennefer"/>
    <hyperlink ref="AX112" r:id="rId511" display="https://twitter.com/mattatouille"/>
    <hyperlink ref="AX113" r:id="rId512" display="https://twitter.com/bennettleigh"/>
    <hyperlink ref="AX114" r:id="rId513" display="https://twitter.com/thesimpsons"/>
    <hyperlink ref="AX115" r:id="rId514" display="https://twitter.com/andywangnyla"/>
    <hyperlink ref="AX116" r:id="rId515" display="https://twitter.com/nickwiger"/>
    <hyperlink ref="AX117" r:id="rId516" display="https://twitter.com/monalisagoogle"/>
    <hyperlink ref="AX118" r:id="rId517" display="https://twitter.com/katywinge"/>
    <hyperlink ref="AX119" r:id="rId518" display="https://twitter.com/kennardszn"/>
    <hyperlink ref="AX120" r:id="rId519" display="https://twitter.com/harrisonwind"/>
    <hyperlink ref="AX121" r:id="rId520" display="https://twitter.com/jokicnicola"/>
    <hyperlink ref="AX122" r:id="rId521" display="https://twitter.com/americanamemes"/>
    <hyperlink ref="AX123" r:id="rId522" display="https://twitter.com/paulscheer"/>
    <hyperlink ref="AX124" r:id="rId523" display="https://twitter.com/emmaatree"/>
    <hyperlink ref="AX125" r:id="rId524" display="https://twitter.com/pftompkins"/>
    <hyperlink ref="AX126" r:id="rId525" display="https://twitter.com/robertabertric1"/>
  </hyperlinks>
  <printOptions/>
  <pageMargins left="0.7" right="0.7" top="0.75" bottom="0.75" header="0.3" footer="0.3"/>
  <pageSetup horizontalDpi="600" verticalDpi="600" orientation="portrait" r:id="rId529"/>
  <legacyDrawing r:id="rId527"/>
  <tableParts>
    <tablePart r:id="rId52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2093</v>
      </c>
      <c r="Z2" s="13" t="s">
        <v>2108</v>
      </c>
      <c r="AA2" s="13" t="s">
        <v>2127</v>
      </c>
      <c r="AB2" s="13" t="s">
        <v>2162</v>
      </c>
      <c r="AC2" s="13" t="s">
        <v>2203</v>
      </c>
      <c r="AD2" s="13" t="s">
        <v>2229</v>
      </c>
      <c r="AE2" s="13" t="s">
        <v>2234</v>
      </c>
      <c r="AF2" s="13" t="s">
        <v>2251</v>
      </c>
      <c r="AG2" s="119" t="s">
        <v>2539</v>
      </c>
      <c r="AH2" s="119" t="s">
        <v>2540</v>
      </c>
      <c r="AI2" s="119" t="s">
        <v>2541</v>
      </c>
      <c r="AJ2" s="119" t="s">
        <v>2542</v>
      </c>
      <c r="AK2" s="119" t="s">
        <v>2543</v>
      </c>
      <c r="AL2" s="119" t="s">
        <v>2544</v>
      </c>
      <c r="AM2" s="119" t="s">
        <v>2545</v>
      </c>
      <c r="AN2" s="119" t="s">
        <v>2546</v>
      </c>
      <c r="AO2" s="119" t="s">
        <v>2549</v>
      </c>
    </row>
    <row r="3" spans="1:41" ht="15">
      <c r="A3" s="87" t="s">
        <v>2046</v>
      </c>
      <c r="B3" s="65" t="s">
        <v>2057</v>
      </c>
      <c r="C3" s="65" t="s">
        <v>56</v>
      </c>
      <c r="D3" s="103"/>
      <c r="E3" s="102"/>
      <c r="F3" s="104" t="s">
        <v>2660</v>
      </c>
      <c r="G3" s="105"/>
      <c r="H3" s="105"/>
      <c r="I3" s="106">
        <v>3</v>
      </c>
      <c r="J3" s="107"/>
      <c r="K3" s="48">
        <v>74</v>
      </c>
      <c r="L3" s="48">
        <v>75</v>
      </c>
      <c r="M3" s="48">
        <v>42</v>
      </c>
      <c r="N3" s="48">
        <v>117</v>
      </c>
      <c r="O3" s="48">
        <v>7</v>
      </c>
      <c r="P3" s="49">
        <v>0.1125</v>
      </c>
      <c r="Q3" s="49">
        <v>0.20224719101123595</v>
      </c>
      <c r="R3" s="48">
        <v>1</v>
      </c>
      <c r="S3" s="48">
        <v>0</v>
      </c>
      <c r="T3" s="48">
        <v>74</v>
      </c>
      <c r="U3" s="48">
        <v>117</v>
      </c>
      <c r="V3" s="48">
        <v>2</v>
      </c>
      <c r="W3" s="49">
        <v>1.943755</v>
      </c>
      <c r="X3" s="49">
        <v>0.01647537948907812</v>
      </c>
      <c r="Y3" s="78" t="s">
        <v>2094</v>
      </c>
      <c r="Z3" s="78" t="s">
        <v>2109</v>
      </c>
      <c r="AA3" s="78" t="s">
        <v>2128</v>
      </c>
      <c r="AB3" s="84" t="s">
        <v>2163</v>
      </c>
      <c r="AC3" s="84" t="s">
        <v>2204</v>
      </c>
      <c r="AD3" s="84" t="s">
        <v>2230</v>
      </c>
      <c r="AE3" s="84" t="s">
        <v>2235</v>
      </c>
      <c r="AF3" s="84" t="s">
        <v>2252</v>
      </c>
      <c r="AG3" s="116">
        <v>63</v>
      </c>
      <c r="AH3" s="120">
        <v>4.538904899135447</v>
      </c>
      <c r="AI3" s="116">
        <v>32</v>
      </c>
      <c r="AJ3" s="120">
        <v>2.3054755043227666</v>
      </c>
      <c r="AK3" s="116">
        <v>2</v>
      </c>
      <c r="AL3" s="120">
        <v>0.1440922190201729</v>
      </c>
      <c r="AM3" s="116">
        <v>1293</v>
      </c>
      <c r="AN3" s="120">
        <v>93.15561959654178</v>
      </c>
      <c r="AO3" s="116">
        <v>1388</v>
      </c>
    </row>
    <row r="4" spans="1:41" ht="15">
      <c r="A4" s="87" t="s">
        <v>2047</v>
      </c>
      <c r="B4" s="65" t="s">
        <v>2058</v>
      </c>
      <c r="C4" s="65" t="s">
        <v>56</v>
      </c>
      <c r="D4" s="109"/>
      <c r="E4" s="108"/>
      <c r="F4" s="110" t="s">
        <v>2661</v>
      </c>
      <c r="G4" s="111"/>
      <c r="H4" s="111"/>
      <c r="I4" s="112">
        <v>4</v>
      </c>
      <c r="J4" s="113"/>
      <c r="K4" s="48">
        <v>19</v>
      </c>
      <c r="L4" s="48">
        <v>34</v>
      </c>
      <c r="M4" s="48">
        <v>136</v>
      </c>
      <c r="N4" s="48">
        <v>170</v>
      </c>
      <c r="O4" s="48">
        <v>0</v>
      </c>
      <c r="P4" s="49">
        <v>0.12962962962962962</v>
      </c>
      <c r="Q4" s="49">
        <v>0.22950819672131148</v>
      </c>
      <c r="R4" s="48">
        <v>1</v>
      </c>
      <c r="S4" s="48">
        <v>0</v>
      </c>
      <c r="T4" s="48">
        <v>19</v>
      </c>
      <c r="U4" s="48">
        <v>170</v>
      </c>
      <c r="V4" s="48">
        <v>3</v>
      </c>
      <c r="W4" s="49">
        <v>1.606648</v>
      </c>
      <c r="X4" s="49">
        <v>0.1783625730994152</v>
      </c>
      <c r="Y4" s="78" t="s">
        <v>2095</v>
      </c>
      <c r="Z4" s="78" t="s">
        <v>548</v>
      </c>
      <c r="AA4" s="78" t="s">
        <v>551</v>
      </c>
      <c r="AB4" s="84" t="s">
        <v>2164</v>
      </c>
      <c r="AC4" s="84" t="s">
        <v>2205</v>
      </c>
      <c r="AD4" s="84" t="s">
        <v>2231</v>
      </c>
      <c r="AE4" s="84" t="s">
        <v>2236</v>
      </c>
      <c r="AF4" s="84" t="s">
        <v>2253</v>
      </c>
      <c r="AG4" s="116">
        <v>12</v>
      </c>
      <c r="AH4" s="120">
        <v>1.6348773841961852</v>
      </c>
      <c r="AI4" s="116">
        <v>26</v>
      </c>
      <c r="AJ4" s="120">
        <v>3.542234332425068</v>
      </c>
      <c r="AK4" s="116">
        <v>0</v>
      </c>
      <c r="AL4" s="120">
        <v>0</v>
      </c>
      <c r="AM4" s="116">
        <v>696</v>
      </c>
      <c r="AN4" s="120">
        <v>94.82288828337875</v>
      </c>
      <c r="AO4" s="116">
        <v>734</v>
      </c>
    </row>
    <row r="5" spans="1:41" ht="15">
      <c r="A5" s="87" t="s">
        <v>2048</v>
      </c>
      <c r="B5" s="65" t="s">
        <v>2059</v>
      </c>
      <c r="C5" s="65" t="s">
        <v>56</v>
      </c>
      <c r="D5" s="109"/>
      <c r="E5" s="108"/>
      <c r="F5" s="110" t="s">
        <v>2662</v>
      </c>
      <c r="G5" s="111"/>
      <c r="H5" s="111"/>
      <c r="I5" s="112">
        <v>5</v>
      </c>
      <c r="J5" s="113"/>
      <c r="K5" s="48">
        <v>9</v>
      </c>
      <c r="L5" s="48">
        <v>7</v>
      </c>
      <c r="M5" s="48">
        <v>3</v>
      </c>
      <c r="N5" s="48">
        <v>10</v>
      </c>
      <c r="O5" s="48">
        <v>0</v>
      </c>
      <c r="P5" s="49">
        <v>0</v>
      </c>
      <c r="Q5" s="49">
        <v>0</v>
      </c>
      <c r="R5" s="48">
        <v>1</v>
      </c>
      <c r="S5" s="48">
        <v>0</v>
      </c>
      <c r="T5" s="48">
        <v>9</v>
      </c>
      <c r="U5" s="48">
        <v>10</v>
      </c>
      <c r="V5" s="48">
        <v>4</v>
      </c>
      <c r="W5" s="49">
        <v>2.123457</v>
      </c>
      <c r="X5" s="49">
        <v>0.1111111111111111</v>
      </c>
      <c r="Y5" s="78" t="s">
        <v>2096</v>
      </c>
      <c r="Z5" s="78" t="s">
        <v>548</v>
      </c>
      <c r="AA5" s="78" t="s">
        <v>2129</v>
      </c>
      <c r="AB5" s="84" t="s">
        <v>2165</v>
      </c>
      <c r="AC5" s="84" t="s">
        <v>2192</v>
      </c>
      <c r="AD5" s="84" t="s">
        <v>2232</v>
      </c>
      <c r="AE5" s="84" t="s">
        <v>2237</v>
      </c>
      <c r="AF5" s="84" t="s">
        <v>2254</v>
      </c>
      <c r="AG5" s="116">
        <v>4</v>
      </c>
      <c r="AH5" s="120">
        <v>4.819277108433735</v>
      </c>
      <c r="AI5" s="116">
        <v>1</v>
      </c>
      <c r="AJ5" s="120">
        <v>1.2048192771084338</v>
      </c>
      <c r="AK5" s="116">
        <v>0</v>
      </c>
      <c r="AL5" s="120">
        <v>0</v>
      </c>
      <c r="AM5" s="116">
        <v>78</v>
      </c>
      <c r="AN5" s="120">
        <v>93.97590361445783</v>
      </c>
      <c r="AO5" s="116">
        <v>83</v>
      </c>
    </row>
    <row r="6" spans="1:41" ht="15">
      <c r="A6" s="87" t="s">
        <v>2049</v>
      </c>
      <c r="B6" s="65" t="s">
        <v>2060</v>
      </c>
      <c r="C6" s="65" t="s">
        <v>56</v>
      </c>
      <c r="D6" s="109"/>
      <c r="E6" s="108"/>
      <c r="F6" s="110" t="s">
        <v>2663</v>
      </c>
      <c r="G6" s="111"/>
      <c r="H6" s="111"/>
      <c r="I6" s="112">
        <v>6</v>
      </c>
      <c r="J6" s="113"/>
      <c r="K6" s="48">
        <v>6</v>
      </c>
      <c r="L6" s="48">
        <v>5</v>
      </c>
      <c r="M6" s="48">
        <v>0</v>
      </c>
      <c r="N6" s="48">
        <v>5</v>
      </c>
      <c r="O6" s="48">
        <v>0</v>
      </c>
      <c r="P6" s="49">
        <v>0</v>
      </c>
      <c r="Q6" s="49">
        <v>0</v>
      </c>
      <c r="R6" s="48">
        <v>1</v>
      </c>
      <c r="S6" s="48">
        <v>0</v>
      </c>
      <c r="T6" s="48">
        <v>6</v>
      </c>
      <c r="U6" s="48">
        <v>5</v>
      </c>
      <c r="V6" s="48">
        <v>3</v>
      </c>
      <c r="W6" s="49">
        <v>1.555556</v>
      </c>
      <c r="X6" s="49">
        <v>0.16666666666666666</v>
      </c>
      <c r="Y6" s="78"/>
      <c r="Z6" s="78"/>
      <c r="AA6" s="78"/>
      <c r="AB6" s="84" t="s">
        <v>2166</v>
      </c>
      <c r="AC6" s="84" t="s">
        <v>1033</v>
      </c>
      <c r="AD6" s="84"/>
      <c r="AE6" s="84" t="s">
        <v>2238</v>
      </c>
      <c r="AF6" s="84" t="s">
        <v>2255</v>
      </c>
      <c r="AG6" s="116">
        <v>0</v>
      </c>
      <c r="AH6" s="120">
        <v>0</v>
      </c>
      <c r="AI6" s="116">
        <v>3</v>
      </c>
      <c r="AJ6" s="120">
        <v>8.333333333333334</v>
      </c>
      <c r="AK6" s="116">
        <v>0</v>
      </c>
      <c r="AL6" s="120">
        <v>0</v>
      </c>
      <c r="AM6" s="116">
        <v>33</v>
      </c>
      <c r="AN6" s="120">
        <v>91.66666666666667</v>
      </c>
      <c r="AO6" s="116">
        <v>36</v>
      </c>
    </row>
    <row r="7" spans="1:41" ht="15">
      <c r="A7" s="87" t="s">
        <v>2050</v>
      </c>
      <c r="B7" s="65" t="s">
        <v>2061</v>
      </c>
      <c r="C7" s="65" t="s">
        <v>56</v>
      </c>
      <c r="D7" s="109"/>
      <c r="E7" s="108"/>
      <c r="F7" s="110" t="s">
        <v>2664</v>
      </c>
      <c r="G7" s="111"/>
      <c r="H7" s="111"/>
      <c r="I7" s="112">
        <v>7</v>
      </c>
      <c r="J7" s="113"/>
      <c r="K7" s="48">
        <v>4</v>
      </c>
      <c r="L7" s="48">
        <v>3</v>
      </c>
      <c r="M7" s="48">
        <v>4</v>
      </c>
      <c r="N7" s="48">
        <v>7</v>
      </c>
      <c r="O7" s="48">
        <v>0</v>
      </c>
      <c r="P7" s="49">
        <v>0</v>
      </c>
      <c r="Q7" s="49">
        <v>0</v>
      </c>
      <c r="R7" s="48">
        <v>1</v>
      </c>
      <c r="S7" s="48">
        <v>0</v>
      </c>
      <c r="T7" s="48">
        <v>4</v>
      </c>
      <c r="U7" s="48">
        <v>7</v>
      </c>
      <c r="V7" s="48">
        <v>2</v>
      </c>
      <c r="W7" s="49">
        <v>0.875</v>
      </c>
      <c r="X7" s="49">
        <v>0.4166666666666667</v>
      </c>
      <c r="Y7" s="78"/>
      <c r="Z7" s="78"/>
      <c r="AA7" s="78"/>
      <c r="AB7" s="84" t="s">
        <v>2167</v>
      </c>
      <c r="AC7" s="84" t="s">
        <v>2206</v>
      </c>
      <c r="AD7" s="84" t="s">
        <v>249</v>
      </c>
      <c r="AE7" s="84" t="s">
        <v>2239</v>
      </c>
      <c r="AF7" s="84" t="s">
        <v>2256</v>
      </c>
      <c r="AG7" s="116">
        <v>2</v>
      </c>
      <c r="AH7" s="120">
        <v>4.878048780487805</v>
      </c>
      <c r="AI7" s="116">
        <v>0</v>
      </c>
      <c r="AJ7" s="120">
        <v>0</v>
      </c>
      <c r="AK7" s="116">
        <v>0</v>
      </c>
      <c r="AL7" s="120">
        <v>0</v>
      </c>
      <c r="AM7" s="116">
        <v>39</v>
      </c>
      <c r="AN7" s="120">
        <v>95.1219512195122</v>
      </c>
      <c r="AO7" s="116">
        <v>41</v>
      </c>
    </row>
    <row r="8" spans="1:41" ht="15">
      <c r="A8" s="87" t="s">
        <v>2051</v>
      </c>
      <c r="B8" s="65" t="s">
        <v>2062</v>
      </c>
      <c r="C8" s="65" t="s">
        <v>56</v>
      </c>
      <c r="D8" s="109"/>
      <c r="E8" s="108"/>
      <c r="F8" s="110" t="s">
        <v>2665</v>
      </c>
      <c r="G8" s="111"/>
      <c r="H8" s="111"/>
      <c r="I8" s="112">
        <v>8</v>
      </c>
      <c r="J8" s="113"/>
      <c r="K8" s="48">
        <v>2</v>
      </c>
      <c r="L8" s="48">
        <v>1</v>
      </c>
      <c r="M8" s="48">
        <v>0</v>
      </c>
      <c r="N8" s="48">
        <v>1</v>
      </c>
      <c r="O8" s="48">
        <v>0</v>
      </c>
      <c r="P8" s="49">
        <v>0</v>
      </c>
      <c r="Q8" s="49">
        <v>0</v>
      </c>
      <c r="R8" s="48">
        <v>1</v>
      </c>
      <c r="S8" s="48">
        <v>0</v>
      </c>
      <c r="T8" s="48">
        <v>2</v>
      </c>
      <c r="U8" s="48">
        <v>1</v>
      </c>
      <c r="V8" s="48">
        <v>1</v>
      </c>
      <c r="W8" s="49">
        <v>0.5</v>
      </c>
      <c r="X8" s="49">
        <v>0.5</v>
      </c>
      <c r="Y8" s="78"/>
      <c r="Z8" s="78"/>
      <c r="AA8" s="78"/>
      <c r="AB8" s="84" t="s">
        <v>290</v>
      </c>
      <c r="AC8" s="84" t="s">
        <v>1033</v>
      </c>
      <c r="AD8" s="84" t="s">
        <v>249</v>
      </c>
      <c r="AE8" s="84" t="s">
        <v>290</v>
      </c>
      <c r="AF8" s="84" t="s">
        <v>2257</v>
      </c>
      <c r="AG8" s="116">
        <v>0</v>
      </c>
      <c r="AH8" s="120">
        <v>0</v>
      </c>
      <c r="AI8" s="116">
        <v>0</v>
      </c>
      <c r="AJ8" s="120">
        <v>0</v>
      </c>
      <c r="AK8" s="116">
        <v>0</v>
      </c>
      <c r="AL8" s="120">
        <v>0</v>
      </c>
      <c r="AM8" s="116">
        <v>8</v>
      </c>
      <c r="AN8" s="120">
        <v>100</v>
      </c>
      <c r="AO8" s="116">
        <v>8</v>
      </c>
    </row>
    <row r="9" spans="1:41" ht="15">
      <c r="A9" s="87" t="s">
        <v>2052</v>
      </c>
      <c r="B9" s="65" t="s">
        <v>2063</v>
      </c>
      <c r="C9" s="65" t="s">
        <v>56</v>
      </c>
      <c r="D9" s="109"/>
      <c r="E9" s="108"/>
      <c r="F9" s="110" t="s">
        <v>2666</v>
      </c>
      <c r="G9" s="111"/>
      <c r="H9" s="111"/>
      <c r="I9" s="112">
        <v>9</v>
      </c>
      <c r="J9" s="113"/>
      <c r="K9" s="48">
        <v>2</v>
      </c>
      <c r="L9" s="48">
        <v>1</v>
      </c>
      <c r="M9" s="48">
        <v>0</v>
      </c>
      <c r="N9" s="48">
        <v>1</v>
      </c>
      <c r="O9" s="48">
        <v>0</v>
      </c>
      <c r="P9" s="49">
        <v>0</v>
      </c>
      <c r="Q9" s="49">
        <v>0</v>
      </c>
      <c r="R9" s="48">
        <v>1</v>
      </c>
      <c r="S9" s="48">
        <v>0</v>
      </c>
      <c r="T9" s="48">
        <v>2</v>
      </c>
      <c r="U9" s="48">
        <v>1</v>
      </c>
      <c r="V9" s="48">
        <v>1</v>
      </c>
      <c r="W9" s="49">
        <v>0.5</v>
      </c>
      <c r="X9" s="49">
        <v>0.5</v>
      </c>
      <c r="Y9" s="78" t="s">
        <v>539</v>
      </c>
      <c r="Z9" s="78" t="s">
        <v>548</v>
      </c>
      <c r="AA9" s="78"/>
      <c r="AB9" s="84" t="s">
        <v>2168</v>
      </c>
      <c r="AC9" s="84" t="s">
        <v>1033</v>
      </c>
      <c r="AD9" s="84" t="s">
        <v>249</v>
      </c>
      <c r="AE9" s="84" t="s">
        <v>289</v>
      </c>
      <c r="AF9" s="84" t="s">
        <v>2258</v>
      </c>
      <c r="AG9" s="116">
        <v>1</v>
      </c>
      <c r="AH9" s="120">
        <v>3.125</v>
      </c>
      <c r="AI9" s="116">
        <v>0</v>
      </c>
      <c r="AJ9" s="120">
        <v>0</v>
      </c>
      <c r="AK9" s="116">
        <v>0</v>
      </c>
      <c r="AL9" s="120">
        <v>0</v>
      </c>
      <c r="AM9" s="116">
        <v>31</v>
      </c>
      <c r="AN9" s="120">
        <v>96.875</v>
      </c>
      <c r="AO9" s="116">
        <v>32</v>
      </c>
    </row>
    <row r="10" spans="1:41" ht="14.25" customHeight="1">
      <c r="A10" s="87" t="s">
        <v>2053</v>
      </c>
      <c r="B10" s="65" t="s">
        <v>2064</v>
      </c>
      <c r="C10" s="65" t="s">
        <v>56</v>
      </c>
      <c r="D10" s="109"/>
      <c r="E10" s="108"/>
      <c r="F10" s="110" t="s">
        <v>2053</v>
      </c>
      <c r="G10" s="111"/>
      <c r="H10" s="111"/>
      <c r="I10" s="112">
        <v>10</v>
      </c>
      <c r="J10" s="113"/>
      <c r="K10" s="48">
        <v>2</v>
      </c>
      <c r="L10" s="48">
        <v>1</v>
      </c>
      <c r="M10" s="48">
        <v>0</v>
      </c>
      <c r="N10" s="48">
        <v>1</v>
      </c>
      <c r="O10" s="48">
        <v>0</v>
      </c>
      <c r="P10" s="49">
        <v>0</v>
      </c>
      <c r="Q10" s="49">
        <v>0</v>
      </c>
      <c r="R10" s="48">
        <v>1</v>
      </c>
      <c r="S10" s="48">
        <v>0</v>
      </c>
      <c r="T10" s="48">
        <v>2</v>
      </c>
      <c r="U10" s="48">
        <v>1</v>
      </c>
      <c r="V10" s="48">
        <v>1</v>
      </c>
      <c r="W10" s="49">
        <v>0.5</v>
      </c>
      <c r="X10" s="49">
        <v>0.5</v>
      </c>
      <c r="Y10" s="78"/>
      <c r="Z10" s="78"/>
      <c r="AA10" s="78"/>
      <c r="AB10" s="84" t="s">
        <v>1033</v>
      </c>
      <c r="AC10" s="84" t="s">
        <v>1033</v>
      </c>
      <c r="AD10" s="84" t="s">
        <v>249</v>
      </c>
      <c r="AE10" s="84" t="s">
        <v>276</v>
      </c>
      <c r="AF10" s="84" t="s">
        <v>2259</v>
      </c>
      <c r="AG10" s="116">
        <v>0</v>
      </c>
      <c r="AH10" s="120">
        <v>0</v>
      </c>
      <c r="AI10" s="116">
        <v>0</v>
      </c>
      <c r="AJ10" s="120">
        <v>0</v>
      </c>
      <c r="AK10" s="116">
        <v>0</v>
      </c>
      <c r="AL10" s="120">
        <v>0</v>
      </c>
      <c r="AM10" s="116">
        <v>5</v>
      </c>
      <c r="AN10" s="120">
        <v>100</v>
      </c>
      <c r="AO10" s="116">
        <v>5</v>
      </c>
    </row>
    <row r="11" spans="1:41" ht="15">
      <c r="A11" s="87" t="s">
        <v>2054</v>
      </c>
      <c r="B11" s="65" t="s">
        <v>2065</v>
      </c>
      <c r="C11" s="65" t="s">
        <v>56</v>
      </c>
      <c r="D11" s="109"/>
      <c r="E11" s="108"/>
      <c r="F11" s="110" t="s">
        <v>2667</v>
      </c>
      <c r="G11" s="111"/>
      <c r="H11" s="111"/>
      <c r="I11" s="112">
        <v>11</v>
      </c>
      <c r="J11" s="113"/>
      <c r="K11" s="48">
        <v>2</v>
      </c>
      <c r="L11" s="48">
        <v>2</v>
      </c>
      <c r="M11" s="48">
        <v>0</v>
      </c>
      <c r="N11" s="48">
        <v>2</v>
      </c>
      <c r="O11" s="48">
        <v>0</v>
      </c>
      <c r="P11" s="49">
        <v>1</v>
      </c>
      <c r="Q11" s="49">
        <v>1</v>
      </c>
      <c r="R11" s="48">
        <v>1</v>
      </c>
      <c r="S11" s="48">
        <v>0</v>
      </c>
      <c r="T11" s="48">
        <v>2</v>
      </c>
      <c r="U11" s="48">
        <v>2</v>
      </c>
      <c r="V11" s="48">
        <v>1</v>
      </c>
      <c r="W11" s="49">
        <v>0.5</v>
      </c>
      <c r="X11" s="49">
        <v>1</v>
      </c>
      <c r="Y11" s="78"/>
      <c r="Z11" s="78"/>
      <c r="AA11" s="78"/>
      <c r="AB11" s="84" t="s">
        <v>249</v>
      </c>
      <c r="AC11" s="84" t="s">
        <v>1033</v>
      </c>
      <c r="AD11" s="84" t="s">
        <v>2233</v>
      </c>
      <c r="AE11" s="84" t="s">
        <v>249</v>
      </c>
      <c r="AF11" s="84" t="s">
        <v>2260</v>
      </c>
      <c r="AG11" s="116">
        <v>2</v>
      </c>
      <c r="AH11" s="120">
        <v>4.444444444444445</v>
      </c>
      <c r="AI11" s="116">
        <v>1</v>
      </c>
      <c r="AJ11" s="120">
        <v>2.2222222222222223</v>
      </c>
      <c r="AK11" s="116">
        <v>0</v>
      </c>
      <c r="AL11" s="120">
        <v>0</v>
      </c>
      <c r="AM11" s="116">
        <v>42</v>
      </c>
      <c r="AN11" s="120">
        <v>93.33333333333333</v>
      </c>
      <c r="AO11" s="116">
        <v>45</v>
      </c>
    </row>
    <row r="12" spans="1:41" ht="15">
      <c r="A12" s="87" t="s">
        <v>2055</v>
      </c>
      <c r="B12" s="65" t="s">
        <v>2066</v>
      </c>
      <c r="C12" s="65" t="s">
        <v>56</v>
      </c>
      <c r="D12" s="109"/>
      <c r="E12" s="108"/>
      <c r="F12" s="110" t="s">
        <v>2055</v>
      </c>
      <c r="G12" s="111"/>
      <c r="H12" s="111"/>
      <c r="I12" s="112">
        <v>12</v>
      </c>
      <c r="J12" s="113"/>
      <c r="K12" s="48">
        <v>2</v>
      </c>
      <c r="L12" s="48">
        <v>1</v>
      </c>
      <c r="M12" s="48">
        <v>0</v>
      </c>
      <c r="N12" s="48">
        <v>1</v>
      </c>
      <c r="O12" s="48">
        <v>0</v>
      </c>
      <c r="P12" s="49">
        <v>0</v>
      </c>
      <c r="Q12" s="49">
        <v>0</v>
      </c>
      <c r="R12" s="48">
        <v>1</v>
      </c>
      <c r="S12" s="48">
        <v>0</v>
      </c>
      <c r="T12" s="48">
        <v>2</v>
      </c>
      <c r="U12" s="48">
        <v>1</v>
      </c>
      <c r="V12" s="48">
        <v>1</v>
      </c>
      <c r="W12" s="49">
        <v>0.5</v>
      </c>
      <c r="X12" s="49">
        <v>0.5</v>
      </c>
      <c r="Y12" s="78"/>
      <c r="Z12" s="78"/>
      <c r="AA12" s="78"/>
      <c r="AB12" s="84" t="s">
        <v>1033</v>
      </c>
      <c r="AC12" s="84" t="s">
        <v>1033</v>
      </c>
      <c r="AD12" s="84" t="s">
        <v>249</v>
      </c>
      <c r="AE12" s="84" t="s">
        <v>270</v>
      </c>
      <c r="AF12" s="84" t="s">
        <v>2261</v>
      </c>
      <c r="AG12" s="116">
        <v>0</v>
      </c>
      <c r="AH12" s="120">
        <v>0</v>
      </c>
      <c r="AI12" s="116">
        <v>0</v>
      </c>
      <c r="AJ12" s="120">
        <v>0</v>
      </c>
      <c r="AK12" s="116">
        <v>0</v>
      </c>
      <c r="AL12" s="120">
        <v>0</v>
      </c>
      <c r="AM12" s="116">
        <v>2</v>
      </c>
      <c r="AN12" s="120">
        <v>100</v>
      </c>
      <c r="AO12" s="116">
        <v>2</v>
      </c>
    </row>
    <row r="13" spans="1:41" ht="15">
      <c r="A13" s="87" t="s">
        <v>2056</v>
      </c>
      <c r="B13" s="65" t="s">
        <v>2067</v>
      </c>
      <c r="C13" s="65" t="s">
        <v>56</v>
      </c>
      <c r="D13" s="109"/>
      <c r="E13" s="108"/>
      <c r="F13" s="110" t="s">
        <v>2056</v>
      </c>
      <c r="G13" s="111"/>
      <c r="H13" s="111"/>
      <c r="I13" s="112">
        <v>13</v>
      </c>
      <c r="J13" s="113"/>
      <c r="K13" s="48">
        <v>2</v>
      </c>
      <c r="L13" s="48">
        <v>1</v>
      </c>
      <c r="M13" s="48">
        <v>0</v>
      </c>
      <c r="N13" s="48">
        <v>1</v>
      </c>
      <c r="O13" s="48">
        <v>0</v>
      </c>
      <c r="P13" s="49">
        <v>0</v>
      </c>
      <c r="Q13" s="49">
        <v>0</v>
      </c>
      <c r="R13" s="48">
        <v>1</v>
      </c>
      <c r="S13" s="48">
        <v>0</v>
      </c>
      <c r="T13" s="48">
        <v>2</v>
      </c>
      <c r="U13" s="48">
        <v>1</v>
      </c>
      <c r="V13" s="48">
        <v>1</v>
      </c>
      <c r="W13" s="49">
        <v>0.5</v>
      </c>
      <c r="X13" s="49">
        <v>0.5</v>
      </c>
      <c r="Y13" s="78"/>
      <c r="Z13" s="78"/>
      <c r="AA13" s="78"/>
      <c r="AB13" s="84" t="s">
        <v>1033</v>
      </c>
      <c r="AC13" s="84" t="s">
        <v>1033</v>
      </c>
      <c r="AD13" s="84" t="s">
        <v>269</v>
      </c>
      <c r="AE13" s="84" t="s">
        <v>249</v>
      </c>
      <c r="AF13" s="84" t="s">
        <v>2262</v>
      </c>
      <c r="AG13" s="116">
        <v>0</v>
      </c>
      <c r="AH13" s="120">
        <v>0</v>
      </c>
      <c r="AI13" s="116">
        <v>0</v>
      </c>
      <c r="AJ13" s="120">
        <v>0</v>
      </c>
      <c r="AK13" s="116">
        <v>0</v>
      </c>
      <c r="AL13" s="120">
        <v>0</v>
      </c>
      <c r="AM13" s="116">
        <v>2</v>
      </c>
      <c r="AN13" s="120">
        <v>100</v>
      </c>
      <c r="AO13" s="116">
        <v>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2046</v>
      </c>
      <c r="B2" s="84" t="s">
        <v>249</v>
      </c>
      <c r="C2" s="78">
        <f>VLOOKUP(GroupVertices[[#This Row],[Vertex]],Vertices[],MATCH("ID",Vertices[[#Headers],[Vertex]:[Vertex Content Word Count]],0),FALSE)</f>
        <v>6</v>
      </c>
    </row>
    <row r="3" spans="1:3" ht="15">
      <c r="A3" s="78" t="s">
        <v>2046</v>
      </c>
      <c r="B3" s="84" t="s">
        <v>335</v>
      </c>
      <c r="C3" s="78">
        <f>VLOOKUP(GroupVertices[[#This Row],[Vertex]],Vertices[],MATCH("ID",Vertices[[#Headers],[Vertex]:[Vertex Content Word Count]],0),FALSE)</f>
        <v>125</v>
      </c>
    </row>
    <row r="4" spans="1:3" ht="15">
      <c r="A4" s="78" t="s">
        <v>2046</v>
      </c>
      <c r="B4" s="84" t="s">
        <v>334</v>
      </c>
      <c r="C4" s="78">
        <f>VLOOKUP(GroupVertices[[#This Row],[Vertex]],Vertices[],MATCH("ID",Vertices[[#Headers],[Vertex]:[Vertex Content Word Count]],0),FALSE)</f>
        <v>124</v>
      </c>
    </row>
    <row r="5" spans="1:3" ht="15">
      <c r="A5" s="78" t="s">
        <v>2046</v>
      </c>
      <c r="B5" s="84" t="s">
        <v>333</v>
      </c>
      <c r="C5" s="78">
        <f>VLOOKUP(GroupVertices[[#This Row],[Vertex]],Vertices[],MATCH("ID",Vertices[[#Headers],[Vertex]:[Vertex Content Word Count]],0),FALSE)</f>
        <v>123</v>
      </c>
    </row>
    <row r="6" spans="1:3" ht="15">
      <c r="A6" s="78" t="s">
        <v>2046</v>
      </c>
      <c r="B6" s="84" t="s">
        <v>332</v>
      </c>
      <c r="C6" s="78">
        <f>VLOOKUP(GroupVertices[[#This Row],[Vertex]],Vertices[],MATCH("ID",Vertices[[#Headers],[Vertex]:[Vertex Content Word Count]],0),FALSE)</f>
        <v>122</v>
      </c>
    </row>
    <row r="7" spans="1:3" ht="15">
      <c r="A7" s="78" t="s">
        <v>2046</v>
      </c>
      <c r="B7" s="84" t="s">
        <v>260</v>
      </c>
      <c r="C7" s="78">
        <f>VLOOKUP(GroupVertices[[#This Row],[Vertex]],Vertices[],MATCH("ID",Vertices[[#Headers],[Vertex]:[Vertex Content Word Count]],0),FALSE)</f>
        <v>121</v>
      </c>
    </row>
    <row r="8" spans="1:3" ht="15">
      <c r="A8" s="78" t="s">
        <v>2046</v>
      </c>
      <c r="B8" s="84" t="s">
        <v>331</v>
      </c>
      <c r="C8" s="78">
        <f>VLOOKUP(GroupVertices[[#This Row],[Vertex]],Vertices[],MATCH("ID",Vertices[[#Headers],[Vertex]:[Vertex Content Word Count]],0),FALSE)</f>
        <v>120</v>
      </c>
    </row>
    <row r="9" spans="1:3" ht="15">
      <c r="A9" s="78" t="s">
        <v>2046</v>
      </c>
      <c r="B9" s="84" t="s">
        <v>330</v>
      </c>
      <c r="C9" s="78">
        <f>VLOOKUP(GroupVertices[[#This Row],[Vertex]],Vertices[],MATCH("ID",Vertices[[#Headers],[Vertex]:[Vertex Content Word Count]],0),FALSE)</f>
        <v>119</v>
      </c>
    </row>
    <row r="10" spans="1:3" ht="15">
      <c r="A10" s="78" t="s">
        <v>2046</v>
      </c>
      <c r="B10" s="84" t="s">
        <v>259</v>
      </c>
      <c r="C10" s="78">
        <f>VLOOKUP(GroupVertices[[#This Row],[Vertex]],Vertices[],MATCH("ID",Vertices[[#Headers],[Vertex]:[Vertex Content Word Count]],0),FALSE)</f>
        <v>118</v>
      </c>
    </row>
    <row r="11" spans="1:3" ht="15">
      <c r="A11" s="78" t="s">
        <v>2046</v>
      </c>
      <c r="B11" s="84" t="s">
        <v>329</v>
      </c>
      <c r="C11" s="78">
        <f>VLOOKUP(GroupVertices[[#This Row],[Vertex]],Vertices[],MATCH("ID",Vertices[[#Headers],[Vertex]:[Vertex Content Word Count]],0),FALSE)</f>
        <v>117</v>
      </c>
    </row>
    <row r="12" spans="1:3" ht="15">
      <c r="A12" s="78" t="s">
        <v>2046</v>
      </c>
      <c r="B12" s="84" t="s">
        <v>328</v>
      </c>
      <c r="C12" s="78">
        <f>VLOOKUP(GroupVertices[[#This Row],[Vertex]],Vertices[],MATCH("ID",Vertices[[#Headers],[Vertex]:[Vertex Content Word Count]],0),FALSE)</f>
        <v>116</v>
      </c>
    </row>
    <row r="13" spans="1:3" ht="15">
      <c r="A13" s="78" t="s">
        <v>2046</v>
      </c>
      <c r="B13" s="84" t="s">
        <v>327</v>
      </c>
      <c r="C13" s="78">
        <f>VLOOKUP(GroupVertices[[#This Row],[Vertex]],Vertices[],MATCH("ID",Vertices[[#Headers],[Vertex]:[Vertex Content Word Count]],0),FALSE)</f>
        <v>115</v>
      </c>
    </row>
    <row r="14" spans="1:3" ht="15">
      <c r="A14" s="78" t="s">
        <v>2046</v>
      </c>
      <c r="B14" s="84" t="s">
        <v>326</v>
      </c>
      <c r="C14" s="78">
        <f>VLOOKUP(GroupVertices[[#This Row],[Vertex]],Vertices[],MATCH("ID",Vertices[[#Headers],[Vertex]:[Vertex Content Word Count]],0),FALSE)</f>
        <v>114</v>
      </c>
    </row>
    <row r="15" spans="1:3" ht="15">
      <c r="A15" s="78" t="s">
        <v>2046</v>
      </c>
      <c r="B15" s="84" t="s">
        <v>258</v>
      </c>
      <c r="C15" s="78">
        <f>VLOOKUP(GroupVertices[[#This Row],[Vertex]],Vertices[],MATCH("ID",Vertices[[#Headers],[Vertex]:[Vertex Content Word Count]],0),FALSE)</f>
        <v>113</v>
      </c>
    </row>
    <row r="16" spans="1:3" ht="15">
      <c r="A16" s="78" t="s">
        <v>2046</v>
      </c>
      <c r="B16" s="84" t="s">
        <v>325</v>
      </c>
      <c r="C16" s="78">
        <f>VLOOKUP(GroupVertices[[#This Row],[Vertex]],Vertices[],MATCH("ID",Vertices[[#Headers],[Vertex]:[Vertex Content Word Count]],0),FALSE)</f>
        <v>112</v>
      </c>
    </row>
    <row r="17" spans="1:3" ht="15">
      <c r="A17" s="78" t="s">
        <v>2046</v>
      </c>
      <c r="B17" s="84" t="s">
        <v>257</v>
      </c>
      <c r="C17" s="78">
        <f>VLOOKUP(GroupVertices[[#This Row],[Vertex]],Vertices[],MATCH("ID",Vertices[[#Headers],[Vertex]:[Vertex Content Word Count]],0),FALSE)</f>
        <v>111</v>
      </c>
    </row>
    <row r="18" spans="1:3" ht="15">
      <c r="A18" s="78" t="s">
        <v>2046</v>
      </c>
      <c r="B18" s="84" t="s">
        <v>324</v>
      </c>
      <c r="C18" s="78">
        <f>VLOOKUP(GroupVertices[[#This Row],[Vertex]],Vertices[],MATCH("ID",Vertices[[#Headers],[Vertex]:[Vertex Content Word Count]],0),FALSE)</f>
        <v>110</v>
      </c>
    </row>
    <row r="19" spans="1:3" ht="15">
      <c r="A19" s="78" t="s">
        <v>2046</v>
      </c>
      <c r="B19" s="84" t="s">
        <v>323</v>
      </c>
      <c r="C19" s="78">
        <f>VLOOKUP(GroupVertices[[#This Row],[Vertex]],Vertices[],MATCH("ID",Vertices[[#Headers],[Vertex]:[Vertex Content Word Count]],0),FALSE)</f>
        <v>109</v>
      </c>
    </row>
    <row r="20" spans="1:3" ht="15">
      <c r="A20" s="78" t="s">
        <v>2046</v>
      </c>
      <c r="B20" s="84" t="s">
        <v>322</v>
      </c>
      <c r="C20" s="78">
        <f>VLOOKUP(GroupVertices[[#This Row],[Vertex]],Vertices[],MATCH("ID",Vertices[[#Headers],[Vertex]:[Vertex Content Word Count]],0),FALSE)</f>
        <v>108</v>
      </c>
    </row>
    <row r="21" spans="1:3" ht="15">
      <c r="A21" s="78" t="s">
        <v>2046</v>
      </c>
      <c r="B21" s="84" t="s">
        <v>321</v>
      </c>
      <c r="C21" s="78">
        <f>VLOOKUP(GroupVertices[[#This Row],[Vertex]],Vertices[],MATCH("ID",Vertices[[#Headers],[Vertex]:[Vertex Content Word Count]],0),FALSE)</f>
        <v>107</v>
      </c>
    </row>
    <row r="22" spans="1:3" ht="15">
      <c r="A22" s="78" t="s">
        <v>2046</v>
      </c>
      <c r="B22" s="84" t="s">
        <v>320</v>
      </c>
      <c r="C22" s="78">
        <f>VLOOKUP(GroupVertices[[#This Row],[Vertex]],Vertices[],MATCH("ID",Vertices[[#Headers],[Vertex]:[Vertex Content Word Count]],0),FALSE)</f>
        <v>106</v>
      </c>
    </row>
    <row r="23" spans="1:3" ht="15">
      <c r="A23" s="78" t="s">
        <v>2046</v>
      </c>
      <c r="B23" s="84" t="s">
        <v>319</v>
      </c>
      <c r="C23" s="78">
        <f>VLOOKUP(GroupVertices[[#This Row],[Vertex]],Vertices[],MATCH("ID",Vertices[[#Headers],[Vertex]:[Vertex Content Word Count]],0),FALSE)</f>
        <v>105</v>
      </c>
    </row>
    <row r="24" spans="1:3" ht="15">
      <c r="A24" s="78" t="s">
        <v>2046</v>
      </c>
      <c r="B24" s="84" t="s">
        <v>318</v>
      </c>
      <c r="C24" s="78">
        <f>VLOOKUP(GroupVertices[[#This Row],[Vertex]],Vertices[],MATCH("ID",Vertices[[#Headers],[Vertex]:[Vertex Content Word Count]],0),FALSE)</f>
        <v>104</v>
      </c>
    </row>
    <row r="25" spans="1:3" ht="15">
      <c r="A25" s="78" t="s">
        <v>2046</v>
      </c>
      <c r="B25" s="84" t="s">
        <v>317</v>
      </c>
      <c r="C25" s="78">
        <f>VLOOKUP(GroupVertices[[#This Row],[Vertex]],Vertices[],MATCH("ID",Vertices[[#Headers],[Vertex]:[Vertex Content Word Count]],0),FALSE)</f>
        <v>103</v>
      </c>
    </row>
    <row r="26" spans="1:3" ht="15">
      <c r="A26" s="78" t="s">
        <v>2046</v>
      </c>
      <c r="B26" s="84" t="s">
        <v>316</v>
      </c>
      <c r="C26" s="78">
        <f>VLOOKUP(GroupVertices[[#This Row],[Vertex]],Vertices[],MATCH("ID",Vertices[[#Headers],[Vertex]:[Vertex Content Word Count]],0),FALSE)</f>
        <v>102</v>
      </c>
    </row>
    <row r="27" spans="1:3" ht="15">
      <c r="A27" s="78" t="s">
        <v>2046</v>
      </c>
      <c r="B27" s="84" t="s">
        <v>315</v>
      </c>
      <c r="C27" s="78">
        <f>VLOOKUP(GroupVertices[[#This Row],[Vertex]],Vertices[],MATCH("ID",Vertices[[#Headers],[Vertex]:[Vertex Content Word Count]],0),FALSE)</f>
        <v>101</v>
      </c>
    </row>
    <row r="28" spans="1:3" ht="15">
      <c r="A28" s="78" t="s">
        <v>2046</v>
      </c>
      <c r="B28" s="84" t="s">
        <v>314</v>
      </c>
      <c r="C28" s="78">
        <f>VLOOKUP(GroupVertices[[#This Row],[Vertex]],Vertices[],MATCH("ID",Vertices[[#Headers],[Vertex]:[Vertex Content Word Count]],0),FALSE)</f>
        <v>100</v>
      </c>
    </row>
    <row r="29" spans="1:3" ht="15">
      <c r="A29" s="78" t="s">
        <v>2046</v>
      </c>
      <c r="B29" s="84" t="s">
        <v>313</v>
      </c>
      <c r="C29" s="78">
        <f>VLOOKUP(GroupVertices[[#This Row],[Vertex]],Vertices[],MATCH("ID",Vertices[[#Headers],[Vertex]:[Vertex Content Word Count]],0),FALSE)</f>
        <v>99</v>
      </c>
    </row>
    <row r="30" spans="1:3" ht="15">
      <c r="A30" s="78" t="s">
        <v>2046</v>
      </c>
      <c r="B30" s="84" t="s">
        <v>312</v>
      </c>
      <c r="C30" s="78">
        <f>VLOOKUP(GroupVertices[[#This Row],[Vertex]],Vertices[],MATCH("ID",Vertices[[#Headers],[Vertex]:[Vertex Content Word Count]],0),FALSE)</f>
        <v>98</v>
      </c>
    </row>
    <row r="31" spans="1:3" ht="15">
      <c r="A31" s="78" t="s">
        <v>2046</v>
      </c>
      <c r="B31" s="84" t="s">
        <v>311</v>
      </c>
      <c r="C31" s="78">
        <f>VLOOKUP(GroupVertices[[#This Row],[Vertex]],Vertices[],MATCH("ID",Vertices[[#Headers],[Vertex]:[Vertex Content Word Count]],0),FALSE)</f>
        <v>97</v>
      </c>
    </row>
    <row r="32" spans="1:3" ht="15">
      <c r="A32" s="78" t="s">
        <v>2046</v>
      </c>
      <c r="B32" s="84" t="s">
        <v>310</v>
      </c>
      <c r="C32" s="78">
        <f>VLOOKUP(GroupVertices[[#This Row],[Vertex]],Vertices[],MATCH("ID",Vertices[[#Headers],[Vertex]:[Vertex Content Word Count]],0),FALSE)</f>
        <v>96</v>
      </c>
    </row>
    <row r="33" spans="1:3" ht="15">
      <c r="A33" s="78" t="s">
        <v>2046</v>
      </c>
      <c r="B33" s="84" t="s">
        <v>309</v>
      </c>
      <c r="C33" s="78">
        <f>VLOOKUP(GroupVertices[[#This Row],[Vertex]],Vertices[],MATCH("ID",Vertices[[#Headers],[Vertex]:[Vertex Content Word Count]],0),FALSE)</f>
        <v>95</v>
      </c>
    </row>
    <row r="34" spans="1:3" ht="15">
      <c r="A34" s="78" t="s">
        <v>2046</v>
      </c>
      <c r="B34" s="84" t="s">
        <v>256</v>
      </c>
      <c r="C34" s="78">
        <f>VLOOKUP(GroupVertices[[#This Row],[Vertex]],Vertices[],MATCH("ID",Vertices[[#Headers],[Vertex]:[Vertex Content Word Count]],0),FALSE)</f>
        <v>94</v>
      </c>
    </row>
    <row r="35" spans="1:3" ht="15">
      <c r="A35" s="78" t="s">
        <v>2046</v>
      </c>
      <c r="B35" s="84" t="s">
        <v>308</v>
      </c>
      <c r="C35" s="78">
        <f>VLOOKUP(GroupVertices[[#This Row],[Vertex]],Vertices[],MATCH("ID",Vertices[[#Headers],[Vertex]:[Vertex Content Word Count]],0),FALSE)</f>
        <v>93</v>
      </c>
    </row>
    <row r="36" spans="1:3" ht="15">
      <c r="A36" s="78" t="s">
        <v>2046</v>
      </c>
      <c r="B36" s="84" t="s">
        <v>307</v>
      </c>
      <c r="C36" s="78">
        <f>VLOOKUP(GroupVertices[[#This Row],[Vertex]],Vertices[],MATCH("ID",Vertices[[#Headers],[Vertex]:[Vertex Content Word Count]],0),FALSE)</f>
        <v>92</v>
      </c>
    </row>
    <row r="37" spans="1:3" ht="15">
      <c r="A37" s="78" t="s">
        <v>2046</v>
      </c>
      <c r="B37" s="84" t="s">
        <v>306</v>
      </c>
      <c r="C37" s="78">
        <f>VLOOKUP(GroupVertices[[#This Row],[Vertex]],Vertices[],MATCH("ID",Vertices[[#Headers],[Vertex]:[Vertex Content Word Count]],0),FALSE)</f>
        <v>91</v>
      </c>
    </row>
    <row r="38" spans="1:3" ht="15">
      <c r="A38" s="78" t="s">
        <v>2046</v>
      </c>
      <c r="B38" s="84" t="s">
        <v>305</v>
      </c>
      <c r="C38" s="78">
        <f>VLOOKUP(GroupVertices[[#This Row],[Vertex]],Vertices[],MATCH("ID",Vertices[[#Headers],[Vertex]:[Vertex Content Word Count]],0),FALSE)</f>
        <v>90</v>
      </c>
    </row>
    <row r="39" spans="1:3" ht="15">
      <c r="A39" s="78" t="s">
        <v>2046</v>
      </c>
      <c r="B39" s="84" t="s">
        <v>304</v>
      </c>
      <c r="C39" s="78">
        <f>VLOOKUP(GroupVertices[[#This Row],[Vertex]],Vertices[],MATCH("ID",Vertices[[#Headers],[Vertex]:[Vertex Content Word Count]],0),FALSE)</f>
        <v>89</v>
      </c>
    </row>
    <row r="40" spans="1:3" ht="15">
      <c r="A40" s="78" t="s">
        <v>2046</v>
      </c>
      <c r="B40" s="84" t="s">
        <v>303</v>
      </c>
      <c r="C40" s="78">
        <f>VLOOKUP(GroupVertices[[#This Row],[Vertex]],Vertices[],MATCH("ID",Vertices[[#Headers],[Vertex]:[Vertex Content Word Count]],0),FALSE)</f>
        <v>88</v>
      </c>
    </row>
    <row r="41" spans="1:3" ht="15">
      <c r="A41" s="78" t="s">
        <v>2046</v>
      </c>
      <c r="B41" s="84" t="s">
        <v>302</v>
      </c>
      <c r="C41" s="78">
        <f>VLOOKUP(GroupVertices[[#This Row],[Vertex]],Vertices[],MATCH("ID",Vertices[[#Headers],[Vertex]:[Vertex Content Word Count]],0),FALSE)</f>
        <v>87</v>
      </c>
    </row>
    <row r="42" spans="1:3" ht="15">
      <c r="A42" s="78" t="s">
        <v>2046</v>
      </c>
      <c r="B42" s="84" t="s">
        <v>301</v>
      </c>
      <c r="C42" s="78">
        <f>VLOOKUP(GroupVertices[[#This Row],[Vertex]],Vertices[],MATCH("ID",Vertices[[#Headers],[Vertex]:[Vertex Content Word Count]],0),FALSE)</f>
        <v>86</v>
      </c>
    </row>
    <row r="43" spans="1:3" ht="15">
      <c r="A43" s="78" t="s">
        <v>2046</v>
      </c>
      <c r="B43" s="84" t="s">
        <v>300</v>
      </c>
      <c r="C43" s="78">
        <f>VLOOKUP(GroupVertices[[#This Row],[Vertex]],Vertices[],MATCH("ID",Vertices[[#Headers],[Vertex]:[Vertex Content Word Count]],0),FALSE)</f>
        <v>85</v>
      </c>
    </row>
    <row r="44" spans="1:3" ht="15">
      <c r="A44" s="78" t="s">
        <v>2046</v>
      </c>
      <c r="B44" s="84" t="s">
        <v>299</v>
      </c>
      <c r="C44" s="78">
        <f>VLOOKUP(GroupVertices[[#This Row],[Vertex]],Vertices[],MATCH("ID",Vertices[[#Headers],[Vertex]:[Vertex Content Word Count]],0),FALSE)</f>
        <v>84</v>
      </c>
    </row>
    <row r="45" spans="1:3" ht="15">
      <c r="A45" s="78" t="s">
        <v>2046</v>
      </c>
      <c r="B45" s="84" t="s">
        <v>298</v>
      </c>
      <c r="C45" s="78">
        <f>VLOOKUP(GroupVertices[[#This Row],[Vertex]],Vertices[],MATCH("ID",Vertices[[#Headers],[Vertex]:[Vertex Content Word Count]],0),FALSE)</f>
        <v>83</v>
      </c>
    </row>
    <row r="46" spans="1:3" ht="15">
      <c r="A46" s="78" t="s">
        <v>2046</v>
      </c>
      <c r="B46" s="84" t="s">
        <v>297</v>
      </c>
      <c r="C46" s="78">
        <f>VLOOKUP(GroupVertices[[#This Row],[Vertex]],Vertices[],MATCH("ID",Vertices[[#Headers],[Vertex]:[Vertex Content Word Count]],0),FALSE)</f>
        <v>82</v>
      </c>
    </row>
    <row r="47" spans="1:3" ht="15">
      <c r="A47" s="78" t="s">
        <v>2046</v>
      </c>
      <c r="B47" s="84" t="s">
        <v>255</v>
      </c>
      <c r="C47" s="78">
        <f>VLOOKUP(GroupVertices[[#This Row],[Vertex]],Vertices[],MATCH("ID",Vertices[[#Headers],[Vertex]:[Vertex Content Word Count]],0),FALSE)</f>
        <v>81</v>
      </c>
    </row>
    <row r="48" spans="1:3" ht="15">
      <c r="A48" s="78" t="s">
        <v>2046</v>
      </c>
      <c r="B48" s="84" t="s">
        <v>296</v>
      </c>
      <c r="C48" s="78">
        <f>VLOOKUP(GroupVertices[[#This Row],[Vertex]],Vertices[],MATCH("ID",Vertices[[#Headers],[Vertex]:[Vertex Content Word Count]],0),FALSE)</f>
        <v>80</v>
      </c>
    </row>
    <row r="49" spans="1:3" ht="15">
      <c r="A49" s="78" t="s">
        <v>2046</v>
      </c>
      <c r="B49" s="84" t="s">
        <v>254</v>
      </c>
      <c r="C49" s="78">
        <f>VLOOKUP(GroupVertices[[#This Row],[Vertex]],Vertices[],MATCH("ID",Vertices[[#Headers],[Vertex]:[Vertex Content Word Count]],0),FALSE)</f>
        <v>78</v>
      </c>
    </row>
    <row r="50" spans="1:3" ht="15">
      <c r="A50" s="78" t="s">
        <v>2046</v>
      </c>
      <c r="B50" s="84" t="s">
        <v>295</v>
      </c>
      <c r="C50" s="78">
        <f>VLOOKUP(GroupVertices[[#This Row],[Vertex]],Vertices[],MATCH("ID",Vertices[[#Headers],[Vertex]:[Vertex Content Word Count]],0),FALSE)</f>
        <v>79</v>
      </c>
    </row>
    <row r="51" spans="1:3" ht="15">
      <c r="A51" s="78" t="s">
        <v>2046</v>
      </c>
      <c r="B51" s="84" t="s">
        <v>294</v>
      </c>
      <c r="C51" s="78">
        <f>VLOOKUP(GroupVertices[[#This Row],[Vertex]],Vertices[],MATCH("ID",Vertices[[#Headers],[Vertex]:[Vertex Content Word Count]],0),FALSE)</f>
        <v>77</v>
      </c>
    </row>
    <row r="52" spans="1:3" ht="15">
      <c r="A52" s="78" t="s">
        <v>2046</v>
      </c>
      <c r="B52" s="84" t="s">
        <v>293</v>
      </c>
      <c r="C52" s="78">
        <f>VLOOKUP(GroupVertices[[#This Row],[Vertex]],Vertices[],MATCH("ID",Vertices[[#Headers],[Vertex]:[Vertex Content Word Count]],0),FALSE)</f>
        <v>76</v>
      </c>
    </row>
    <row r="53" spans="1:3" ht="15">
      <c r="A53" s="78" t="s">
        <v>2046</v>
      </c>
      <c r="B53" s="84" t="s">
        <v>292</v>
      </c>
      <c r="C53" s="78">
        <f>VLOOKUP(GroupVertices[[#This Row],[Vertex]],Vertices[],MATCH("ID",Vertices[[#Headers],[Vertex]:[Vertex Content Word Count]],0),FALSE)</f>
        <v>75</v>
      </c>
    </row>
    <row r="54" spans="1:3" ht="15">
      <c r="A54" s="78" t="s">
        <v>2046</v>
      </c>
      <c r="B54" s="84" t="s">
        <v>291</v>
      </c>
      <c r="C54" s="78">
        <f>VLOOKUP(GroupVertices[[#This Row],[Vertex]],Vertices[],MATCH("ID",Vertices[[#Headers],[Vertex]:[Vertex Content Word Count]],0),FALSE)</f>
        <v>74</v>
      </c>
    </row>
    <row r="55" spans="1:3" ht="15">
      <c r="A55" s="78" t="s">
        <v>2046</v>
      </c>
      <c r="B55" s="84" t="s">
        <v>288</v>
      </c>
      <c r="C55" s="78">
        <f>VLOOKUP(GroupVertices[[#This Row],[Vertex]],Vertices[],MATCH("ID",Vertices[[#Headers],[Vertex]:[Vertex Content Word Count]],0),FALSE)</f>
        <v>69</v>
      </c>
    </row>
    <row r="56" spans="1:3" ht="15">
      <c r="A56" s="78" t="s">
        <v>2046</v>
      </c>
      <c r="B56" s="84" t="s">
        <v>287</v>
      </c>
      <c r="C56" s="78">
        <f>VLOOKUP(GroupVertices[[#This Row],[Vertex]],Vertices[],MATCH("ID",Vertices[[#Headers],[Vertex]:[Vertex Content Word Count]],0),FALSE)</f>
        <v>68</v>
      </c>
    </row>
    <row r="57" spans="1:3" ht="15">
      <c r="A57" s="78" t="s">
        <v>2046</v>
      </c>
      <c r="B57" s="84" t="s">
        <v>286</v>
      </c>
      <c r="C57" s="78">
        <f>VLOOKUP(GroupVertices[[#This Row],[Vertex]],Vertices[],MATCH("ID",Vertices[[#Headers],[Vertex]:[Vertex Content Word Count]],0),FALSE)</f>
        <v>67</v>
      </c>
    </row>
    <row r="58" spans="1:3" ht="15">
      <c r="A58" s="78" t="s">
        <v>2046</v>
      </c>
      <c r="B58" s="84" t="s">
        <v>285</v>
      </c>
      <c r="C58" s="78">
        <f>VLOOKUP(GroupVertices[[#This Row],[Vertex]],Vertices[],MATCH("ID",Vertices[[#Headers],[Vertex]:[Vertex Content Word Count]],0),FALSE)</f>
        <v>66</v>
      </c>
    </row>
    <row r="59" spans="1:3" ht="15">
      <c r="A59" s="78" t="s">
        <v>2046</v>
      </c>
      <c r="B59" s="84" t="s">
        <v>284</v>
      </c>
      <c r="C59" s="78">
        <f>VLOOKUP(GroupVertices[[#This Row],[Vertex]],Vertices[],MATCH("ID",Vertices[[#Headers],[Vertex]:[Vertex Content Word Count]],0),FALSE)</f>
        <v>65</v>
      </c>
    </row>
    <row r="60" spans="1:3" ht="15">
      <c r="A60" s="78" t="s">
        <v>2046</v>
      </c>
      <c r="B60" s="84" t="s">
        <v>283</v>
      </c>
      <c r="C60" s="78">
        <f>VLOOKUP(GroupVertices[[#This Row],[Vertex]],Vertices[],MATCH("ID",Vertices[[#Headers],[Vertex]:[Vertex Content Word Count]],0),FALSE)</f>
        <v>64</v>
      </c>
    </row>
    <row r="61" spans="1:3" ht="15">
      <c r="A61" s="78" t="s">
        <v>2046</v>
      </c>
      <c r="B61" s="84" t="s">
        <v>251</v>
      </c>
      <c r="C61" s="78">
        <f>VLOOKUP(GroupVertices[[#This Row],[Vertex]],Vertices[],MATCH("ID",Vertices[[#Headers],[Vertex]:[Vertex Content Word Count]],0),FALSE)</f>
        <v>63</v>
      </c>
    </row>
    <row r="62" spans="1:3" ht="15">
      <c r="A62" s="78" t="s">
        <v>2046</v>
      </c>
      <c r="B62" s="84" t="s">
        <v>282</v>
      </c>
      <c r="C62" s="78">
        <f>VLOOKUP(GroupVertices[[#This Row],[Vertex]],Vertices[],MATCH("ID",Vertices[[#Headers],[Vertex]:[Vertex Content Word Count]],0),FALSE)</f>
        <v>62</v>
      </c>
    </row>
    <row r="63" spans="1:3" ht="15">
      <c r="A63" s="78" t="s">
        <v>2046</v>
      </c>
      <c r="B63" s="84" t="s">
        <v>281</v>
      </c>
      <c r="C63" s="78">
        <f>VLOOKUP(GroupVertices[[#This Row],[Vertex]],Vertices[],MATCH("ID",Vertices[[#Headers],[Vertex]:[Vertex Content Word Count]],0),FALSE)</f>
        <v>61</v>
      </c>
    </row>
    <row r="64" spans="1:3" ht="15">
      <c r="A64" s="78" t="s">
        <v>2046</v>
      </c>
      <c r="B64" s="84" t="s">
        <v>280</v>
      </c>
      <c r="C64" s="78">
        <f>VLOOKUP(GroupVertices[[#This Row],[Vertex]],Vertices[],MATCH("ID",Vertices[[#Headers],[Vertex]:[Vertex Content Word Count]],0),FALSE)</f>
        <v>60</v>
      </c>
    </row>
    <row r="65" spans="1:3" ht="15">
      <c r="A65" s="78" t="s">
        <v>2046</v>
      </c>
      <c r="B65" s="84" t="s">
        <v>279</v>
      </c>
      <c r="C65" s="78">
        <f>VLOOKUP(GroupVertices[[#This Row],[Vertex]],Vertices[],MATCH("ID",Vertices[[#Headers],[Vertex]:[Vertex Content Word Count]],0),FALSE)</f>
        <v>59</v>
      </c>
    </row>
    <row r="66" spans="1:3" ht="15">
      <c r="A66" s="78" t="s">
        <v>2046</v>
      </c>
      <c r="B66" s="84" t="s">
        <v>250</v>
      </c>
      <c r="C66" s="78">
        <f>VLOOKUP(GroupVertices[[#This Row],[Vertex]],Vertices[],MATCH("ID",Vertices[[#Headers],[Vertex]:[Vertex Content Word Count]],0),FALSE)</f>
        <v>58</v>
      </c>
    </row>
    <row r="67" spans="1:3" ht="15">
      <c r="A67" s="78" t="s">
        <v>2046</v>
      </c>
      <c r="B67" s="84" t="s">
        <v>241</v>
      </c>
      <c r="C67" s="78">
        <f>VLOOKUP(GroupVertices[[#This Row],[Vertex]],Vertices[],MATCH("ID",Vertices[[#Headers],[Vertex]:[Vertex Content Word Count]],0),FALSE)</f>
        <v>44</v>
      </c>
    </row>
    <row r="68" spans="1:3" ht="15">
      <c r="A68" s="78" t="s">
        <v>2046</v>
      </c>
      <c r="B68" s="84" t="s">
        <v>240</v>
      </c>
      <c r="C68" s="78">
        <f>VLOOKUP(GroupVertices[[#This Row],[Vertex]],Vertices[],MATCH("ID",Vertices[[#Headers],[Vertex]:[Vertex Content Word Count]],0),FALSE)</f>
        <v>43</v>
      </c>
    </row>
    <row r="69" spans="1:3" ht="15">
      <c r="A69" s="78" t="s">
        <v>2046</v>
      </c>
      <c r="B69" s="84" t="s">
        <v>271</v>
      </c>
      <c r="C69" s="78">
        <f>VLOOKUP(GroupVertices[[#This Row],[Vertex]],Vertices[],MATCH("ID",Vertices[[#Headers],[Vertex]:[Vertex Content Word Count]],0),FALSE)</f>
        <v>40</v>
      </c>
    </row>
    <row r="70" spans="1:3" ht="15">
      <c r="A70" s="78" t="s">
        <v>2046</v>
      </c>
      <c r="B70" s="84" t="s">
        <v>239</v>
      </c>
      <c r="C70" s="78">
        <f>VLOOKUP(GroupVertices[[#This Row],[Vertex]],Vertices[],MATCH("ID",Vertices[[#Headers],[Vertex]:[Vertex Content Word Count]],0),FALSE)</f>
        <v>42</v>
      </c>
    </row>
    <row r="71" spans="1:3" ht="15">
      <c r="A71" s="78" t="s">
        <v>2046</v>
      </c>
      <c r="B71" s="84" t="s">
        <v>238</v>
      </c>
      <c r="C71" s="78">
        <f>VLOOKUP(GroupVertices[[#This Row],[Vertex]],Vertices[],MATCH("ID",Vertices[[#Headers],[Vertex]:[Vertex Content Word Count]],0),FALSE)</f>
        <v>41</v>
      </c>
    </row>
    <row r="72" spans="1:3" ht="15">
      <c r="A72" s="78" t="s">
        <v>2046</v>
      </c>
      <c r="B72" s="84" t="s">
        <v>237</v>
      </c>
      <c r="C72" s="78">
        <f>VLOOKUP(GroupVertices[[#This Row],[Vertex]],Vertices[],MATCH("ID",Vertices[[#Headers],[Vertex]:[Vertex Content Word Count]],0),FALSE)</f>
        <v>39</v>
      </c>
    </row>
    <row r="73" spans="1:3" ht="15">
      <c r="A73" s="78" t="s">
        <v>2046</v>
      </c>
      <c r="B73" s="84" t="s">
        <v>230</v>
      </c>
      <c r="C73" s="78">
        <f>VLOOKUP(GroupVertices[[#This Row],[Vertex]],Vertices[],MATCH("ID",Vertices[[#Headers],[Vertex]:[Vertex Content Word Count]],0),FALSE)</f>
        <v>31</v>
      </c>
    </row>
    <row r="74" spans="1:3" ht="15">
      <c r="A74" s="78" t="s">
        <v>2046</v>
      </c>
      <c r="B74" s="84" t="s">
        <v>216</v>
      </c>
      <c r="C74" s="78">
        <f>VLOOKUP(GroupVertices[[#This Row],[Vertex]],Vertices[],MATCH("ID",Vertices[[#Headers],[Vertex]:[Vertex Content Word Count]],0),FALSE)</f>
        <v>14</v>
      </c>
    </row>
    <row r="75" spans="1:3" ht="15">
      <c r="A75" s="78" t="s">
        <v>2046</v>
      </c>
      <c r="B75" s="84" t="s">
        <v>215</v>
      </c>
      <c r="C75" s="78">
        <f>VLOOKUP(GroupVertices[[#This Row],[Vertex]],Vertices[],MATCH("ID",Vertices[[#Headers],[Vertex]:[Vertex Content Word Count]],0),FALSE)</f>
        <v>13</v>
      </c>
    </row>
    <row r="76" spans="1:3" ht="15">
      <c r="A76" s="78" t="s">
        <v>2047</v>
      </c>
      <c r="B76" s="84" t="s">
        <v>234</v>
      </c>
      <c r="C76" s="78">
        <f>VLOOKUP(GroupVertices[[#This Row],[Vertex]],Vertices[],MATCH("ID",Vertices[[#Headers],[Vertex]:[Vertex Content Word Count]],0),FALSE)</f>
        <v>34</v>
      </c>
    </row>
    <row r="77" spans="1:3" ht="15">
      <c r="A77" s="78" t="s">
        <v>2047</v>
      </c>
      <c r="B77" s="84" t="s">
        <v>226</v>
      </c>
      <c r="C77" s="78">
        <f>VLOOKUP(GroupVertices[[#This Row],[Vertex]],Vertices[],MATCH("ID",Vertices[[#Headers],[Vertex]:[Vertex Content Word Count]],0),FALSE)</f>
        <v>17</v>
      </c>
    </row>
    <row r="78" spans="1:3" ht="15">
      <c r="A78" s="78" t="s">
        <v>2047</v>
      </c>
      <c r="B78" s="84" t="s">
        <v>267</v>
      </c>
      <c r="C78" s="78">
        <f>VLOOKUP(GroupVertices[[#This Row],[Vertex]],Vertices[],MATCH("ID",Vertices[[#Headers],[Vertex]:[Vertex Content Word Count]],0),FALSE)</f>
        <v>16</v>
      </c>
    </row>
    <row r="79" spans="1:3" ht="15">
      <c r="A79" s="78" t="s">
        <v>2047</v>
      </c>
      <c r="B79" s="84" t="s">
        <v>233</v>
      </c>
      <c r="C79" s="78">
        <f>VLOOKUP(GroupVertices[[#This Row],[Vertex]],Vertices[],MATCH("ID",Vertices[[#Headers],[Vertex]:[Vertex Content Word Count]],0),FALSE)</f>
        <v>33</v>
      </c>
    </row>
    <row r="80" spans="1:3" ht="15">
      <c r="A80" s="78" t="s">
        <v>2047</v>
      </c>
      <c r="B80" s="84" t="s">
        <v>232</v>
      </c>
      <c r="C80" s="78">
        <f>VLOOKUP(GroupVertices[[#This Row],[Vertex]],Vertices[],MATCH("ID",Vertices[[#Headers],[Vertex]:[Vertex Content Word Count]],0),FALSE)</f>
        <v>32</v>
      </c>
    </row>
    <row r="81" spans="1:3" ht="15">
      <c r="A81" s="78" t="s">
        <v>2047</v>
      </c>
      <c r="B81" s="84" t="s">
        <v>231</v>
      </c>
      <c r="C81" s="78">
        <f>VLOOKUP(GroupVertices[[#This Row],[Vertex]],Vertices[],MATCH("ID",Vertices[[#Headers],[Vertex]:[Vertex Content Word Count]],0),FALSE)</f>
        <v>30</v>
      </c>
    </row>
    <row r="82" spans="1:3" ht="15">
      <c r="A82" s="78" t="s">
        <v>2047</v>
      </c>
      <c r="B82" s="84" t="s">
        <v>224</v>
      </c>
      <c r="C82" s="78">
        <f>VLOOKUP(GroupVertices[[#This Row],[Vertex]],Vertices[],MATCH("ID",Vertices[[#Headers],[Vertex]:[Vertex Content Word Count]],0),FALSE)</f>
        <v>18</v>
      </c>
    </row>
    <row r="83" spans="1:3" ht="15">
      <c r="A83" s="78" t="s">
        <v>2047</v>
      </c>
      <c r="B83" s="84" t="s">
        <v>229</v>
      </c>
      <c r="C83" s="78">
        <f>VLOOKUP(GroupVertices[[#This Row],[Vertex]],Vertices[],MATCH("ID",Vertices[[#Headers],[Vertex]:[Vertex Content Word Count]],0),FALSE)</f>
        <v>29</v>
      </c>
    </row>
    <row r="84" spans="1:3" ht="15">
      <c r="A84" s="78" t="s">
        <v>2047</v>
      </c>
      <c r="B84" s="84" t="s">
        <v>228</v>
      </c>
      <c r="C84" s="78">
        <f>VLOOKUP(GroupVertices[[#This Row],[Vertex]],Vertices[],MATCH("ID",Vertices[[#Headers],[Vertex]:[Vertex Content Word Count]],0),FALSE)</f>
        <v>28</v>
      </c>
    </row>
    <row r="85" spans="1:3" ht="15">
      <c r="A85" s="78" t="s">
        <v>2047</v>
      </c>
      <c r="B85" s="84" t="s">
        <v>227</v>
      </c>
      <c r="C85" s="78">
        <f>VLOOKUP(GroupVertices[[#This Row],[Vertex]],Vertices[],MATCH("ID",Vertices[[#Headers],[Vertex]:[Vertex Content Word Count]],0),FALSE)</f>
        <v>27</v>
      </c>
    </row>
    <row r="86" spans="1:3" ht="15">
      <c r="A86" s="78" t="s">
        <v>2047</v>
      </c>
      <c r="B86" s="84" t="s">
        <v>225</v>
      </c>
      <c r="C86" s="78">
        <f>VLOOKUP(GroupVertices[[#This Row],[Vertex]],Vertices[],MATCH("ID",Vertices[[#Headers],[Vertex]:[Vertex Content Word Count]],0),FALSE)</f>
        <v>26</v>
      </c>
    </row>
    <row r="87" spans="1:3" ht="15">
      <c r="A87" s="78" t="s">
        <v>2047</v>
      </c>
      <c r="B87" s="84" t="s">
        <v>268</v>
      </c>
      <c r="C87" s="78">
        <f>VLOOKUP(GroupVertices[[#This Row],[Vertex]],Vertices[],MATCH("ID",Vertices[[#Headers],[Vertex]:[Vertex Content Word Count]],0),FALSE)</f>
        <v>25</v>
      </c>
    </row>
    <row r="88" spans="1:3" ht="15">
      <c r="A88" s="78" t="s">
        <v>2047</v>
      </c>
      <c r="B88" s="84" t="s">
        <v>223</v>
      </c>
      <c r="C88" s="78">
        <f>VLOOKUP(GroupVertices[[#This Row],[Vertex]],Vertices[],MATCH("ID",Vertices[[#Headers],[Vertex]:[Vertex Content Word Count]],0),FALSE)</f>
        <v>24</v>
      </c>
    </row>
    <row r="89" spans="1:3" ht="15">
      <c r="A89" s="78" t="s">
        <v>2047</v>
      </c>
      <c r="B89" s="84" t="s">
        <v>222</v>
      </c>
      <c r="C89" s="78">
        <f>VLOOKUP(GroupVertices[[#This Row],[Vertex]],Vertices[],MATCH("ID",Vertices[[#Headers],[Vertex]:[Vertex Content Word Count]],0),FALSE)</f>
        <v>23</v>
      </c>
    </row>
    <row r="90" spans="1:3" ht="15">
      <c r="A90" s="78" t="s">
        <v>2047</v>
      </c>
      <c r="B90" s="84" t="s">
        <v>221</v>
      </c>
      <c r="C90" s="78">
        <f>VLOOKUP(GroupVertices[[#This Row],[Vertex]],Vertices[],MATCH("ID",Vertices[[#Headers],[Vertex]:[Vertex Content Word Count]],0),FALSE)</f>
        <v>22</v>
      </c>
    </row>
    <row r="91" spans="1:3" ht="15">
      <c r="A91" s="78" t="s">
        <v>2047</v>
      </c>
      <c r="B91" s="84" t="s">
        <v>220</v>
      </c>
      <c r="C91" s="78">
        <f>VLOOKUP(GroupVertices[[#This Row],[Vertex]],Vertices[],MATCH("ID",Vertices[[#Headers],[Vertex]:[Vertex Content Word Count]],0),FALSE)</f>
        <v>21</v>
      </c>
    </row>
    <row r="92" spans="1:3" ht="15">
      <c r="A92" s="78" t="s">
        <v>2047</v>
      </c>
      <c r="B92" s="84" t="s">
        <v>219</v>
      </c>
      <c r="C92" s="78">
        <f>VLOOKUP(GroupVertices[[#This Row],[Vertex]],Vertices[],MATCH("ID",Vertices[[#Headers],[Vertex]:[Vertex Content Word Count]],0),FALSE)</f>
        <v>20</v>
      </c>
    </row>
    <row r="93" spans="1:3" ht="15">
      <c r="A93" s="78" t="s">
        <v>2047</v>
      </c>
      <c r="B93" s="84" t="s">
        <v>218</v>
      </c>
      <c r="C93" s="78">
        <f>VLOOKUP(GroupVertices[[#This Row],[Vertex]],Vertices[],MATCH("ID",Vertices[[#Headers],[Vertex]:[Vertex Content Word Count]],0),FALSE)</f>
        <v>19</v>
      </c>
    </row>
    <row r="94" spans="1:3" ht="15">
      <c r="A94" s="78" t="s">
        <v>2047</v>
      </c>
      <c r="B94" s="84" t="s">
        <v>217</v>
      </c>
      <c r="C94" s="78">
        <f>VLOOKUP(GroupVertices[[#This Row],[Vertex]],Vertices[],MATCH("ID",Vertices[[#Headers],[Vertex]:[Vertex Content Word Count]],0),FALSE)</f>
        <v>15</v>
      </c>
    </row>
    <row r="95" spans="1:3" ht="15">
      <c r="A95" s="78" t="s">
        <v>2048</v>
      </c>
      <c r="B95" s="84" t="s">
        <v>247</v>
      </c>
      <c r="C95" s="78">
        <f>VLOOKUP(GroupVertices[[#This Row],[Vertex]],Vertices[],MATCH("ID",Vertices[[#Headers],[Vertex]:[Vertex Content Word Count]],0),FALSE)</f>
        <v>55</v>
      </c>
    </row>
    <row r="96" spans="1:3" ht="15">
      <c r="A96" s="78" t="s">
        <v>2048</v>
      </c>
      <c r="B96" s="84" t="s">
        <v>278</v>
      </c>
      <c r="C96" s="78">
        <f>VLOOKUP(GroupVertices[[#This Row],[Vertex]],Vertices[],MATCH("ID",Vertices[[#Headers],[Vertex]:[Vertex Content Word Count]],0),FALSE)</f>
        <v>57</v>
      </c>
    </row>
    <row r="97" spans="1:3" ht="15">
      <c r="A97" s="78" t="s">
        <v>2048</v>
      </c>
      <c r="B97" s="84" t="s">
        <v>277</v>
      </c>
      <c r="C97" s="78">
        <f>VLOOKUP(GroupVertices[[#This Row],[Vertex]],Vertices[],MATCH("ID",Vertices[[#Headers],[Vertex]:[Vertex Content Word Count]],0),FALSE)</f>
        <v>56</v>
      </c>
    </row>
    <row r="98" spans="1:3" ht="15">
      <c r="A98" s="78" t="s">
        <v>2048</v>
      </c>
      <c r="B98" s="84" t="s">
        <v>272</v>
      </c>
      <c r="C98" s="78">
        <f>VLOOKUP(GroupVertices[[#This Row],[Vertex]],Vertices[],MATCH("ID",Vertices[[#Headers],[Vertex]:[Vertex Content Word Count]],0),FALSE)</f>
        <v>46</v>
      </c>
    </row>
    <row r="99" spans="1:3" ht="15">
      <c r="A99" s="78" t="s">
        <v>2048</v>
      </c>
      <c r="B99" s="84" t="s">
        <v>243</v>
      </c>
      <c r="C99" s="78">
        <f>VLOOKUP(GroupVertices[[#This Row],[Vertex]],Vertices[],MATCH("ID",Vertices[[#Headers],[Vertex]:[Vertex Content Word Count]],0),FALSE)</f>
        <v>47</v>
      </c>
    </row>
    <row r="100" spans="1:3" ht="15">
      <c r="A100" s="78" t="s">
        <v>2048</v>
      </c>
      <c r="B100" s="84" t="s">
        <v>275</v>
      </c>
      <c r="C100" s="78">
        <f>VLOOKUP(GroupVertices[[#This Row],[Vertex]],Vertices[],MATCH("ID",Vertices[[#Headers],[Vertex]:[Vertex Content Word Count]],0),FALSE)</f>
        <v>50</v>
      </c>
    </row>
    <row r="101" spans="1:3" ht="15">
      <c r="A101" s="78" t="s">
        <v>2048</v>
      </c>
      <c r="B101" s="84" t="s">
        <v>274</v>
      </c>
      <c r="C101" s="78">
        <f>VLOOKUP(GroupVertices[[#This Row],[Vertex]],Vertices[],MATCH("ID",Vertices[[#Headers],[Vertex]:[Vertex Content Word Count]],0),FALSE)</f>
        <v>49</v>
      </c>
    </row>
    <row r="102" spans="1:3" ht="15">
      <c r="A102" s="78" t="s">
        <v>2048</v>
      </c>
      <c r="B102" s="84" t="s">
        <v>273</v>
      </c>
      <c r="C102" s="78">
        <f>VLOOKUP(GroupVertices[[#This Row],[Vertex]],Vertices[],MATCH("ID",Vertices[[#Headers],[Vertex]:[Vertex Content Word Count]],0),FALSE)</f>
        <v>48</v>
      </c>
    </row>
    <row r="103" spans="1:3" ht="15">
      <c r="A103" s="78" t="s">
        <v>2048</v>
      </c>
      <c r="B103" s="84" t="s">
        <v>242</v>
      </c>
      <c r="C103" s="78">
        <f>VLOOKUP(GroupVertices[[#This Row],[Vertex]],Vertices[],MATCH("ID",Vertices[[#Headers],[Vertex]:[Vertex Content Word Count]],0),FALSE)</f>
        <v>45</v>
      </c>
    </row>
    <row r="104" spans="1:3" ht="15">
      <c r="A104" s="78" t="s">
        <v>2049</v>
      </c>
      <c r="B104" s="84" t="s">
        <v>261</v>
      </c>
      <c r="C104" s="78">
        <f>VLOOKUP(GroupVertices[[#This Row],[Vertex]],Vertices[],MATCH("ID",Vertices[[#Headers],[Vertex]:[Vertex Content Word Count]],0),FALSE)</f>
        <v>126</v>
      </c>
    </row>
    <row r="105" spans="1:3" ht="15">
      <c r="A105" s="78" t="s">
        <v>2049</v>
      </c>
      <c r="B105" s="84" t="s">
        <v>266</v>
      </c>
      <c r="C105" s="78">
        <f>VLOOKUP(GroupVertices[[#This Row],[Vertex]],Vertices[],MATCH("ID",Vertices[[#Headers],[Vertex]:[Vertex Content Word Count]],0),FALSE)</f>
        <v>12</v>
      </c>
    </row>
    <row r="106" spans="1:3" ht="15">
      <c r="A106" s="78" t="s">
        <v>2049</v>
      </c>
      <c r="B106" s="84" t="s">
        <v>214</v>
      </c>
      <c r="C106" s="78">
        <f>VLOOKUP(GroupVertices[[#This Row],[Vertex]],Vertices[],MATCH("ID",Vertices[[#Headers],[Vertex]:[Vertex Content Word Count]],0),FALSE)</f>
        <v>8</v>
      </c>
    </row>
    <row r="107" spans="1:3" ht="15">
      <c r="A107" s="78" t="s">
        <v>2049</v>
      </c>
      <c r="B107" s="84" t="s">
        <v>265</v>
      </c>
      <c r="C107" s="78">
        <f>VLOOKUP(GroupVertices[[#This Row],[Vertex]],Vertices[],MATCH("ID",Vertices[[#Headers],[Vertex]:[Vertex Content Word Count]],0),FALSE)</f>
        <v>11</v>
      </c>
    </row>
    <row r="108" spans="1:3" ht="15">
      <c r="A108" s="78" t="s">
        <v>2049</v>
      </c>
      <c r="B108" s="84" t="s">
        <v>264</v>
      </c>
      <c r="C108" s="78">
        <f>VLOOKUP(GroupVertices[[#This Row],[Vertex]],Vertices[],MATCH("ID",Vertices[[#Headers],[Vertex]:[Vertex Content Word Count]],0),FALSE)</f>
        <v>10</v>
      </c>
    </row>
    <row r="109" spans="1:3" ht="15">
      <c r="A109" s="78" t="s">
        <v>2049</v>
      </c>
      <c r="B109" s="84" t="s">
        <v>263</v>
      </c>
      <c r="C109" s="78">
        <f>VLOOKUP(GroupVertices[[#This Row],[Vertex]],Vertices[],MATCH("ID",Vertices[[#Headers],[Vertex]:[Vertex Content Word Count]],0),FALSE)</f>
        <v>9</v>
      </c>
    </row>
    <row r="110" spans="1:3" ht="15">
      <c r="A110" s="78" t="s">
        <v>2050</v>
      </c>
      <c r="B110" s="84" t="s">
        <v>213</v>
      </c>
      <c r="C110" s="78">
        <f>VLOOKUP(GroupVertices[[#This Row],[Vertex]],Vertices[],MATCH("ID",Vertices[[#Headers],[Vertex]:[Vertex Content Word Count]],0),FALSE)</f>
        <v>7</v>
      </c>
    </row>
    <row r="111" spans="1:3" ht="15">
      <c r="A111" s="78" t="s">
        <v>2050</v>
      </c>
      <c r="B111" s="84" t="s">
        <v>248</v>
      </c>
      <c r="C111" s="78">
        <f>VLOOKUP(GroupVertices[[#This Row],[Vertex]],Vertices[],MATCH("ID",Vertices[[#Headers],[Vertex]:[Vertex Content Word Count]],0),FALSE)</f>
        <v>5</v>
      </c>
    </row>
    <row r="112" spans="1:3" ht="15">
      <c r="A112" s="78" t="s">
        <v>2050</v>
      </c>
      <c r="B112" s="84" t="s">
        <v>262</v>
      </c>
      <c r="C112" s="78">
        <f>VLOOKUP(GroupVertices[[#This Row],[Vertex]],Vertices[],MATCH("ID",Vertices[[#Headers],[Vertex]:[Vertex Content Word Count]],0),FALSE)</f>
        <v>4</v>
      </c>
    </row>
    <row r="113" spans="1:3" ht="15">
      <c r="A113" s="78" t="s">
        <v>2050</v>
      </c>
      <c r="B113" s="84" t="s">
        <v>212</v>
      </c>
      <c r="C113" s="78">
        <f>VLOOKUP(GroupVertices[[#This Row],[Vertex]],Vertices[],MATCH("ID",Vertices[[#Headers],[Vertex]:[Vertex Content Word Count]],0),FALSE)</f>
        <v>3</v>
      </c>
    </row>
    <row r="114" spans="1:3" ht="15">
      <c r="A114" s="78" t="s">
        <v>2051</v>
      </c>
      <c r="B114" s="84" t="s">
        <v>290</v>
      </c>
      <c r="C114" s="78">
        <f>VLOOKUP(GroupVertices[[#This Row],[Vertex]],Vertices[],MATCH("ID",Vertices[[#Headers],[Vertex]:[Vertex Content Word Count]],0),FALSE)</f>
        <v>73</v>
      </c>
    </row>
    <row r="115" spans="1:3" ht="15">
      <c r="A115" s="78" t="s">
        <v>2051</v>
      </c>
      <c r="B115" s="84" t="s">
        <v>253</v>
      </c>
      <c r="C115" s="78">
        <f>VLOOKUP(GroupVertices[[#This Row],[Vertex]],Vertices[],MATCH("ID",Vertices[[#Headers],[Vertex]:[Vertex Content Word Count]],0),FALSE)</f>
        <v>72</v>
      </c>
    </row>
    <row r="116" spans="1:3" ht="15">
      <c r="A116" s="78" t="s">
        <v>2052</v>
      </c>
      <c r="B116" s="84" t="s">
        <v>289</v>
      </c>
      <c r="C116" s="78">
        <f>VLOOKUP(GroupVertices[[#This Row],[Vertex]],Vertices[],MATCH("ID",Vertices[[#Headers],[Vertex]:[Vertex Content Word Count]],0),FALSE)</f>
        <v>71</v>
      </c>
    </row>
    <row r="117" spans="1:3" ht="15">
      <c r="A117" s="78" t="s">
        <v>2052</v>
      </c>
      <c r="B117" s="84" t="s">
        <v>252</v>
      </c>
      <c r="C117" s="78">
        <f>VLOOKUP(GroupVertices[[#This Row],[Vertex]],Vertices[],MATCH("ID",Vertices[[#Headers],[Vertex]:[Vertex Content Word Count]],0),FALSE)</f>
        <v>70</v>
      </c>
    </row>
    <row r="118" spans="1:3" ht="15">
      <c r="A118" s="78" t="s">
        <v>2053</v>
      </c>
      <c r="B118" s="84" t="s">
        <v>276</v>
      </c>
      <c r="C118" s="78">
        <f>VLOOKUP(GroupVertices[[#This Row],[Vertex]],Vertices[],MATCH("ID",Vertices[[#Headers],[Vertex]:[Vertex Content Word Count]],0),FALSE)</f>
        <v>54</v>
      </c>
    </row>
    <row r="119" spans="1:3" ht="15">
      <c r="A119" s="78" t="s">
        <v>2053</v>
      </c>
      <c r="B119" s="84" t="s">
        <v>246</v>
      </c>
      <c r="C119" s="78">
        <f>VLOOKUP(GroupVertices[[#This Row],[Vertex]],Vertices[],MATCH("ID",Vertices[[#Headers],[Vertex]:[Vertex Content Word Count]],0),FALSE)</f>
        <v>53</v>
      </c>
    </row>
    <row r="120" spans="1:3" ht="15">
      <c r="A120" s="78" t="s">
        <v>2054</v>
      </c>
      <c r="B120" s="84" t="s">
        <v>245</v>
      </c>
      <c r="C120" s="78">
        <f>VLOOKUP(GroupVertices[[#This Row],[Vertex]],Vertices[],MATCH("ID",Vertices[[#Headers],[Vertex]:[Vertex Content Word Count]],0),FALSE)</f>
        <v>52</v>
      </c>
    </row>
    <row r="121" spans="1:3" ht="15">
      <c r="A121" s="78" t="s">
        <v>2054</v>
      </c>
      <c r="B121" s="84" t="s">
        <v>244</v>
      </c>
      <c r="C121" s="78">
        <f>VLOOKUP(GroupVertices[[#This Row],[Vertex]],Vertices[],MATCH("ID",Vertices[[#Headers],[Vertex]:[Vertex Content Word Count]],0),FALSE)</f>
        <v>51</v>
      </c>
    </row>
    <row r="122" spans="1:3" ht="15">
      <c r="A122" s="78" t="s">
        <v>2055</v>
      </c>
      <c r="B122" s="84" t="s">
        <v>270</v>
      </c>
      <c r="C122" s="78">
        <f>VLOOKUP(GroupVertices[[#This Row],[Vertex]],Vertices[],MATCH("ID",Vertices[[#Headers],[Vertex]:[Vertex Content Word Count]],0),FALSE)</f>
        <v>38</v>
      </c>
    </row>
    <row r="123" spans="1:3" ht="15">
      <c r="A123" s="78" t="s">
        <v>2055</v>
      </c>
      <c r="B123" s="84" t="s">
        <v>236</v>
      </c>
      <c r="C123" s="78">
        <f>VLOOKUP(GroupVertices[[#This Row],[Vertex]],Vertices[],MATCH("ID",Vertices[[#Headers],[Vertex]:[Vertex Content Word Count]],0),FALSE)</f>
        <v>37</v>
      </c>
    </row>
    <row r="124" spans="1:3" ht="15">
      <c r="A124" s="78" t="s">
        <v>2056</v>
      </c>
      <c r="B124" s="84" t="s">
        <v>235</v>
      </c>
      <c r="C124" s="78">
        <f>VLOOKUP(GroupVertices[[#This Row],[Vertex]],Vertices[],MATCH("ID",Vertices[[#Headers],[Vertex]:[Vertex Content Word Count]],0),FALSE)</f>
        <v>35</v>
      </c>
    </row>
    <row r="125" spans="1:3" ht="15">
      <c r="A125" s="78" t="s">
        <v>2056</v>
      </c>
      <c r="B125" s="84" t="s">
        <v>269</v>
      </c>
      <c r="C125" s="78">
        <f>VLOOKUP(GroupVertices[[#This Row],[Vertex]],Vertices[],MATCH("ID",Vertices[[#Headers],[Vertex]:[Vertex Content Word Count]],0),FALSE)</f>
        <v>36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0"/>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2553</v>
      </c>
      <c r="B2" s="34" t="s">
        <v>2007</v>
      </c>
      <c r="D2" s="31">
        <f>MIN(Vertices[Degree])</f>
        <v>0</v>
      </c>
      <c r="E2" s="3">
        <f>COUNTIF(Vertices[Degree],"&gt;= "&amp;D2)-COUNTIF(Vertices[Degree],"&gt;="&amp;D3)</f>
        <v>0</v>
      </c>
      <c r="F2" s="37">
        <f>MIN(Vertices[In-Degree])</f>
        <v>0</v>
      </c>
      <c r="G2" s="38">
        <f>COUNTIF(Vertices[In-Degree],"&gt;= "&amp;F2)-COUNTIF(Vertices[In-Degree],"&gt;="&amp;F3)</f>
        <v>27</v>
      </c>
      <c r="H2" s="37">
        <f>MIN(Vertices[Out-Degree])</f>
        <v>0</v>
      </c>
      <c r="I2" s="38">
        <f>COUNTIF(Vertices[Out-Degree],"&gt;= "&amp;H2)-COUNTIF(Vertices[Out-Degree],"&gt;="&amp;H3)</f>
        <v>85</v>
      </c>
      <c r="J2" s="37">
        <f>MIN(Vertices[Betweenness Centrality])</f>
        <v>0</v>
      </c>
      <c r="K2" s="38">
        <f>COUNTIF(Vertices[Betweenness Centrality],"&gt;= "&amp;J2)-COUNTIF(Vertices[Betweenness Centrality],"&gt;="&amp;J3)</f>
        <v>119</v>
      </c>
      <c r="L2" s="37">
        <f>MIN(Vertices[Closeness Centrality])</f>
        <v>0.002653</v>
      </c>
      <c r="M2" s="38">
        <f>COUNTIF(Vertices[Closeness Centrality],"&gt;= "&amp;L2)-COUNTIF(Vertices[Closeness Centrality],"&gt;="&amp;L3)</f>
        <v>10</v>
      </c>
      <c r="N2" s="37">
        <f>MIN(Vertices[Eigenvector Centrality])</f>
        <v>0.00052</v>
      </c>
      <c r="O2" s="38">
        <f>COUNTIF(Vertices[Eigenvector Centrality],"&gt;= "&amp;N2)-COUNTIF(Vertices[Eigenvector Centrality],"&gt;="&amp;N3)</f>
        <v>11</v>
      </c>
      <c r="P2" s="37">
        <f>MIN(Vertices[PageRank])</f>
        <v>0.329673</v>
      </c>
      <c r="Q2" s="38">
        <f>COUNTIF(Vertices[PageRank],"&gt;= "&amp;P2)-COUNTIF(Vertices[PageRank],"&gt;="&amp;P3)</f>
        <v>107</v>
      </c>
      <c r="R2" s="37">
        <f>MIN(Vertices[Clustering Coefficient])</f>
        <v>0</v>
      </c>
      <c r="S2" s="43">
        <f>COUNTIF(Vertices[Clustering Coefficient],"&gt;= "&amp;R2)-COUNTIF(Vertices[Clustering Coefficient],"&gt;="&amp;R3)</f>
        <v>82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0.9090909090909091</v>
      </c>
      <c r="G3" s="40">
        <f>COUNTIF(Vertices[In-Degree],"&gt;= "&amp;F3)-COUNTIF(Vertices[In-Degree],"&gt;="&amp;F4)</f>
        <v>76</v>
      </c>
      <c r="H3" s="39">
        <f aca="true" t="shared" si="3" ref="H3:H26">H2+($H$57-$H$2)/BinDivisor</f>
        <v>1.4</v>
      </c>
      <c r="I3" s="40">
        <f>COUNTIF(Vertices[Out-Degree],"&gt;= "&amp;H3)-COUNTIF(Vertices[Out-Degree],"&gt;="&amp;H4)</f>
        <v>15</v>
      </c>
      <c r="J3" s="39">
        <f aca="true" t="shared" si="4" ref="J3:J26">J2+($J$57-$J$2)/BinDivisor</f>
        <v>265.39151514545455</v>
      </c>
      <c r="K3" s="40">
        <f>COUNTIF(Vertices[Betweenness Centrality],"&gt;= "&amp;J3)-COUNTIF(Vertices[Betweenness Centrality],"&gt;="&amp;J4)</f>
        <v>1</v>
      </c>
      <c r="L3" s="39">
        <f aca="true" t="shared" si="5" ref="L3:L26">L2+($L$57-$L$2)/BinDivisor</f>
        <v>0.0027394363636363637</v>
      </c>
      <c r="M3" s="40">
        <f>COUNTIF(Vertices[Closeness Centrality],"&gt;= "&amp;L3)-COUNTIF(Vertices[Closeness Centrality],"&gt;="&amp;L4)</f>
        <v>2</v>
      </c>
      <c r="N3" s="39">
        <f aca="true" t="shared" si="6" ref="N3:N26">N2+($N$57-$N$2)/BinDivisor</f>
        <v>0.0019605272727272727</v>
      </c>
      <c r="O3" s="40">
        <f>COUNTIF(Vertices[Eigenvector Centrality],"&gt;= "&amp;N3)-COUNTIF(Vertices[Eigenvector Centrality],"&gt;="&amp;N4)</f>
        <v>1</v>
      </c>
      <c r="P3" s="39">
        <f aca="true" t="shared" si="7" ref="P3:P26">P2+($P$57-$P$2)/BinDivisor</f>
        <v>0.9693312000000001</v>
      </c>
      <c r="Q3" s="40">
        <f>COUNTIF(Vertices[PageRank],"&gt;= "&amp;P3)-COUNTIF(Vertices[PageRank],"&gt;="&amp;P4)</f>
        <v>10</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124</v>
      </c>
      <c r="D4" s="32">
        <f t="shared" si="1"/>
        <v>0</v>
      </c>
      <c r="E4" s="3">
        <f>COUNTIF(Vertices[Degree],"&gt;= "&amp;D4)-COUNTIF(Vertices[Degree],"&gt;="&amp;D5)</f>
        <v>0</v>
      </c>
      <c r="F4" s="37">
        <f t="shared" si="2"/>
        <v>1.8181818181818181</v>
      </c>
      <c r="G4" s="38">
        <f>COUNTIF(Vertices[In-Degree],"&gt;= "&amp;F4)-COUNTIF(Vertices[In-Degree],"&gt;="&amp;F5)</f>
        <v>12</v>
      </c>
      <c r="H4" s="37">
        <f t="shared" si="3"/>
        <v>2.8</v>
      </c>
      <c r="I4" s="38">
        <f>COUNTIF(Vertices[Out-Degree],"&gt;= "&amp;H4)-COUNTIF(Vertices[Out-Degree],"&gt;="&amp;H5)</f>
        <v>15</v>
      </c>
      <c r="J4" s="37">
        <f t="shared" si="4"/>
        <v>530.7830302909091</v>
      </c>
      <c r="K4" s="38">
        <f>COUNTIF(Vertices[Betweenness Centrality],"&gt;= "&amp;J4)-COUNTIF(Vertices[Betweenness Centrality],"&gt;="&amp;J5)</f>
        <v>1</v>
      </c>
      <c r="L4" s="37">
        <f t="shared" si="5"/>
        <v>0.0028258727272727274</v>
      </c>
      <c r="M4" s="38">
        <f>COUNTIF(Vertices[Closeness Centrality],"&gt;= "&amp;L4)-COUNTIF(Vertices[Closeness Centrality],"&gt;="&amp;L5)</f>
        <v>0</v>
      </c>
      <c r="N4" s="37">
        <f t="shared" si="6"/>
        <v>0.0034010545454545454</v>
      </c>
      <c r="O4" s="38">
        <f>COUNTIF(Vertices[Eigenvector Centrality],"&gt;= "&amp;N4)-COUNTIF(Vertices[Eigenvector Centrality],"&gt;="&amp;N5)</f>
        <v>0</v>
      </c>
      <c r="P4" s="37">
        <f t="shared" si="7"/>
        <v>1.6089894</v>
      </c>
      <c r="Q4" s="38">
        <f>COUNTIF(Vertices[PageRank],"&gt;= "&amp;P4)-COUNTIF(Vertices[PageRank],"&gt;="&amp;P5)</f>
        <v>3</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2.727272727272727</v>
      </c>
      <c r="G5" s="40">
        <f>COUNTIF(Vertices[In-Degree],"&gt;= "&amp;F5)-COUNTIF(Vertices[In-Degree],"&gt;="&amp;F6)</f>
        <v>2</v>
      </c>
      <c r="H5" s="39">
        <f t="shared" si="3"/>
        <v>4.199999999999999</v>
      </c>
      <c r="I5" s="40">
        <f>COUNTIF(Vertices[Out-Degree],"&gt;= "&amp;H5)-COUNTIF(Vertices[Out-Degree],"&gt;="&amp;H6)</f>
        <v>4</v>
      </c>
      <c r="J5" s="39">
        <f t="shared" si="4"/>
        <v>796.1745454363636</v>
      </c>
      <c r="K5" s="40">
        <f>COUNTIF(Vertices[Betweenness Centrality],"&gt;= "&amp;J5)-COUNTIF(Vertices[Betweenness Centrality],"&gt;="&amp;J6)</f>
        <v>2</v>
      </c>
      <c r="L5" s="39">
        <f t="shared" si="5"/>
        <v>0.002912309090909091</v>
      </c>
      <c r="M5" s="40">
        <f>COUNTIF(Vertices[Closeness Centrality],"&gt;= "&amp;L5)-COUNTIF(Vertices[Closeness Centrality],"&gt;="&amp;L6)</f>
        <v>0</v>
      </c>
      <c r="N5" s="39">
        <f t="shared" si="6"/>
        <v>0.0048415818181818185</v>
      </c>
      <c r="O5" s="40">
        <f>COUNTIF(Vertices[Eigenvector Centrality],"&gt;= "&amp;N5)-COUNTIF(Vertices[Eigenvector Centrality],"&gt;="&amp;N6)</f>
        <v>0</v>
      </c>
      <c r="P5" s="39">
        <f t="shared" si="7"/>
        <v>2.2486476</v>
      </c>
      <c r="Q5" s="40">
        <f>COUNTIF(Vertices[PageRank],"&gt;= "&amp;P5)-COUNTIF(Vertices[PageRank],"&gt;="&amp;P6)</f>
        <v>0</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157</v>
      </c>
      <c r="D6" s="32">
        <f t="shared" si="1"/>
        <v>0</v>
      </c>
      <c r="E6" s="3">
        <f>COUNTIF(Vertices[Degree],"&gt;= "&amp;D6)-COUNTIF(Vertices[Degree],"&gt;="&amp;D7)</f>
        <v>0</v>
      </c>
      <c r="F6" s="37">
        <f t="shared" si="2"/>
        <v>3.6363636363636362</v>
      </c>
      <c r="G6" s="38">
        <f>COUNTIF(Vertices[In-Degree],"&gt;= "&amp;F6)-COUNTIF(Vertices[In-Degree],"&gt;="&amp;F7)</f>
        <v>1</v>
      </c>
      <c r="H6" s="37">
        <f t="shared" si="3"/>
        <v>5.6</v>
      </c>
      <c r="I6" s="38">
        <f>COUNTIF(Vertices[Out-Degree],"&gt;= "&amp;H6)-COUNTIF(Vertices[Out-Degree],"&gt;="&amp;H7)</f>
        <v>2</v>
      </c>
      <c r="J6" s="37">
        <f t="shared" si="4"/>
        <v>1061.5660605818182</v>
      </c>
      <c r="K6" s="38">
        <f>COUNTIF(Vertices[Betweenness Centrality],"&gt;= "&amp;J6)-COUNTIF(Vertices[Betweenness Centrality],"&gt;="&amp;J7)</f>
        <v>0</v>
      </c>
      <c r="L6" s="37">
        <f t="shared" si="5"/>
        <v>0.002998745454545455</v>
      </c>
      <c r="M6" s="38">
        <f>COUNTIF(Vertices[Closeness Centrality],"&gt;= "&amp;L6)-COUNTIF(Vertices[Closeness Centrality],"&gt;="&amp;L7)</f>
        <v>0</v>
      </c>
      <c r="N6" s="37">
        <f t="shared" si="6"/>
        <v>0.006282109090909091</v>
      </c>
      <c r="O6" s="38">
        <f>COUNTIF(Vertices[Eigenvector Centrality],"&gt;= "&amp;N6)-COUNTIF(Vertices[Eigenvector Centrality],"&gt;="&amp;N7)</f>
        <v>88</v>
      </c>
      <c r="P6" s="37">
        <f t="shared" si="7"/>
        <v>2.8883058</v>
      </c>
      <c r="Q6" s="38">
        <f>COUNTIF(Vertices[PageRank],"&gt;= "&amp;P6)-COUNTIF(Vertices[PageRank],"&gt;="&amp;P7)</f>
        <v>0</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249</v>
      </c>
      <c r="D7" s="32">
        <f t="shared" si="1"/>
        <v>0</v>
      </c>
      <c r="E7" s="3">
        <f>COUNTIF(Vertices[Degree],"&gt;= "&amp;D7)-COUNTIF(Vertices[Degree],"&gt;="&amp;D8)</f>
        <v>0</v>
      </c>
      <c r="F7" s="39">
        <f t="shared" si="2"/>
        <v>4.545454545454545</v>
      </c>
      <c r="G7" s="40">
        <f>COUNTIF(Vertices[In-Degree],"&gt;= "&amp;F7)-COUNTIF(Vertices[In-Degree],"&gt;="&amp;F8)</f>
        <v>2</v>
      </c>
      <c r="H7" s="39">
        <f t="shared" si="3"/>
        <v>7</v>
      </c>
      <c r="I7" s="40">
        <f>COUNTIF(Vertices[Out-Degree],"&gt;= "&amp;H7)-COUNTIF(Vertices[Out-Degree],"&gt;="&amp;H8)</f>
        <v>2</v>
      </c>
      <c r="J7" s="39">
        <f t="shared" si="4"/>
        <v>1326.9575757272728</v>
      </c>
      <c r="K7" s="40">
        <f>COUNTIF(Vertices[Betweenness Centrality],"&gt;= "&amp;J7)-COUNTIF(Vertices[Betweenness Centrality],"&gt;="&amp;J8)</f>
        <v>0</v>
      </c>
      <c r="L7" s="39">
        <f t="shared" si="5"/>
        <v>0.0030851818181818185</v>
      </c>
      <c r="M7" s="40">
        <f>COUNTIF(Vertices[Closeness Centrality],"&gt;= "&amp;L7)-COUNTIF(Vertices[Closeness Centrality],"&gt;="&amp;L8)</f>
        <v>0</v>
      </c>
      <c r="N7" s="39">
        <f t="shared" si="6"/>
        <v>0.007722636363636364</v>
      </c>
      <c r="O7" s="40">
        <f>COUNTIF(Vertices[Eigenvector Centrality],"&gt;= "&amp;N7)-COUNTIF(Vertices[Eigenvector Centrality],"&gt;="&amp;N8)</f>
        <v>5</v>
      </c>
      <c r="P7" s="39">
        <f t="shared" si="7"/>
        <v>3.527964</v>
      </c>
      <c r="Q7" s="40">
        <f>COUNTIF(Vertices[PageRank],"&gt;= "&amp;P7)-COUNTIF(Vertices[PageRank],"&gt;="&amp;P8)</f>
        <v>3</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406</v>
      </c>
      <c r="D8" s="32">
        <f t="shared" si="1"/>
        <v>0</v>
      </c>
      <c r="E8" s="3">
        <f>COUNTIF(Vertices[Degree],"&gt;= "&amp;D8)-COUNTIF(Vertices[Degree],"&gt;="&amp;D9)</f>
        <v>0</v>
      </c>
      <c r="F8" s="37">
        <f t="shared" si="2"/>
        <v>5.454545454545454</v>
      </c>
      <c r="G8" s="38">
        <f>COUNTIF(Vertices[In-Degree],"&gt;= "&amp;F8)-COUNTIF(Vertices[In-Degree],"&gt;="&amp;F9)</f>
        <v>0</v>
      </c>
      <c r="H8" s="37">
        <f t="shared" si="3"/>
        <v>8.4</v>
      </c>
      <c r="I8" s="38">
        <f>COUNTIF(Vertices[Out-Degree],"&gt;= "&amp;H8)-COUNTIF(Vertices[Out-Degree],"&gt;="&amp;H9)</f>
        <v>0</v>
      </c>
      <c r="J8" s="37">
        <f t="shared" si="4"/>
        <v>1592.3490908727274</v>
      </c>
      <c r="K8" s="38">
        <f>COUNTIF(Vertices[Betweenness Centrality],"&gt;= "&amp;J8)-COUNTIF(Vertices[Betweenness Centrality],"&gt;="&amp;J9)</f>
        <v>0</v>
      </c>
      <c r="L8" s="37">
        <f t="shared" si="5"/>
        <v>0.0031716181818181822</v>
      </c>
      <c r="M8" s="38">
        <f>COUNTIF(Vertices[Closeness Centrality],"&gt;= "&amp;L8)-COUNTIF(Vertices[Closeness Centrality],"&gt;="&amp;L9)</f>
        <v>0</v>
      </c>
      <c r="N8" s="37">
        <f t="shared" si="6"/>
        <v>0.009163163636363637</v>
      </c>
      <c r="O8" s="38">
        <f>COUNTIF(Vertices[Eigenvector Centrality],"&gt;= "&amp;N8)-COUNTIF(Vertices[Eigenvector Centrality],"&gt;="&amp;N9)</f>
        <v>0</v>
      </c>
      <c r="P8" s="37">
        <f t="shared" si="7"/>
        <v>4.1676222</v>
      </c>
      <c r="Q8" s="38">
        <f>COUNTIF(Vertices[PageRank],"&gt;= "&amp;P8)-COUNTIF(Vertices[PageRank],"&gt;="&amp;P9)</f>
        <v>0</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6.363636363636363</v>
      </c>
      <c r="G9" s="40">
        <f>COUNTIF(Vertices[In-Degree],"&gt;= "&amp;F9)-COUNTIF(Vertices[In-Degree],"&gt;="&amp;F10)</f>
        <v>0</v>
      </c>
      <c r="H9" s="39">
        <f t="shared" si="3"/>
        <v>9.8</v>
      </c>
      <c r="I9" s="40">
        <f>COUNTIF(Vertices[Out-Degree],"&gt;= "&amp;H9)-COUNTIF(Vertices[Out-Degree],"&gt;="&amp;H10)</f>
        <v>0</v>
      </c>
      <c r="J9" s="39">
        <f t="shared" si="4"/>
        <v>1857.740606018182</v>
      </c>
      <c r="K9" s="40">
        <f>COUNTIF(Vertices[Betweenness Centrality],"&gt;= "&amp;J9)-COUNTIF(Vertices[Betweenness Centrality],"&gt;="&amp;J10)</f>
        <v>0</v>
      </c>
      <c r="L9" s="39">
        <f t="shared" si="5"/>
        <v>0.003258054545454546</v>
      </c>
      <c r="M9" s="40">
        <f>COUNTIF(Vertices[Closeness Centrality],"&gt;= "&amp;L9)-COUNTIF(Vertices[Closeness Centrality],"&gt;="&amp;L10)</f>
        <v>0</v>
      </c>
      <c r="N9" s="39">
        <f t="shared" si="6"/>
        <v>0.01060369090909091</v>
      </c>
      <c r="O9" s="40">
        <f>COUNTIF(Vertices[Eigenvector Centrality],"&gt;= "&amp;N9)-COUNTIF(Vertices[Eigenvector Centrality],"&gt;="&amp;N10)</f>
        <v>2</v>
      </c>
      <c r="P9" s="39">
        <f t="shared" si="7"/>
        <v>4.807280400000001</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2554</v>
      </c>
      <c r="B10" s="34">
        <v>3</v>
      </c>
      <c r="D10" s="32">
        <f t="shared" si="1"/>
        <v>0</v>
      </c>
      <c r="E10" s="3">
        <f>COUNTIF(Vertices[Degree],"&gt;= "&amp;D10)-COUNTIF(Vertices[Degree],"&gt;="&amp;D11)</f>
        <v>0</v>
      </c>
      <c r="F10" s="37">
        <f t="shared" si="2"/>
        <v>7.2727272727272725</v>
      </c>
      <c r="G10" s="38">
        <f>COUNTIF(Vertices[In-Degree],"&gt;= "&amp;F10)-COUNTIF(Vertices[In-Degree],"&gt;="&amp;F11)</f>
        <v>0</v>
      </c>
      <c r="H10" s="37">
        <f t="shared" si="3"/>
        <v>11.200000000000001</v>
      </c>
      <c r="I10" s="38">
        <f>COUNTIF(Vertices[Out-Degree],"&gt;= "&amp;H10)-COUNTIF(Vertices[Out-Degree],"&gt;="&amp;H11)</f>
        <v>0</v>
      </c>
      <c r="J10" s="37">
        <f t="shared" si="4"/>
        <v>2123.1321211636364</v>
      </c>
      <c r="K10" s="38">
        <f>COUNTIF(Vertices[Betweenness Centrality],"&gt;= "&amp;J10)-COUNTIF(Vertices[Betweenness Centrality],"&gt;="&amp;J11)</f>
        <v>0</v>
      </c>
      <c r="L10" s="37">
        <f t="shared" si="5"/>
        <v>0.0033444909090909096</v>
      </c>
      <c r="M10" s="38">
        <f>COUNTIF(Vertices[Closeness Centrality],"&gt;= "&amp;L10)-COUNTIF(Vertices[Closeness Centrality],"&gt;="&amp;L11)</f>
        <v>0</v>
      </c>
      <c r="N10" s="37">
        <f t="shared" si="6"/>
        <v>0.012044218181818181</v>
      </c>
      <c r="O10" s="38">
        <f>COUNTIF(Vertices[Eigenvector Centrality],"&gt;= "&amp;N10)-COUNTIF(Vertices[Eigenvector Centrality],"&gt;="&amp;N11)</f>
        <v>8</v>
      </c>
      <c r="P10" s="37">
        <f t="shared" si="7"/>
        <v>5.446938600000001</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8.181818181818182</v>
      </c>
      <c r="G11" s="40">
        <f>COUNTIF(Vertices[In-Degree],"&gt;= "&amp;F11)-COUNTIF(Vertices[In-Degree],"&gt;="&amp;F12)</f>
        <v>0</v>
      </c>
      <c r="H11" s="39">
        <f t="shared" si="3"/>
        <v>12.600000000000001</v>
      </c>
      <c r="I11" s="40">
        <f>COUNTIF(Vertices[Out-Degree],"&gt;= "&amp;H11)-COUNTIF(Vertices[Out-Degree],"&gt;="&amp;H12)</f>
        <v>0</v>
      </c>
      <c r="J11" s="39">
        <f t="shared" si="4"/>
        <v>2388.5236363090908</v>
      </c>
      <c r="K11" s="40">
        <f>COUNTIF(Vertices[Betweenness Centrality],"&gt;= "&amp;J11)-COUNTIF(Vertices[Betweenness Centrality],"&gt;="&amp;J12)</f>
        <v>0</v>
      </c>
      <c r="L11" s="39">
        <f t="shared" si="5"/>
        <v>0.0034309272727272733</v>
      </c>
      <c r="M11" s="40">
        <f>COUNTIF(Vertices[Closeness Centrality],"&gt;= "&amp;L11)-COUNTIF(Vertices[Closeness Centrality],"&gt;="&amp;L12)</f>
        <v>0</v>
      </c>
      <c r="N11" s="39">
        <f t="shared" si="6"/>
        <v>0.013484745454545453</v>
      </c>
      <c r="O11" s="40">
        <f>COUNTIF(Vertices[Eigenvector Centrality],"&gt;= "&amp;N11)-COUNTIF(Vertices[Eigenvector Centrality],"&gt;="&amp;N12)</f>
        <v>1</v>
      </c>
      <c r="P11" s="39">
        <f t="shared" si="7"/>
        <v>6.0865968000000015</v>
      </c>
      <c r="Q11" s="40">
        <f>COUNTIF(Vertices[PageRank],"&gt;= "&amp;P11)-COUNTIF(Vertices[PageRank],"&gt;="&amp;P12)</f>
        <v>0</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336</v>
      </c>
      <c r="B12" s="34">
        <v>244</v>
      </c>
      <c r="D12" s="32">
        <f t="shared" si="1"/>
        <v>0</v>
      </c>
      <c r="E12" s="3">
        <f>COUNTIF(Vertices[Degree],"&gt;= "&amp;D12)-COUNTIF(Vertices[Degree],"&gt;="&amp;D13)</f>
        <v>0</v>
      </c>
      <c r="F12" s="37">
        <f t="shared" si="2"/>
        <v>9.09090909090909</v>
      </c>
      <c r="G12" s="38">
        <f>COUNTIF(Vertices[In-Degree],"&gt;= "&amp;F12)-COUNTIF(Vertices[In-Degree],"&gt;="&amp;F13)</f>
        <v>0</v>
      </c>
      <c r="H12" s="37">
        <f t="shared" si="3"/>
        <v>14.000000000000002</v>
      </c>
      <c r="I12" s="38">
        <f>COUNTIF(Vertices[Out-Degree],"&gt;= "&amp;H12)-COUNTIF(Vertices[Out-Degree],"&gt;="&amp;H13)</f>
        <v>0</v>
      </c>
      <c r="J12" s="37">
        <f t="shared" si="4"/>
        <v>2653.915151454545</v>
      </c>
      <c r="K12" s="38">
        <f>COUNTIF(Vertices[Betweenness Centrality],"&gt;= "&amp;J12)-COUNTIF(Vertices[Betweenness Centrality],"&gt;="&amp;J13)</f>
        <v>0</v>
      </c>
      <c r="L12" s="37">
        <f t="shared" si="5"/>
        <v>0.003517363636363637</v>
      </c>
      <c r="M12" s="38">
        <f>COUNTIF(Vertices[Closeness Centrality],"&gt;= "&amp;L12)-COUNTIF(Vertices[Closeness Centrality],"&gt;="&amp;L13)</f>
        <v>0</v>
      </c>
      <c r="N12" s="37">
        <f t="shared" si="6"/>
        <v>0.014925272727272725</v>
      </c>
      <c r="O12" s="38">
        <f>COUNTIF(Vertices[Eigenvector Centrality],"&gt;= "&amp;N12)-COUNTIF(Vertices[Eigenvector Centrality],"&gt;="&amp;N13)</f>
        <v>0</v>
      </c>
      <c r="P12" s="37">
        <f t="shared" si="7"/>
        <v>6.726255000000002</v>
      </c>
      <c r="Q12" s="38">
        <f>COUNTIF(Vertices[PageRank],"&gt;= "&amp;P12)-COUNTIF(Vertices[PageRank],"&gt;="&amp;P13)</f>
        <v>0</v>
      </c>
      <c r="R12" s="37">
        <f t="shared" si="8"/>
        <v>0.18181818181818185</v>
      </c>
      <c r="S12" s="43">
        <f>COUNTIF(Vertices[Clustering Coefficient],"&gt;= "&amp;R12)-COUNTIF(Vertices[Clustering Coefficient],"&gt;="&amp;R13)</f>
        <v>3</v>
      </c>
      <c r="T12" s="37" t="e">
        <f ca="1" t="shared" si="9"/>
        <v>#REF!</v>
      </c>
      <c r="U12" s="38" t="e">
        <f ca="1" t="shared" si="0"/>
        <v>#REF!</v>
      </c>
    </row>
    <row r="13" spans="1:21" ht="15">
      <c r="A13" s="34" t="s">
        <v>337</v>
      </c>
      <c r="B13" s="34">
        <v>155</v>
      </c>
      <c r="D13" s="32">
        <f t="shared" si="1"/>
        <v>0</v>
      </c>
      <c r="E13" s="3">
        <f>COUNTIF(Vertices[Degree],"&gt;= "&amp;D13)-COUNTIF(Vertices[Degree],"&gt;="&amp;D14)</f>
        <v>0</v>
      </c>
      <c r="F13" s="39">
        <f t="shared" si="2"/>
        <v>9.999999999999998</v>
      </c>
      <c r="G13" s="40">
        <f>COUNTIF(Vertices[In-Degree],"&gt;= "&amp;F13)-COUNTIF(Vertices[In-Degree],"&gt;="&amp;F14)</f>
        <v>0</v>
      </c>
      <c r="H13" s="39">
        <f t="shared" si="3"/>
        <v>15.400000000000002</v>
      </c>
      <c r="I13" s="40">
        <f>COUNTIF(Vertices[Out-Degree],"&gt;= "&amp;H13)-COUNTIF(Vertices[Out-Degree],"&gt;="&amp;H14)</f>
        <v>0</v>
      </c>
      <c r="J13" s="39">
        <f t="shared" si="4"/>
        <v>2919.3066665999995</v>
      </c>
      <c r="K13" s="40">
        <f>COUNTIF(Vertices[Betweenness Centrality],"&gt;= "&amp;J13)-COUNTIF(Vertices[Betweenness Centrality],"&gt;="&amp;J14)</f>
        <v>0</v>
      </c>
      <c r="L13" s="39">
        <f t="shared" si="5"/>
        <v>0.0036038000000000008</v>
      </c>
      <c r="M13" s="40">
        <f>COUNTIF(Vertices[Closeness Centrality],"&gt;= "&amp;L13)-COUNTIF(Vertices[Closeness Centrality],"&gt;="&amp;L14)</f>
        <v>0</v>
      </c>
      <c r="N13" s="39">
        <f t="shared" si="6"/>
        <v>0.016365799999999996</v>
      </c>
      <c r="O13" s="40">
        <f>COUNTIF(Vertices[Eigenvector Centrality],"&gt;= "&amp;N13)-COUNTIF(Vertices[Eigenvector Centrality],"&gt;="&amp;N14)</f>
        <v>3</v>
      </c>
      <c r="P13" s="39">
        <f t="shared" si="7"/>
        <v>7.365913200000002</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176</v>
      </c>
      <c r="B14" s="34">
        <v>7</v>
      </c>
      <c r="D14" s="32">
        <f t="shared" si="1"/>
        <v>0</v>
      </c>
      <c r="E14" s="3">
        <f>COUNTIF(Vertices[Degree],"&gt;= "&amp;D14)-COUNTIF(Vertices[Degree],"&gt;="&amp;D15)</f>
        <v>0</v>
      </c>
      <c r="F14" s="37">
        <f t="shared" si="2"/>
        <v>10.909090909090907</v>
      </c>
      <c r="G14" s="38">
        <f>COUNTIF(Vertices[In-Degree],"&gt;= "&amp;F14)-COUNTIF(Vertices[In-Degree],"&gt;="&amp;F15)</f>
        <v>0</v>
      </c>
      <c r="H14" s="37">
        <f t="shared" si="3"/>
        <v>16.8</v>
      </c>
      <c r="I14" s="38">
        <f>COUNTIF(Vertices[Out-Degree],"&gt;= "&amp;H14)-COUNTIF(Vertices[Out-Degree],"&gt;="&amp;H15)</f>
        <v>0</v>
      </c>
      <c r="J14" s="37">
        <f t="shared" si="4"/>
        <v>3184.698181745454</v>
      </c>
      <c r="K14" s="38">
        <f>COUNTIF(Vertices[Betweenness Centrality],"&gt;= "&amp;J14)-COUNTIF(Vertices[Betweenness Centrality],"&gt;="&amp;J15)</f>
        <v>0</v>
      </c>
      <c r="L14" s="37">
        <f t="shared" si="5"/>
        <v>0.0036902363636363645</v>
      </c>
      <c r="M14" s="38">
        <f>COUNTIF(Vertices[Closeness Centrality],"&gt;= "&amp;L14)-COUNTIF(Vertices[Closeness Centrality],"&gt;="&amp;L15)</f>
        <v>0</v>
      </c>
      <c r="N14" s="37">
        <f t="shared" si="6"/>
        <v>0.017806327272727268</v>
      </c>
      <c r="O14" s="38">
        <f>COUNTIF(Vertices[Eigenvector Centrality],"&gt;= "&amp;N14)-COUNTIF(Vertices[Eigenvector Centrality],"&gt;="&amp;N15)</f>
        <v>1</v>
      </c>
      <c r="P14" s="37">
        <f t="shared" si="7"/>
        <v>8.005571400000003</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11.818181818181815</v>
      </c>
      <c r="G15" s="40">
        <f>COUNTIF(Vertices[In-Degree],"&gt;= "&amp;F15)-COUNTIF(Vertices[In-Degree],"&gt;="&amp;F16)</f>
        <v>0</v>
      </c>
      <c r="H15" s="39">
        <f t="shared" si="3"/>
        <v>18.2</v>
      </c>
      <c r="I15" s="40">
        <f>COUNTIF(Vertices[Out-Degree],"&gt;= "&amp;H15)-COUNTIF(Vertices[Out-Degree],"&gt;="&amp;H16)</f>
        <v>0</v>
      </c>
      <c r="J15" s="39">
        <f t="shared" si="4"/>
        <v>3450.0896968909083</v>
      </c>
      <c r="K15" s="40">
        <f>COUNTIF(Vertices[Betweenness Centrality],"&gt;= "&amp;J15)-COUNTIF(Vertices[Betweenness Centrality],"&gt;="&amp;J16)</f>
        <v>0</v>
      </c>
      <c r="L15" s="39">
        <f t="shared" si="5"/>
        <v>0.003776672727272728</v>
      </c>
      <c r="M15" s="40">
        <f>COUNTIF(Vertices[Closeness Centrality],"&gt;= "&amp;L15)-COUNTIF(Vertices[Closeness Centrality],"&gt;="&amp;L16)</f>
        <v>0</v>
      </c>
      <c r="N15" s="39">
        <f t="shared" si="6"/>
        <v>0.01924685454545454</v>
      </c>
      <c r="O15" s="40">
        <f>COUNTIF(Vertices[Eigenvector Centrality],"&gt;= "&amp;N15)-COUNTIF(Vertices[Eigenvector Centrality],"&gt;="&amp;N16)</f>
        <v>0</v>
      </c>
      <c r="P15" s="39">
        <f t="shared" si="7"/>
        <v>8.645229600000002</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7</v>
      </c>
      <c r="D16" s="32">
        <f t="shared" si="1"/>
        <v>0</v>
      </c>
      <c r="E16" s="3">
        <f>COUNTIF(Vertices[Degree],"&gt;= "&amp;D16)-COUNTIF(Vertices[Degree],"&gt;="&amp;D17)</f>
        <v>0</v>
      </c>
      <c r="F16" s="37">
        <f t="shared" si="2"/>
        <v>12.727272727272723</v>
      </c>
      <c r="G16" s="38">
        <f>COUNTIF(Vertices[In-Degree],"&gt;= "&amp;F16)-COUNTIF(Vertices[In-Degree],"&gt;="&amp;F17)</f>
        <v>0</v>
      </c>
      <c r="H16" s="37">
        <f t="shared" si="3"/>
        <v>19.599999999999998</v>
      </c>
      <c r="I16" s="38">
        <f>COUNTIF(Vertices[Out-Degree],"&gt;= "&amp;H16)-COUNTIF(Vertices[Out-Degree],"&gt;="&amp;H17)</f>
        <v>0</v>
      </c>
      <c r="J16" s="37">
        <f t="shared" si="4"/>
        <v>3715.4812120363626</v>
      </c>
      <c r="K16" s="38">
        <f>COUNTIF(Vertices[Betweenness Centrality],"&gt;= "&amp;J16)-COUNTIF(Vertices[Betweenness Centrality],"&gt;="&amp;J17)</f>
        <v>0</v>
      </c>
      <c r="L16" s="37">
        <f t="shared" si="5"/>
        <v>0.003863109090909092</v>
      </c>
      <c r="M16" s="38">
        <f>COUNTIF(Vertices[Closeness Centrality],"&gt;= "&amp;L16)-COUNTIF(Vertices[Closeness Centrality],"&gt;="&amp;L17)</f>
        <v>91</v>
      </c>
      <c r="N16" s="37">
        <f t="shared" si="6"/>
        <v>0.02068738181818181</v>
      </c>
      <c r="O16" s="38">
        <f>COUNTIF(Vertices[Eigenvector Centrality],"&gt;= "&amp;N16)-COUNTIF(Vertices[Eigenvector Centrality],"&gt;="&amp;N17)</f>
        <v>0</v>
      </c>
      <c r="P16" s="37">
        <f t="shared" si="7"/>
        <v>9.284887800000002</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13.636363636363631</v>
      </c>
      <c r="G17" s="40">
        <f>COUNTIF(Vertices[In-Degree],"&gt;= "&amp;F17)-COUNTIF(Vertices[In-Degree],"&gt;="&amp;F18)</f>
        <v>1</v>
      </c>
      <c r="H17" s="39">
        <f t="shared" si="3"/>
        <v>20.999999999999996</v>
      </c>
      <c r="I17" s="40">
        <f>COUNTIF(Vertices[Out-Degree],"&gt;= "&amp;H17)-COUNTIF(Vertices[Out-Degree],"&gt;="&amp;H18)</f>
        <v>0</v>
      </c>
      <c r="J17" s="39">
        <f t="shared" si="4"/>
        <v>3980.872727181817</v>
      </c>
      <c r="K17" s="40">
        <f>COUNTIF(Vertices[Betweenness Centrality],"&gt;= "&amp;J17)-COUNTIF(Vertices[Betweenness Centrality],"&gt;="&amp;J18)</f>
        <v>0</v>
      </c>
      <c r="L17" s="39">
        <f t="shared" si="5"/>
        <v>0.003949545454545456</v>
      </c>
      <c r="M17" s="40">
        <f>COUNTIF(Vertices[Closeness Centrality],"&gt;= "&amp;L17)-COUNTIF(Vertices[Closeness Centrality],"&gt;="&amp;L18)</f>
        <v>17</v>
      </c>
      <c r="N17" s="39">
        <f t="shared" si="6"/>
        <v>0.022127909090909084</v>
      </c>
      <c r="O17" s="40">
        <f>COUNTIF(Vertices[Eigenvector Centrality],"&gt;= "&amp;N17)-COUNTIF(Vertices[Eigenvector Centrality],"&gt;="&amp;N18)</f>
        <v>0</v>
      </c>
      <c r="P17" s="39">
        <f t="shared" si="7"/>
        <v>9.924546000000001</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0.11224489795918367</v>
      </c>
      <c r="D18" s="32">
        <f t="shared" si="1"/>
        <v>0</v>
      </c>
      <c r="E18" s="3">
        <f>COUNTIF(Vertices[Degree],"&gt;= "&amp;D18)-COUNTIF(Vertices[Degree],"&gt;="&amp;D19)</f>
        <v>0</v>
      </c>
      <c r="F18" s="37">
        <f t="shared" si="2"/>
        <v>14.54545454545454</v>
      </c>
      <c r="G18" s="38">
        <f>COUNTIF(Vertices[In-Degree],"&gt;= "&amp;F18)-COUNTIF(Vertices[In-Degree],"&gt;="&amp;F19)</f>
        <v>0</v>
      </c>
      <c r="H18" s="37">
        <f t="shared" si="3"/>
        <v>22.399999999999995</v>
      </c>
      <c r="I18" s="38">
        <f>COUNTIF(Vertices[Out-Degree],"&gt;= "&amp;H18)-COUNTIF(Vertices[Out-Degree],"&gt;="&amp;H19)</f>
        <v>0</v>
      </c>
      <c r="J18" s="37">
        <f t="shared" si="4"/>
        <v>4246.264242327272</v>
      </c>
      <c r="K18" s="38">
        <f>COUNTIF(Vertices[Betweenness Centrality],"&gt;= "&amp;J18)-COUNTIF(Vertices[Betweenness Centrality],"&gt;="&amp;J19)</f>
        <v>0</v>
      </c>
      <c r="L18" s="37">
        <f t="shared" si="5"/>
        <v>0.004035981818181819</v>
      </c>
      <c r="M18" s="38">
        <f>COUNTIF(Vertices[Closeness Centrality],"&gt;= "&amp;L18)-COUNTIF(Vertices[Closeness Centrality],"&gt;="&amp;L19)</f>
        <v>0</v>
      </c>
      <c r="N18" s="37">
        <f t="shared" si="6"/>
        <v>0.023568436363636355</v>
      </c>
      <c r="O18" s="38">
        <f>COUNTIF(Vertices[Eigenvector Centrality],"&gt;= "&amp;N18)-COUNTIF(Vertices[Eigenvector Centrality],"&gt;="&amp;N19)</f>
        <v>0</v>
      </c>
      <c r="P18" s="37">
        <f t="shared" si="7"/>
        <v>10.5642042</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0.2018348623853211</v>
      </c>
      <c r="D19" s="32">
        <f t="shared" si="1"/>
        <v>0</v>
      </c>
      <c r="E19" s="3">
        <f>COUNTIF(Vertices[Degree],"&gt;= "&amp;D19)-COUNTIF(Vertices[Degree],"&gt;="&amp;D20)</f>
        <v>0</v>
      </c>
      <c r="F19" s="39">
        <f t="shared" si="2"/>
        <v>15.454545454545448</v>
      </c>
      <c r="G19" s="40">
        <f>COUNTIF(Vertices[In-Degree],"&gt;= "&amp;F19)-COUNTIF(Vertices[In-Degree],"&gt;="&amp;F20)</f>
        <v>0</v>
      </c>
      <c r="H19" s="39">
        <f t="shared" si="3"/>
        <v>23.799999999999994</v>
      </c>
      <c r="I19" s="40">
        <f>COUNTIF(Vertices[Out-Degree],"&gt;= "&amp;H19)-COUNTIF(Vertices[Out-Degree],"&gt;="&amp;H20)</f>
        <v>0</v>
      </c>
      <c r="J19" s="39">
        <f t="shared" si="4"/>
        <v>4511.655757472727</v>
      </c>
      <c r="K19" s="40">
        <f>COUNTIF(Vertices[Betweenness Centrality],"&gt;= "&amp;J19)-COUNTIF(Vertices[Betweenness Centrality],"&gt;="&amp;J20)</f>
        <v>0</v>
      </c>
      <c r="L19" s="39">
        <f t="shared" si="5"/>
        <v>0.004122418181818183</v>
      </c>
      <c r="M19" s="40">
        <f>COUNTIF(Vertices[Closeness Centrality],"&gt;= "&amp;L19)-COUNTIF(Vertices[Closeness Centrality],"&gt;="&amp;L20)</f>
        <v>3</v>
      </c>
      <c r="N19" s="39">
        <f t="shared" si="6"/>
        <v>0.025008963636363627</v>
      </c>
      <c r="O19" s="40">
        <f>COUNTIF(Vertices[Eigenvector Centrality],"&gt;= "&amp;N19)-COUNTIF(Vertices[Eigenvector Centrality],"&gt;="&amp;N20)</f>
        <v>1</v>
      </c>
      <c r="P19" s="39">
        <f t="shared" si="7"/>
        <v>11.2038624</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16.363636363636356</v>
      </c>
      <c r="G20" s="38">
        <f>COUNTIF(Vertices[In-Degree],"&gt;= "&amp;F20)-COUNTIF(Vertices[In-Degree],"&gt;="&amp;F21)</f>
        <v>1</v>
      </c>
      <c r="H20" s="37">
        <f t="shared" si="3"/>
        <v>25.199999999999992</v>
      </c>
      <c r="I20" s="38">
        <f>COUNTIF(Vertices[Out-Degree],"&gt;= "&amp;H20)-COUNTIF(Vertices[Out-Degree],"&gt;="&amp;H21)</f>
        <v>0</v>
      </c>
      <c r="J20" s="37">
        <f t="shared" si="4"/>
        <v>4777.0472726181815</v>
      </c>
      <c r="K20" s="38">
        <f>COUNTIF(Vertices[Betweenness Centrality],"&gt;= "&amp;J20)-COUNTIF(Vertices[Betweenness Centrality],"&gt;="&amp;J21)</f>
        <v>0</v>
      </c>
      <c r="L20" s="37">
        <f t="shared" si="5"/>
        <v>0.004208854545454547</v>
      </c>
      <c r="M20" s="38">
        <f>COUNTIF(Vertices[Closeness Centrality],"&gt;= "&amp;L20)-COUNTIF(Vertices[Closeness Centrality],"&gt;="&amp;L21)</f>
        <v>0</v>
      </c>
      <c r="N20" s="37">
        <f t="shared" si="6"/>
        <v>0.0264494909090909</v>
      </c>
      <c r="O20" s="38">
        <f>COUNTIF(Vertices[Eigenvector Centrality],"&gt;= "&amp;N20)-COUNTIF(Vertices[Eigenvector Centrality],"&gt;="&amp;N21)</f>
        <v>2</v>
      </c>
      <c r="P20" s="37">
        <f t="shared" si="7"/>
        <v>11.8435206</v>
      </c>
      <c r="Q20" s="38">
        <f>COUNTIF(Vertices[PageRank],"&gt;= "&amp;P20)-COUNTIF(Vertices[PageRank],"&gt;="&amp;P21)</f>
        <v>0</v>
      </c>
      <c r="R20" s="37">
        <f t="shared" si="8"/>
        <v>0.3272727272727273</v>
      </c>
      <c r="S20" s="43">
        <f>COUNTIF(Vertices[Clustering Coefficient],"&gt;= "&amp;R20)-COUNTIF(Vertices[Clustering Coefficient],"&gt;="&amp;R21)</f>
        <v>1</v>
      </c>
      <c r="T20" s="37" t="e">
        <f ca="1" t="shared" si="9"/>
        <v>#REF!</v>
      </c>
      <c r="U20" s="38" t="e">
        <f ca="1" t="shared" si="0"/>
        <v>#REF!</v>
      </c>
    </row>
    <row r="21" spans="1:21" ht="15">
      <c r="A21" s="34" t="s">
        <v>152</v>
      </c>
      <c r="B21" s="34">
        <v>1</v>
      </c>
      <c r="D21" s="32">
        <f t="shared" si="1"/>
        <v>0</v>
      </c>
      <c r="E21" s="3">
        <f>COUNTIF(Vertices[Degree],"&gt;= "&amp;D21)-COUNTIF(Vertices[Degree],"&gt;="&amp;D22)</f>
        <v>0</v>
      </c>
      <c r="F21" s="39">
        <f t="shared" si="2"/>
        <v>17.272727272727266</v>
      </c>
      <c r="G21" s="40">
        <f>COUNTIF(Vertices[In-Degree],"&gt;= "&amp;F21)-COUNTIF(Vertices[In-Degree],"&gt;="&amp;F22)</f>
        <v>1</v>
      </c>
      <c r="H21" s="39">
        <f t="shared" si="3"/>
        <v>26.59999999999999</v>
      </c>
      <c r="I21" s="40">
        <f>COUNTIF(Vertices[Out-Degree],"&gt;= "&amp;H21)-COUNTIF(Vertices[Out-Degree],"&gt;="&amp;H22)</f>
        <v>0</v>
      </c>
      <c r="J21" s="39">
        <f t="shared" si="4"/>
        <v>5042.438787763636</v>
      </c>
      <c r="K21" s="40">
        <f>COUNTIF(Vertices[Betweenness Centrality],"&gt;= "&amp;J21)-COUNTIF(Vertices[Betweenness Centrality],"&gt;="&amp;J22)</f>
        <v>0</v>
      </c>
      <c r="L21" s="39">
        <f t="shared" si="5"/>
        <v>0.00429529090909091</v>
      </c>
      <c r="M21" s="40">
        <f>COUNTIF(Vertices[Closeness Centrality],"&gt;= "&amp;L21)-COUNTIF(Vertices[Closeness Centrality],"&gt;="&amp;L22)</f>
        <v>0</v>
      </c>
      <c r="N21" s="39">
        <f t="shared" si="6"/>
        <v>0.02789001818181817</v>
      </c>
      <c r="O21" s="40">
        <f>COUNTIF(Vertices[Eigenvector Centrality],"&gt;= "&amp;N21)-COUNTIF(Vertices[Eigenvector Centrality],"&gt;="&amp;N22)</f>
        <v>0</v>
      </c>
      <c r="P21" s="39">
        <f t="shared" si="7"/>
        <v>12.4831788</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0</v>
      </c>
      <c r="D22" s="32">
        <f t="shared" si="1"/>
        <v>0</v>
      </c>
      <c r="E22" s="3">
        <f>COUNTIF(Vertices[Degree],"&gt;= "&amp;D22)-COUNTIF(Vertices[Degree],"&gt;="&amp;D23)</f>
        <v>0</v>
      </c>
      <c r="F22" s="37">
        <f t="shared" si="2"/>
        <v>18.181818181818176</v>
      </c>
      <c r="G22" s="38">
        <f>COUNTIF(Vertices[In-Degree],"&gt;= "&amp;F22)-COUNTIF(Vertices[In-Degree],"&gt;="&amp;F23)</f>
        <v>0</v>
      </c>
      <c r="H22" s="37">
        <f t="shared" si="3"/>
        <v>27.99999999999999</v>
      </c>
      <c r="I22" s="38">
        <f>COUNTIF(Vertices[Out-Degree],"&gt;= "&amp;H22)-COUNTIF(Vertices[Out-Degree],"&gt;="&amp;H23)</f>
        <v>0</v>
      </c>
      <c r="J22" s="37">
        <f t="shared" si="4"/>
        <v>5307.830302909091</v>
      </c>
      <c r="K22" s="38">
        <f>COUNTIF(Vertices[Betweenness Centrality],"&gt;= "&amp;J22)-COUNTIF(Vertices[Betweenness Centrality],"&gt;="&amp;J23)</f>
        <v>0</v>
      </c>
      <c r="L22" s="37">
        <f t="shared" si="5"/>
        <v>0.004381727272727274</v>
      </c>
      <c r="M22" s="38">
        <f>COUNTIF(Vertices[Closeness Centrality],"&gt;= "&amp;L22)-COUNTIF(Vertices[Closeness Centrality],"&gt;="&amp;L23)</f>
        <v>0</v>
      </c>
      <c r="N22" s="37">
        <f t="shared" si="6"/>
        <v>0.029330545454545442</v>
      </c>
      <c r="O22" s="38">
        <f>COUNTIF(Vertices[Eigenvector Centrality],"&gt;= "&amp;N22)-COUNTIF(Vertices[Eigenvector Centrality],"&gt;="&amp;N23)</f>
        <v>0</v>
      </c>
      <c r="P22" s="37">
        <f t="shared" si="7"/>
        <v>13.122836999999999</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124</v>
      </c>
      <c r="D23" s="32">
        <f t="shared" si="1"/>
        <v>0</v>
      </c>
      <c r="E23" s="3">
        <f>COUNTIF(Vertices[Degree],"&gt;= "&amp;D23)-COUNTIF(Vertices[Degree],"&gt;="&amp;D24)</f>
        <v>0</v>
      </c>
      <c r="F23" s="39">
        <f t="shared" si="2"/>
        <v>19.090909090909086</v>
      </c>
      <c r="G23" s="40">
        <f>COUNTIF(Vertices[In-Degree],"&gt;= "&amp;F23)-COUNTIF(Vertices[In-Degree],"&gt;="&amp;F24)</f>
        <v>0</v>
      </c>
      <c r="H23" s="39">
        <f t="shared" si="3"/>
        <v>29.399999999999988</v>
      </c>
      <c r="I23" s="40">
        <f>COUNTIF(Vertices[Out-Degree],"&gt;= "&amp;H23)-COUNTIF(Vertices[Out-Degree],"&gt;="&amp;H24)</f>
        <v>0</v>
      </c>
      <c r="J23" s="39">
        <f t="shared" si="4"/>
        <v>5573.221818054546</v>
      </c>
      <c r="K23" s="40">
        <f>COUNTIF(Vertices[Betweenness Centrality],"&gt;= "&amp;J23)-COUNTIF(Vertices[Betweenness Centrality],"&gt;="&amp;J24)</f>
        <v>0</v>
      </c>
      <c r="L23" s="39">
        <f t="shared" si="5"/>
        <v>0.004468163636363638</v>
      </c>
      <c r="M23" s="40">
        <f>COUNTIF(Vertices[Closeness Centrality],"&gt;= "&amp;L23)-COUNTIF(Vertices[Closeness Centrality],"&gt;="&amp;L24)</f>
        <v>0</v>
      </c>
      <c r="N23" s="39">
        <f t="shared" si="6"/>
        <v>0.030771072727272714</v>
      </c>
      <c r="O23" s="40">
        <f>COUNTIF(Vertices[Eigenvector Centrality],"&gt;= "&amp;N23)-COUNTIF(Vertices[Eigenvector Centrality],"&gt;="&amp;N24)</f>
        <v>0</v>
      </c>
      <c r="P23" s="39">
        <f t="shared" si="7"/>
        <v>13.762495199999998</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406</v>
      </c>
      <c r="D24" s="32">
        <f t="shared" si="1"/>
        <v>0</v>
      </c>
      <c r="E24" s="3">
        <f>COUNTIF(Vertices[Degree],"&gt;= "&amp;D24)-COUNTIF(Vertices[Degree],"&gt;="&amp;D25)</f>
        <v>0</v>
      </c>
      <c r="F24" s="37">
        <f t="shared" si="2"/>
        <v>19.999999999999996</v>
      </c>
      <c r="G24" s="38">
        <f>COUNTIF(Vertices[In-Degree],"&gt;= "&amp;F24)-COUNTIF(Vertices[In-Degree],"&gt;="&amp;F25)</f>
        <v>0</v>
      </c>
      <c r="H24" s="37">
        <f t="shared" si="3"/>
        <v>30.799999999999986</v>
      </c>
      <c r="I24" s="38">
        <f>COUNTIF(Vertices[Out-Degree],"&gt;= "&amp;H24)-COUNTIF(Vertices[Out-Degree],"&gt;="&amp;H25)</f>
        <v>0</v>
      </c>
      <c r="J24" s="37">
        <f t="shared" si="4"/>
        <v>5838.613333200001</v>
      </c>
      <c r="K24" s="38">
        <f>COUNTIF(Vertices[Betweenness Centrality],"&gt;= "&amp;J24)-COUNTIF(Vertices[Betweenness Centrality],"&gt;="&amp;J25)</f>
        <v>0</v>
      </c>
      <c r="L24" s="37">
        <f t="shared" si="5"/>
        <v>0.0045546000000000015</v>
      </c>
      <c r="M24" s="38">
        <f>COUNTIF(Vertices[Closeness Centrality],"&gt;= "&amp;L24)-COUNTIF(Vertices[Closeness Centrality],"&gt;="&amp;L25)</f>
        <v>0</v>
      </c>
      <c r="N24" s="37">
        <f t="shared" si="6"/>
        <v>0.032211599999999986</v>
      </c>
      <c r="O24" s="38">
        <f>COUNTIF(Vertices[Eigenvector Centrality],"&gt;= "&amp;N24)-COUNTIF(Vertices[Eigenvector Centrality],"&gt;="&amp;N25)</f>
        <v>0</v>
      </c>
      <c r="P24" s="37">
        <f t="shared" si="7"/>
        <v>14.402153399999998</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23"/>
      <c r="B25" s="123"/>
      <c r="D25" s="32">
        <f t="shared" si="1"/>
        <v>0</v>
      </c>
      <c r="E25" s="3">
        <f>COUNTIF(Vertices[Degree],"&gt;= "&amp;D25)-COUNTIF(Vertices[Degree],"&gt;="&amp;D26)</f>
        <v>0</v>
      </c>
      <c r="F25" s="39">
        <f t="shared" si="2"/>
        <v>20.909090909090907</v>
      </c>
      <c r="G25" s="40">
        <f>COUNTIF(Vertices[In-Degree],"&gt;= "&amp;F25)-COUNTIF(Vertices[In-Degree],"&gt;="&amp;F26)</f>
        <v>0</v>
      </c>
      <c r="H25" s="39">
        <f t="shared" si="3"/>
        <v>32.19999999999999</v>
      </c>
      <c r="I25" s="40">
        <f>COUNTIF(Vertices[Out-Degree],"&gt;= "&amp;H25)-COUNTIF(Vertices[Out-Degree],"&gt;="&amp;H26)</f>
        <v>0</v>
      </c>
      <c r="J25" s="39">
        <f t="shared" si="4"/>
        <v>6104.004848345456</v>
      </c>
      <c r="K25" s="40">
        <f>COUNTIF(Vertices[Betweenness Centrality],"&gt;= "&amp;J25)-COUNTIF(Vertices[Betweenness Centrality],"&gt;="&amp;J26)</f>
        <v>0</v>
      </c>
      <c r="L25" s="39">
        <f t="shared" si="5"/>
        <v>0.004641036363636365</v>
      </c>
      <c r="M25" s="40">
        <f>COUNTIF(Vertices[Closeness Centrality],"&gt;= "&amp;L25)-COUNTIF(Vertices[Closeness Centrality],"&gt;="&amp;L26)</f>
        <v>0</v>
      </c>
      <c r="N25" s="39">
        <f t="shared" si="6"/>
        <v>0.03365212727272726</v>
      </c>
      <c r="O25" s="40">
        <f>COUNTIF(Vertices[Eigenvector Centrality],"&gt;= "&amp;N25)-COUNTIF(Vertices[Eigenvector Centrality],"&gt;="&amp;N26)</f>
        <v>0</v>
      </c>
      <c r="P25" s="39">
        <f t="shared" si="7"/>
        <v>15.041811599999997</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21.818181818181817</v>
      </c>
      <c r="G26" s="38">
        <f>COUNTIF(Vertices[In-Degree],"&gt;= "&amp;F26)-COUNTIF(Vertices[In-Degree],"&gt;="&amp;F28)</f>
        <v>0</v>
      </c>
      <c r="H26" s="37">
        <f t="shared" si="3"/>
        <v>33.59999999999999</v>
      </c>
      <c r="I26" s="38">
        <f>COUNTIF(Vertices[Out-Degree],"&gt;= "&amp;H26)-COUNTIF(Vertices[Out-Degree],"&gt;="&amp;H28)</f>
        <v>0</v>
      </c>
      <c r="J26" s="37">
        <f t="shared" si="4"/>
        <v>6369.3963634909105</v>
      </c>
      <c r="K26" s="38">
        <f>COUNTIF(Vertices[Betweenness Centrality],"&gt;= "&amp;J26)-COUNTIF(Vertices[Betweenness Centrality],"&gt;="&amp;J28)</f>
        <v>0</v>
      </c>
      <c r="L26" s="37">
        <f t="shared" si="5"/>
        <v>0.004727472727272729</v>
      </c>
      <c r="M26" s="38">
        <f>COUNTIF(Vertices[Closeness Centrality],"&gt;= "&amp;L26)-COUNTIF(Vertices[Closeness Centrality],"&gt;="&amp;L28)</f>
        <v>0</v>
      </c>
      <c r="N26" s="37">
        <f t="shared" si="6"/>
        <v>0.03509265454545454</v>
      </c>
      <c r="O26" s="38">
        <f>COUNTIF(Vertices[Eigenvector Centrality],"&gt;= "&amp;N26)-COUNTIF(Vertices[Eigenvector Centrality],"&gt;="&amp;N28)</f>
        <v>0</v>
      </c>
      <c r="P26" s="37">
        <f t="shared" si="7"/>
        <v>15.681469799999997</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2.140999</v>
      </c>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-1</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-36</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22.727272727272727</v>
      </c>
      <c r="G28" s="40">
        <f>COUNTIF(Vertices[In-Degree],"&gt;= "&amp;F28)-COUNTIF(Vertices[In-Degree],"&gt;="&amp;F40)</f>
        <v>0</v>
      </c>
      <c r="H28" s="39">
        <f>H26+($H$57-$H$2)/BinDivisor</f>
        <v>34.999999999999986</v>
      </c>
      <c r="I28" s="40">
        <f>COUNTIF(Vertices[Out-Degree],"&gt;= "&amp;H28)-COUNTIF(Vertices[Out-Degree],"&gt;="&amp;H40)</f>
        <v>0</v>
      </c>
      <c r="J28" s="39">
        <f>J26+($J$57-$J$2)/BinDivisor</f>
        <v>6634.787878636365</v>
      </c>
      <c r="K28" s="40">
        <f>COUNTIF(Vertices[Betweenness Centrality],"&gt;= "&amp;J28)-COUNTIF(Vertices[Betweenness Centrality],"&gt;="&amp;J40)</f>
        <v>0</v>
      </c>
      <c r="L28" s="39">
        <f>L26+($L$57-$L$2)/BinDivisor</f>
        <v>0.004813909090909093</v>
      </c>
      <c r="M28" s="40">
        <f>COUNTIF(Vertices[Closeness Centrality],"&gt;= "&amp;L28)-COUNTIF(Vertices[Closeness Centrality],"&gt;="&amp;L40)</f>
        <v>0</v>
      </c>
      <c r="N28" s="39">
        <f>N26+($N$57-$N$2)/BinDivisor</f>
        <v>0.03653318181818181</v>
      </c>
      <c r="O28" s="40">
        <f>COUNTIF(Vertices[Eigenvector Centrality],"&gt;= "&amp;N28)-COUNTIF(Vertices[Eigenvector Centrality],"&gt;="&amp;N40)</f>
        <v>0</v>
      </c>
      <c r="P28" s="39">
        <f>P26+($P$57-$P$2)/BinDivisor</f>
        <v>16.321127999999998</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0.014293207448203515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2555</v>
      </c>
      <c r="B30" s="34">
        <v>0.305056</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2556</v>
      </c>
      <c r="B32" s="34" t="s">
        <v>2566</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2557</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2558</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2559</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2560</v>
      </c>
      <c r="B38" s="34" t="s">
        <v>85</v>
      </c>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-1</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-36</v>
      </c>
      <c r="T38" s="61"/>
      <c r="U38" s="62">
        <f ca="1">COUNTIF(Vertices[Clustering Coefficient],"&gt;= "&amp;T38)-COUNTIF(Vertices[Clustering Coefficient],"&gt;="&amp;T40)</f>
        <v>0</v>
      </c>
    </row>
    <row r="39" spans="1:21" ht="15">
      <c r="A39" s="34" t="s">
        <v>2553</v>
      </c>
      <c r="B39" s="34" t="s">
        <v>85</v>
      </c>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-1</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-36</v>
      </c>
      <c r="T39" s="61"/>
      <c r="U39" s="62">
        <f ca="1">COUNTIF(Vertices[Clustering Coefficient],"&gt;= "&amp;T39)-COUNTIF(Vertices[Clustering Coefficient],"&gt;="&amp;T40)</f>
        <v>0</v>
      </c>
    </row>
    <row r="40" spans="1:21" ht="15">
      <c r="A40" s="34" t="s">
        <v>2561</v>
      </c>
      <c r="B40" s="34" t="s">
        <v>85</v>
      </c>
      <c r="D40" s="32">
        <f>D28+($D$57-$D$2)/BinDivisor</f>
        <v>0</v>
      </c>
      <c r="E40" s="3">
        <f>COUNTIF(Vertices[Degree],"&gt;= "&amp;D40)-COUNTIF(Vertices[Degree],"&gt;="&amp;D41)</f>
        <v>0</v>
      </c>
      <c r="F40" s="37">
        <f>F28+($F$57-$F$2)/BinDivisor</f>
        <v>23.636363636363637</v>
      </c>
      <c r="G40" s="38">
        <f>COUNTIF(Vertices[In-Degree],"&gt;= "&amp;F40)-COUNTIF(Vertices[In-Degree],"&gt;="&amp;F41)</f>
        <v>0</v>
      </c>
      <c r="H40" s="37">
        <f>H28+($H$57-$H$2)/BinDivisor</f>
        <v>36.399999999999984</v>
      </c>
      <c r="I40" s="38">
        <f>COUNTIF(Vertices[Out-Degree],"&gt;= "&amp;H40)-COUNTIF(Vertices[Out-Degree],"&gt;="&amp;H41)</f>
        <v>0</v>
      </c>
      <c r="J40" s="37">
        <f>J28+($J$57-$J$2)/BinDivisor</f>
        <v>6900.17939378182</v>
      </c>
      <c r="K40" s="38">
        <f>COUNTIF(Vertices[Betweenness Centrality],"&gt;= "&amp;J40)-COUNTIF(Vertices[Betweenness Centrality],"&gt;="&amp;J41)</f>
        <v>0</v>
      </c>
      <c r="L40" s="37">
        <f>L28+($L$57-$L$2)/BinDivisor</f>
        <v>0.004900345454545456</v>
      </c>
      <c r="M40" s="38">
        <f>COUNTIF(Vertices[Closeness Centrality],"&gt;= "&amp;L40)-COUNTIF(Vertices[Closeness Centrality],"&gt;="&amp;L41)</f>
        <v>0</v>
      </c>
      <c r="N40" s="37">
        <f>N28+($N$57-$N$2)/BinDivisor</f>
        <v>0.03797370909090909</v>
      </c>
      <c r="O40" s="38">
        <f>COUNTIF(Vertices[Eigenvector Centrality],"&gt;= "&amp;N40)-COUNTIF(Vertices[Eigenvector Centrality],"&gt;="&amp;N41)</f>
        <v>0</v>
      </c>
      <c r="P40" s="37">
        <f>P28+($P$57-$P$2)/BinDivisor</f>
        <v>16.960786199999998</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2562</v>
      </c>
      <c r="B41" s="34" t="s">
        <v>85</v>
      </c>
      <c r="D41" s="32">
        <f aca="true" t="shared" si="10" ref="D41:D56">D40+($D$57-$D$2)/BinDivisor</f>
        <v>0</v>
      </c>
      <c r="E41" s="3">
        <f>COUNTIF(Vertices[Degree],"&gt;= "&amp;D41)-COUNTIF(Vertices[Degree],"&gt;="&amp;D42)</f>
        <v>0</v>
      </c>
      <c r="F41" s="39">
        <f aca="true" t="shared" si="11" ref="F41:F56">F40+($F$57-$F$2)/BinDivisor</f>
        <v>24.545454545454547</v>
      </c>
      <c r="G41" s="40">
        <f>COUNTIF(Vertices[In-Degree],"&gt;= "&amp;F41)-COUNTIF(Vertices[In-Degree],"&gt;="&amp;F42)</f>
        <v>0</v>
      </c>
      <c r="H41" s="39">
        <f aca="true" t="shared" si="12" ref="H41:H56">H40+($H$57-$H$2)/BinDivisor</f>
        <v>37.79999999999998</v>
      </c>
      <c r="I41" s="40">
        <f>COUNTIF(Vertices[Out-Degree],"&gt;= "&amp;H41)-COUNTIF(Vertices[Out-Degree],"&gt;="&amp;H42)</f>
        <v>0</v>
      </c>
      <c r="J41" s="39">
        <f aca="true" t="shared" si="13" ref="J41:J56">J40+($J$57-$J$2)/BinDivisor</f>
        <v>7165.570908927275</v>
      </c>
      <c r="K41" s="40">
        <f>COUNTIF(Vertices[Betweenness Centrality],"&gt;= "&amp;J41)-COUNTIF(Vertices[Betweenness Centrality],"&gt;="&amp;J42)</f>
        <v>0</v>
      </c>
      <c r="L41" s="39">
        <f aca="true" t="shared" si="14" ref="L41:L56">L40+($L$57-$L$2)/BinDivisor</f>
        <v>0.00498678181818182</v>
      </c>
      <c r="M41" s="40">
        <f>COUNTIF(Vertices[Closeness Centrality],"&gt;= "&amp;L41)-COUNTIF(Vertices[Closeness Centrality],"&gt;="&amp;L42)</f>
        <v>0</v>
      </c>
      <c r="N41" s="39">
        <f aca="true" t="shared" si="15" ref="N41:N56">N40+($N$57-$N$2)/BinDivisor</f>
        <v>0.03941423636363636</v>
      </c>
      <c r="O41" s="40">
        <f>COUNTIF(Vertices[Eigenvector Centrality],"&gt;= "&amp;N41)-COUNTIF(Vertices[Eigenvector Centrality],"&gt;="&amp;N42)</f>
        <v>0</v>
      </c>
      <c r="P41" s="39">
        <f aca="true" t="shared" si="16" ref="P41:P56">P40+($P$57-$P$2)/BinDivisor</f>
        <v>17.600444399999997</v>
      </c>
      <c r="Q41" s="40">
        <f>COUNTIF(Vertices[PageRank],"&gt;= "&amp;P41)-COUNTIF(Vertices[PageRank],"&gt;="&amp;P42)</f>
        <v>0</v>
      </c>
      <c r="R41" s="39">
        <f aca="true" t="shared" si="17" ref="R41:R56">R40+($R$57-$R$2)/BinDivisor</f>
        <v>0.490909090909091</v>
      </c>
      <c r="S41" s="44">
        <f>COUNTIF(Vertices[Clustering Coefficient],"&gt;= "&amp;R41)-COUNTIF(Vertices[Clustering Coefficient],"&gt;="&amp;R42)</f>
        <v>13</v>
      </c>
      <c r="T41" s="39" t="e">
        <f aca="true" t="shared" si="18" ref="T41:T56">T40+($T$57-$T$2)/BinDivisor</f>
        <v>#REF!</v>
      </c>
      <c r="U41" s="40" t="e">
        <f ca="1" t="shared" si="0"/>
        <v>#REF!</v>
      </c>
    </row>
    <row r="42" spans="1:21" ht="15">
      <c r="A42" s="34" t="s">
        <v>2563</v>
      </c>
      <c r="B42" s="34" t="s">
        <v>85</v>
      </c>
      <c r="D42" s="32">
        <f t="shared" si="10"/>
        <v>0</v>
      </c>
      <c r="E42" s="3">
        <f>COUNTIF(Vertices[Degree],"&gt;= "&amp;D42)-COUNTIF(Vertices[Degree],"&gt;="&amp;D43)</f>
        <v>0</v>
      </c>
      <c r="F42" s="37">
        <f t="shared" si="11"/>
        <v>25.454545454545457</v>
      </c>
      <c r="G42" s="38">
        <f>COUNTIF(Vertices[In-Degree],"&gt;= "&amp;F42)-COUNTIF(Vertices[In-Degree],"&gt;="&amp;F43)</f>
        <v>0</v>
      </c>
      <c r="H42" s="37">
        <f t="shared" si="12"/>
        <v>39.19999999999998</v>
      </c>
      <c r="I42" s="38">
        <f>COUNTIF(Vertices[Out-Degree],"&gt;= "&amp;H42)-COUNTIF(Vertices[Out-Degree],"&gt;="&amp;H43)</f>
        <v>0</v>
      </c>
      <c r="J42" s="37">
        <f t="shared" si="13"/>
        <v>7430.96242407273</v>
      </c>
      <c r="K42" s="38">
        <f>COUNTIF(Vertices[Betweenness Centrality],"&gt;= "&amp;J42)-COUNTIF(Vertices[Betweenness Centrality],"&gt;="&amp;J43)</f>
        <v>0</v>
      </c>
      <c r="L42" s="37">
        <f t="shared" si="14"/>
        <v>0.005073218181818184</v>
      </c>
      <c r="M42" s="38">
        <f>COUNTIF(Vertices[Closeness Centrality],"&gt;= "&amp;L42)-COUNTIF(Vertices[Closeness Centrality],"&gt;="&amp;L43)</f>
        <v>0</v>
      </c>
      <c r="N42" s="37">
        <f t="shared" si="15"/>
        <v>0.04085476363636364</v>
      </c>
      <c r="O42" s="38">
        <f>COUNTIF(Vertices[Eigenvector Centrality],"&gt;= "&amp;N42)-COUNTIF(Vertices[Eigenvector Centrality],"&gt;="&amp;N43)</f>
        <v>0</v>
      </c>
      <c r="P42" s="37">
        <f t="shared" si="16"/>
        <v>18.240102599999997</v>
      </c>
      <c r="Q42" s="38">
        <f>COUNTIF(Vertices[PageRank],"&gt;= "&amp;P42)-COUNTIF(Vertices[PageRank],"&gt;="&amp;P43)</f>
        <v>0</v>
      </c>
      <c r="R42" s="37">
        <f t="shared" si="17"/>
        <v>0.5090909090909091</v>
      </c>
      <c r="S42" s="43">
        <f>COUNTIF(Vertices[Clustering Coefficient],"&gt;= "&amp;R42)-COUNTIF(Vertices[Clustering Coefficient],"&gt;="&amp;R43)</f>
        <v>1</v>
      </c>
      <c r="T42" s="37" t="e">
        <f ca="1" t="shared" si="18"/>
        <v>#REF!</v>
      </c>
      <c r="U42" s="38" t="e">
        <f ca="1" t="shared" si="0"/>
        <v>#REF!</v>
      </c>
    </row>
    <row r="43" spans="1:21" ht="15">
      <c r="A43" s="34" t="s">
        <v>2564</v>
      </c>
      <c r="B43" s="34" t="s">
        <v>85</v>
      </c>
      <c r="D43" s="32">
        <f t="shared" si="10"/>
        <v>0</v>
      </c>
      <c r="E43" s="3">
        <f>COUNTIF(Vertices[Degree],"&gt;= "&amp;D43)-COUNTIF(Vertices[Degree],"&gt;="&amp;D44)</f>
        <v>0</v>
      </c>
      <c r="F43" s="39">
        <f t="shared" si="11"/>
        <v>26.363636363636367</v>
      </c>
      <c r="G43" s="40">
        <f>COUNTIF(Vertices[In-Degree],"&gt;= "&amp;F43)-COUNTIF(Vertices[In-Degree],"&gt;="&amp;F44)</f>
        <v>0</v>
      </c>
      <c r="H43" s="39">
        <f t="shared" si="12"/>
        <v>40.59999999999998</v>
      </c>
      <c r="I43" s="40">
        <f>COUNTIF(Vertices[Out-Degree],"&gt;= "&amp;H43)-COUNTIF(Vertices[Out-Degree],"&gt;="&amp;H44)</f>
        <v>0</v>
      </c>
      <c r="J43" s="39">
        <f t="shared" si="13"/>
        <v>7696.353939218185</v>
      </c>
      <c r="K43" s="40">
        <f>COUNTIF(Vertices[Betweenness Centrality],"&gt;= "&amp;J43)-COUNTIF(Vertices[Betweenness Centrality],"&gt;="&amp;J44)</f>
        <v>0</v>
      </c>
      <c r="L43" s="39">
        <f t="shared" si="14"/>
        <v>0.0051596545454545475</v>
      </c>
      <c r="M43" s="40">
        <f>COUNTIF(Vertices[Closeness Centrality],"&gt;= "&amp;L43)-COUNTIF(Vertices[Closeness Centrality],"&gt;="&amp;L44)</f>
        <v>0</v>
      </c>
      <c r="N43" s="39">
        <f t="shared" si="15"/>
        <v>0.04229529090909091</v>
      </c>
      <c r="O43" s="40">
        <f>COUNTIF(Vertices[Eigenvector Centrality],"&gt;= "&amp;N43)-COUNTIF(Vertices[Eigenvector Centrality],"&gt;="&amp;N44)</f>
        <v>0</v>
      </c>
      <c r="P43" s="39">
        <f t="shared" si="16"/>
        <v>18.879760799999996</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2565</v>
      </c>
      <c r="B44" s="34" t="s">
        <v>85</v>
      </c>
      <c r="D44" s="32">
        <f t="shared" si="10"/>
        <v>0</v>
      </c>
      <c r="E44" s="3">
        <f>COUNTIF(Vertices[Degree],"&gt;= "&amp;D44)-COUNTIF(Vertices[Degree],"&gt;="&amp;D45)</f>
        <v>0</v>
      </c>
      <c r="F44" s="37">
        <f t="shared" si="11"/>
        <v>27.272727272727277</v>
      </c>
      <c r="G44" s="38">
        <f>COUNTIF(Vertices[In-Degree],"&gt;= "&amp;F44)-COUNTIF(Vertices[In-Degree],"&gt;="&amp;F45)</f>
        <v>0</v>
      </c>
      <c r="H44" s="37">
        <f t="shared" si="12"/>
        <v>41.99999999999998</v>
      </c>
      <c r="I44" s="38">
        <f>COUNTIF(Vertices[Out-Degree],"&gt;= "&amp;H44)-COUNTIF(Vertices[Out-Degree],"&gt;="&amp;H45)</f>
        <v>0</v>
      </c>
      <c r="J44" s="37">
        <f t="shared" si="13"/>
        <v>7961.7454543636395</v>
      </c>
      <c r="K44" s="38">
        <f>COUNTIF(Vertices[Betweenness Centrality],"&gt;= "&amp;J44)-COUNTIF(Vertices[Betweenness Centrality],"&gt;="&amp;J45)</f>
        <v>0</v>
      </c>
      <c r="L44" s="37">
        <f t="shared" si="14"/>
        <v>0.005246090909090911</v>
      </c>
      <c r="M44" s="38">
        <f>COUNTIF(Vertices[Closeness Centrality],"&gt;= "&amp;L44)-COUNTIF(Vertices[Closeness Centrality],"&gt;="&amp;L45)</f>
        <v>0</v>
      </c>
      <c r="N44" s="37">
        <f t="shared" si="15"/>
        <v>0.04373581818181819</v>
      </c>
      <c r="O44" s="38">
        <f>COUNTIF(Vertices[Eigenvector Centrality],"&gt;= "&amp;N44)-COUNTIF(Vertices[Eigenvector Centrality],"&gt;="&amp;N45)</f>
        <v>0</v>
      </c>
      <c r="P44" s="37">
        <f t="shared" si="16"/>
        <v>19.519418999999996</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t="s">
        <v>163</v>
      </c>
      <c r="B45" t="s">
        <v>17</v>
      </c>
      <c r="D45" s="32">
        <f t="shared" si="10"/>
        <v>0</v>
      </c>
      <c r="E45" s="3">
        <f>COUNTIF(Vertices[Degree],"&gt;= "&amp;D45)-COUNTIF(Vertices[Degree],"&gt;="&amp;D46)</f>
        <v>0</v>
      </c>
      <c r="F45" s="39">
        <f t="shared" si="11"/>
        <v>28.181818181818187</v>
      </c>
      <c r="G45" s="40">
        <f>COUNTIF(Vertices[In-Degree],"&gt;= "&amp;F45)-COUNTIF(Vertices[In-Degree],"&gt;="&amp;F46)</f>
        <v>0</v>
      </c>
      <c r="H45" s="39">
        <f t="shared" si="12"/>
        <v>43.39999999999998</v>
      </c>
      <c r="I45" s="40">
        <f>COUNTIF(Vertices[Out-Degree],"&gt;= "&amp;H45)-COUNTIF(Vertices[Out-Degree],"&gt;="&amp;H46)</f>
        <v>0</v>
      </c>
      <c r="J45" s="39">
        <f t="shared" si="13"/>
        <v>8227.136969509094</v>
      </c>
      <c r="K45" s="40">
        <f>COUNTIF(Vertices[Betweenness Centrality],"&gt;= "&amp;J45)-COUNTIF(Vertices[Betweenness Centrality],"&gt;="&amp;J46)</f>
        <v>0</v>
      </c>
      <c r="L45" s="39">
        <f t="shared" si="14"/>
        <v>0.005332527272727275</v>
      </c>
      <c r="M45" s="40">
        <f>COUNTIF(Vertices[Closeness Centrality],"&gt;= "&amp;L45)-COUNTIF(Vertices[Closeness Centrality],"&gt;="&amp;L46)</f>
        <v>0</v>
      </c>
      <c r="N45" s="39">
        <f t="shared" si="15"/>
        <v>0.04517634545454546</v>
      </c>
      <c r="O45" s="40">
        <f>COUNTIF(Vertices[Eigenvector Centrality],"&gt;= "&amp;N45)-COUNTIF(Vertices[Eigenvector Centrality],"&gt;="&amp;N46)</f>
        <v>0</v>
      </c>
      <c r="P45" s="39">
        <f t="shared" si="16"/>
        <v>20.159077199999995</v>
      </c>
      <c r="Q45" s="40">
        <f>COUNTIF(Vertices[PageRank],"&gt;= "&amp;P45)-COUNTIF(Vertices[PageRank],"&gt;="&amp;P46)</f>
        <v>0</v>
      </c>
      <c r="R45" s="39">
        <f t="shared" si="17"/>
        <v>0.5636363636363637</v>
      </c>
      <c r="S45" s="44">
        <f>COUNTIF(Vertices[Clustering Coefficient],"&gt;= "&amp;R45)-COUNTIF(Vertices[Clustering Coefficient],"&gt;="&amp;R46)</f>
        <v>1</v>
      </c>
      <c r="T45" s="39" t="e">
        <f ca="1" t="shared" si="18"/>
        <v>#REF!</v>
      </c>
      <c r="U45" s="40" t="e">
        <f ca="1" t="shared" si="0"/>
        <v>#REF!</v>
      </c>
    </row>
    <row r="46" spans="1:21" ht="15">
      <c r="A46" s="33"/>
      <c r="B46" s="33"/>
      <c r="D46" s="32">
        <f t="shared" si="10"/>
        <v>0</v>
      </c>
      <c r="E46" s="3">
        <f>COUNTIF(Vertices[Degree],"&gt;= "&amp;D46)-COUNTIF(Vertices[Degree],"&gt;="&amp;D47)</f>
        <v>0</v>
      </c>
      <c r="F46" s="37">
        <f t="shared" si="11"/>
        <v>29.090909090909097</v>
      </c>
      <c r="G46" s="38">
        <f>COUNTIF(Vertices[In-Degree],"&gt;= "&amp;F46)-COUNTIF(Vertices[In-Degree],"&gt;="&amp;F47)</f>
        <v>0</v>
      </c>
      <c r="H46" s="37">
        <f t="shared" si="12"/>
        <v>44.799999999999976</v>
      </c>
      <c r="I46" s="38">
        <f>COUNTIF(Vertices[Out-Degree],"&gt;= "&amp;H46)-COUNTIF(Vertices[Out-Degree],"&gt;="&amp;H47)</f>
        <v>0</v>
      </c>
      <c r="J46" s="37">
        <f t="shared" si="13"/>
        <v>8492.52848465455</v>
      </c>
      <c r="K46" s="38">
        <f>COUNTIF(Vertices[Betweenness Centrality],"&gt;= "&amp;J46)-COUNTIF(Vertices[Betweenness Centrality],"&gt;="&amp;J47)</f>
        <v>0</v>
      </c>
      <c r="L46" s="37">
        <f t="shared" si="14"/>
        <v>0.005418963636363639</v>
      </c>
      <c r="M46" s="38">
        <f>COUNTIF(Vertices[Closeness Centrality],"&gt;= "&amp;L46)-COUNTIF(Vertices[Closeness Centrality],"&gt;="&amp;L47)</f>
        <v>0</v>
      </c>
      <c r="N46" s="37">
        <f t="shared" si="15"/>
        <v>0.04661687272727274</v>
      </c>
      <c r="O46" s="38">
        <f>COUNTIF(Vertices[Eigenvector Centrality],"&gt;= "&amp;N46)-COUNTIF(Vertices[Eigenvector Centrality],"&gt;="&amp;N47)</f>
        <v>0</v>
      </c>
      <c r="P46" s="37">
        <f t="shared" si="16"/>
        <v>20.798735399999995</v>
      </c>
      <c r="Q46" s="38">
        <f>COUNTIF(Vertices[PageRank],"&gt;= "&amp;P46)-COUNTIF(Vertices[PageRank],"&gt;="&amp;P47)</f>
        <v>0</v>
      </c>
      <c r="R46" s="37">
        <f t="shared" si="17"/>
        <v>0.5818181818181819</v>
      </c>
      <c r="S46" s="43">
        <f>COUNTIF(Vertices[Clustering Coefficient],"&gt;= "&amp;R46)-COUNTIF(Vertices[Clustering Coefficient],"&gt;="&amp;R47)</f>
        <v>2</v>
      </c>
      <c r="T46" s="37" t="e">
        <f ca="1" t="shared" si="18"/>
        <v>#REF!</v>
      </c>
      <c r="U46" s="38" t="e">
        <f ca="1" t="shared" si="0"/>
        <v>#REF!</v>
      </c>
    </row>
    <row r="47" spans="1:21" ht="15">
      <c r="A47" s="33"/>
      <c r="B47" s="33"/>
      <c r="D47" s="32">
        <f t="shared" si="10"/>
        <v>0</v>
      </c>
      <c r="E47" s="3">
        <f>COUNTIF(Vertices[Degree],"&gt;= "&amp;D47)-COUNTIF(Vertices[Degree],"&gt;="&amp;D48)</f>
        <v>0</v>
      </c>
      <c r="F47" s="39">
        <f t="shared" si="11"/>
        <v>30.000000000000007</v>
      </c>
      <c r="G47" s="40">
        <f>COUNTIF(Vertices[In-Degree],"&gt;= "&amp;F47)-COUNTIF(Vertices[In-Degree],"&gt;="&amp;F48)</f>
        <v>0</v>
      </c>
      <c r="H47" s="39">
        <f t="shared" si="12"/>
        <v>46.199999999999974</v>
      </c>
      <c r="I47" s="40">
        <f>COUNTIF(Vertices[Out-Degree],"&gt;= "&amp;H47)-COUNTIF(Vertices[Out-Degree],"&gt;="&amp;H48)</f>
        <v>0</v>
      </c>
      <c r="J47" s="39">
        <f t="shared" si="13"/>
        <v>8757.919999800004</v>
      </c>
      <c r="K47" s="40">
        <f>COUNTIF(Vertices[Betweenness Centrality],"&gt;= "&amp;J47)-COUNTIF(Vertices[Betweenness Centrality],"&gt;="&amp;J48)</f>
        <v>0</v>
      </c>
      <c r="L47" s="39">
        <f t="shared" si="14"/>
        <v>0.005505400000000002</v>
      </c>
      <c r="M47" s="40">
        <f>COUNTIF(Vertices[Closeness Centrality],"&gt;= "&amp;L47)-COUNTIF(Vertices[Closeness Centrality],"&gt;="&amp;L48)</f>
        <v>0</v>
      </c>
      <c r="N47" s="39">
        <f t="shared" si="15"/>
        <v>0.048057400000000014</v>
      </c>
      <c r="O47" s="40">
        <f>COUNTIF(Vertices[Eigenvector Centrality],"&gt;= "&amp;N47)-COUNTIF(Vertices[Eigenvector Centrality],"&gt;="&amp;N48)</f>
        <v>0</v>
      </c>
      <c r="P47" s="39">
        <f t="shared" si="16"/>
        <v>21.438393599999994</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3"/>
      <c r="B48" s="33"/>
      <c r="D48" s="32">
        <f t="shared" si="10"/>
        <v>0</v>
      </c>
      <c r="E48" s="3">
        <f>COUNTIF(Vertices[Degree],"&gt;= "&amp;D48)-COUNTIF(Vertices[Degree],"&gt;="&amp;D49)</f>
        <v>0</v>
      </c>
      <c r="F48" s="37">
        <f t="shared" si="11"/>
        <v>30.909090909090917</v>
      </c>
      <c r="G48" s="38">
        <f>COUNTIF(Vertices[In-Degree],"&gt;= "&amp;F48)-COUNTIF(Vertices[In-Degree],"&gt;="&amp;F49)</f>
        <v>0</v>
      </c>
      <c r="H48" s="37">
        <f t="shared" si="12"/>
        <v>47.59999999999997</v>
      </c>
      <c r="I48" s="38">
        <f>COUNTIF(Vertices[Out-Degree],"&gt;= "&amp;H48)-COUNTIF(Vertices[Out-Degree],"&gt;="&amp;H49)</f>
        <v>0</v>
      </c>
      <c r="J48" s="37">
        <f t="shared" si="13"/>
        <v>9023.311514945459</v>
      </c>
      <c r="K48" s="38">
        <f>COUNTIF(Vertices[Betweenness Centrality],"&gt;= "&amp;J48)-COUNTIF(Vertices[Betweenness Centrality],"&gt;="&amp;J49)</f>
        <v>0</v>
      </c>
      <c r="L48" s="37">
        <f t="shared" si="14"/>
        <v>0.005591836363636366</v>
      </c>
      <c r="M48" s="38">
        <f>COUNTIF(Vertices[Closeness Centrality],"&gt;= "&amp;L48)-COUNTIF(Vertices[Closeness Centrality],"&gt;="&amp;L49)</f>
        <v>0</v>
      </c>
      <c r="N48" s="37">
        <f t="shared" si="15"/>
        <v>0.04949792727272729</v>
      </c>
      <c r="O48" s="38">
        <f>COUNTIF(Vertices[Eigenvector Centrality],"&gt;= "&amp;N48)-COUNTIF(Vertices[Eigenvector Centrality],"&gt;="&amp;N49)</f>
        <v>0</v>
      </c>
      <c r="P48" s="37">
        <f t="shared" si="16"/>
        <v>22.078051799999994</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31.818181818181827</v>
      </c>
      <c r="G49" s="40">
        <f>COUNTIF(Vertices[In-Degree],"&gt;= "&amp;F49)-COUNTIF(Vertices[In-Degree],"&gt;="&amp;F50)</f>
        <v>0</v>
      </c>
      <c r="H49" s="39">
        <f t="shared" si="12"/>
        <v>48.99999999999997</v>
      </c>
      <c r="I49" s="40">
        <f>COUNTIF(Vertices[Out-Degree],"&gt;= "&amp;H49)-COUNTIF(Vertices[Out-Degree],"&gt;="&amp;H50)</f>
        <v>0</v>
      </c>
      <c r="J49" s="39">
        <f t="shared" si="13"/>
        <v>9288.703030090914</v>
      </c>
      <c r="K49" s="40">
        <f>COUNTIF(Vertices[Betweenness Centrality],"&gt;= "&amp;J49)-COUNTIF(Vertices[Betweenness Centrality],"&gt;="&amp;J50)</f>
        <v>0</v>
      </c>
      <c r="L49" s="39">
        <f t="shared" si="14"/>
        <v>0.00567827272727273</v>
      </c>
      <c r="M49" s="40">
        <f>COUNTIF(Vertices[Closeness Centrality],"&gt;= "&amp;L49)-COUNTIF(Vertices[Closeness Centrality],"&gt;="&amp;L50)</f>
        <v>0</v>
      </c>
      <c r="N49" s="39">
        <f t="shared" si="15"/>
        <v>0.050938454545454565</v>
      </c>
      <c r="O49" s="40">
        <f>COUNTIF(Vertices[Eigenvector Centrality],"&gt;= "&amp;N49)-COUNTIF(Vertices[Eigenvector Centrality],"&gt;="&amp;N50)</f>
        <v>0</v>
      </c>
      <c r="P49" s="39">
        <f t="shared" si="16"/>
        <v>22.717709999999993</v>
      </c>
      <c r="Q49" s="40">
        <f>COUNTIF(Vertices[PageRank],"&gt;= "&amp;P49)-COUNTIF(Vertices[PageRank],"&gt;="&amp;P50)</f>
        <v>0</v>
      </c>
      <c r="R49" s="39">
        <f t="shared" si="17"/>
        <v>0.6363636363636365</v>
      </c>
      <c r="S49" s="44">
        <f>COUNTIF(Vertices[Clustering Coefficient],"&gt;= "&amp;R49)-COUNTIF(Vertices[Clustering Coefficient],"&gt;="&amp;R50)</f>
        <v>1</v>
      </c>
      <c r="T49" s="39" t="e">
        <f ca="1" t="shared" si="18"/>
        <v>#REF!</v>
      </c>
      <c r="U49" s="40" t="e">
        <f ca="1" t="shared" si="0"/>
        <v>#REF!</v>
      </c>
    </row>
    <row r="50" spans="4:21" ht="15">
      <c r="D50" s="32">
        <f t="shared" si="10"/>
        <v>0</v>
      </c>
      <c r="E50" s="3">
        <f>COUNTIF(Vertices[Degree],"&gt;= "&amp;D50)-COUNTIF(Vertices[Degree],"&gt;="&amp;D51)</f>
        <v>0</v>
      </c>
      <c r="F50" s="37">
        <f t="shared" si="11"/>
        <v>32.727272727272734</v>
      </c>
      <c r="G50" s="38">
        <f>COUNTIF(Vertices[In-Degree],"&gt;= "&amp;F50)-COUNTIF(Vertices[In-Degree],"&gt;="&amp;F51)</f>
        <v>0</v>
      </c>
      <c r="H50" s="37">
        <f t="shared" si="12"/>
        <v>50.39999999999997</v>
      </c>
      <c r="I50" s="38">
        <f>COUNTIF(Vertices[Out-Degree],"&gt;= "&amp;H50)-COUNTIF(Vertices[Out-Degree],"&gt;="&amp;H51)</f>
        <v>0</v>
      </c>
      <c r="J50" s="37">
        <f t="shared" si="13"/>
        <v>9554.094545236369</v>
      </c>
      <c r="K50" s="38">
        <f>COUNTIF(Vertices[Betweenness Centrality],"&gt;= "&amp;J50)-COUNTIF(Vertices[Betweenness Centrality],"&gt;="&amp;J51)</f>
        <v>0</v>
      </c>
      <c r="L50" s="37">
        <f t="shared" si="14"/>
        <v>0.005764709090909093</v>
      </c>
      <c r="M50" s="38">
        <f>COUNTIF(Vertices[Closeness Centrality],"&gt;= "&amp;L50)-COUNTIF(Vertices[Closeness Centrality],"&gt;="&amp;L51)</f>
        <v>0</v>
      </c>
      <c r="N50" s="37">
        <f t="shared" si="15"/>
        <v>0.05237898181818184</v>
      </c>
      <c r="O50" s="38">
        <f>COUNTIF(Vertices[Eigenvector Centrality],"&gt;= "&amp;N50)-COUNTIF(Vertices[Eigenvector Centrality],"&gt;="&amp;N51)</f>
        <v>0</v>
      </c>
      <c r="P50" s="37">
        <f t="shared" si="16"/>
        <v>23.357368199999993</v>
      </c>
      <c r="Q50" s="38">
        <f>COUNTIF(Vertices[PageRank],"&gt;= "&amp;P50)-COUNTIF(Vertices[PageRank],"&gt;="&amp;P51)</f>
        <v>0</v>
      </c>
      <c r="R50" s="37">
        <f t="shared" si="17"/>
        <v>0.6545454545454547</v>
      </c>
      <c r="S50" s="43">
        <f>COUNTIF(Vertices[Clustering Coefficient],"&gt;= "&amp;R50)-COUNTIF(Vertices[Clustering Coefficient],"&gt;="&amp;R51)</f>
        <v>12</v>
      </c>
      <c r="T50" s="37" t="e">
        <f ca="1" t="shared" si="18"/>
        <v>#REF!</v>
      </c>
      <c r="U50" s="38" t="e">
        <f ca="1" t="shared" si="0"/>
        <v>#REF!</v>
      </c>
    </row>
    <row r="51" spans="4:21" ht="15">
      <c r="D51" s="32">
        <f t="shared" si="10"/>
        <v>0</v>
      </c>
      <c r="E51" s="3">
        <f>COUNTIF(Vertices[Degree],"&gt;= "&amp;D51)-COUNTIF(Vertices[Degree],"&gt;="&amp;D52)</f>
        <v>0</v>
      </c>
      <c r="F51" s="39">
        <f t="shared" si="11"/>
        <v>33.63636363636364</v>
      </c>
      <c r="G51" s="40">
        <f>COUNTIF(Vertices[In-Degree],"&gt;= "&amp;F51)-COUNTIF(Vertices[In-Degree],"&gt;="&amp;F52)</f>
        <v>0</v>
      </c>
      <c r="H51" s="39">
        <f t="shared" si="12"/>
        <v>51.79999999999997</v>
      </c>
      <c r="I51" s="40">
        <f>COUNTIF(Vertices[Out-Degree],"&gt;= "&amp;H51)-COUNTIF(Vertices[Out-Degree],"&gt;="&amp;H52)</f>
        <v>0</v>
      </c>
      <c r="J51" s="39">
        <f t="shared" si="13"/>
        <v>9819.486060381823</v>
      </c>
      <c r="K51" s="40">
        <f>COUNTIF(Vertices[Betweenness Centrality],"&gt;= "&amp;J51)-COUNTIF(Vertices[Betweenness Centrality],"&gt;="&amp;J52)</f>
        <v>0</v>
      </c>
      <c r="L51" s="39">
        <f t="shared" si="14"/>
        <v>0.005851145454545457</v>
      </c>
      <c r="M51" s="40">
        <f>COUNTIF(Vertices[Closeness Centrality],"&gt;= "&amp;L51)-COUNTIF(Vertices[Closeness Centrality],"&gt;="&amp;L52)</f>
        <v>0</v>
      </c>
      <c r="N51" s="39">
        <f t="shared" si="15"/>
        <v>0.053819509090909115</v>
      </c>
      <c r="O51" s="40">
        <f>COUNTIF(Vertices[Eigenvector Centrality],"&gt;= "&amp;N51)-COUNTIF(Vertices[Eigenvector Centrality],"&gt;="&amp;N52)</f>
        <v>0</v>
      </c>
      <c r="P51" s="39">
        <f t="shared" si="16"/>
        <v>23.997026399999992</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34.54545454545455</v>
      </c>
      <c r="G52" s="38">
        <f>COUNTIF(Vertices[In-Degree],"&gt;= "&amp;F52)-COUNTIF(Vertices[In-Degree],"&gt;="&amp;F53)</f>
        <v>0</v>
      </c>
      <c r="H52" s="37">
        <f t="shared" si="12"/>
        <v>53.19999999999997</v>
      </c>
      <c r="I52" s="38">
        <f>COUNTIF(Vertices[Out-Degree],"&gt;= "&amp;H52)-COUNTIF(Vertices[Out-Degree],"&gt;="&amp;H53)</f>
        <v>0</v>
      </c>
      <c r="J52" s="37">
        <f t="shared" si="13"/>
        <v>10084.877575527278</v>
      </c>
      <c r="K52" s="38">
        <f>COUNTIF(Vertices[Betweenness Centrality],"&gt;= "&amp;J52)-COUNTIF(Vertices[Betweenness Centrality],"&gt;="&amp;J53)</f>
        <v>0</v>
      </c>
      <c r="L52" s="37">
        <f t="shared" si="14"/>
        <v>0.005937581818181821</v>
      </c>
      <c r="M52" s="38">
        <f>COUNTIF(Vertices[Closeness Centrality],"&gt;= "&amp;L52)-COUNTIF(Vertices[Closeness Centrality],"&gt;="&amp;L53)</f>
        <v>0</v>
      </c>
      <c r="N52" s="37">
        <f t="shared" si="15"/>
        <v>0.05526003636363639</v>
      </c>
      <c r="O52" s="38">
        <f>COUNTIF(Vertices[Eigenvector Centrality],"&gt;= "&amp;N52)-COUNTIF(Vertices[Eigenvector Centrality],"&gt;="&amp;N53)</f>
        <v>0</v>
      </c>
      <c r="P52" s="37">
        <f t="shared" si="16"/>
        <v>24.63668459999999</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35.45454545454545</v>
      </c>
      <c r="G53" s="40">
        <f>COUNTIF(Vertices[In-Degree],"&gt;= "&amp;F53)-COUNTIF(Vertices[In-Degree],"&gt;="&amp;F54)</f>
        <v>0</v>
      </c>
      <c r="H53" s="39">
        <f t="shared" si="12"/>
        <v>54.599999999999966</v>
      </c>
      <c r="I53" s="40">
        <f>COUNTIF(Vertices[Out-Degree],"&gt;= "&amp;H53)-COUNTIF(Vertices[Out-Degree],"&gt;="&amp;H54)</f>
        <v>0</v>
      </c>
      <c r="J53" s="39">
        <f t="shared" si="13"/>
        <v>10350.269090672733</v>
      </c>
      <c r="K53" s="40">
        <f>COUNTIF(Vertices[Betweenness Centrality],"&gt;= "&amp;J53)-COUNTIF(Vertices[Betweenness Centrality],"&gt;="&amp;J54)</f>
        <v>0</v>
      </c>
      <c r="L53" s="39">
        <f t="shared" si="14"/>
        <v>0.0060240181818181845</v>
      </c>
      <c r="M53" s="40">
        <f>COUNTIF(Vertices[Closeness Centrality],"&gt;= "&amp;L53)-COUNTIF(Vertices[Closeness Centrality],"&gt;="&amp;L54)</f>
        <v>0</v>
      </c>
      <c r="N53" s="39">
        <f t="shared" si="15"/>
        <v>0.056700563636363666</v>
      </c>
      <c r="O53" s="40">
        <f>COUNTIF(Vertices[Eigenvector Centrality],"&gt;= "&amp;N53)-COUNTIF(Vertices[Eigenvector Centrality],"&gt;="&amp;N54)</f>
        <v>0</v>
      </c>
      <c r="P53" s="39">
        <f t="shared" si="16"/>
        <v>25.27634279999999</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36.36363636363636</v>
      </c>
      <c r="G54" s="38">
        <f>COUNTIF(Vertices[In-Degree],"&gt;= "&amp;F54)-COUNTIF(Vertices[In-Degree],"&gt;="&amp;F55)</f>
        <v>0</v>
      </c>
      <c r="H54" s="37">
        <f t="shared" si="12"/>
        <v>55.999999999999964</v>
      </c>
      <c r="I54" s="38">
        <f>COUNTIF(Vertices[Out-Degree],"&gt;= "&amp;H54)-COUNTIF(Vertices[Out-Degree],"&gt;="&amp;H55)</f>
        <v>0</v>
      </c>
      <c r="J54" s="37">
        <f t="shared" si="13"/>
        <v>10615.660605818188</v>
      </c>
      <c r="K54" s="38">
        <f>COUNTIF(Vertices[Betweenness Centrality],"&gt;= "&amp;J54)-COUNTIF(Vertices[Betweenness Centrality],"&gt;="&amp;J55)</f>
        <v>0</v>
      </c>
      <c r="L54" s="37">
        <f t="shared" si="14"/>
        <v>0.006110454545454548</v>
      </c>
      <c r="M54" s="38">
        <f>COUNTIF(Vertices[Closeness Centrality],"&gt;= "&amp;L54)-COUNTIF(Vertices[Closeness Centrality],"&gt;="&amp;L55)</f>
        <v>0</v>
      </c>
      <c r="N54" s="37">
        <f t="shared" si="15"/>
        <v>0.05814109090909094</v>
      </c>
      <c r="O54" s="38">
        <f>COUNTIF(Vertices[Eigenvector Centrality],"&gt;= "&amp;N54)-COUNTIF(Vertices[Eigenvector Centrality],"&gt;="&amp;N55)</f>
        <v>0</v>
      </c>
      <c r="P54" s="37">
        <f t="shared" si="16"/>
        <v>25.91600099999999</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37.272727272727266</v>
      </c>
      <c r="G55" s="40">
        <f>COUNTIF(Vertices[In-Degree],"&gt;= "&amp;F55)-COUNTIF(Vertices[In-Degree],"&gt;="&amp;F56)</f>
        <v>0</v>
      </c>
      <c r="H55" s="39">
        <f t="shared" si="12"/>
        <v>57.39999999999996</v>
      </c>
      <c r="I55" s="40">
        <f>COUNTIF(Vertices[Out-Degree],"&gt;= "&amp;H55)-COUNTIF(Vertices[Out-Degree],"&gt;="&amp;H56)</f>
        <v>0</v>
      </c>
      <c r="J55" s="39">
        <f t="shared" si="13"/>
        <v>10881.052120963643</v>
      </c>
      <c r="K55" s="40">
        <f>COUNTIF(Vertices[Betweenness Centrality],"&gt;= "&amp;J55)-COUNTIF(Vertices[Betweenness Centrality],"&gt;="&amp;J56)</f>
        <v>0</v>
      </c>
      <c r="L55" s="39">
        <f t="shared" si="14"/>
        <v>0.006196890909090912</v>
      </c>
      <c r="M55" s="40">
        <f>COUNTIF(Vertices[Closeness Centrality],"&gt;= "&amp;L55)-COUNTIF(Vertices[Closeness Centrality],"&gt;="&amp;L56)</f>
        <v>0</v>
      </c>
      <c r="N55" s="39">
        <f t="shared" si="15"/>
        <v>0.059581618181818216</v>
      </c>
      <c r="O55" s="40">
        <f>COUNTIF(Vertices[Eigenvector Centrality],"&gt;= "&amp;N55)-COUNTIF(Vertices[Eigenvector Centrality],"&gt;="&amp;N56)</f>
        <v>0</v>
      </c>
      <c r="P55" s="39">
        <f t="shared" si="16"/>
        <v>26.55565919999999</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38.18181818181817</v>
      </c>
      <c r="G56" s="38">
        <f>COUNTIF(Vertices[In-Degree],"&gt;= "&amp;F56)-COUNTIF(Vertices[In-Degree],"&gt;="&amp;F57)</f>
        <v>0</v>
      </c>
      <c r="H56" s="37">
        <f t="shared" si="12"/>
        <v>58.79999999999996</v>
      </c>
      <c r="I56" s="38">
        <f>COUNTIF(Vertices[Out-Degree],"&gt;= "&amp;H56)-COUNTIF(Vertices[Out-Degree],"&gt;="&amp;H57)</f>
        <v>0</v>
      </c>
      <c r="J56" s="37">
        <f t="shared" si="13"/>
        <v>11146.443636109097</v>
      </c>
      <c r="K56" s="38">
        <f>COUNTIF(Vertices[Betweenness Centrality],"&gt;= "&amp;J56)-COUNTIF(Vertices[Betweenness Centrality],"&gt;="&amp;J57)</f>
        <v>0</v>
      </c>
      <c r="L56" s="37">
        <f t="shared" si="14"/>
        <v>0.006283327272727276</v>
      </c>
      <c r="M56" s="38">
        <f>COUNTIF(Vertices[Closeness Centrality],"&gt;= "&amp;L56)-COUNTIF(Vertices[Closeness Centrality],"&gt;="&amp;L57)</f>
        <v>0</v>
      </c>
      <c r="N56" s="37">
        <f t="shared" si="15"/>
        <v>0.06102214545454549</v>
      </c>
      <c r="O56" s="38">
        <f>COUNTIF(Vertices[Eigenvector Centrality],"&gt;= "&amp;N56)-COUNTIF(Vertices[Eigenvector Centrality],"&gt;="&amp;N57)</f>
        <v>0</v>
      </c>
      <c r="P56" s="37">
        <f t="shared" si="16"/>
        <v>27.19531739999999</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50</v>
      </c>
      <c r="G57" s="42">
        <f>COUNTIF(Vertices[In-Degree],"&gt;= "&amp;F57)-COUNTIF(Vertices[In-Degree],"&gt;="&amp;F58)</f>
        <v>1</v>
      </c>
      <c r="H57" s="41">
        <f>MAX(Vertices[Out-Degree])</f>
        <v>77</v>
      </c>
      <c r="I57" s="42">
        <f>COUNTIF(Vertices[Out-Degree],"&gt;= "&amp;H57)-COUNTIF(Vertices[Out-Degree],"&gt;="&amp;H58)</f>
        <v>1</v>
      </c>
      <c r="J57" s="41">
        <f>MAX(Vertices[Betweenness Centrality])</f>
        <v>14596.533333</v>
      </c>
      <c r="K57" s="42">
        <f>COUNTIF(Vertices[Betweenness Centrality],"&gt;= "&amp;J57)-COUNTIF(Vertices[Betweenness Centrality],"&gt;="&amp;J58)</f>
        <v>1</v>
      </c>
      <c r="L57" s="41">
        <f>MAX(Vertices[Closeness Centrality])</f>
        <v>0.007407</v>
      </c>
      <c r="M57" s="42">
        <f>COUNTIF(Vertices[Closeness Centrality],"&gt;= "&amp;L57)-COUNTIF(Vertices[Closeness Centrality],"&gt;="&amp;L58)</f>
        <v>1</v>
      </c>
      <c r="N57" s="41">
        <f>MAX(Vertices[Eigenvector Centrality])</f>
        <v>0.079749</v>
      </c>
      <c r="O57" s="42">
        <f>COUNTIF(Vertices[Eigenvector Centrality],"&gt;= "&amp;N57)-COUNTIF(Vertices[Eigenvector Centrality],"&gt;="&amp;N58)</f>
        <v>1</v>
      </c>
      <c r="P57" s="41">
        <f>MAX(Vertices[PageRank])</f>
        <v>35.510874</v>
      </c>
      <c r="Q57" s="42">
        <f>COUNTIF(Vertices[PageRank],"&gt;= "&amp;P57)-COUNTIF(Vertices[PageRank],"&gt;="&amp;P58)</f>
        <v>1</v>
      </c>
      <c r="R57" s="41">
        <f>MAX(Vertices[Clustering Coefficient])</f>
        <v>1</v>
      </c>
      <c r="S57" s="45">
        <f>COUNTIF(Vertices[Clustering Coefficient],"&gt;= "&amp;R57)-COUNTIF(Vertices[Clustering Coefficient],"&gt;="&amp;R58)</f>
        <v>6</v>
      </c>
      <c r="T57" s="41" t="e">
        <f ca="1">MAX(INDIRECT(DynamicFilterSourceColumnRange))</f>
        <v>#REF!</v>
      </c>
      <c r="U57" s="42" t="e">
        <f ca="1" t="shared" si="0"/>
        <v>#REF!</v>
      </c>
    </row>
    <row r="59" spans="1:2" ht="15">
      <c r="A59" s="33" t="s">
        <v>81</v>
      </c>
      <c r="B59" s="46" t="str">
        <f>IF(COUNT(Vertices[Degree])&gt;0,D2,NoMetricMessage)</f>
        <v>Not Available</v>
      </c>
    </row>
    <row r="60" spans="1:2" ht="15">
      <c r="A60" s="33" t="s">
        <v>82</v>
      </c>
      <c r="B60" s="46" t="str">
        <f>IF(COUNT(Vertices[Degree])&gt;0,D57,NoMetricMessage)</f>
        <v>Not Available</v>
      </c>
    </row>
    <row r="61" spans="1:2" ht="15">
      <c r="A61" s="33" t="s">
        <v>83</v>
      </c>
      <c r="B61" s="47" t="str">
        <f>_xlfn.IFERROR(AVERAGE(Vertices[Degree]),NoMetricMessage)</f>
        <v>Not Available</v>
      </c>
    </row>
    <row r="62" spans="1:2" ht="15">
      <c r="A62" s="33" t="s">
        <v>84</v>
      </c>
      <c r="B62" s="47" t="str">
        <f>_xlfn.IFERROR(MEDIAN(Vertices[Degree]),NoMetricMessage)</f>
        <v>Not Available</v>
      </c>
    </row>
    <row r="73" spans="1:2" ht="15">
      <c r="A73" s="33" t="s">
        <v>88</v>
      </c>
      <c r="B73" s="46">
        <f>IF(COUNT(Vertices[In-Degree])&gt;0,F2,NoMetricMessage)</f>
        <v>0</v>
      </c>
    </row>
    <row r="74" spans="1:2" ht="15">
      <c r="A74" s="33" t="s">
        <v>89</v>
      </c>
      <c r="B74" s="46">
        <f>IF(COUNT(Vertices[In-Degree])&gt;0,F57,NoMetricMessage)</f>
        <v>50</v>
      </c>
    </row>
    <row r="75" spans="1:2" ht="15">
      <c r="A75" s="33" t="s">
        <v>90</v>
      </c>
      <c r="B75" s="47">
        <f>_xlfn.IFERROR(AVERAGE(Vertices[In-Degree]),NoMetricMessage)</f>
        <v>1.7661290322580645</v>
      </c>
    </row>
    <row r="76" spans="1:2" ht="15">
      <c r="A76" s="33" t="s">
        <v>91</v>
      </c>
      <c r="B76" s="47">
        <f>_xlfn.IFERROR(MEDIAN(Vertices[In-Degree]),NoMetricMessage)</f>
        <v>1</v>
      </c>
    </row>
    <row r="87" spans="1:2" ht="15">
      <c r="A87" s="33" t="s">
        <v>94</v>
      </c>
      <c r="B87" s="46">
        <f>IF(COUNT(Vertices[Out-Degree])&gt;0,H2,NoMetricMessage)</f>
        <v>0</v>
      </c>
    </row>
    <row r="88" spans="1:2" ht="15">
      <c r="A88" s="33" t="s">
        <v>95</v>
      </c>
      <c r="B88" s="46">
        <f>IF(COUNT(Vertices[Out-Degree])&gt;0,H57,NoMetricMessage)</f>
        <v>77</v>
      </c>
    </row>
    <row r="89" spans="1:2" ht="15">
      <c r="A89" s="33" t="s">
        <v>96</v>
      </c>
      <c r="B89" s="47">
        <f>_xlfn.IFERROR(AVERAGE(Vertices[Out-Degree]),NoMetricMessage)</f>
        <v>1.7661290322580645</v>
      </c>
    </row>
    <row r="90" spans="1:2" ht="15">
      <c r="A90" s="33" t="s">
        <v>97</v>
      </c>
      <c r="B90" s="47">
        <f>_xlfn.IFERROR(MEDIAN(Vertices[Out-Degree]),NoMetricMessage)</f>
        <v>0</v>
      </c>
    </row>
    <row r="101" spans="1:2" ht="15">
      <c r="A101" s="33" t="s">
        <v>100</v>
      </c>
      <c r="B101" s="47">
        <f>IF(COUNT(Vertices[Betweenness Centrality])&gt;0,J2,NoMetricMessage)</f>
        <v>0</v>
      </c>
    </row>
    <row r="102" spans="1:2" ht="15">
      <c r="A102" s="33" t="s">
        <v>101</v>
      </c>
      <c r="B102" s="47">
        <f>IF(COUNT(Vertices[Betweenness Centrality])&gt;0,J57,NoMetricMessage)</f>
        <v>14596.533333</v>
      </c>
    </row>
    <row r="103" spans="1:2" ht="15">
      <c r="A103" s="33" t="s">
        <v>102</v>
      </c>
      <c r="B103" s="47">
        <f>_xlfn.IFERROR(AVERAGE(Vertices[Betweenness Centrality]),NoMetricMessage)</f>
        <v>142.48387098387101</v>
      </c>
    </row>
    <row r="104" spans="1:2" ht="15">
      <c r="A104" s="33" t="s">
        <v>103</v>
      </c>
      <c r="B104" s="47">
        <f>_xlfn.IFERROR(MEDIAN(Vertices[Betweenness Centrality]),NoMetricMessage)</f>
        <v>0</v>
      </c>
    </row>
    <row r="115" spans="1:2" ht="15">
      <c r="A115" s="33" t="s">
        <v>106</v>
      </c>
      <c r="B115" s="47">
        <f>IF(COUNT(Vertices[Closeness Centrality])&gt;0,L2,NoMetricMessage)</f>
        <v>0.002653</v>
      </c>
    </row>
    <row r="116" spans="1:2" ht="15">
      <c r="A116" s="33" t="s">
        <v>107</v>
      </c>
      <c r="B116" s="47">
        <f>IF(COUNT(Vertices[Closeness Centrality])&gt;0,L57,NoMetricMessage)</f>
        <v>0.007407</v>
      </c>
    </row>
    <row r="117" spans="1:2" ht="15">
      <c r="A117" s="33" t="s">
        <v>108</v>
      </c>
      <c r="B117" s="47">
        <f>_xlfn.IFERROR(AVERAGE(Vertices[Closeness Centrality]),NoMetricMessage)</f>
        <v>0.003827596774193541</v>
      </c>
    </row>
    <row r="118" spans="1:2" ht="15">
      <c r="A118" s="33" t="s">
        <v>109</v>
      </c>
      <c r="B118" s="47">
        <f>_xlfn.IFERROR(MEDIAN(Vertices[Closeness Centrality]),NoMetricMessage)</f>
        <v>0.003891</v>
      </c>
    </row>
    <row r="129" spans="1:2" ht="15">
      <c r="A129" s="33" t="s">
        <v>112</v>
      </c>
      <c r="B129" s="47">
        <f>IF(COUNT(Vertices[Eigenvector Centrality])&gt;0,N2,NoMetricMessage)</f>
        <v>0.00052</v>
      </c>
    </row>
    <row r="130" spans="1:2" ht="15">
      <c r="A130" s="33" t="s">
        <v>113</v>
      </c>
      <c r="B130" s="47">
        <f>IF(COUNT(Vertices[Eigenvector Centrality])&gt;0,N57,NoMetricMessage)</f>
        <v>0.079749</v>
      </c>
    </row>
    <row r="131" spans="1:2" ht="15">
      <c r="A131" s="33" t="s">
        <v>114</v>
      </c>
      <c r="B131" s="47">
        <f>_xlfn.IFERROR(AVERAGE(Vertices[Eigenvector Centrality]),NoMetricMessage)</f>
        <v>0.008064370967741942</v>
      </c>
    </row>
    <row r="132" spans="1:2" ht="15">
      <c r="A132" s="33" t="s">
        <v>115</v>
      </c>
      <c r="B132" s="47">
        <f>_xlfn.IFERROR(MEDIAN(Vertices[Eigenvector Centrality]),NoMetricMessage)</f>
        <v>0.006421</v>
      </c>
    </row>
    <row r="143" spans="1:2" ht="15">
      <c r="A143" s="33" t="s">
        <v>140</v>
      </c>
      <c r="B143" s="47">
        <f>IF(COUNT(Vertices[PageRank])&gt;0,P2,NoMetricMessage)</f>
        <v>0.329673</v>
      </c>
    </row>
    <row r="144" spans="1:2" ht="15">
      <c r="A144" s="33" t="s">
        <v>141</v>
      </c>
      <c r="B144" s="47">
        <f>IF(COUNT(Vertices[PageRank])&gt;0,P57,NoMetricMessage)</f>
        <v>35.510874</v>
      </c>
    </row>
    <row r="145" spans="1:2" ht="15">
      <c r="A145" s="33" t="s">
        <v>142</v>
      </c>
      <c r="B145" s="47">
        <f>_xlfn.IFERROR(AVERAGE(Vertices[PageRank]),NoMetricMessage)</f>
        <v>0.9999956854838681</v>
      </c>
    </row>
    <row r="146" spans="1:2" ht="15">
      <c r="A146" s="33" t="s">
        <v>143</v>
      </c>
      <c r="B146" s="47">
        <f>_xlfn.IFERROR(MEDIAN(Vertices[PageRank]),NoMetricMessage)</f>
        <v>0.419502</v>
      </c>
    </row>
    <row r="157" spans="1:2" ht="15">
      <c r="A157" s="33" t="s">
        <v>118</v>
      </c>
      <c r="B157" s="47">
        <f>IF(COUNT(Vertices[Clustering Coefficient])&gt;0,R2,NoMetricMessage)</f>
        <v>0</v>
      </c>
    </row>
    <row r="158" spans="1:2" ht="15">
      <c r="A158" s="33" t="s">
        <v>119</v>
      </c>
      <c r="B158" s="47">
        <f>IF(COUNT(Vertices[Clustering Coefficient])&gt;0,R57,NoMetricMessage)</f>
        <v>1</v>
      </c>
    </row>
    <row r="159" spans="1:2" ht="15">
      <c r="A159" s="33" t="s">
        <v>120</v>
      </c>
      <c r="B159" s="47">
        <f>_xlfn.IFERROR(AVERAGE(Vertices[Clustering Coefficient]),NoMetricMessage)</f>
        <v>0.20134703600073617</v>
      </c>
    </row>
    <row r="160" spans="1:2" ht="15">
      <c r="A160" s="33" t="s">
        <v>121</v>
      </c>
      <c r="B160"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2007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2008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2009</v>
      </c>
      <c r="K7" s="13" t="s">
        <v>2010</v>
      </c>
    </row>
    <row r="8" spans="1:11" ht="409.5">
      <c r="A8"/>
      <c r="B8">
        <v>2</v>
      </c>
      <c r="C8">
        <v>2</v>
      </c>
      <c r="D8" t="s">
        <v>61</v>
      </c>
      <c r="E8" t="s">
        <v>61</v>
      </c>
      <c r="H8" t="s">
        <v>73</v>
      </c>
      <c r="J8" t="s">
        <v>2011</v>
      </c>
      <c r="K8" s="13" t="s">
        <v>2012</v>
      </c>
    </row>
    <row r="9" spans="1:11" ht="409.5">
      <c r="A9"/>
      <c r="B9">
        <v>3</v>
      </c>
      <c r="C9">
        <v>4</v>
      </c>
      <c r="D9" t="s">
        <v>62</v>
      </c>
      <c r="E9" t="s">
        <v>62</v>
      </c>
      <c r="H9" t="s">
        <v>74</v>
      </c>
      <c r="J9" t="s">
        <v>2013</v>
      </c>
      <c r="K9" s="13" t="s">
        <v>2014</v>
      </c>
    </row>
    <row r="10" spans="1:11" ht="409.5">
      <c r="A10"/>
      <c r="B10">
        <v>4</v>
      </c>
      <c r="D10" t="s">
        <v>63</v>
      </c>
      <c r="E10" t="s">
        <v>63</v>
      </c>
      <c r="H10" t="s">
        <v>75</v>
      </c>
      <c r="J10" t="s">
        <v>2015</v>
      </c>
      <c r="K10" s="13" t="s">
        <v>2016</v>
      </c>
    </row>
    <row r="11" spans="1:11" ht="15">
      <c r="A11"/>
      <c r="B11">
        <v>5</v>
      </c>
      <c r="D11" t="s">
        <v>46</v>
      </c>
      <c r="E11">
        <v>1</v>
      </c>
      <c r="H11" t="s">
        <v>76</v>
      </c>
      <c r="J11" t="s">
        <v>2017</v>
      </c>
      <c r="K11" t="s">
        <v>2018</v>
      </c>
    </row>
    <row r="12" spans="1:11" ht="15">
      <c r="A12"/>
      <c r="B12"/>
      <c r="D12" t="s">
        <v>64</v>
      </c>
      <c r="E12">
        <v>2</v>
      </c>
      <c r="H12">
        <v>0</v>
      </c>
      <c r="J12" t="s">
        <v>2019</v>
      </c>
      <c r="K12" t="s">
        <v>2020</v>
      </c>
    </row>
    <row r="13" spans="1:11" ht="15">
      <c r="A13"/>
      <c r="B13"/>
      <c r="D13">
        <v>1</v>
      </c>
      <c r="E13">
        <v>3</v>
      </c>
      <c r="H13">
        <v>1</v>
      </c>
      <c r="J13" t="s">
        <v>2021</v>
      </c>
      <c r="K13" t="s">
        <v>2022</v>
      </c>
    </row>
    <row r="14" spans="4:11" ht="15">
      <c r="D14">
        <v>2</v>
      </c>
      <c r="E14">
        <v>4</v>
      </c>
      <c r="H14">
        <v>2</v>
      </c>
      <c r="J14" t="s">
        <v>2023</v>
      </c>
      <c r="K14" t="s">
        <v>2024</v>
      </c>
    </row>
    <row r="15" spans="4:11" ht="15">
      <c r="D15">
        <v>3</v>
      </c>
      <c r="E15">
        <v>5</v>
      </c>
      <c r="H15">
        <v>3</v>
      </c>
      <c r="J15" t="s">
        <v>2025</v>
      </c>
      <c r="K15" t="s">
        <v>2026</v>
      </c>
    </row>
    <row r="16" spans="4:11" ht="15">
      <c r="D16">
        <v>4</v>
      </c>
      <c r="E16">
        <v>6</v>
      </c>
      <c r="H16">
        <v>4</v>
      </c>
      <c r="J16" t="s">
        <v>2027</v>
      </c>
      <c r="K16" t="s">
        <v>2028</v>
      </c>
    </row>
    <row r="17" spans="4:11" ht="15">
      <c r="D17">
        <v>5</v>
      </c>
      <c r="E17">
        <v>7</v>
      </c>
      <c r="H17">
        <v>5</v>
      </c>
      <c r="J17" t="s">
        <v>2029</v>
      </c>
      <c r="K17" t="s">
        <v>2030</v>
      </c>
    </row>
    <row r="18" spans="4:11" ht="15">
      <c r="D18">
        <v>6</v>
      </c>
      <c r="E18">
        <v>8</v>
      </c>
      <c r="H18">
        <v>6</v>
      </c>
      <c r="J18" t="s">
        <v>2031</v>
      </c>
      <c r="K18" t="s">
        <v>2032</v>
      </c>
    </row>
    <row r="19" spans="4:11" ht="15">
      <c r="D19">
        <v>7</v>
      </c>
      <c r="E19">
        <v>9</v>
      </c>
      <c r="H19">
        <v>7</v>
      </c>
      <c r="J19" t="s">
        <v>2033</v>
      </c>
      <c r="K19" t="s">
        <v>2034</v>
      </c>
    </row>
    <row r="20" spans="4:11" ht="15">
      <c r="D20">
        <v>8</v>
      </c>
      <c r="H20">
        <v>8</v>
      </c>
      <c r="J20" t="s">
        <v>2035</v>
      </c>
      <c r="K20" t="s">
        <v>2036</v>
      </c>
    </row>
    <row r="21" spans="4:11" ht="409.5">
      <c r="D21">
        <v>9</v>
      </c>
      <c r="H21">
        <v>9</v>
      </c>
      <c r="J21" t="s">
        <v>2037</v>
      </c>
      <c r="K21" s="13" t="s">
        <v>2038</v>
      </c>
    </row>
    <row r="22" spans="4:11" ht="409.5">
      <c r="D22">
        <v>10</v>
      </c>
      <c r="J22" t="s">
        <v>2039</v>
      </c>
      <c r="K22" s="13" t="s">
        <v>2040</v>
      </c>
    </row>
    <row r="23" spans="4:11" ht="409.5">
      <c r="D23">
        <v>11</v>
      </c>
      <c r="J23" t="s">
        <v>2041</v>
      </c>
      <c r="K23" s="13" t="s">
        <v>2042</v>
      </c>
    </row>
    <row r="24" spans="10:11" ht="409.5">
      <c r="J24" t="s">
        <v>2043</v>
      </c>
      <c r="K24" s="13" t="s">
        <v>2670</v>
      </c>
    </row>
    <row r="25" spans="10:11" ht="15">
      <c r="J25" t="s">
        <v>2044</v>
      </c>
      <c r="K25" t="b">
        <v>0</v>
      </c>
    </row>
    <row r="26" spans="10:11" ht="15">
      <c r="J26" t="s">
        <v>2668</v>
      </c>
      <c r="K26" t="s">
        <v>2669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2071</v>
      </c>
      <c r="B1" s="13" t="s">
        <v>2072</v>
      </c>
      <c r="C1" s="13" t="s">
        <v>2073</v>
      </c>
      <c r="D1" s="13" t="s">
        <v>2075</v>
      </c>
      <c r="E1" s="13" t="s">
        <v>2074</v>
      </c>
      <c r="F1" s="13" t="s">
        <v>2077</v>
      </c>
      <c r="G1" s="13" t="s">
        <v>2076</v>
      </c>
      <c r="H1" s="13" t="s">
        <v>2079</v>
      </c>
      <c r="I1" s="78" t="s">
        <v>2078</v>
      </c>
      <c r="J1" s="78" t="s">
        <v>2081</v>
      </c>
      <c r="K1" s="78" t="s">
        <v>2080</v>
      </c>
      <c r="L1" s="78" t="s">
        <v>2083</v>
      </c>
      <c r="M1" s="78" t="s">
        <v>2082</v>
      </c>
      <c r="N1" s="78" t="s">
        <v>2085</v>
      </c>
      <c r="O1" s="13" t="s">
        <v>2084</v>
      </c>
      <c r="P1" s="13" t="s">
        <v>2087</v>
      </c>
      <c r="Q1" s="78" t="s">
        <v>2086</v>
      </c>
      <c r="R1" s="78" t="s">
        <v>2089</v>
      </c>
      <c r="S1" s="78" t="s">
        <v>2088</v>
      </c>
      <c r="T1" s="78" t="s">
        <v>2091</v>
      </c>
      <c r="U1" s="78" t="s">
        <v>2090</v>
      </c>
      <c r="V1" s="78" t="s">
        <v>2092</v>
      </c>
    </row>
    <row r="2" spans="1:22" ht="15">
      <c r="A2" s="83" t="s">
        <v>541</v>
      </c>
      <c r="B2" s="78">
        <v>1</v>
      </c>
      <c r="C2" s="83" t="s">
        <v>542</v>
      </c>
      <c r="D2" s="78">
        <v>1</v>
      </c>
      <c r="E2" s="83" t="s">
        <v>530</v>
      </c>
      <c r="F2" s="78">
        <v>1</v>
      </c>
      <c r="G2" s="83" t="s">
        <v>537</v>
      </c>
      <c r="H2" s="78">
        <v>1</v>
      </c>
      <c r="I2" s="78"/>
      <c r="J2" s="78"/>
      <c r="K2" s="78"/>
      <c r="L2" s="78"/>
      <c r="M2" s="78"/>
      <c r="N2" s="78"/>
      <c r="O2" s="83" t="s">
        <v>539</v>
      </c>
      <c r="P2" s="78">
        <v>1</v>
      </c>
      <c r="Q2" s="78"/>
      <c r="R2" s="78"/>
      <c r="S2" s="78"/>
      <c r="T2" s="78"/>
      <c r="U2" s="78"/>
      <c r="V2" s="78"/>
    </row>
    <row r="3" spans="1:22" ht="15">
      <c r="A3" s="83" t="s">
        <v>540</v>
      </c>
      <c r="B3" s="78">
        <v>1</v>
      </c>
      <c r="C3" s="83" t="s">
        <v>543</v>
      </c>
      <c r="D3" s="78">
        <v>1</v>
      </c>
      <c r="E3" s="83" t="s">
        <v>531</v>
      </c>
      <c r="F3" s="78">
        <v>1</v>
      </c>
      <c r="G3" s="83" t="s">
        <v>536</v>
      </c>
      <c r="H3" s="78">
        <v>1</v>
      </c>
      <c r="I3" s="78"/>
      <c r="J3" s="78"/>
      <c r="K3" s="78"/>
      <c r="L3" s="78"/>
      <c r="M3" s="78"/>
      <c r="N3" s="78"/>
      <c r="O3" s="78"/>
      <c r="P3" s="78"/>
      <c r="Q3" s="78"/>
      <c r="R3" s="78"/>
      <c r="S3" s="78"/>
      <c r="T3" s="78"/>
      <c r="U3" s="78"/>
      <c r="V3" s="78"/>
    </row>
    <row r="4" spans="1:22" ht="15">
      <c r="A4" s="83" t="s">
        <v>539</v>
      </c>
      <c r="B4" s="78">
        <v>1</v>
      </c>
      <c r="C4" s="83" t="s">
        <v>544</v>
      </c>
      <c r="D4" s="78">
        <v>1</v>
      </c>
      <c r="E4" s="83" t="s">
        <v>532</v>
      </c>
      <c r="F4" s="78">
        <v>1</v>
      </c>
      <c r="G4" s="78"/>
      <c r="H4" s="78"/>
      <c r="I4" s="78"/>
      <c r="J4" s="78"/>
      <c r="K4" s="78"/>
      <c r="L4" s="78"/>
      <c r="M4" s="78"/>
      <c r="N4" s="78"/>
      <c r="O4" s="78"/>
      <c r="P4" s="78"/>
      <c r="Q4" s="78"/>
      <c r="R4" s="78"/>
      <c r="S4" s="78"/>
      <c r="T4" s="78"/>
      <c r="U4" s="78"/>
      <c r="V4" s="78"/>
    </row>
    <row r="5" spans="1:22" ht="15">
      <c r="A5" s="83" t="s">
        <v>538</v>
      </c>
      <c r="B5" s="78">
        <v>1</v>
      </c>
      <c r="C5" s="83" t="s">
        <v>545</v>
      </c>
      <c r="D5" s="78">
        <v>1</v>
      </c>
      <c r="E5" s="83" t="s">
        <v>508</v>
      </c>
      <c r="F5" s="78">
        <v>1</v>
      </c>
      <c r="G5" s="78"/>
      <c r="H5" s="78"/>
      <c r="I5" s="78"/>
      <c r="J5" s="78"/>
      <c r="K5" s="78"/>
      <c r="L5" s="78"/>
      <c r="M5" s="78"/>
      <c r="N5" s="78"/>
      <c r="O5" s="78"/>
      <c r="P5" s="78"/>
      <c r="Q5" s="78"/>
      <c r="R5" s="78"/>
      <c r="S5" s="78"/>
      <c r="T5" s="78"/>
      <c r="U5" s="78"/>
      <c r="V5" s="78"/>
    </row>
    <row r="6" spans="1:22" ht="15">
      <c r="A6" s="83" t="s">
        <v>537</v>
      </c>
      <c r="B6" s="78">
        <v>1</v>
      </c>
      <c r="C6" s="83" t="s">
        <v>546</v>
      </c>
      <c r="D6" s="78">
        <v>1</v>
      </c>
      <c r="E6" s="83" t="s">
        <v>509</v>
      </c>
      <c r="F6" s="78">
        <v>1</v>
      </c>
      <c r="G6" s="78"/>
      <c r="H6" s="78"/>
      <c r="I6" s="78"/>
      <c r="J6" s="78"/>
      <c r="K6" s="78"/>
      <c r="L6" s="78"/>
      <c r="M6" s="78"/>
      <c r="N6" s="78"/>
      <c r="O6" s="78"/>
      <c r="P6" s="78"/>
      <c r="Q6" s="78"/>
      <c r="R6" s="78"/>
      <c r="S6" s="78"/>
      <c r="T6" s="78"/>
      <c r="U6" s="78"/>
      <c r="V6" s="78"/>
    </row>
    <row r="7" spans="1:22" ht="15">
      <c r="A7" s="83" t="s">
        <v>536</v>
      </c>
      <c r="B7" s="78">
        <v>1</v>
      </c>
      <c r="C7" s="83" t="s">
        <v>547</v>
      </c>
      <c r="D7" s="78">
        <v>1</v>
      </c>
      <c r="E7" s="83" t="s">
        <v>510</v>
      </c>
      <c r="F7" s="78">
        <v>1</v>
      </c>
      <c r="G7" s="78"/>
      <c r="H7" s="78"/>
      <c r="I7" s="78"/>
      <c r="J7" s="78"/>
      <c r="K7" s="78"/>
      <c r="L7" s="78"/>
      <c r="M7" s="78"/>
      <c r="N7" s="78"/>
      <c r="O7" s="78"/>
      <c r="P7" s="78"/>
      <c r="Q7" s="78"/>
      <c r="R7" s="78"/>
      <c r="S7" s="78"/>
      <c r="T7" s="78"/>
      <c r="U7" s="78"/>
      <c r="V7" s="78"/>
    </row>
    <row r="8" spans="1:22" ht="15">
      <c r="A8" s="83" t="s">
        <v>535</v>
      </c>
      <c r="B8" s="78">
        <v>1</v>
      </c>
      <c r="C8" s="83" t="s">
        <v>538</v>
      </c>
      <c r="D8" s="78">
        <v>1</v>
      </c>
      <c r="E8" s="83" t="s">
        <v>523</v>
      </c>
      <c r="F8" s="78">
        <v>1</v>
      </c>
      <c r="G8" s="78"/>
      <c r="H8" s="78"/>
      <c r="I8" s="78"/>
      <c r="J8" s="78"/>
      <c r="K8" s="78"/>
      <c r="L8" s="78"/>
      <c r="M8" s="78"/>
      <c r="N8" s="78"/>
      <c r="O8" s="78"/>
      <c r="P8" s="78"/>
      <c r="Q8" s="78"/>
      <c r="R8" s="78"/>
      <c r="S8" s="78"/>
      <c r="T8" s="78"/>
      <c r="U8" s="78"/>
      <c r="V8" s="78"/>
    </row>
    <row r="9" spans="1:22" ht="15">
      <c r="A9" s="83" t="s">
        <v>534</v>
      </c>
      <c r="B9" s="78">
        <v>1</v>
      </c>
      <c r="C9" s="83" t="s">
        <v>541</v>
      </c>
      <c r="D9" s="78">
        <v>1</v>
      </c>
      <c r="E9" s="83" t="s">
        <v>524</v>
      </c>
      <c r="F9" s="78">
        <v>1</v>
      </c>
      <c r="G9" s="78"/>
      <c r="H9" s="78"/>
      <c r="I9" s="78"/>
      <c r="J9" s="78"/>
      <c r="K9" s="78"/>
      <c r="L9" s="78"/>
      <c r="M9" s="78"/>
      <c r="N9" s="78"/>
      <c r="O9" s="78"/>
      <c r="P9" s="78"/>
      <c r="Q9" s="78"/>
      <c r="R9" s="78"/>
      <c r="S9" s="78"/>
      <c r="T9" s="78"/>
      <c r="U9" s="78"/>
      <c r="V9" s="78"/>
    </row>
    <row r="10" spans="1:22" ht="15">
      <c r="A10" s="83" t="s">
        <v>533</v>
      </c>
      <c r="B10" s="78">
        <v>1</v>
      </c>
      <c r="C10" s="83" t="s">
        <v>540</v>
      </c>
      <c r="D10" s="78">
        <v>1</v>
      </c>
      <c r="E10" s="83" t="s">
        <v>528</v>
      </c>
      <c r="F10" s="78">
        <v>1</v>
      </c>
      <c r="G10" s="78"/>
      <c r="H10" s="78"/>
      <c r="I10" s="78"/>
      <c r="J10" s="78"/>
      <c r="K10" s="78"/>
      <c r="L10" s="78"/>
      <c r="M10" s="78"/>
      <c r="N10" s="78"/>
      <c r="O10" s="78"/>
      <c r="P10" s="78"/>
      <c r="Q10" s="78"/>
      <c r="R10" s="78"/>
      <c r="S10" s="78"/>
      <c r="T10" s="78"/>
      <c r="U10" s="78"/>
      <c r="V10" s="78"/>
    </row>
    <row r="11" spans="1:22" ht="15">
      <c r="A11" s="83" t="s">
        <v>532</v>
      </c>
      <c r="B11" s="78">
        <v>1</v>
      </c>
      <c r="C11" s="83" t="s">
        <v>535</v>
      </c>
      <c r="D11" s="78">
        <v>1</v>
      </c>
      <c r="E11" s="83" t="s">
        <v>529</v>
      </c>
      <c r="F11" s="78">
        <v>1</v>
      </c>
      <c r="G11" s="78"/>
      <c r="H11" s="78"/>
      <c r="I11" s="78"/>
      <c r="J11" s="78"/>
      <c r="K11" s="78"/>
      <c r="L11" s="78"/>
      <c r="M11" s="78"/>
      <c r="N11" s="78"/>
      <c r="O11" s="78"/>
      <c r="P11" s="78"/>
      <c r="Q11" s="78"/>
      <c r="R11" s="78"/>
      <c r="S11" s="78"/>
      <c r="T11" s="78"/>
      <c r="U11" s="78"/>
      <c r="V11" s="78"/>
    </row>
    <row r="14" spans="1:22" ht="15" customHeight="1">
      <c r="A14" s="13" t="s">
        <v>2097</v>
      </c>
      <c r="B14" s="13" t="s">
        <v>2072</v>
      </c>
      <c r="C14" s="13" t="s">
        <v>2098</v>
      </c>
      <c r="D14" s="13" t="s">
        <v>2075</v>
      </c>
      <c r="E14" s="13" t="s">
        <v>2099</v>
      </c>
      <c r="F14" s="13" t="s">
        <v>2077</v>
      </c>
      <c r="G14" s="13" t="s">
        <v>2100</v>
      </c>
      <c r="H14" s="13" t="s">
        <v>2079</v>
      </c>
      <c r="I14" s="78" t="s">
        <v>2101</v>
      </c>
      <c r="J14" s="78" t="s">
        <v>2081</v>
      </c>
      <c r="K14" s="78" t="s">
        <v>2102</v>
      </c>
      <c r="L14" s="78" t="s">
        <v>2083</v>
      </c>
      <c r="M14" s="78" t="s">
        <v>2103</v>
      </c>
      <c r="N14" s="78" t="s">
        <v>2085</v>
      </c>
      <c r="O14" s="13" t="s">
        <v>2104</v>
      </c>
      <c r="P14" s="13" t="s">
        <v>2087</v>
      </c>
      <c r="Q14" s="78" t="s">
        <v>2105</v>
      </c>
      <c r="R14" s="78" t="s">
        <v>2089</v>
      </c>
      <c r="S14" s="78" t="s">
        <v>2106</v>
      </c>
      <c r="T14" s="78" t="s">
        <v>2091</v>
      </c>
      <c r="U14" s="78" t="s">
        <v>2107</v>
      </c>
      <c r="V14" s="78" t="s">
        <v>2092</v>
      </c>
    </row>
    <row r="15" spans="1:22" ht="15">
      <c r="A15" s="78" t="s">
        <v>548</v>
      </c>
      <c r="B15" s="78">
        <v>36</v>
      </c>
      <c r="C15" s="78" t="s">
        <v>548</v>
      </c>
      <c r="D15" s="78">
        <v>6</v>
      </c>
      <c r="E15" s="78" t="s">
        <v>548</v>
      </c>
      <c r="F15" s="78">
        <v>27</v>
      </c>
      <c r="G15" s="78" t="s">
        <v>548</v>
      </c>
      <c r="H15" s="78">
        <v>2</v>
      </c>
      <c r="I15" s="78"/>
      <c r="J15" s="78"/>
      <c r="K15" s="78"/>
      <c r="L15" s="78"/>
      <c r="M15" s="78"/>
      <c r="N15" s="78"/>
      <c r="O15" s="78" t="s">
        <v>548</v>
      </c>
      <c r="P15" s="78">
        <v>1</v>
      </c>
      <c r="Q15" s="78"/>
      <c r="R15" s="78"/>
      <c r="S15" s="78"/>
      <c r="T15" s="78"/>
      <c r="U15" s="78"/>
      <c r="V15" s="78"/>
    </row>
    <row r="16" spans="1:22" ht="15">
      <c r="A16" s="78" t="s">
        <v>550</v>
      </c>
      <c r="B16" s="78">
        <v>5</v>
      </c>
      <c r="C16" s="78" t="s">
        <v>550</v>
      </c>
      <c r="D16" s="78">
        <v>5</v>
      </c>
      <c r="E16" s="78"/>
      <c r="F16" s="78"/>
      <c r="G16" s="78"/>
      <c r="H16" s="78"/>
      <c r="I16" s="78"/>
      <c r="J16" s="78"/>
      <c r="K16" s="78"/>
      <c r="L16" s="78"/>
      <c r="M16" s="78"/>
      <c r="N16" s="78"/>
      <c r="O16" s="78"/>
      <c r="P16" s="78"/>
      <c r="Q16" s="78"/>
      <c r="R16" s="78"/>
      <c r="S16" s="78"/>
      <c r="T16" s="78"/>
      <c r="U16" s="78"/>
      <c r="V16" s="78"/>
    </row>
    <row r="17" spans="1:22" ht="15">
      <c r="A17" s="78" t="s">
        <v>549</v>
      </c>
      <c r="B17" s="78">
        <v>1</v>
      </c>
      <c r="C17" s="78" t="s">
        <v>549</v>
      </c>
      <c r="D17" s="78">
        <v>1</v>
      </c>
      <c r="E17" s="78"/>
      <c r="F17" s="78"/>
      <c r="G17" s="78"/>
      <c r="H17" s="78"/>
      <c r="I17" s="78"/>
      <c r="J17" s="78"/>
      <c r="K17" s="78"/>
      <c r="L17" s="78"/>
      <c r="M17" s="78"/>
      <c r="N17" s="78"/>
      <c r="O17" s="78"/>
      <c r="P17" s="78"/>
      <c r="Q17" s="78"/>
      <c r="R17" s="78"/>
      <c r="S17" s="78"/>
      <c r="T17" s="78"/>
      <c r="U17" s="78"/>
      <c r="V17" s="78"/>
    </row>
    <row r="20" spans="1:22" ht="15" customHeight="1">
      <c r="A20" s="13" t="s">
        <v>2110</v>
      </c>
      <c r="B20" s="13" t="s">
        <v>2072</v>
      </c>
      <c r="C20" s="13" t="s">
        <v>2117</v>
      </c>
      <c r="D20" s="13" t="s">
        <v>2075</v>
      </c>
      <c r="E20" s="13" t="s">
        <v>2118</v>
      </c>
      <c r="F20" s="13" t="s">
        <v>2077</v>
      </c>
      <c r="G20" s="13" t="s">
        <v>2119</v>
      </c>
      <c r="H20" s="13" t="s">
        <v>2079</v>
      </c>
      <c r="I20" s="78" t="s">
        <v>2120</v>
      </c>
      <c r="J20" s="78" t="s">
        <v>2081</v>
      </c>
      <c r="K20" s="78" t="s">
        <v>2121</v>
      </c>
      <c r="L20" s="78" t="s">
        <v>2083</v>
      </c>
      <c r="M20" s="78" t="s">
        <v>2122</v>
      </c>
      <c r="N20" s="78" t="s">
        <v>2085</v>
      </c>
      <c r="O20" s="78" t="s">
        <v>2123</v>
      </c>
      <c r="P20" s="78" t="s">
        <v>2087</v>
      </c>
      <c r="Q20" s="78" t="s">
        <v>2124</v>
      </c>
      <c r="R20" s="78" t="s">
        <v>2089</v>
      </c>
      <c r="S20" s="78" t="s">
        <v>2125</v>
      </c>
      <c r="T20" s="78" t="s">
        <v>2091</v>
      </c>
      <c r="U20" s="78" t="s">
        <v>2126</v>
      </c>
      <c r="V20" s="78" t="s">
        <v>2092</v>
      </c>
    </row>
    <row r="21" spans="1:22" ht="15">
      <c r="A21" s="78" t="s">
        <v>2111</v>
      </c>
      <c r="B21" s="78">
        <v>1</v>
      </c>
      <c r="C21" s="78" t="s">
        <v>2113</v>
      </c>
      <c r="D21" s="78">
        <v>1</v>
      </c>
      <c r="E21" s="78" t="s">
        <v>551</v>
      </c>
      <c r="F21" s="78">
        <v>1</v>
      </c>
      <c r="G21" s="78" t="s">
        <v>2111</v>
      </c>
      <c r="H21" s="78">
        <v>1</v>
      </c>
      <c r="I21" s="78"/>
      <c r="J21" s="78"/>
      <c r="K21" s="78"/>
      <c r="L21" s="78"/>
      <c r="M21" s="78"/>
      <c r="N21" s="78"/>
      <c r="O21" s="78"/>
      <c r="P21" s="78"/>
      <c r="Q21" s="78"/>
      <c r="R21" s="78"/>
      <c r="S21" s="78"/>
      <c r="T21" s="78"/>
      <c r="U21" s="78"/>
      <c r="V21" s="78"/>
    </row>
    <row r="22" spans="1:22" ht="15">
      <c r="A22" s="78" t="s">
        <v>2112</v>
      </c>
      <c r="B22" s="78">
        <v>1</v>
      </c>
      <c r="C22" s="78" t="s">
        <v>2114</v>
      </c>
      <c r="D22" s="78">
        <v>1</v>
      </c>
      <c r="E22" s="78"/>
      <c r="F22" s="78"/>
      <c r="G22" s="78" t="s">
        <v>2112</v>
      </c>
      <c r="H22" s="78">
        <v>1</v>
      </c>
      <c r="I22" s="78"/>
      <c r="J22" s="78"/>
      <c r="K22" s="78"/>
      <c r="L22" s="78"/>
      <c r="M22" s="78"/>
      <c r="N22" s="78"/>
      <c r="O22" s="78"/>
      <c r="P22" s="78"/>
      <c r="Q22" s="78"/>
      <c r="R22" s="78"/>
      <c r="S22" s="78"/>
      <c r="T22" s="78"/>
      <c r="U22" s="78"/>
      <c r="V22" s="78"/>
    </row>
    <row r="23" spans="1:22" ht="15">
      <c r="A23" s="78" t="s">
        <v>554</v>
      </c>
      <c r="B23" s="78">
        <v>1</v>
      </c>
      <c r="C23" s="78" t="s">
        <v>2115</v>
      </c>
      <c r="D23" s="78">
        <v>1</v>
      </c>
      <c r="E23" s="78"/>
      <c r="F23" s="78"/>
      <c r="G23" s="78" t="s">
        <v>553</v>
      </c>
      <c r="H23" s="78">
        <v>1</v>
      </c>
      <c r="I23" s="78"/>
      <c r="J23" s="78"/>
      <c r="K23" s="78"/>
      <c r="L23" s="78"/>
      <c r="M23" s="78"/>
      <c r="N23" s="78"/>
      <c r="O23" s="78"/>
      <c r="P23" s="78"/>
      <c r="Q23" s="78"/>
      <c r="R23" s="78"/>
      <c r="S23" s="78"/>
      <c r="T23" s="78"/>
      <c r="U23" s="78"/>
      <c r="V23" s="78"/>
    </row>
    <row r="24" spans="1:22" ht="15">
      <c r="A24" s="78" t="s">
        <v>553</v>
      </c>
      <c r="B24" s="78">
        <v>1</v>
      </c>
      <c r="C24" s="78" t="s">
        <v>2116</v>
      </c>
      <c r="D24" s="78">
        <v>1</v>
      </c>
      <c r="E24" s="78"/>
      <c r="F24" s="78"/>
      <c r="G24" s="78" t="s">
        <v>554</v>
      </c>
      <c r="H24" s="78">
        <v>1</v>
      </c>
      <c r="I24" s="78"/>
      <c r="J24" s="78"/>
      <c r="K24" s="78"/>
      <c r="L24" s="78"/>
      <c r="M24" s="78"/>
      <c r="N24" s="78"/>
      <c r="O24" s="78"/>
      <c r="P24" s="78"/>
      <c r="Q24" s="78"/>
      <c r="R24" s="78"/>
      <c r="S24" s="78"/>
      <c r="T24" s="78"/>
      <c r="U24" s="78"/>
      <c r="V24" s="78"/>
    </row>
    <row r="25" spans="1:22" ht="15">
      <c r="A25" s="78" t="s">
        <v>552</v>
      </c>
      <c r="B25" s="78">
        <v>1</v>
      </c>
      <c r="C25" s="78" t="s">
        <v>552</v>
      </c>
      <c r="D25" s="78">
        <v>1</v>
      </c>
      <c r="E25" s="78"/>
      <c r="F25" s="78"/>
      <c r="G25" s="78"/>
      <c r="H25" s="78"/>
      <c r="I25" s="78"/>
      <c r="J25" s="78"/>
      <c r="K25" s="78"/>
      <c r="L25" s="78"/>
      <c r="M25" s="78"/>
      <c r="N25" s="78"/>
      <c r="O25" s="78"/>
      <c r="P25" s="78"/>
      <c r="Q25" s="78"/>
      <c r="R25" s="78"/>
      <c r="S25" s="78"/>
      <c r="T25" s="78"/>
      <c r="U25" s="78"/>
      <c r="V25" s="78"/>
    </row>
    <row r="26" spans="1:22" ht="15">
      <c r="A26" s="78" t="s">
        <v>551</v>
      </c>
      <c r="B26" s="78">
        <v>1</v>
      </c>
      <c r="C26" s="78"/>
      <c r="D26" s="78"/>
      <c r="E26" s="78"/>
      <c r="F26" s="78"/>
      <c r="G26" s="78"/>
      <c r="H26" s="78"/>
      <c r="I26" s="78"/>
      <c r="J26" s="78"/>
      <c r="K26" s="78"/>
      <c r="L26" s="78"/>
      <c r="M26" s="78"/>
      <c r="N26" s="78"/>
      <c r="O26" s="78"/>
      <c r="P26" s="78"/>
      <c r="Q26" s="78"/>
      <c r="R26" s="78"/>
      <c r="S26" s="78"/>
      <c r="T26" s="78"/>
      <c r="U26" s="78"/>
      <c r="V26" s="78"/>
    </row>
    <row r="27" spans="1:22" ht="15">
      <c r="A27" s="78" t="s">
        <v>2113</v>
      </c>
      <c r="B27" s="78">
        <v>1</v>
      </c>
      <c r="C27" s="78"/>
      <c r="D27" s="78"/>
      <c r="E27" s="78"/>
      <c r="F27" s="78"/>
      <c r="G27" s="78"/>
      <c r="H27" s="78"/>
      <c r="I27" s="78"/>
      <c r="J27" s="78"/>
      <c r="K27" s="78"/>
      <c r="L27" s="78"/>
      <c r="M27" s="78"/>
      <c r="N27" s="78"/>
      <c r="O27" s="78"/>
      <c r="P27" s="78"/>
      <c r="Q27" s="78"/>
      <c r="R27" s="78"/>
      <c r="S27" s="78"/>
      <c r="T27" s="78"/>
      <c r="U27" s="78"/>
      <c r="V27" s="78"/>
    </row>
    <row r="28" spans="1:22" ht="15">
      <c r="A28" s="78" t="s">
        <v>2114</v>
      </c>
      <c r="B28" s="78">
        <v>1</v>
      </c>
      <c r="C28" s="78"/>
      <c r="D28" s="78"/>
      <c r="E28" s="78"/>
      <c r="F28" s="78"/>
      <c r="G28" s="78"/>
      <c r="H28" s="78"/>
      <c r="I28" s="78"/>
      <c r="J28" s="78"/>
      <c r="K28" s="78"/>
      <c r="L28" s="78"/>
      <c r="M28" s="78"/>
      <c r="N28" s="78"/>
      <c r="O28" s="78"/>
      <c r="P28" s="78"/>
      <c r="Q28" s="78"/>
      <c r="R28" s="78"/>
      <c r="S28" s="78"/>
      <c r="T28" s="78"/>
      <c r="U28" s="78"/>
      <c r="V28" s="78"/>
    </row>
    <row r="29" spans="1:22" ht="15">
      <c r="A29" s="78" t="s">
        <v>2115</v>
      </c>
      <c r="B29" s="78">
        <v>1</v>
      </c>
      <c r="C29" s="78"/>
      <c r="D29" s="78"/>
      <c r="E29" s="78"/>
      <c r="F29" s="78"/>
      <c r="G29" s="78"/>
      <c r="H29" s="78"/>
      <c r="I29" s="78"/>
      <c r="J29" s="78"/>
      <c r="K29" s="78"/>
      <c r="L29" s="78"/>
      <c r="M29" s="78"/>
      <c r="N29" s="78"/>
      <c r="O29" s="78"/>
      <c r="P29" s="78"/>
      <c r="Q29" s="78"/>
      <c r="R29" s="78"/>
      <c r="S29" s="78"/>
      <c r="T29" s="78"/>
      <c r="U29" s="78"/>
      <c r="V29" s="78"/>
    </row>
    <row r="30" spans="1:22" ht="15">
      <c r="A30" s="78" t="s">
        <v>2116</v>
      </c>
      <c r="B30" s="78">
        <v>1</v>
      </c>
      <c r="C30" s="78"/>
      <c r="D30" s="78"/>
      <c r="E30" s="78"/>
      <c r="F30" s="78"/>
      <c r="G30" s="78"/>
      <c r="H30" s="78"/>
      <c r="I30" s="78"/>
      <c r="J30" s="78"/>
      <c r="K30" s="78"/>
      <c r="L30" s="78"/>
      <c r="M30" s="78"/>
      <c r="N30" s="78"/>
      <c r="O30" s="78"/>
      <c r="P30" s="78"/>
      <c r="Q30" s="78"/>
      <c r="R30" s="78"/>
      <c r="S30" s="78"/>
      <c r="T30" s="78"/>
      <c r="U30" s="78"/>
      <c r="V30" s="78"/>
    </row>
    <row r="33" spans="1:22" ht="15" customHeight="1">
      <c r="A33" s="13" t="s">
        <v>2130</v>
      </c>
      <c r="B33" s="13" t="s">
        <v>2072</v>
      </c>
      <c r="C33" s="13" t="s">
        <v>2137</v>
      </c>
      <c r="D33" s="13" t="s">
        <v>2075</v>
      </c>
      <c r="E33" s="13" t="s">
        <v>2145</v>
      </c>
      <c r="F33" s="13" t="s">
        <v>2077</v>
      </c>
      <c r="G33" s="13" t="s">
        <v>2148</v>
      </c>
      <c r="H33" s="13" t="s">
        <v>2079</v>
      </c>
      <c r="I33" s="13" t="s">
        <v>2150</v>
      </c>
      <c r="J33" s="13" t="s">
        <v>2081</v>
      </c>
      <c r="K33" s="13" t="s">
        <v>2151</v>
      </c>
      <c r="L33" s="13" t="s">
        <v>2083</v>
      </c>
      <c r="M33" s="13" t="s">
        <v>2155</v>
      </c>
      <c r="N33" s="13" t="s">
        <v>2085</v>
      </c>
      <c r="O33" s="13" t="s">
        <v>2156</v>
      </c>
      <c r="P33" s="13" t="s">
        <v>2087</v>
      </c>
      <c r="Q33" s="78" t="s">
        <v>2159</v>
      </c>
      <c r="R33" s="78" t="s">
        <v>2089</v>
      </c>
      <c r="S33" s="13" t="s">
        <v>2160</v>
      </c>
      <c r="T33" s="13" t="s">
        <v>2091</v>
      </c>
      <c r="U33" s="78" t="s">
        <v>2161</v>
      </c>
      <c r="V33" s="78" t="s">
        <v>2092</v>
      </c>
    </row>
    <row r="34" spans="1:22" ht="15">
      <c r="A34" s="84" t="s">
        <v>2131</v>
      </c>
      <c r="B34" s="84">
        <v>84</v>
      </c>
      <c r="C34" s="84" t="s">
        <v>249</v>
      </c>
      <c r="D34" s="84">
        <v>20</v>
      </c>
      <c r="E34" s="84" t="s">
        <v>249</v>
      </c>
      <c r="F34" s="84">
        <v>50</v>
      </c>
      <c r="G34" s="84" t="s">
        <v>249</v>
      </c>
      <c r="H34" s="84">
        <v>6</v>
      </c>
      <c r="I34" s="84" t="s">
        <v>266</v>
      </c>
      <c r="J34" s="84">
        <v>2</v>
      </c>
      <c r="K34" s="84" t="s">
        <v>262</v>
      </c>
      <c r="L34" s="84">
        <v>5</v>
      </c>
      <c r="M34" s="84" t="s">
        <v>290</v>
      </c>
      <c r="N34" s="84">
        <v>2</v>
      </c>
      <c r="O34" s="84" t="s">
        <v>249</v>
      </c>
      <c r="P34" s="84">
        <v>2</v>
      </c>
      <c r="Q34" s="84"/>
      <c r="R34" s="84"/>
      <c r="S34" s="84" t="s">
        <v>249</v>
      </c>
      <c r="T34" s="84">
        <v>5</v>
      </c>
      <c r="U34" s="84"/>
      <c r="V34" s="84"/>
    </row>
    <row r="35" spans="1:22" ht="15">
      <c r="A35" s="84" t="s">
        <v>2132</v>
      </c>
      <c r="B35" s="84">
        <v>63</v>
      </c>
      <c r="C35" s="84" t="s">
        <v>2136</v>
      </c>
      <c r="D35" s="84">
        <v>13</v>
      </c>
      <c r="E35" s="84" t="s">
        <v>267</v>
      </c>
      <c r="F35" s="84">
        <v>50</v>
      </c>
      <c r="G35" s="84" t="s">
        <v>272</v>
      </c>
      <c r="H35" s="84">
        <v>5</v>
      </c>
      <c r="I35" s="84" t="s">
        <v>249</v>
      </c>
      <c r="J35" s="84">
        <v>2</v>
      </c>
      <c r="K35" s="84" t="s">
        <v>249</v>
      </c>
      <c r="L35" s="84">
        <v>4</v>
      </c>
      <c r="M35" s="84"/>
      <c r="N35" s="84"/>
      <c r="O35" s="84" t="s">
        <v>2157</v>
      </c>
      <c r="P35" s="84">
        <v>2</v>
      </c>
      <c r="Q35" s="84"/>
      <c r="R35" s="84"/>
      <c r="S35" s="84"/>
      <c r="T35" s="84"/>
      <c r="U35" s="84"/>
      <c r="V35" s="84"/>
    </row>
    <row r="36" spans="1:22" ht="15">
      <c r="A36" s="84" t="s">
        <v>2133</v>
      </c>
      <c r="B36" s="84">
        <v>2</v>
      </c>
      <c r="C36" s="84" t="s">
        <v>2138</v>
      </c>
      <c r="D36" s="84">
        <v>7</v>
      </c>
      <c r="E36" s="84" t="s">
        <v>226</v>
      </c>
      <c r="F36" s="84">
        <v>41</v>
      </c>
      <c r="G36" s="84" t="s">
        <v>2149</v>
      </c>
      <c r="H36" s="84">
        <v>2</v>
      </c>
      <c r="I36" s="84"/>
      <c r="J36" s="84"/>
      <c r="K36" s="84" t="s">
        <v>248</v>
      </c>
      <c r="L36" s="84">
        <v>3</v>
      </c>
      <c r="M36" s="84"/>
      <c r="N36" s="84"/>
      <c r="O36" s="84" t="s">
        <v>2158</v>
      </c>
      <c r="P36" s="84">
        <v>2</v>
      </c>
      <c r="Q36" s="84"/>
      <c r="R36" s="84"/>
      <c r="S36" s="84"/>
      <c r="T36" s="84"/>
      <c r="U36" s="84"/>
      <c r="V36" s="84"/>
    </row>
    <row r="37" spans="1:22" ht="15">
      <c r="A37" s="84" t="s">
        <v>2134</v>
      </c>
      <c r="B37" s="84">
        <v>2229</v>
      </c>
      <c r="C37" s="84" t="s">
        <v>2139</v>
      </c>
      <c r="D37" s="84">
        <v>7</v>
      </c>
      <c r="E37" s="84" t="s">
        <v>224</v>
      </c>
      <c r="F37" s="84">
        <v>30</v>
      </c>
      <c r="G37" s="84"/>
      <c r="H37" s="84"/>
      <c r="I37" s="84"/>
      <c r="J37" s="84"/>
      <c r="K37" s="84" t="s">
        <v>2152</v>
      </c>
      <c r="L37" s="84">
        <v>2</v>
      </c>
      <c r="M37" s="84"/>
      <c r="N37" s="84"/>
      <c r="O37" s="84"/>
      <c r="P37" s="84"/>
      <c r="Q37" s="84"/>
      <c r="R37" s="84"/>
      <c r="S37" s="84"/>
      <c r="T37" s="84"/>
      <c r="U37" s="84"/>
      <c r="V37" s="84"/>
    </row>
    <row r="38" spans="1:22" ht="15">
      <c r="A38" s="84" t="s">
        <v>2135</v>
      </c>
      <c r="B38" s="84">
        <v>2376</v>
      </c>
      <c r="C38" s="84" t="s">
        <v>2140</v>
      </c>
      <c r="D38" s="84">
        <v>5</v>
      </c>
      <c r="E38" s="84" t="s">
        <v>227</v>
      </c>
      <c r="F38" s="84">
        <v>16</v>
      </c>
      <c r="G38" s="84"/>
      <c r="H38" s="84"/>
      <c r="I38" s="84"/>
      <c r="J38" s="84"/>
      <c r="K38" s="84" t="s">
        <v>2153</v>
      </c>
      <c r="L38" s="84">
        <v>2</v>
      </c>
      <c r="M38" s="84"/>
      <c r="N38" s="84"/>
      <c r="O38" s="84"/>
      <c r="P38" s="84"/>
      <c r="Q38" s="84"/>
      <c r="R38" s="84"/>
      <c r="S38" s="84"/>
      <c r="T38" s="84"/>
      <c r="U38" s="84"/>
      <c r="V38" s="84"/>
    </row>
    <row r="39" spans="1:22" ht="15">
      <c r="A39" s="84" t="s">
        <v>249</v>
      </c>
      <c r="B39" s="84">
        <v>93</v>
      </c>
      <c r="C39" s="84" t="s">
        <v>2141</v>
      </c>
      <c r="D39" s="84">
        <v>5</v>
      </c>
      <c r="E39" s="84" t="s">
        <v>231</v>
      </c>
      <c r="F39" s="84">
        <v>12</v>
      </c>
      <c r="G39" s="84"/>
      <c r="H39" s="84"/>
      <c r="I39" s="84"/>
      <c r="J39" s="84"/>
      <c r="K39" s="84" t="s">
        <v>2154</v>
      </c>
      <c r="L39" s="84">
        <v>2</v>
      </c>
      <c r="M39" s="84"/>
      <c r="N39" s="84"/>
      <c r="O39" s="84"/>
      <c r="P39" s="84"/>
      <c r="Q39" s="84"/>
      <c r="R39" s="84"/>
      <c r="S39" s="84"/>
      <c r="T39" s="84"/>
      <c r="U39" s="84"/>
      <c r="V39" s="84"/>
    </row>
    <row r="40" spans="1:22" ht="15">
      <c r="A40" s="84" t="s">
        <v>267</v>
      </c>
      <c r="B40" s="84">
        <v>51</v>
      </c>
      <c r="C40" s="84" t="s">
        <v>2142</v>
      </c>
      <c r="D40" s="84">
        <v>5</v>
      </c>
      <c r="E40" s="84" t="s">
        <v>2136</v>
      </c>
      <c r="F40" s="84">
        <v>9</v>
      </c>
      <c r="G40" s="84"/>
      <c r="H40" s="84"/>
      <c r="I40" s="84"/>
      <c r="J40" s="84"/>
      <c r="K40" s="84"/>
      <c r="L40" s="84"/>
      <c r="M40" s="84"/>
      <c r="N40" s="84"/>
      <c r="O40" s="84"/>
      <c r="P40" s="84"/>
      <c r="Q40" s="84"/>
      <c r="R40" s="84"/>
      <c r="S40" s="84"/>
      <c r="T40" s="84"/>
      <c r="U40" s="84"/>
      <c r="V40" s="84"/>
    </row>
    <row r="41" spans="1:22" ht="15">
      <c r="A41" s="84" t="s">
        <v>226</v>
      </c>
      <c r="B41" s="84">
        <v>42</v>
      </c>
      <c r="C41" s="84" t="s">
        <v>271</v>
      </c>
      <c r="D41" s="84">
        <v>5</v>
      </c>
      <c r="E41" s="84" t="s">
        <v>232</v>
      </c>
      <c r="F41" s="84">
        <v>8</v>
      </c>
      <c r="G41" s="84"/>
      <c r="H41" s="84"/>
      <c r="I41" s="84"/>
      <c r="J41" s="84"/>
      <c r="K41" s="84"/>
      <c r="L41" s="84"/>
      <c r="M41" s="84"/>
      <c r="N41" s="84"/>
      <c r="O41" s="84"/>
      <c r="P41" s="84"/>
      <c r="Q41" s="84"/>
      <c r="R41" s="84"/>
      <c r="S41" s="84"/>
      <c r="T41" s="84"/>
      <c r="U41" s="84"/>
      <c r="V41" s="84"/>
    </row>
    <row r="42" spans="1:22" ht="15">
      <c r="A42" s="84" t="s">
        <v>224</v>
      </c>
      <c r="B42" s="84">
        <v>30</v>
      </c>
      <c r="C42" s="84" t="s">
        <v>2143</v>
      </c>
      <c r="D42" s="84">
        <v>5</v>
      </c>
      <c r="E42" s="84" t="s">
        <v>2146</v>
      </c>
      <c r="F42" s="84">
        <v>8</v>
      </c>
      <c r="G42" s="84"/>
      <c r="H42" s="84"/>
      <c r="I42" s="84"/>
      <c r="J42" s="84"/>
      <c r="K42" s="84"/>
      <c r="L42" s="84"/>
      <c r="M42" s="84"/>
      <c r="N42" s="84"/>
      <c r="O42" s="84"/>
      <c r="P42" s="84"/>
      <c r="Q42" s="84"/>
      <c r="R42" s="84"/>
      <c r="S42" s="84"/>
      <c r="T42" s="84"/>
      <c r="U42" s="84"/>
      <c r="V42" s="84"/>
    </row>
    <row r="43" spans="1:22" ht="15">
      <c r="A43" s="84" t="s">
        <v>2136</v>
      </c>
      <c r="B43" s="84">
        <v>22</v>
      </c>
      <c r="C43" s="84" t="s">
        <v>2144</v>
      </c>
      <c r="D43" s="84">
        <v>5</v>
      </c>
      <c r="E43" s="84" t="s">
        <v>2147</v>
      </c>
      <c r="F43" s="84">
        <v>7</v>
      </c>
      <c r="G43" s="84"/>
      <c r="H43" s="84"/>
      <c r="I43" s="84"/>
      <c r="J43" s="84"/>
      <c r="K43" s="84"/>
      <c r="L43" s="84"/>
      <c r="M43" s="84"/>
      <c r="N43" s="84"/>
      <c r="O43" s="84"/>
      <c r="P43" s="84"/>
      <c r="Q43" s="84"/>
      <c r="R43" s="84"/>
      <c r="S43" s="84"/>
      <c r="T43" s="84"/>
      <c r="U43" s="84"/>
      <c r="V43" s="84"/>
    </row>
    <row r="46" spans="1:22" ht="15" customHeight="1">
      <c r="A46" s="13" t="s">
        <v>2169</v>
      </c>
      <c r="B46" s="13" t="s">
        <v>2072</v>
      </c>
      <c r="C46" s="13" t="s">
        <v>2180</v>
      </c>
      <c r="D46" s="13" t="s">
        <v>2075</v>
      </c>
      <c r="E46" s="13" t="s">
        <v>2190</v>
      </c>
      <c r="F46" s="13" t="s">
        <v>2077</v>
      </c>
      <c r="G46" s="13" t="s">
        <v>2191</v>
      </c>
      <c r="H46" s="13" t="s">
        <v>2079</v>
      </c>
      <c r="I46" s="78" t="s">
        <v>2193</v>
      </c>
      <c r="J46" s="78" t="s">
        <v>2081</v>
      </c>
      <c r="K46" s="13" t="s">
        <v>2194</v>
      </c>
      <c r="L46" s="13" t="s">
        <v>2083</v>
      </c>
      <c r="M46" s="78" t="s">
        <v>2198</v>
      </c>
      <c r="N46" s="78" t="s">
        <v>2085</v>
      </c>
      <c r="O46" s="78" t="s">
        <v>2199</v>
      </c>
      <c r="P46" s="78" t="s">
        <v>2087</v>
      </c>
      <c r="Q46" s="78" t="s">
        <v>2200</v>
      </c>
      <c r="R46" s="78" t="s">
        <v>2089</v>
      </c>
      <c r="S46" s="78" t="s">
        <v>2201</v>
      </c>
      <c r="T46" s="78" t="s">
        <v>2091</v>
      </c>
      <c r="U46" s="78" t="s">
        <v>2202</v>
      </c>
      <c r="V46" s="78" t="s">
        <v>2092</v>
      </c>
    </row>
    <row r="47" spans="1:22" ht="15">
      <c r="A47" s="84" t="s">
        <v>2170</v>
      </c>
      <c r="B47" s="84">
        <v>27</v>
      </c>
      <c r="C47" s="84" t="s">
        <v>2181</v>
      </c>
      <c r="D47" s="84">
        <v>4</v>
      </c>
      <c r="E47" s="84" t="s">
        <v>2170</v>
      </c>
      <c r="F47" s="84">
        <v>27</v>
      </c>
      <c r="G47" s="84" t="s">
        <v>2192</v>
      </c>
      <c r="H47" s="84">
        <v>4</v>
      </c>
      <c r="I47" s="84"/>
      <c r="J47" s="84"/>
      <c r="K47" s="84" t="s">
        <v>2195</v>
      </c>
      <c r="L47" s="84">
        <v>3</v>
      </c>
      <c r="M47" s="84"/>
      <c r="N47" s="84"/>
      <c r="O47" s="84"/>
      <c r="P47" s="84"/>
      <c r="Q47" s="84"/>
      <c r="R47" s="84"/>
      <c r="S47" s="84"/>
      <c r="T47" s="84"/>
      <c r="U47" s="84"/>
      <c r="V47" s="84"/>
    </row>
    <row r="48" spans="1:22" ht="15">
      <c r="A48" s="84" t="s">
        <v>2171</v>
      </c>
      <c r="B48" s="84">
        <v>26</v>
      </c>
      <c r="C48" s="84" t="s">
        <v>2182</v>
      </c>
      <c r="D48" s="84">
        <v>3</v>
      </c>
      <c r="E48" s="84" t="s">
        <v>2171</v>
      </c>
      <c r="F48" s="84">
        <v>26</v>
      </c>
      <c r="G48" s="84"/>
      <c r="H48" s="84"/>
      <c r="I48" s="84"/>
      <c r="J48" s="84"/>
      <c r="K48" s="84" t="s">
        <v>2196</v>
      </c>
      <c r="L48" s="84">
        <v>3</v>
      </c>
      <c r="M48" s="84"/>
      <c r="N48" s="84"/>
      <c r="O48" s="84"/>
      <c r="P48" s="84"/>
      <c r="Q48" s="84"/>
      <c r="R48" s="84"/>
      <c r="S48" s="84"/>
      <c r="T48" s="84"/>
      <c r="U48" s="84"/>
      <c r="V48" s="84"/>
    </row>
    <row r="49" spans="1:22" ht="15">
      <c r="A49" s="84" t="s">
        <v>2172</v>
      </c>
      <c r="B49" s="84">
        <v>24</v>
      </c>
      <c r="C49" s="84" t="s">
        <v>2183</v>
      </c>
      <c r="D49" s="84">
        <v>2</v>
      </c>
      <c r="E49" s="84" t="s">
        <v>2173</v>
      </c>
      <c r="F49" s="84">
        <v>23</v>
      </c>
      <c r="G49" s="84"/>
      <c r="H49" s="84"/>
      <c r="I49" s="84"/>
      <c r="J49" s="84"/>
      <c r="K49" s="84" t="s">
        <v>2197</v>
      </c>
      <c r="L49" s="84">
        <v>2</v>
      </c>
      <c r="M49" s="84"/>
      <c r="N49" s="84"/>
      <c r="O49" s="84"/>
      <c r="P49" s="84"/>
      <c r="Q49" s="84"/>
      <c r="R49" s="84"/>
      <c r="S49" s="84"/>
      <c r="T49" s="84"/>
      <c r="U49" s="84"/>
      <c r="V49" s="84"/>
    </row>
    <row r="50" spans="1:22" ht="15">
      <c r="A50" s="84" t="s">
        <v>2173</v>
      </c>
      <c r="B50" s="84">
        <v>23</v>
      </c>
      <c r="C50" s="84" t="s">
        <v>2184</v>
      </c>
      <c r="D50" s="84">
        <v>2</v>
      </c>
      <c r="E50" s="84" t="s">
        <v>2172</v>
      </c>
      <c r="F50" s="84">
        <v>23</v>
      </c>
      <c r="G50" s="84"/>
      <c r="H50" s="84"/>
      <c r="I50" s="84"/>
      <c r="J50" s="84"/>
      <c r="K50" s="84"/>
      <c r="L50" s="84"/>
      <c r="M50" s="84"/>
      <c r="N50" s="84"/>
      <c r="O50" s="84"/>
      <c r="P50" s="84"/>
      <c r="Q50" s="84"/>
      <c r="R50" s="84"/>
      <c r="S50" s="84"/>
      <c r="T50" s="84"/>
      <c r="U50" s="84"/>
      <c r="V50" s="84"/>
    </row>
    <row r="51" spans="1:22" ht="15">
      <c r="A51" s="84" t="s">
        <v>2174</v>
      </c>
      <c r="B51" s="84">
        <v>14</v>
      </c>
      <c r="C51" s="84" t="s">
        <v>2185</v>
      </c>
      <c r="D51" s="84">
        <v>2</v>
      </c>
      <c r="E51" s="84" t="s">
        <v>2174</v>
      </c>
      <c r="F51" s="84">
        <v>14</v>
      </c>
      <c r="G51" s="84"/>
      <c r="H51" s="84"/>
      <c r="I51" s="84"/>
      <c r="J51" s="84"/>
      <c r="K51" s="84"/>
      <c r="L51" s="84"/>
      <c r="M51" s="84"/>
      <c r="N51" s="84"/>
      <c r="O51" s="84"/>
      <c r="P51" s="84"/>
      <c r="Q51" s="84"/>
      <c r="R51" s="84"/>
      <c r="S51" s="84"/>
      <c r="T51" s="84"/>
      <c r="U51" s="84"/>
      <c r="V51" s="84"/>
    </row>
    <row r="52" spans="1:22" ht="15">
      <c r="A52" s="84" t="s">
        <v>2175</v>
      </c>
      <c r="B52" s="84">
        <v>12</v>
      </c>
      <c r="C52" s="84" t="s">
        <v>2186</v>
      </c>
      <c r="D52" s="84">
        <v>2</v>
      </c>
      <c r="E52" s="84" t="s">
        <v>2175</v>
      </c>
      <c r="F52" s="84">
        <v>12</v>
      </c>
      <c r="G52" s="84"/>
      <c r="H52" s="84"/>
      <c r="I52" s="84"/>
      <c r="J52" s="84"/>
      <c r="K52" s="84"/>
      <c r="L52" s="84"/>
      <c r="M52" s="84"/>
      <c r="N52" s="84"/>
      <c r="O52" s="84"/>
      <c r="P52" s="84"/>
      <c r="Q52" s="84"/>
      <c r="R52" s="84"/>
      <c r="S52" s="84"/>
      <c r="T52" s="84"/>
      <c r="U52" s="84"/>
      <c r="V52" s="84"/>
    </row>
    <row r="53" spans="1:22" ht="15">
      <c r="A53" s="84" t="s">
        <v>2176</v>
      </c>
      <c r="B53" s="84">
        <v>9</v>
      </c>
      <c r="C53" s="84" t="s">
        <v>2187</v>
      </c>
      <c r="D53" s="84">
        <v>2</v>
      </c>
      <c r="E53" s="84" t="s">
        <v>2176</v>
      </c>
      <c r="F53" s="84">
        <v>9</v>
      </c>
      <c r="G53" s="84"/>
      <c r="H53" s="84"/>
      <c r="I53" s="84"/>
      <c r="J53" s="84"/>
      <c r="K53" s="84"/>
      <c r="L53" s="84"/>
      <c r="M53" s="84"/>
      <c r="N53" s="84"/>
      <c r="O53" s="84"/>
      <c r="P53" s="84"/>
      <c r="Q53" s="84"/>
      <c r="R53" s="84"/>
      <c r="S53" s="84"/>
      <c r="T53" s="84"/>
      <c r="U53" s="84"/>
      <c r="V53" s="84"/>
    </row>
    <row r="54" spans="1:22" ht="15">
      <c r="A54" s="84" t="s">
        <v>2177</v>
      </c>
      <c r="B54" s="84">
        <v>7</v>
      </c>
      <c r="C54" s="84" t="s">
        <v>2188</v>
      </c>
      <c r="D54" s="84">
        <v>2</v>
      </c>
      <c r="E54" s="84" t="s">
        <v>2177</v>
      </c>
      <c r="F54" s="84">
        <v>7</v>
      </c>
      <c r="G54" s="84"/>
      <c r="H54" s="84"/>
      <c r="I54" s="84"/>
      <c r="J54" s="84"/>
      <c r="K54" s="84"/>
      <c r="L54" s="84"/>
      <c r="M54" s="84"/>
      <c r="N54" s="84"/>
      <c r="O54" s="84"/>
      <c r="P54" s="84"/>
      <c r="Q54" s="84"/>
      <c r="R54" s="84"/>
      <c r="S54" s="84"/>
      <c r="T54" s="84"/>
      <c r="U54" s="84"/>
      <c r="V54" s="84"/>
    </row>
    <row r="55" spans="1:22" ht="15">
      <c r="A55" s="84" t="s">
        <v>2178</v>
      </c>
      <c r="B55" s="84">
        <v>7</v>
      </c>
      <c r="C55" s="84" t="s">
        <v>2189</v>
      </c>
      <c r="D55" s="84">
        <v>2</v>
      </c>
      <c r="E55" s="84" t="s">
        <v>2178</v>
      </c>
      <c r="F55" s="84">
        <v>7</v>
      </c>
      <c r="G55" s="84"/>
      <c r="H55" s="84"/>
      <c r="I55" s="84"/>
      <c r="J55" s="84"/>
      <c r="K55" s="84"/>
      <c r="L55" s="84"/>
      <c r="M55" s="84"/>
      <c r="N55" s="84"/>
      <c r="O55" s="84"/>
      <c r="P55" s="84"/>
      <c r="Q55" s="84"/>
      <c r="R55" s="84"/>
      <c r="S55" s="84"/>
      <c r="T55" s="84"/>
      <c r="U55" s="84"/>
      <c r="V55" s="84"/>
    </row>
    <row r="56" spans="1:22" ht="15">
      <c r="A56" s="84" t="s">
        <v>2179</v>
      </c>
      <c r="B56" s="84">
        <v>6</v>
      </c>
      <c r="C56" s="84"/>
      <c r="D56" s="84"/>
      <c r="E56" s="84" t="s">
        <v>2179</v>
      </c>
      <c r="F56" s="84">
        <v>6</v>
      </c>
      <c r="G56" s="84"/>
      <c r="H56" s="84"/>
      <c r="I56" s="84"/>
      <c r="J56" s="84"/>
      <c r="K56" s="84"/>
      <c r="L56" s="84"/>
      <c r="M56" s="84"/>
      <c r="N56" s="84"/>
      <c r="O56" s="84"/>
      <c r="P56" s="84"/>
      <c r="Q56" s="84"/>
      <c r="R56" s="84"/>
      <c r="S56" s="84"/>
      <c r="T56" s="84"/>
      <c r="U56" s="84"/>
      <c r="V56" s="84"/>
    </row>
    <row r="59" spans="1:22" ht="15" customHeight="1">
      <c r="A59" s="13" t="s">
        <v>2207</v>
      </c>
      <c r="B59" s="13" t="s">
        <v>2072</v>
      </c>
      <c r="C59" s="13" t="s">
        <v>2209</v>
      </c>
      <c r="D59" s="13" t="s">
        <v>2075</v>
      </c>
      <c r="E59" s="13" t="s">
        <v>2210</v>
      </c>
      <c r="F59" s="13" t="s">
        <v>2077</v>
      </c>
      <c r="G59" s="13" t="s">
        <v>2213</v>
      </c>
      <c r="H59" s="13" t="s">
        <v>2079</v>
      </c>
      <c r="I59" s="78" t="s">
        <v>2215</v>
      </c>
      <c r="J59" s="78" t="s">
        <v>2081</v>
      </c>
      <c r="K59" s="13" t="s">
        <v>2217</v>
      </c>
      <c r="L59" s="13" t="s">
        <v>2083</v>
      </c>
      <c r="M59" s="13" t="s">
        <v>2219</v>
      </c>
      <c r="N59" s="13" t="s">
        <v>2085</v>
      </c>
      <c r="O59" s="13" t="s">
        <v>2221</v>
      </c>
      <c r="P59" s="13" t="s">
        <v>2087</v>
      </c>
      <c r="Q59" s="13" t="s">
        <v>2223</v>
      </c>
      <c r="R59" s="13" t="s">
        <v>2089</v>
      </c>
      <c r="S59" s="13" t="s">
        <v>2225</v>
      </c>
      <c r="T59" s="13" t="s">
        <v>2091</v>
      </c>
      <c r="U59" s="13" t="s">
        <v>2227</v>
      </c>
      <c r="V59" s="13" t="s">
        <v>2092</v>
      </c>
    </row>
    <row r="60" spans="1:22" ht="15">
      <c r="A60" s="78" t="s">
        <v>249</v>
      </c>
      <c r="B60" s="78">
        <v>35</v>
      </c>
      <c r="C60" s="78" t="s">
        <v>249</v>
      </c>
      <c r="D60" s="78">
        <v>20</v>
      </c>
      <c r="E60" s="78" t="s">
        <v>227</v>
      </c>
      <c r="F60" s="78">
        <v>12</v>
      </c>
      <c r="G60" s="78" t="s">
        <v>272</v>
      </c>
      <c r="H60" s="78">
        <v>3</v>
      </c>
      <c r="I60" s="78"/>
      <c r="J60" s="78"/>
      <c r="K60" s="78" t="s">
        <v>249</v>
      </c>
      <c r="L60" s="78">
        <v>4</v>
      </c>
      <c r="M60" s="78" t="s">
        <v>249</v>
      </c>
      <c r="N60" s="78">
        <v>1</v>
      </c>
      <c r="O60" s="78" t="s">
        <v>249</v>
      </c>
      <c r="P60" s="78">
        <v>2</v>
      </c>
      <c r="Q60" s="78" t="s">
        <v>249</v>
      </c>
      <c r="R60" s="78">
        <v>1</v>
      </c>
      <c r="S60" s="78" t="s">
        <v>249</v>
      </c>
      <c r="T60" s="78">
        <v>2</v>
      </c>
      <c r="U60" s="78" t="s">
        <v>249</v>
      </c>
      <c r="V60" s="78">
        <v>1</v>
      </c>
    </row>
    <row r="61" spans="1:22" ht="15">
      <c r="A61" s="78" t="s">
        <v>227</v>
      </c>
      <c r="B61" s="78">
        <v>12</v>
      </c>
      <c r="C61" s="78" t="s">
        <v>335</v>
      </c>
      <c r="D61" s="78">
        <v>3</v>
      </c>
      <c r="E61" s="78" t="s">
        <v>224</v>
      </c>
      <c r="F61" s="78">
        <v>8</v>
      </c>
      <c r="G61" s="78" t="s">
        <v>278</v>
      </c>
      <c r="H61" s="78">
        <v>1</v>
      </c>
      <c r="I61" s="78"/>
      <c r="J61" s="78"/>
      <c r="K61" s="78"/>
      <c r="L61" s="78"/>
      <c r="M61" s="78"/>
      <c r="N61" s="78"/>
      <c r="O61" s="78"/>
      <c r="P61" s="78"/>
      <c r="Q61" s="78"/>
      <c r="R61" s="78"/>
      <c r="S61" s="78" t="s">
        <v>244</v>
      </c>
      <c r="T61" s="78">
        <v>1</v>
      </c>
      <c r="U61" s="78"/>
      <c r="V61" s="78"/>
    </row>
    <row r="62" spans="1:22" ht="15">
      <c r="A62" s="78" t="s">
        <v>226</v>
      </c>
      <c r="B62" s="78">
        <v>8</v>
      </c>
      <c r="C62" s="78" t="s">
        <v>257</v>
      </c>
      <c r="D62" s="78">
        <v>3</v>
      </c>
      <c r="E62" s="78" t="s">
        <v>226</v>
      </c>
      <c r="F62" s="78">
        <v>7</v>
      </c>
      <c r="G62" s="78" t="s">
        <v>249</v>
      </c>
      <c r="H62" s="78">
        <v>1</v>
      </c>
      <c r="I62" s="78"/>
      <c r="J62" s="78"/>
      <c r="K62" s="78"/>
      <c r="L62" s="78"/>
      <c r="M62" s="78"/>
      <c r="N62" s="78"/>
      <c r="O62" s="78"/>
      <c r="P62" s="78"/>
      <c r="Q62" s="78"/>
      <c r="R62" s="78"/>
      <c r="S62" s="78" t="s">
        <v>245</v>
      </c>
      <c r="T62" s="78">
        <v>1</v>
      </c>
      <c r="U62" s="78"/>
      <c r="V62" s="78"/>
    </row>
    <row r="63" spans="1:22" ht="15">
      <c r="A63" s="78" t="s">
        <v>224</v>
      </c>
      <c r="B63" s="78">
        <v>8</v>
      </c>
      <c r="C63" s="78" t="s">
        <v>331</v>
      </c>
      <c r="D63" s="78">
        <v>3</v>
      </c>
      <c r="E63" s="78" t="s">
        <v>233</v>
      </c>
      <c r="F63" s="78">
        <v>4</v>
      </c>
      <c r="G63" s="78"/>
      <c r="H63" s="78"/>
      <c r="I63" s="78"/>
      <c r="J63" s="78"/>
      <c r="K63" s="78"/>
      <c r="L63" s="78"/>
      <c r="M63" s="78"/>
      <c r="N63" s="78"/>
      <c r="O63" s="78"/>
      <c r="P63" s="78"/>
      <c r="Q63" s="78"/>
      <c r="R63" s="78"/>
      <c r="S63" s="78"/>
      <c r="T63" s="78"/>
      <c r="U63" s="78"/>
      <c r="V63" s="78"/>
    </row>
    <row r="64" spans="1:22" ht="15">
      <c r="A64" s="78" t="s">
        <v>233</v>
      </c>
      <c r="B64" s="78">
        <v>4</v>
      </c>
      <c r="C64" s="78" t="s">
        <v>245</v>
      </c>
      <c r="D64" s="78">
        <v>2</v>
      </c>
      <c r="E64" s="78" t="s">
        <v>234</v>
      </c>
      <c r="F64" s="78">
        <v>4</v>
      </c>
      <c r="G64" s="78"/>
      <c r="H64" s="78"/>
      <c r="I64" s="78"/>
      <c r="J64" s="78"/>
      <c r="K64" s="78"/>
      <c r="L64" s="78"/>
      <c r="M64" s="78"/>
      <c r="N64" s="78"/>
      <c r="O64" s="78"/>
      <c r="P64" s="78"/>
      <c r="Q64" s="78"/>
      <c r="R64" s="78"/>
      <c r="S64" s="78"/>
      <c r="T64" s="78"/>
      <c r="U64" s="78"/>
      <c r="V64" s="78"/>
    </row>
    <row r="65" spans="1:22" ht="15">
      <c r="A65" s="78" t="s">
        <v>234</v>
      </c>
      <c r="B65" s="78">
        <v>4</v>
      </c>
      <c r="C65" s="78" t="s">
        <v>283</v>
      </c>
      <c r="D65" s="78">
        <v>2</v>
      </c>
      <c r="E65" s="78" t="s">
        <v>231</v>
      </c>
      <c r="F65" s="78">
        <v>3</v>
      </c>
      <c r="G65" s="78"/>
      <c r="H65" s="78"/>
      <c r="I65" s="78"/>
      <c r="J65" s="78"/>
      <c r="K65" s="78"/>
      <c r="L65" s="78"/>
      <c r="M65" s="78"/>
      <c r="N65" s="78"/>
      <c r="O65" s="78"/>
      <c r="P65" s="78"/>
      <c r="Q65" s="78"/>
      <c r="R65" s="78"/>
      <c r="S65" s="78"/>
      <c r="T65" s="78"/>
      <c r="U65" s="78"/>
      <c r="V65" s="78"/>
    </row>
    <row r="66" spans="1:22" ht="15">
      <c r="A66" s="78" t="s">
        <v>335</v>
      </c>
      <c r="B66" s="78">
        <v>3</v>
      </c>
      <c r="C66" s="78" t="s">
        <v>253</v>
      </c>
      <c r="D66" s="78">
        <v>2</v>
      </c>
      <c r="E66" s="78" t="s">
        <v>225</v>
      </c>
      <c r="F66" s="78">
        <v>3</v>
      </c>
      <c r="G66" s="78"/>
      <c r="H66" s="78"/>
      <c r="I66" s="78"/>
      <c r="J66" s="78"/>
      <c r="K66" s="78"/>
      <c r="L66" s="78"/>
      <c r="M66" s="78"/>
      <c r="N66" s="78"/>
      <c r="O66" s="78"/>
      <c r="P66" s="78"/>
      <c r="Q66" s="78"/>
      <c r="R66" s="78"/>
      <c r="S66" s="78"/>
      <c r="T66" s="78"/>
      <c r="U66" s="78"/>
      <c r="V66" s="78"/>
    </row>
    <row r="67" spans="1:22" ht="15">
      <c r="A67" s="78" t="s">
        <v>331</v>
      </c>
      <c r="B67" s="78">
        <v>3</v>
      </c>
      <c r="C67" s="78" t="s">
        <v>314</v>
      </c>
      <c r="D67" s="78">
        <v>2</v>
      </c>
      <c r="E67" s="78" t="s">
        <v>249</v>
      </c>
      <c r="F67" s="78">
        <v>3</v>
      </c>
      <c r="G67" s="78"/>
      <c r="H67" s="78"/>
      <c r="I67" s="78"/>
      <c r="J67" s="78"/>
      <c r="K67" s="78"/>
      <c r="L67" s="78"/>
      <c r="M67" s="78"/>
      <c r="N67" s="78"/>
      <c r="O67" s="78"/>
      <c r="P67" s="78"/>
      <c r="Q67" s="78"/>
      <c r="R67" s="78"/>
      <c r="S67" s="78"/>
      <c r="T67" s="78"/>
      <c r="U67" s="78"/>
      <c r="V67" s="78"/>
    </row>
    <row r="68" spans="1:22" ht="15">
      <c r="A68" s="78" t="s">
        <v>257</v>
      </c>
      <c r="B68" s="78">
        <v>3</v>
      </c>
      <c r="C68" s="78" t="s">
        <v>318</v>
      </c>
      <c r="D68" s="78">
        <v>2</v>
      </c>
      <c r="E68" s="78" t="s">
        <v>232</v>
      </c>
      <c r="F68" s="78">
        <v>1</v>
      </c>
      <c r="G68" s="78"/>
      <c r="H68" s="78"/>
      <c r="I68" s="78"/>
      <c r="J68" s="78"/>
      <c r="K68" s="78"/>
      <c r="L68" s="78"/>
      <c r="M68" s="78"/>
      <c r="N68" s="78"/>
      <c r="O68" s="78"/>
      <c r="P68" s="78"/>
      <c r="Q68" s="78"/>
      <c r="R68" s="78"/>
      <c r="S68" s="78"/>
      <c r="T68" s="78"/>
      <c r="U68" s="78"/>
      <c r="V68" s="78"/>
    </row>
    <row r="69" spans="1:22" ht="15">
      <c r="A69" s="78" t="s">
        <v>245</v>
      </c>
      <c r="B69" s="78">
        <v>3</v>
      </c>
      <c r="C69" s="78" t="s">
        <v>325</v>
      </c>
      <c r="D69" s="78">
        <v>2</v>
      </c>
      <c r="E69" s="78"/>
      <c r="F69" s="78"/>
      <c r="G69" s="78"/>
      <c r="H69" s="78"/>
      <c r="I69" s="78"/>
      <c r="J69" s="78"/>
      <c r="K69" s="78"/>
      <c r="L69" s="78"/>
      <c r="M69" s="78"/>
      <c r="N69" s="78"/>
      <c r="O69" s="78"/>
      <c r="P69" s="78"/>
      <c r="Q69" s="78"/>
      <c r="R69" s="78"/>
      <c r="S69" s="78"/>
      <c r="T69" s="78"/>
      <c r="U69" s="78"/>
      <c r="V69" s="78"/>
    </row>
    <row r="72" spans="1:22" ht="15" customHeight="1">
      <c r="A72" s="13" t="s">
        <v>2208</v>
      </c>
      <c r="B72" s="13" t="s">
        <v>2072</v>
      </c>
      <c r="C72" s="13" t="s">
        <v>2211</v>
      </c>
      <c r="D72" s="13" t="s">
        <v>2075</v>
      </c>
      <c r="E72" s="13" t="s">
        <v>2212</v>
      </c>
      <c r="F72" s="13" t="s">
        <v>2077</v>
      </c>
      <c r="G72" s="13" t="s">
        <v>2214</v>
      </c>
      <c r="H72" s="13" t="s">
        <v>2079</v>
      </c>
      <c r="I72" s="13" t="s">
        <v>2216</v>
      </c>
      <c r="J72" s="13" t="s">
        <v>2081</v>
      </c>
      <c r="K72" s="13" t="s">
        <v>2218</v>
      </c>
      <c r="L72" s="13" t="s">
        <v>2083</v>
      </c>
      <c r="M72" s="13" t="s">
        <v>2220</v>
      </c>
      <c r="N72" s="13" t="s">
        <v>2085</v>
      </c>
      <c r="O72" s="13" t="s">
        <v>2222</v>
      </c>
      <c r="P72" s="13" t="s">
        <v>2087</v>
      </c>
      <c r="Q72" s="13" t="s">
        <v>2224</v>
      </c>
      <c r="R72" s="13" t="s">
        <v>2089</v>
      </c>
      <c r="S72" s="13" t="s">
        <v>2226</v>
      </c>
      <c r="T72" s="13" t="s">
        <v>2091</v>
      </c>
      <c r="U72" s="13" t="s">
        <v>2228</v>
      </c>
      <c r="V72" s="13" t="s">
        <v>2092</v>
      </c>
    </row>
    <row r="73" spans="1:22" ht="15">
      <c r="A73" s="78" t="s">
        <v>249</v>
      </c>
      <c r="B73" s="78">
        <v>57</v>
      </c>
      <c r="C73" s="78" t="s">
        <v>271</v>
      </c>
      <c r="D73" s="78">
        <v>4</v>
      </c>
      <c r="E73" s="78" t="s">
        <v>267</v>
      </c>
      <c r="F73" s="78">
        <v>50</v>
      </c>
      <c r="G73" s="78" t="s">
        <v>249</v>
      </c>
      <c r="H73" s="78">
        <v>5</v>
      </c>
      <c r="I73" s="78" t="s">
        <v>266</v>
      </c>
      <c r="J73" s="78">
        <v>2</v>
      </c>
      <c r="K73" s="78" t="s">
        <v>262</v>
      </c>
      <c r="L73" s="78">
        <v>4</v>
      </c>
      <c r="M73" s="78" t="s">
        <v>290</v>
      </c>
      <c r="N73" s="78">
        <v>1</v>
      </c>
      <c r="O73" s="78" t="s">
        <v>289</v>
      </c>
      <c r="P73" s="78">
        <v>1</v>
      </c>
      <c r="Q73" s="78" t="s">
        <v>276</v>
      </c>
      <c r="R73" s="78">
        <v>1</v>
      </c>
      <c r="S73" s="78" t="s">
        <v>249</v>
      </c>
      <c r="T73" s="78">
        <v>2</v>
      </c>
      <c r="U73" s="78" t="s">
        <v>270</v>
      </c>
      <c r="V73" s="78">
        <v>1</v>
      </c>
    </row>
    <row r="74" spans="1:22" ht="15">
      <c r="A74" s="78" t="s">
        <v>267</v>
      </c>
      <c r="B74" s="78">
        <v>51</v>
      </c>
      <c r="C74" s="78" t="s">
        <v>262</v>
      </c>
      <c r="D74" s="78">
        <v>2</v>
      </c>
      <c r="E74" s="78" t="s">
        <v>249</v>
      </c>
      <c r="F74" s="78">
        <v>47</v>
      </c>
      <c r="G74" s="78" t="s">
        <v>272</v>
      </c>
      <c r="H74" s="78">
        <v>2</v>
      </c>
      <c r="I74" s="78" t="s">
        <v>249</v>
      </c>
      <c r="J74" s="78">
        <v>2</v>
      </c>
      <c r="K74" s="78" t="s">
        <v>248</v>
      </c>
      <c r="L74" s="78">
        <v>3</v>
      </c>
      <c r="M74" s="78"/>
      <c r="N74" s="78"/>
      <c r="O74" s="78"/>
      <c r="P74" s="78"/>
      <c r="Q74" s="78"/>
      <c r="R74" s="78"/>
      <c r="S74" s="78"/>
      <c r="T74" s="78"/>
      <c r="U74" s="78"/>
      <c r="V74" s="78"/>
    </row>
    <row r="75" spans="1:22" ht="15">
      <c r="A75" s="78" t="s">
        <v>226</v>
      </c>
      <c r="B75" s="78">
        <v>34</v>
      </c>
      <c r="C75" s="78" t="s">
        <v>290</v>
      </c>
      <c r="D75" s="78">
        <v>2</v>
      </c>
      <c r="E75" s="78" t="s">
        <v>226</v>
      </c>
      <c r="F75" s="78">
        <v>34</v>
      </c>
      <c r="G75" s="78" t="s">
        <v>277</v>
      </c>
      <c r="H75" s="78">
        <v>1</v>
      </c>
      <c r="I75" s="78" t="s">
        <v>265</v>
      </c>
      <c r="J75" s="78">
        <v>1</v>
      </c>
      <c r="K75" s="78"/>
      <c r="L75" s="78"/>
      <c r="M75" s="78"/>
      <c r="N75" s="78"/>
      <c r="O75" s="78"/>
      <c r="P75" s="78"/>
      <c r="Q75" s="78"/>
      <c r="R75" s="78"/>
      <c r="S75" s="78"/>
      <c r="T75" s="78"/>
      <c r="U75" s="78"/>
      <c r="V75" s="78"/>
    </row>
    <row r="76" spans="1:22" ht="15">
      <c r="A76" s="78" t="s">
        <v>224</v>
      </c>
      <c r="B76" s="78">
        <v>22</v>
      </c>
      <c r="C76" s="78" t="s">
        <v>296</v>
      </c>
      <c r="D76" s="78">
        <v>2</v>
      </c>
      <c r="E76" s="78" t="s">
        <v>224</v>
      </c>
      <c r="F76" s="78">
        <v>22</v>
      </c>
      <c r="G76" s="78" t="s">
        <v>275</v>
      </c>
      <c r="H76" s="78">
        <v>1</v>
      </c>
      <c r="I76" s="78" t="s">
        <v>264</v>
      </c>
      <c r="J76" s="78">
        <v>1</v>
      </c>
      <c r="K76" s="78"/>
      <c r="L76" s="78"/>
      <c r="M76" s="78"/>
      <c r="N76" s="78"/>
      <c r="O76" s="78"/>
      <c r="P76" s="78"/>
      <c r="Q76" s="78"/>
      <c r="R76" s="78"/>
      <c r="S76" s="78"/>
      <c r="T76" s="78"/>
      <c r="U76" s="78"/>
      <c r="V76" s="78"/>
    </row>
    <row r="77" spans="1:22" ht="15">
      <c r="A77" s="78" t="s">
        <v>231</v>
      </c>
      <c r="B77" s="78">
        <v>9</v>
      </c>
      <c r="C77" s="78" t="s">
        <v>295</v>
      </c>
      <c r="D77" s="78">
        <v>2</v>
      </c>
      <c r="E77" s="78" t="s">
        <v>231</v>
      </c>
      <c r="F77" s="78">
        <v>9</v>
      </c>
      <c r="G77" s="78" t="s">
        <v>273</v>
      </c>
      <c r="H77" s="78">
        <v>1</v>
      </c>
      <c r="I77" s="78" t="s">
        <v>263</v>
      </c>
      <c r="J77" s="78">
        <v>1</v>
      </c>
      <c r="K77" s="78"/>
      <c r="L77" s="78"/>
      <c r="M77" s="78"/>
      <c r="N77" s="78"/>
      <c r="O77" s="78"/>
      <c r="P77" s="78"/>
      <c r="Q77" s="78"/>
      <c r="R77" s="78"/>
      <c r="S77" s="78"/>
      <c r="T77" s="78"/>
      <c r="U77" s="78"/>
      <c r="V77" s="78"/>
    </row>
    <row r="78" spans="1:22" ht="15">
      <c r="A78" s="78" t="s">
        <v>232</v>
      </c>
      <c r="B78" s="78">
        <v>7</v>
      </c>
      <c r="C78" s="78" t="s">
        <v>297</v>
      </c>
      <c r="D78" s="78">
        <v>2</v>
      </c>
      <c r="E78" s="78" t="s">
        <v>232</v>
      </c>
      <c r="F78" s="78">
        <v>7</v>
      </c>
      <c r="G78" s="78" t="s">
        <v>274</v>
      </c>
      <c r="H78" s="78">
        <v>1</v>
      </c>
      <c r="I78" s="78"/>
      <c r="J78" s="78"/>
      <c r="K78" s="78"/>
      <c r="L78" s="78"/>
      <c r="M78" s="78"/>
      <c r="N78" s="78"/>
      <c r="O78" s="78"/>
      <c r="P78" s="78"/>
      <c r="Q78" s="78"/>
      <c r="R78" s="78"/>
      <c r="S78" s="78"/>
      <c r="T78" s="78"/>
      <c r="U78" s="78"/>
      <c r="V78" s="78"/>
    </row>
    <row r="79" spans="1:22" ht="15">
      <c r="A79" s="78" t="s">
        <v>262</v>
      </c>
      <c r="B79" s="78">
        <v>6</v>
      </c>
      <c r="C79" s="78" t="s">
        <v>328</v>
      </c>
      <c r="D79" s="78">
        <v>2</v>
      </c>
      <c r="E79" s="78" t="s">
        <v>227</v>
      </c>
      <c r="F79" s="78">
        <v>4</v>
      </c>
      <c r="G79" s="78"/>
      <c r="H79" s="78"/>
      <c r="I79" s="78"/>
      <c r="J79" s="78"/>
      <c r="K79" s="78"/>
      <c r="L79" s="78"/>
      <c r="M79" s="78"/>
      <c r="N79" s="78"/>
      <c r="O79" s="78"/>
      <c r="P79" s="78"/>
      <c r="Q79" s="78"/>
      <c r="R79" s="78"/>
      <c r="S79" s="78"/>
      <c r="T79" s="78"/>
      <c r="U79" s="78"/>
      <c r="V79" s="78"/>
    </row>
    <row r="80" spans="1:22" ht="15">
      <c r="A80" s="78" t="s">
        <v>271</v>
      </c>
      <c r="B80" s="78">
        <v>4</v>
      </c>
      <c r="C80" s="78" t="s">
        <v>267</v>
      </c>
      <c r="D80" s="78">
        <v>1</v>
      </c>
      <c r="E80" s="78" t="s">
        <v>234</v>
      </c>
      <c r="F80" s="78">
        <v>1</v>
      </c>
      <c r="G80" s="78"/>
      <c r="H80" s="78"/>
      <c r="I80" s="78"/>
      <c r="J80" s="78"/>
      <c r="K80" s="78"/>
      <c r="L80" s="78"/>
      <c r="M80" s="78"/>
      <c r="N80" s="78"/>
      <c r="O80" s="78"/>
      <c r="P80" s="78"/>
      <c r="Q80" s="78"/>
      <c r="R80" s="78"/>
      <c r="S80" s="78"/>
      <c r="T80" s="78"/>
      <c r="U80" s="78"/>
      <c r="V80" s="78"/>
    </row>
    <row r="81" spans="1:22" ht="15">
      <c r="A81" s="78" t="s">
        <v>227</v>
      </c>
      <c r="B81" s="78">
        <v>4</v>
      </c>
      <c r="C81" s="78" t="s">
        <v>281</v>
      </c>
      <c r="D81" s="78">
        <v>1</v>
      </c>
      <c r="E81" s="78" t="s">
        <v>268</v>
      </c>
      <c r="F81" s="78">
        <v>1</v>
      </c>
      <c r="G81" s="78"/>
      <c r="H81" s="78"/>
      <c r="I81" s="78"/>
      <c r="J81" s="78"/>
      <c r="K81" s="78"/>
      <c r="L81" s="78"/>
      <c r="M81" s="78"/>
      <c r="N81" s="78"/>
      <c r="O81" s="78"/>
      <c r="P81" s="78"/>
      <c r="Q81" s="78"/>
      <c r="R81" s="78"/>
      <c r="S81" s="78"/>
      <c r="T81" s="78"/>
      <c r="U81" s="78"/>
      <c r="V81" s="78"/>
    </row>
    <row r="82" spans="1:22" ht="15">
      <c r="A82" s="78" t="s">
        <v>290</v>
      </c>
      <c r="B82" s="78">
        <v>3</v>
      </c>
      <c r="C82" s="78" t="s">
        <v>284</v>
      </c>
      <c r="D82" s="78">
        <v>1</v>
      </c>
      <c r="E82" s="78"/>
      <c r="F82" s="78"/>
      <c r="G82" s="78"/>
      <c r="H82" s="78"/>
      <c r="I82" s="78"/>
      <c r="J82" s="78"/>
      <c r="K82" s="78"/>
      <c r="L82" s="78"/>
      <c r="M82" s="78"/>
      <c r="N82" s="78"/>
      <c r="O82" s="78"/>
      <c r="P82" s="78"/>
      <c r="Q82" s="78"/>
      <c r="R82" s="78"/>
      <c r="S82" s="78"/>
      <c r="T82" s="78"/>
      <c r="U82" s="78"/>
      <c r="V82" s="78"/>
    </row>
    <row r="85" spans="1:22" ht="15" customHeight="1">
      <c r="A85" s="13" t="s">
        <v>2240</v>
      </c>
      <c r="B85" s="13" t="s">
        <v>2072</v>
      </c>
      <c r="C85" s="13" t="s">
        <v>2241</v>
      </c>
      <c r="D85" s="13" t="s">
        <v>2075</v>
      </c>
      <c r="E85" s="13" t="s">
        <v>2242</v>
      </c>
      <c r="F85" s="13" t="s">
        <v>2077</v>
      </c>
      <c r="G85" s="13" t="s">
        <v>2243</v>
      </c>
      <c r="H85" s="13" t="s">
        <v>2079</v>
      </c>
      <c r="I85" s="13" t="s">
        <v>2244</v>
      </c>
      <c r="J85" s="13" t="s">
        <v>2081</v>
      </c>
      <c r="K85" s="13" t="s">
        <v>2245</v>
      </c>
      <c r="L85" s="13" t="s">
        <v>2083</v>
      </c>
      <c r="M85" s="13" t="s">
        <v>2246</v>
      </c>
      <c r="N85" s="13" t="s">
        <v>2085</v>
      </c>
      <c r="O85" s="13" t="s">
        <v>2247</v>
      </c>
      <c r="P85" s="13" t="s">
        <v>2087</v>
      </c>
      <c r="Q85" s="13" t="s">
        <v>2248</v>
      </c>
      <c r="R85" s="13" t="s">
        <v>2089</v>
      </c>
      <c r="S85" s="13" t="s">
        <v>2249</v>
      </c>
      <c r="T85" s="13" t="s">
        <v>2091</v>
      </c>
      <c r="U85" s="13" t="s">
        <v>2250</v>
      </c>
      <c r="V85" s="13" t="s">
        <v>2092</v>
      </c>
    </row>
    <row r="86" spans="1:22" ht="15">
      <c r="A86" s="114" t="s">
        <v>283</v>
      </c>
      <c r="B86" s="78">
        <v>378643</v>
      </c>
      <c r="C86" s="114" t="s">
        <v>283</v>
      </c>
      <c r="D86" s="78">
        <v>378643</v>
      </c>
      <c r="E86" s="114" t="s">
        <v>226</v>
      </c>
      <c r="F86" s="78">
        <v>110393</v>
      </c>
      <c r="G86" s="114" t="s">
        <v>242</v>
      </c>
      <c r="H86" s="78">
        <v>67750</v>
      </c>
      <c r="I86" s="114" t="s">
        <v>265</v>
      </c>
      <c r="J86" s="78">
        <v>54493</v>
      </c>
      <c r="K86" s="114" t="s">
        <v>262</v>
      </c>
      <c r="L86" s="78">
        <v>58953</v>
      </c>
      <c r="M86" s="114" t="s">
        <v>253</v>
      </c>
      <c r="N86" s="78">
        <v>17682</v>
      </c>
      <c r="O86" s="114" t="s">
        <v>289</v>
      </c>
      <c r="P86" s="78">
        <v>19268</v>
      </c>
      <c r="Q86" s="114" t="s">
        <v>246</v>
      </c>
      <c r="R86" s="78">
        <v>8135</v>
      </c>
      <c r="S86" s="114" t="s">
        <v>245</v>
      </c>
      <c r="T86" s="78">
        <v>4716</v>
      </c>
      <c r="U86" s="114" t="s">
        <v>270</v>
      </c>
      <c r="V86" s="78">
        <v>20554</v>
      </c>
    </row>
    <row r="87" spans="1:22" ht="15">
      <c r="A87" s="114" t="s">
        <v>279</v>
      </c>
      <c r="B87" s="78">
        <v>373627</v>
      </c>
      <c r="C87" s="114" t="s">
        <v>279</v>
      </c>
      <c r="D87" s="78">
        <v>373627</v>
      </c>
      <c r="E87" s="114" t="s">
        <v>217</v>
      </c>
      <c r="F87" s="78">
        <v>78633</v>
      </c>
      <c r="G87" s="114" t="s">
        <v>275</v>
      </c>
      <c r="H87" s="78">
        <v>20053</v>
      </c>
      <c r="I87" s="114" t="s">
        <v>263</v>
      </c>
      <c r="J87" s="78">
        <v>36660</v>
      </c>
      <c r="K87" s="114" t="s">
        <v>248</v>
      </c>
      <c r="L87" s="78">
        <v>15723</v>
      </c>
      <c r="M87" s="114" t="s">
        <v>290</v>
      </c>
      <c r="N87" s="78">
        <v>22</v>
      </c>
      <c r="O87" s="114" t="s">
        <v>252</v>
      </c>
      <c r="P87" s="78">
        <v>137</v>
      </c>
      <c r="Q87" s="114" t="s">
        <v>276</v>
      </c>
      <c r="R87" s="78">
        <v>3184</v>
      </c>
      <c r="S87" s="114" t="s">
        <v>244</v>
      </c>
      <c r="T87" s="78">
        <v>3213</v>
      </c>
      <c r="U87" s="114" t="s">
        <v>236</v>
      </c>
      <c r="V87" s="78">
        <v>211</v>
      </c>
    </row>
    <row r="88" spans="1:22" ht="15">
      <c r="A88" s="114" t="s">
        <v>285</v>
      </c>
      <c r="B88" s="78">
        <v>114695</v>
      </c>
      <c r="C88" s="114" t="s">
        <v>285</v>
      </c>
      <c r="D88" s="78">
        <v>114695</v>
      </c>
      <c r="E88" s="114" t="s">
        <v>228</v>
      </c>
      <c r="F88" s="78">
        <v>70391</v>
      </c>
      <c r="G88" s="114" t="s">
        <v>274</v>
      </c>
      <c r="H88" s="78">
        <v>14727</v>
      </c>
      <c r="I88" s="114" t="s">
        <v>266</v>
      </c>
      <c r="J88" s="78">
        <v>6441</v>
      </c>
      <c r="K88" s="114" t="s">
        <v>213</v>
      </c>
      <c r="L88" s="78">
        <v>1558</v>
      </c>
      <c r="M88" s="114"/>
      <c r="N88" s="78"/>
      <c r="O88" s="114"/>
      <c r="P88" s="78"/>
      <c r="Q88" s="114"/>
      <c r="R88" s="78"/>
      <c r="S88" s="114"/>
      <c r="T88" s="78"/>
      <c r="U88" s="114"/>
      <c r="V88" s="78"/>
    </row>
    <row r="89" spans="1:22" ht="15">
      <c r="A89" s="114" t="s">
        <v>226</v>
      </c>
      <c r="B89" s="78">
        <v>110393</v>
      </c>
      <c r="C89" s="114" t="s">
        <v>309</v>
      </c>
      <c r="D89" s="78">
        <v>92181</v>
      </c>
      <c r="E89" s="114" t="s">
        <v>224</v>
      </c>
      <c r="F89" s="78">
        <v>69162</v>
      </c>
      <c r="G89" s="114" t="s">
        <v>277</v>
      </c>
      <c r="H89" s="78">
        <v>4476</v>
      </c>
      <c r="I89" s="114" t="s">
        <v>264</v>
      </c>
      <c r="J89" s="78">
        <v>4372</v>
      </c>
      <c r="K89" s="114" t="s">
        <v>212</v>
      </c>
      <c r="L89" s="78">
        <v>889</v>
      </c>
      <c r="M89" s="114"/>
      <c r="N89" s="78"/>
      <c r="O89" s="114"/>
      <c r="P89" s="78"/>
      <c r="Q89" s="114"/>
      <c r="R89" s="78"/>
      <c r="S89" s="114"/>
      <c r="T89" s="78"/>
      <c r="U89" s="114"/>
      <c r="V89" s="78"/>
    </row>
    <row r="90" spans="1:22" ht="15">
      <c r="A90" s="114" t="s">
        <v>309</v>
      </c>
      <c r="B90" s="78">
        <v>92181</v>
      </c>
      <c r="C90" s="114" t="s">
        <v>250</v>
      </c>
      <c r="D90" s="78">
        <v>80663</v>
      </c>
      <c r="E90" s="114" t="s">
        <v>225</v>
      </c>
      <c r="F90" s="78">
        <v>64277</v>
      </c>
      <c r="G90" s="114" t="s">
        <v>247</v>
      </c>
      <c r="H90" s="78">
        <v>3698</v>
      </c>
      <c r="I90" s="114" t="s">
        <v>261</v>
      </c>
      <c r="J90" s="78">
        <v>2620</v>
      </c>
      <c r="K90" s="114"/>
      <c r="L90" s="78"/>
      <c r="M90" s="114"/>
      <c r="N90" s="78"/>
      <c r="O90" s="114"/>
      <c r="P90" s="78"/>
      <c r="Q90" s="114"/>
      <c r="R90" s="78"/>
      <c r="S90" s="114"/>
      <c r="T90" s="78"/>
      <c r="U90" s="114"/>
      <c r="V90" s="78"/>
    </row>
    <row r="91" spans="1:22" ht="15">
      <c r="A91" s="114" t="s">
        <v>250</v>
      </c>
      <c r="B91" s="78">
        <v>80663</v>
      </c>
      <c r="C91" s="114" t="s">
        <v>335</v>
      </c>
      <c r="D91" s="78">
        <v>76172</v>
      </c>
      <c r="E91" s="114" t="s">
        <v>218</v>
      </c>
      <c r="F91" s="78">
        <v>63914</v>
      </c>
      <c r="G91" s="114" t="s">
        <v>272</v>
      </c>
      <c r="H91" s="78">
        <v>2685</v>
      </c>
      <c r="I91" s="114" t="s">
        <v>214</v>
      </c>
      <c r="J91" s="78">
        <v>127</v>
      </c>
      <c r="K91" s="114"/>
      <c r="L91" s="78"/>
      <c r="M91" s="114"/>
      <c r="N91" s="78"/>
      <c r="O91" s="114"/>
      <c r="P91" s="78"/>
      <c r="Q91" s="114"/>
      <c r="R91" s="78"/>
      <c r="S91" s="114"/>
      <c r="T91" s="78"/>
      <c r="U91" s="114"/>
      <c r="V91" s="78"/>
    </row>
    <row r="92" spans="1:22" ht="15">
      <c r="A92" s="114" t="s">
        <v>217</v>
      </c>
      <c r="B92" s="78">
        <v>78633</v>
      </c>
      <c r="C92" s="114" t="s">
        <v>280</v>
      </c>
      <c r="D92" s="78">
        <v>67061</v>
      </c>
      <c r="E92" s="114" t="s">
        <v>221</v>
      </c>
      <c r="F92" s="78">
        <v>42703</v>
      </c>
      <c r="G92" s="114" t="s">
        <v>273</v>
      </c>
      <c r="H92" s="78">
        <v>1907</v>
      </c>
      <c r="I92" s="114"/>
      <c r="J92" s="78"/>
      <c r="K92" s="114"/>
      <c r="L92" s="78"/>
      <c r="M92" s="114"/>
      <c r="N92" s="78"/>
      <c r="O92" s="114"/>
      <c r="P92" s="78"/>
      <c r="Q92" s="114"/>
      <c r="R92" s="78"/>
      <c r="S92" s="114"/>
      <c r="T92" s="78"/>
      <c r="U92" s="114"/>
      <c r="V92" s="78"/>
    </row>
    <row r="93" spans="1:22" ht="15">
      <c r="A93" s="114" t="s">
        <v>335</v>
      </c>
      <c r="B93" s="78">
        <v>76172</v>
      </c>
      <c r="C93" s="114" t="s">
        <v>230</v>
      </c>
      <c r="D93" s="78">
        <v>62158</v>
      </c>
      <c r="E93" s="114" t="s">
        <v>234</v>
      </c>
      <c r="F93" s="78">
        <v>33915</v>
      </c>
      <c r="G93" s="114" t="s">
        <v>243</v>
      </c>
      <c r="H93" s="78">
        <v>850</v>
      </c>
      <c r="I93" s="114"/>
      <c r="J93" s="78"/>
      <c r="K93" s="114"/>
      <c r="L93" s="78"/>
      <c r="M93" s="114"/>
      <c r="N93" s="78"/>
      <c r="O93" s="114"/>
      <c r="P93" s="78"/>
      <c r="Q93" s="114"/>
      <c r="R93" s="78"/>
      <c r="S93" s="114"/>
      <c r="T93" s="78"/>
      <c r="U93" s="114"/>
      <c r="V93" s="78"/>
    </row>
    <row r="94" spans="1:22" ht="15">
      <c r="A94" s="114" t="s">
        <v>228</v>
      </c>
      <c r="B94" s="78">
        <v>70391</v>
      </c>
      <c r="C94" s="114" t="s">
        <v>303</v>
      </c>
      <c r="D94" s="78">
        <v>61467</v>
      </c>
      <c r="E94" s="114" t="s">
        <v>223</v>
      </c>
      <c r="F94" s="78">
        <v>21320</v>
      </c>
      <c r="G94" s="114" t="s">
        <v>278</v>
      </c>
      <c r="H94" s="78">
        <v>14</v>
      </c>
      <c r="I94" s="114"/>
      <c r="J94" s="78"/>
      <c r="K94" s="114"/>
      <c r="L94" s="78"/>
      <c r="M94" s="114"/>
      <c r="N94" s="78"/>
      <c r="O94" s="114"/>
      <c r="P94" s="78"/>
      <c r="Q94" s="114"/>
      <c r="R94" s="78"/>
      <c r="S94" s="114"/>
      <c r="T94" s="78"/>
      <c r="U94" s="114"/>
      <c r="V94" s="78"/>
    </row>
    <row r="95" spans="1:22" ht="15">
      <c r="A95" s="114" t="s">
        <v>224</v>
      </c>
      <c r="B95" s="78">
        <v>69162</v>
      </c>
      <c r="C95" s="114" t="s">
        <v>300</v>
      </c>
      <c r="D95" s="78">
        <v>57730</v>
      </c>
      <c r="E95" s="114" t="s">
        <v>229</v>
      </c>
      <c r="F95" s="78">
        <v>19886</v>
      </c>
      <c r="G95" s="114"/>
      <c r="H95" s="78"/>
      <c r="I95" s="114"/>
      <c r="J95" s="78"/>
      <c r="K95" s="114"/>
      <c r="L95" s="78"/>
      <c r="M95" s="114"/>
      <c r="N95" s="78"/>
      <c r="O95" s="114"/>
      <c r="P95" s="78"/>
      <c r="Q95" s="114"/>
      <c r="R95" s="78"/>
      <c r="S95" s="114"/>
      <c r="T95" s="78"/>
      <c r="U95" s="114"/>
      <c r="V95" s="78"/>
    </row>
  </sheetData>
  <hyperlinks>
    <hyperlink ref="A2" r:id="rId1" display="https://twitter.com/i/web/status/1177432477406613504"/>
    <hyperlink ref="A3" r:id="rId2" display="https://twitter.com/i/web/status/1166603908900360198"/>
    <hyperlink ref="A4" r:id="rId3" display="https://twitter.com/i/web/status/1160253971249786880"/>
    <hyperlink ref="A5" r:id="rId4" display="https://www.youtube.com/watch?v=OJ8oWaTumOc&amp;feature=youtu.be"/>
    <hyperlink ref="A6" r:id="rId5" display="https://twitter.com/i/web/status/1180794555974782977"/>
    <hyperlink ref="A7" r:id="rId6" display="https://twitter.com/i/web/status/1173711374033334274"/>
    <hyperlink ref="A8" r:id="rId7" display="https://twitter.com/i/web/status/1172966667225354240"/>
    <hyperlink ref="A9" r:id="rId8" display="https://twitter.com/i/web/status/1171236636664844288"/>
    <hyperlink ref="A10" r:id="rId9" display="https://twitter.com/i/web/status/1171151855763636224"/>
    <hyperlink ref="A11" r:id="rId10" display="https://twitter.com/i/web/status/1162081523107016704"/>
    <hyperlink ref="C2" r:id="rId11" display="https://www.instagram.com/p/B0ri23Llrcl/?igshid=1mfs3vpwti9v7"/>
    <hyperlink ref="C3" r:id="rId12" display="https://www.instagram.com/p/B1HaXMUFmBY/?igshid=lw4v8ysf21vc"/>
    <hyperlink ref="C4" r:id="rId13" display="https://www.instagram.com/p/B1HoseYnfV6/?igshid=z1dkiyyrods"/>
    <hyperlink ref="C5" r:id="rId14" display="https://www.instagram.com/p/B2sHukYFJ96/?igshid=bu1i24haxzu3"/>
    <hyperlink ref="C6" r:id="rId15" display="https://twitter.com/fakejakebrowne/status/1176917683591233536"/>
    <hyperlink ref="C7" r:id="rId16" display="https://www.instagram.com/p/B25pDxTF6sj/?igshid=14nm7fg5bhcvn"/>
    <hyperlink ref="C8" r:id="rId17" display="https://www.youtube.com/watch?v=OJ8oWaTumOc&amp;feature=youtu.be"/>
    <hyperlink ref="C9" r:id="rId18" display="https://twitter.com/i/web/status/1177432477406613504"/>
    <hyperlink ref="C10" r:id="rId19" display="https://twitter.com/i/web/status/1166603908900360198"/>
    <hyperlink ref="C11" r:id="rId20" display="https://twitter.com/i/web/status/1172966667225354240"/>
    <hyperlink ref="E2" r:id="rId21" display="https://twitter.com/i/web/status/1160590759697047552"/>
    <hyperlink ref="E3" r:id="rId22" display="https://twitter.com/i/web/status/1162075240438149123"/>
    <hyperlink ref="E4" r:id="rId23" display="https://twitter.com/i/web/status/1162081523107016704"/>
    <hyperlink ref="E5" r:id="rId24" display="https://twitter.com/i/web/status/1160261574797512709"/>
    <hyperlink ref="E6" r:id="rId25" display="https://twitter.com/i/web/status/1160262983513268227"/>
    <hyperlink ref="E7" r:id="rId26" display="https://twitter.com/i/web/status/1160290453817888770"/>
    <hyperlink ref="E8" r:id="rId27" display="https://twitter.com/i/web/status/1160377855592816640"/>
    <hyperlink ref="E9" r:id="rId28" display="https://twitter.com/i/web/status/1160536943148654594"/>
    <hyperlink ref="E10" r:id="rId29" display="https://twitter.com/i/web/status/1162074582314049536"/>
    <hyperlink ref="E11" r:id="rId30" display="https://twitter.com/i/web/status/1162078058771357697"/>
    <hyperlink ref="G2" r:id="rId31" display="https://twitter.com/i/web/status/1180794555974782977"/>
    <hyperlink ref="G3" r:id="rId32" display="https://twitter.com/i/web/status/1173711374033334274"/>
    <hyperlink ref="O2" r:id="rId33" display="https://twitter.com/i/web/status/1160253971249786880"/>
  </hyperlinks>
  <printOptions/>
  <pageMargins left="0.7" right="0.7" top="0.75" bottom="0.75" header="0.3" footer="0.3"/>
  <pageSetup orientation="portrait" paperSize="9"/>
  <tableParts>
    <tablePart r:id="rId34"/>
    <tablePart r:id="rId41"/>
    <tablePart r:id="rId36"/>
    <tablePart r:id="rId37"/>
    <tablePart r:id="rId35"/>
    <tablePart r:id="rId40"/>
    <tablePart r:id="rId39"/>
    <tablePart r:id="rId3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2392</v>
      </c>
      <c r="B1" s="13" t="s">
        <v>2524</v>
      </c>
      <c r="C1" s="13" t="s">
        <v>2525</v>
      </c>
      <c r="D1" s="13" t="s">
        <v>144</v>
      </c>
      <c r="E1" s="13" t="s">
        <v>2527</v>
      </c>
      <c r="F1" s="13" t="s">
        <v>2528</v>
      </c>
      <c r="G1" s="13" t="s">
        <v>2529</v>
      </c>
    </row>
    <row r="2" spans="1:7" ht="15">
      <c r="A2" s="78" t="s">
        <v>2131</v>
      </c>
      <c r="B2" s="78">
        <v>84</v>
      </c>
      <c r="C2" s="117">
        <v>0.03535353535353535</v>
      </c>
      <c r="D2" s="78" t="s">
        <v>2526</v>
      </c>
      <c r="E2" s="78"/>
      <c r="F2" s="78"/>
      <c r="G2" s="78"/>
    </row>
    <row r="3" spans="1:7" ht="15">
      <c r="A3" s="78" t="s">
        <v>2132</v>
      </c>
      <c r="B3" s="78">
        <v>63</v>
      </c>
      <c r="C3" s="117">
        <v>0.026515151515151512</v>
      </c>
      <c r="D3" s="78" t="s">
        <v>2526</v>
      </c>
      <c r="E3" s="78"/>
      <c r="F3" s="78"/>
      <c r="G3" s="78"/>
    </row>
    <row r="4" spans="1:7" ht="15">
      <c r="A4" s="78" t="s">
        <v>2133</v>
      </c>
      <c r="B4" s="78">
        <v>2</v>
      </c>
      <c r="C4" s="117">
        <v>0.0008417508417508418</v>
      </c>
      <c r="D4" s="78" t="s">
        <v>2526</v>
      </c>
      <c r="E4" s="78"/>
      <c r="F4" s="78"/>
      <c r="G4" s="78"/>
    </row>
    <row r="5" spans="1:7" ht="15">
      <c r="A5" s="78" t="s">
        <v>2134</v>
      </c>
      <c r="B5" s="78">
        <v>2229</v>
      </c>
      <c r="C5" s="117">
        <v>0.938131313131313</v>
      </c>
      <c r="D5" s="78" t="s">
        <v>2526</v>
      </c>
      <c r="E5" s="78"/>
      <c r="F5" s="78"/>
      <c r="G5" s="78"/>
    </row>
    <row r="6" spans="1:7" ht="15">
      <c r="A6" s="78" t="s">
        <v>2135</v>
      </c>
      <c r="B6" s="78">
        <v>2376</v>
      </c>
      <c r="C6" s="117">
        <v>1</v>
      </c>
      <c r="D6" s="78" t="s">
        <v>2526</v>
      </c>
      <c r="E6" s="78"/>
      <c r="F6" s="78"/>
      <c r="G6" s="78"/>
    </row>
    <row r="7" spans="1:7" ht="15">
      <c r="A7" s="84" t="s">
        <v>249</v>
      </c>
      <c r="B7" s="84">
        <v>93</v>
      </c>
      <c r="C7" s="118">
        <v>0.016791945261970375</v>
      </c>
      <c r="D7" s="84" t="s">
        <v>2526</v>
      </c>
      <c r="E7" s="84" t="b">
        <v>0</v>
      </c>
      <c r="F7" s="84" t="b">
        <v>0</v>
      </c>
      <c r="G7" s="84" t="b">
        <v>0</v>
      </c>
    </row>
    <row r="8" spans="1:7" ht="15">
      <c r="A8" s="84" t="s">
        <v>267</v>
      </c>
      <c r="B8" s="84">
        <v>51</v>
      </c>
      <c r="C8" s="118">
        <v>0.017890944725109794</v>
      </c>
      <c r="D8" s="84" t="s">
        <v>2526</v>
      </c>
      <c r="E8" s="84" t="b">
        <v>0</v>
      </c>
      <c r="F8" s="84" t="b">
        <v>0</v>
      </c>
      <c r="G8" s="84" t="b">
        <v>0</v>
      </c>
    </row>
    <row r="9" spans="1:7" ht="15">
      <c r="A9" s="84" t="s">
        <v>226</v>
      </c>
      <c r="B9" s="84">
        <v>42</v>
      </c>
      <c r="C9" s="118">
        <v>0.017086860181664606</v>
      </c>
      <c r="D9" s="84" t="s">
        <v>2526</v>
      </c>
      <c r="E9" s="84" t="b">
        <v>0</v>
      </c>
      <c r="F9" s="84" t="b">
        <v>0</v>
      </c>
      <c r="G9" s="84" t="b">
        <v>0</v>
      </c>
    </row>
    <row r="10" spans="1:7" ht="15">
      <c r="A10" s="84" t="s">
        <v>224</v>
      </c>
      <c r="B10" s="84">
        <v>30</v>
      </c>
      <c r="C10" s="118">
        <v>0.015117751339293417</v>
      </c>
      <c r="D10" s="84" t="s">
        <v>2526</v>
      </c>
      <c r="E10" s="84" t="b">
        <v>0</v>
      </c>
      <c r="F10" s="84" t="b">
        <v>0</v>
      </c>
      <c r="G10" s="84" t="b">
        <v>0</v>
      </c>
    </row>
    <row r="11" spans="1:7" ht="15">
      <c r="A11" s="84" t="s">
        <v>2136</v>
      </c>
      <c r="B11" s="84">
        <v>22</v>
      </c>
      <c r="C11" s="118">
        <v>0.013660442476650159</v>
      </c>
      <c r="D11" s="84" t="s">
        <v>2526</v>
      </c>
      <c r="E11" s="84" t="b">
        <v>0</v>
      </c>
      <c r="F11" s="84" t="b">
        <v>0</v>
      </c>
      <c r="G11" s="84" t="b">
        <v>0</v>
      </c>
    </row>
    <row r="12" spans="1:7" ht="15">
      <c r="A12" s="84" t="s">
        <v>227</v>
      </c>
      <c r="B12" s="84">
        <v>16</v>
      </c>
      <c r="C12" s="118">
        <v>0.01096513981928637</v>
      </c>
      <c r="D12" s="84" t="s">
        <v>2526</v>
      </c>
      <c r="E12" s="84" t="b">
        <v>0</v>
      </c>
      <c r="F12" s="84" t="b">
        <v>0</v>
      </c>
      <c r="G12" s="84" t="b">
        <v>0</v>
      </c>
    </row>
    <row r="13" spans="1:7" ht="15">
      <c r="A13" s="84" t="s">
        <v>231</v>
      </c>
      <c r="B13" s="84">
        <v>12</v>
      </c>
      <c r="C13" s="118">
        <v>0.009220044126457865</v>
      </c>
      <c r="D13" s="84" t="s">
        <v>2526</v>
      </c>
      <c r="E13" s="84" t="b">
        <v>0</v>
      </c>
      <c r="F13" s="84" t="b">
        <v>0</v>
      </c>
      <c r="G13" s="84" t="b">
        <v>0</v>
      </c>
    </row>
    <row r="14" spans="1:7" ht="15">
      <c r="A14" s="84" t="s">
        <v>2141</v>
      </c>
      <c r="B14" s="84">
        <v>10</v>
      </c>
      <c r="C14" s="118">
        <v>0.008209491341578399</v>
      </c>
      <c r="D14" s="84" t="s">
        <v>2526</v>
      </c>
      <c r="E14" s="84" t="b">
        <v>0</v>
      </c>
      <c r="F14" s="84" t="b">
        <v>0</v>
      </c>
      <c r="G14" s="84" t="b">
        <v>0</v>
      </c>
    </row>
    <row r="15" spans="1:7" ht="15">
      <c r="A15" s="84" t="s">
        <v>2393</v>
      </c>
      <c r="B15" s="84">
        <v>9</v>
      </c>
      <c r="C15" s="118">
        <v>0.007662175041338216</v>
      </c>
      <c r="D15" s="84" t="s">
        <v>2526</v>
      </c>
      <c r="E15" s="84" t="b">
        <v>0</v>
      </c>
      <c r="F15" s="84" t="b">
        <v>0</v>
      </c>
      <c r="G15" s="84" t="b">
        <v>0</v>
      </c>
    </row>
    <row r="16" spans="1:7" ht="15">
      <c r="A16" s="84" t="s">
        <v>2394</v>
      </c>
      <c r="B16" s="84">
        <v>8</v>
      </c>
      <c r="C16" s="118">
        <v>0.007390992196110523</v>
      </c>
      <c r="D16" s="84" t="s">
        <v>2526</v>
      </c>
      <c r="E16" s="84" t="b">
        <v>0</v>
      </c>
      <c r="F16" s="84" t="b">
        <v>0</v>
      </c>
      <c r="G16" s="84" t="b">
        <v>0</v>
      </c>
    </row>
    <row r="17" spans="1:7" ht="15">
      <c r="A17" s="84" t="s">
        <v>262</v>
      </c>
      <c r="B17" s="84">
        <v>8</v>
      </c>
      <c r="C17" s="118">
        <v>0.007390992196110523</v>
      </c>
      <c r="D17" s="84" t="s">
        <v>2526</v>
      </c>
      <c r="E17" s="84" t="b">
        <v>0</v>
      </c>
      <c r="F17" s="84" t="b">
        <v>0</v>
      </c>
      <c r="G17" s="84" t="b">
        <v>0</v>
      </c>
    </row>
    <row r="18" spans="1:7" ht="15">
      <c r="A18" s="84" t="s">
        <v>2139</v>
      </c>
      <c r="B18" s="84">
        <v>8</v>
      </c>
      <c r="C18" s="118">
        <v>0.007082729355033119</v>
      </c>
      <c r="D18" s="84" t="s">
        <v>2526</v>
      </c>
      <c r="E18" s="84" t="b">
        <v>0</v>
      </c>
      <c r="F18" s="84" t="b">
        <v>0</v>
      </c>
      <c r="G18" s="84" t="b">
        <v>0</v>
      </c>
    </row>
    <row r="19" spans="1:7" ht="15">
      <c r="A19" s="84" t="s">
        <v>232</v>
      </c>
      <c r="B19" s="84">
        <v>8</v>
      </c>
      <c r="C19" s="118">
        <v>0.007082729355033119</v>
      </c>
      <c r="D19" s="84" t="s">
        <v>2526</v>
      </c>
      <c r="E19" s="84" t="b">
        <v>0</v>
      </c>
      <c r="F19" s="84" t="b">
        <v>0</v>
      </c>
      <c r="G19" s="84" t="b">
        <v>0</v>
      </c>
    </row>
    <row r="20" spans="1:7" ht="15">
      <c r="A20" s="84" t="s">
        <v>2146</v>
      </c>
      <c r="B20" s="84">
        <v>8</v>
      </c>
      <c r="C20" s="118">
        <v>0.007082729355033119</v>
      </c>
      <c r="D20" s="84" t="s">
        <v>2526</v>
      </c>
      <c r="E20" s="84" t="b">
        <v>0</v>
      </c>
      <c r="F20" s="84" t="b">
        <v>1</v>
      </c>
      <c r="G20" s="84" t="b">
        <v>0</v>
      </c>
    </row>
    <row r="21" spans="1:7" ht="15">
      <c r="A21" s="84" t="s">
        <v>2138</v>
      </c>
      <c r="B21" s="84">
        <v>7</v>
      </c>
      <c r="C21" s="118">
        <v>0.0071467834538210704</v>
      </c>
      <c r="D21" s="84" t="s">
        <v>2526</v>
      </c>
      <c r="E21" s="84" t="b">
        <v>0</v>
      </c>
      <c r="F21" s="84" t="b">
        <v>0</v>
      </c>
      <c r="G21" s="84" t="b">
        <v>0</v>
      </c>
    </row>
    <row r="22" spans="1:7" ht="15">
      <c r="A22" s="84" t="s">
        <v>2395</v>
      </c>
      <c r="B22" s="84">
        <v>7</v>
      </c>
      <c r="C22" s="118">
        <v>0.006467118171596707</v>
      </c>
      <c r="D22" s="84" t="s">
        <v>2526</v>
      </c>
      <c r="E22" s="84" t="b">
        <v>0</v>
      </c>
      <c r="F22" s="84" t="b">
        <v>0</v>
      </c>
      <c r="G22" s="84" t="b">
        <v>0</v>
      </c>
    </row>
    <row r="23" spans="1:7" ht="15">
      <c r="A23" s="84" t="s">
        <v>2396</v>
      </c>
      <c r="B23" s="84">
        <v>7</v>
      </c>
      <c r="C23" s="118">
        <v>0.006467118171596707</v>
      </c>
      <c r="D23" s="84" t="s">
        <v>2526</v>
      </c>
      <c r="E23" s="84" t="b">
        <v>0</v>
      </c>
      <c r="F23" s="84" t="b">
        <v>0</v>
      </c>
      <c r="G23" s="84" t="b">
        <v>0</v>
      </c>
    </row>
    <row r="24" spans="1:7" ht="15">
      <c r="A24" s="84" t="s">
        <v>2397</v>
      </c>
      <c r="B24" s="84">
        <v>7</v>
      </c>
      <c r="C24" s="118">
        <v>0.006467118171596707</v>
      </c>
      <c r="D24" s="84" t="s">
        <v>2526</v>
      </c>
      <c r="E24" s="84" t="b">
        <v>0</v>
      </c>
      <c r="F24" s="84" t="b">
        <v>0</v>
      </c>
      <c r="G24" s="84" t="b">
        <v>0</v>
      </c>
    </row>
    <row r="25" spans="1:7" ht="15">
      <c r="A25" s="84" t="s">
        <v>2147</v>
      </c>
      <c r="B25" s="84">
        <v>7</v>
      </c>
      <c r="C25" s="118">
        <v>0.006467118171596707</v>
      </c>
      <c r="D25" s="84" t="s">
        <v>2526</v>
      </c>
      <c r="E25" s="84" t="b">
        <v>0</v>
      </c>
      <c r="F25" s="84" t="b">
        <v>0</v>
      </c>
      <c r="G25" s="84" t="b">
        <v>0</v>
      </c>
    </row>
    <row r="26" spans="1:7" ht="15">
      <c r="A26" s="84" t="s">
        <v>2398</v>
      </c>
      <c r="B26" s="84">
        <v>7</v>
      </c>
      <c r="C26" s="118">
        <v>0.006467118171596707</v>
      </c>
      <c r="D26" s="84" t="s">
        <v>2526</v>
      </c>
      <c r="E26" s="84" t="b">
        <v>0</v>
      </c>
      <c r="F26" s="84" t="b">
        <v>0</v>
      </c>
      <c r="G26" s="84" t="b">
        <v>0</v>
      </c>
    </row>
    <row r="27" spans="1:7" ht="15">
      <c r="A27" s="84" t="s">
        <v>2399</v>
      </c>
      <c r="B27" s="84">
        <v>7</v>
      </c>
      <c r="C27" s="118">
        <v>0.006467118171596707</v>
      </c>
      <c r="D27" s="84" t="s">
        <v>2526</v>
      </c>
      <c r="E27" s="84" t="b">
        <v>0</v>
      </c>
      <c r="F27" s="84" t="b">
        <v>0</v>
      </c>
      <c r="G27" s="84" t="b">
        <v>0</v>
      </c>
    </row>
    <row r="28" spans="1:7" ht="15">
      <c r="A28" s="84" t="s">
        <v>2400</v>
      </c>
      <c r="B28" s="84">
        <v>6</v>
      </c>
      <c r="C28" s="118">
        <v>0.005810141647271383</v>
      </c>
      <c r="D28" s="84" t="s">
        <v>2526</v>
      </c>
      <c r="E28" s="84" t="b">
        <v>0</v>
      </c>
      <c r="F28" s="84" t="b">
        <v>0</v>
      </c>
      <c r="G28" s="84" t="b">
        <v>0</v>
      </c>
    </row>
    <row r="29" spans="1:7" ht="15">
      <c r="A29" s="84" t="s">
        <v>2401</v>
      </c>
      <c r="B29" s="84">
        <v>6</v>
      </c>
      <c r="C29" s="118">
        <v>0.005810141647271383</v>
      </c>
      <c r="D29" s="84" t="s">
        <v>2526</v>
      </c>
      <c r="E29" s="84" t="b">
        <v>0</v>
      </c>
      <c r="F29" s="84" t="b">
        <v>0</v>
      </c>
      <c r="G29" s="84" t="b">
        <v>0</v>
      </c>
    </row>
    <row r="30" spans="1:7" ht="15">
      <c r="A30" s="84" t="s">
        <v>2158</v>
      </c>
      <c r="B30" s="84">
        <v>6</v>
      </c>
      <c r="C30" s="118">
        <v>0.0061258143889894884</v>
      </c>
      <c r="D30" s="84" t="s">
        <v>2526</v>
      </c>
      <c r="E30" s="84" t="b">
        <v>0</v>
      </c>
      <c r="F30" s="84" t="b">
        <v>0</v>
      </c>
      <c r="G30" s="84" t="b">
        <v>0</v>
      </c>
    </row>
    <row r="31" spans="1:7" ht="15">
      <c r="A31" s="84" t="s">
        <v>2402</v>
      </c>
      <c r="B31" s="84">
        <v>6</v>
      </c>
      <c r="C31" s="118">
        <v>0.005810141647271383</v>
      </c>
      <c r="D31" s="84" t="s">
        <v>2526</v>
      </c>
      <c r="E31" s="84" t="b">
        <v>0</v>
      </c>
      <c r="F31" s="84" t="b">
        <v>0</v>
      </c>
      <c r="G31" s="84" t="b">
        <v>0</v>
      </c>
    </row>
    <row r="32" spans="1:7" ht="15">
      <c r="A32" s="84" t="s">
        <v>2403</v>
      </c>
      <c r="B32" s="84">
        <v>6</v>
      </c>
      <c r="C32" s="118">
        <v>0.005810141647271383</v>
      </c>
      <c r="D32" s="84" t="s">
        <v>2526</v>
      </c>
      <c r="E32" s="84" t="b">
        <v>0</v>
      </c>
      <c r="F32" s="84" t="b">
        <v>0</v>
      </c>
      <c r="G32" s="84" t="b">
        <v>0</v>
      </c>
    </row>
    <row r="33" spans="1:7" ht="15">
      <c r="A33" s="84" t="s">
        <v>2404</v>
      </c>
      <c r="B33" s="84">
        <v>6</v>
      </c>
      <c r="C33" s="118">
        <v>0.005810141647271383</v>
      </c>
      <c r="D33" s="84" t="s">
        <v>2526</v>
      </c>
      <c r="E33" s="84" t="b">
        <v>0</v>
      </c>
      <c r="F33" s="84" t="b">
        <v>0</v>
      </c>
      <c r="G33" s="84" t="b">
        <v>0</v>
      </c>
    </row>
    <row r="34" spans="1:7" ht="15">
      <c r="A34" s="84" t="s">
        <v>2154</v>
      </c>
      <c r="B34" s="84">
        <v>5</v>
      </c>
      <c r="C34" s="118">
        <v>0.005104845324157907</v>
      </c>
      <c r="D34" s="84" t="s">
        <v>2526</v>
      </c>
      <c r="E34" s="84" t="b">
        <v>0</v>
      </c>
      <c r="F34" s="84" t="b">
        <v>0</v>
      </c>
      <c r="G34" s="84" t="b">
        <v>0</v>
      </c>
    </row>
    <row r="35" spans="1:7" ht="15">
      <c r="A35" s="84" t="s">
        <v>2152</v>
      </c>
      <c r="B35" s="84">
        <v>5</v>
      </c>
      <c r="C35" s="118">
        <v>0.005104845324157907</v>
      </c>
      <c r="D35" s="84" t="s">
        <v>2526</v>
      </c>
      <c r="E35" s="84" t="b">
        <v>1</v>
      </c>
      <c r="F35" s="84" t="b">
        <v>0</v>
      </c>
      <c r="G35" s="84" t="b">
        <v>0</v>
      </c>
    </row>
    <row r="36" spans="1:7" ht="15">
      <c r="A36" s="84" t="s">
        <v>2405</v>
      </c>
      <c r="B36" s="84">
        <v>5</v>
      </c>
      <c r="C36" s="118">
        <v>0.005104845324157907</v>
      </c>
      <c r="D36" s="84" t="s">
        <v>2526</v>
      </c>
      <c r="E36" s="84" t="b">
        <v>0</v>
      </c>
      <c r="F36" s="84" t="b">
        <v>0</v>
      </c>
      <c r="G36" s="84" t="b">
        <v>0</v>
      </c>
    </row>
    <row r="37" spans="1:7" ht="15">
      <c r="A37" s="84" t="s">
        <v>2406</v>
      </c>
      <c r="B37" s="84">
        <v>5</v>
      </c>
      <c r="C37" s="118">
        <v>0.005104845324157907</v>
      </c>
      <c r="D37" s="84" t="s">
        <v>2526</v>
      </c>
      <c r="E37" s="84" t="b">
        <v>0</v>
      </c>
      <c r="F37" s="84" t="b">
        <v>0</v>
      </c>
      <c r="G37" s="84" t="b">
        <v>0</v>
      </c>
    </row>
    <row r="38" spans="1:7" ht="15">
      <c r="A38" s="84" t="s">
        <v>2143</v>
      </c>
      <c r="B38" s="84">
        <v>5</v>
      </c>
      <c r="C38" s="118">
        <v>0.005104845324157907</v>
      </c>
      <c r="D38" s="84" t="s">
        <v>2526</v>
      </c>
      <c r="E38" s="84" t="b">
        <v>0</v>
      </c>
      <c r="F38" s="84" t="b">
        <v>0</v>
      </c>
      <c r="G38" s="84" t="b">
        <v>0</v>
      </c>
    </row>
    <row r="39" spans="1:7" ht="15">
      <c r="A39" s="84" t="s">
        <v>2144</v>
      </c>
      <c r="B39" s="84">
        <v>5</v>
      </c>
      <c r="C39" s="118">
        <v>0.005426805500264407</v>
      </c>
      <c r="D39" s="84" t="s">
        <v>2526</v>
      </c>
      <c r="E39" s="84" t="b">
        <v>0</v>
      </c>
      <c r="F39" s="84" t="b">
        <v>0</v>
      </c>
      <c r="G39" s="84" t="b">
        <v>0</v>
      </c>
    </row>
    <row r="40" spans="1:7" ht="15">
      <c r="A40" s="84" t="s">
        <v>2142</v>
      </c>
      <c r="B40" s="84">
        <v>5</v>
      </c>
      <c r="C40" s="118">
        <v>0.005104845324157907</v>
      </c>
      <c r="D40" s="84" t="s">
        <v>2526</v>
      </c>
      <c r="E40" s="84" t="b">
        <v>0</v>
      </c>
      <c r="F40" s="84" t="b">
        <v>0</v>
      </c>
      <c r="G40" s="84" t="b">
        <v>0</v>
      </c>
    </row>
    <row r="41" spans="1:7" ht="15">
      <c r="A41" s="84" t="s">
        <v>2140</v>
      </c>
      <c r="B41" s="84">
        <v>5</v>
      </c>
      <c r="C41" s="118">
        <v>0.005104845324157907</v>
      </c>
      <c r="D41" s="84" t="s">
        <v>2526</v>
      </c>
      <c r="E41" s="84" t="b">
        <v>0</v>
      </c>
      <c r="F41" s="84" t="b">
        <v>0</v>
      </c>
      <c r="G41" s="84" t="b">
        <v>0</v>
      </c>
    </row>
    <row r="42" spans="1:7" ht="15">
      <c r="A42" s="84" t="s">
        <v>2407</v>
      </c>
      <c r="B42" s="84">
        <v>5</v>
      </c>
      <c r="C42" s="118">
        <v>0.005104845324157907</v>
      </c>
      <c r="D42" s="84" t="s">
        <v>2526</v>
      </c>
      <c r="E42" s="84" t="b">
        <v>1</v>
      </c>
      <c r="F42" s="84" t="b">
        <v>0</v>
      </c>
      <c r="G42" s="84" t="b">
        <v>0</v>
      </c>
    </row>
    <row r="43" spans="1:7" ht="15">
      <c r="A43" s="84" t="s">
        <v>272</v>
      </c>
      <c r="B43" s="84">
        <v>5</v>
      </c>
      <c r="C43" s="118">
        <v>0.005104845324157907</v>
      </c>
      <c r="D43" s="84" t="s">
        <v>2526</v>
      </c>
      <c r="E43" s="84" t="b">
        <v>0</v>
      </c>
      <c r="F43" s="84" t="b">
        <v>0</v>
      </c>
      <c r="G43" s="84" t="b">
        <v>0</v>
      </c>
    </row>
    <row r="44" spans="1:7" ht="15">
      <c r="A44" s="84" t="s">
        <v>271</v>
      </c>
      <c r="B44" s="84">
        <v>5</v>
      </c>
      <c r="C44" s="118">
        <v>0.005104845324157907</v>
      </c>
      <c r="D44" s="84" t="s">
        <v>2526</v>
      </c>
      <c r="E44" s="84" t="b">
        <v>0</v>
      </c>
      <c r="F44" s="84" t="b">
        <v>0</v>
      </c>
      <c r="G44" s="84" t="b">
        <v>0</v>
      </c>
    </row>
    <row r="45" spans="1:7" ht="15">
      <c r="A45" s="84" t="s">
        <v>234</v>
      </c>
      <c r="B45" s="84">
        <v>5</v>
      </c>
      <c r="C45" s="118">
        <v>0.005104845324157907</v>
      </c>
      <c r="D45" s="84" t="s">
        <v>2526</v>
      </c>
      <c r="E45" s="84" t="b">
        <v>0</v>
      </c>
      <c r="F45" s="84" t="b">
        <v>0</v>
      </c>
      <c r="G45" s="84" t="b">
        <v>0</v>
      </c>
    </row>
    <row r="46" spans="1:7" ht="15">
      <c r="A46" s="84" t="s">
        <v>2408</v>
      </c>
      <c r="B46" s="84">
        <v>5</v>
      </c>
      <c r="C46" s="118">
        <v>0.005104845324157907</v>
      </c>
      <c r="D46" s="84" t="s">
        <v>2526</v>
      </c>
      <c r="E46" s="84" t="b">
        <v>0</v>
      </c>
      <c r="F46" s="84" t="b">
        <v>1</v>
      </c>
      <c r="G46" s="84" t="b">
        <v>0</v>
      </c>
    </row>
    <row r="47" spans="1:7" ht="15">
      <c r="A47" s="84" t="s">
        <v>335</v>
      </c>
      <c r="B47" s="84">
        <v>4</v>
      </c>
      <c r="C47" s="118">
        <v>0.004341444400211525</v>
      </c>
      <c r="D47" s="84" t="s">
        <v>2526</v>
      </c>
      <c r="E47" s="84" t="b">
        <v>0</v>
      </c>
      <c r="F47" s="84" t="b">
        <v>0</v>
      </c>
      <c r="G47" s="84" t="b">
        <v>0</v>
      </c>
    </row>
    <row r="48" spans="1:7" ht="15">
      <c r="A48" s="84" t="s">
        <v>2409</v>
      </c>
      <c r="B48" s="84">
        <v>4</v>
      </c>
      <c r="C48" s="118">
        <v>0.004341444400211525</v>
      </c>
      <c r="D48" s="84" t="s">
        <v>2526</v>
      </c>
      <c r="E48" s="84" t="b">
        <v>0</v>
      </c>
      <c r="F48" s="84" t="b">
        <v>0</v>
      </c>
      <c r="G48" s="84" t="b">
        <v>0</v>
      </c>
    </row>
    <row r="49" spans="1:7" ht="15">
      <c r="A49" s="84" t="s">
        <v>2410</v>
      </c>
      <c r="B49" s="84">
        <v>4</v>
      </c>
      <c r="C49" s="118">
        <v>0.004341444400211525</v>
      </c>
      <c r="D49" s="84" t="s">
        <v>2526</v>
      </c>
      <c r="E49" s="84" t="b">
        <v>0</v>
      </c>
      <c r="F49" s="84" t="b">
        <v>0</v>
      </c>
      <c r="G49" s="84" t="b">
        <v>0</v>
      </c>
    </row>
    <row r="50" spans="1:7" ht="15">
      <c r="A50" s="84" t="s">
        <v>2411</v>
      </c>
      <c r="B50" s="84">
        <v>4</v>
      </c>
      <c r="C50" s="118">
        <v>0.004673507487542556</v>
      </c>
      <c r="D50" s="84" t="s">
        <v>2526</v>
      </c>
      <c r="E50" s="84" t="b">
        <v>1</v>
      </c>
      <c r="F50" s="84" t="b">
        <v>0</v>
      </c>
      <c r="G50" s="84" t="b">
        <v>0</v>
      </c>
    </row>
    <row r="51" spans="1:7" ht="15">
      <c r="A51" s="84" t="s">
        <v>2412</v>
      </c>
      <c r="B51" s="84">
        <v>4</v>
      </c>
      <c r="C51" s="118">
        <v>0.004341444400211525</v>
      </c>
      <c r="D51" s="84" t="s">
        <v>2526</v>
      </c>
      <c r="E51" s="84" t="b">
        <v>1</v>
      </c>
      <c r="F51" s="84" t="b">
        <v>0</v>
      </c>
      <c r="G51" s="84" t="b">
        <v>0</v>
      </c>
    </row>
    <row r="52" spans="1:7" ht="15">
      <c r="A52" s="84" t="s">
        <v>2413</v>
      </c>
      <c r="B52" s="84">
        <v>4</v>
      </c>
      <c r="C52" s="118">
        <v>0.004341444400211525</v>
      </c>
      <c r="D52" s="84" t="s">
        <v>2526</v>
      </c>
      <c r="E52" s="84" t="b">
        <v>0</v>
      </c>
      <c r="F52" s="84" t="b">
        <v>0</v>
      </c>
      <c r="G52" s="84" t="b">
        <v>0</v>
      </c>
    </row>
    <row r="53" spans="1:7" ht="15">
      <c r="A53" s="84" t="s">
        <v>2311</v>
      </c>
      <c r="B53" s="84">
        <v>4</v>
      </c>
      <c r="C53" s="118">
        <v>0.004341444400211525</v>
      </c>
      <c r="D53" s="84" t="s">
        <v>2526</v>
      </c>
      <c r="E53" s="84" t="b">
        <v>0</v>
      </c>
      <c r="F53" s="84" t="b">
        <v>0</v>
      </c>
      <c r="G53" s="84" t="b">
        <v>0</v>
      </c>
    </row>
    <row r="54" spans="1:7" ht="15">
      <c r="A54" s="84" t="s">
        <v>2414</v>
      </c>
      <c r="B54" s="84">
        <v>4</v>
      </c>
      <c r="C54" s="118">
        <v>0.004341444400211525</v>
      </c>
      <c r="D54" s="84" t="s">
        <v>2526</v>
      </c>
      <c r="E54" s="84" t="b">
        <v>0</v>
      </c>
      <c r="F54" s="84" t="b">
        <v>0</v>
      </c>
      <c r="G54" s="84" t="b">
        <v>0</v>
      </c>
    </row>
    <row r="55" spans="1:7" ht="15">
      <c r="A55" s="84" t="s">
        <v>290</v>
      </c>
      <c r="B55" s="84">
        <v>4</v>
      </c>
      <c r="C55" s="118">
        <v>0.004673507487542556</v>
      </c>
      <c r="D55" s="84" t="s">
        <v>2526</v>
      </c>
      <c r="E55" s="84" t="b">
        <v>0</v>
      </c>
      <c r="F55" s="84" t="b">
        <v>0</v>
      </c>
      <c r="G55" s="84" t="b">
        <v>0</v>
      </c>
    </row>
    <row r="56" spans="1:7" ht="15">
      <c r="A56" s="84" t="s">
        <v>2415</v>
      </c>
      <c r="B56" s="84">
        <v>4</v>
      </c>
      <c r="C56" s="118">
        <v>0.004341444400211525</v>
      </c>
      <c r="D56" s="84" t="s">
        <v>2526</v>
      </c>
      <c r="E56" s="84" t="b">
        <v>1</v>
      </c>
      <c r="F56" s="84" t="b">
        <v>0</v>
      </c>
      <c r="G56" s="84" t="b">
        <v>0</v>
      </c>
    </row>
    <row r="57" spans="1:7" ht="15">
      <c r="A57" s="84" t="s">
        <v>2416</v>
      </c>
      <c r="B57" s="84">
        <v>4</v>
      </c>
      <c r="C57" s="118">
        <v>0.004341444400211525</v>
      </c>
      <c r="D57" s="84" t="s">
        <v>2526</v>
      </c>
      <c r="E57" s="84" t="b">
        <v>0</v>
      </c>
      <c r="F57" s="84" t="b">
        <v>0</v>
      </c>
      <c r="G57" s="84" t="b">
        <v>0</v>
      </c>
    </row>
    <row r="58" spans="1:7" ht="15">
      <c r="A58" s="84" t="s">
        <v>2417</v>
      </c>
      <c r="B58" s="84">
        <v>4</v>
      </c>
      <c r="C58" s="118">
        <v>0.004341444400211525</v>
      </c>
      <c r="D58" s="84" t="s">
        <v>2526</v>
      </c>
      <c r="E58" s="84" t="b">
        <v>0</v>
      </c>
      <c r="F58" s="84" t="b">
        <v>0</v>
      </c>
      <c r="G58" s="84" t="b">
        <v>0</v>
      </c>
    </row>
    <row r="59" spans="1:7" ht="15">
      <c r="A59" s="84" t="s">
        <v>233</v>
      </c>
      <c r="B59" s="84">
        <v>4</v>
      </c>
      <c r="C59" s="118">
        <v>0.004341444400211525</v>
      </c>
      <c r="D59" s="84" t="s">
        <v>2526</v>
      </c>
      <c r="E59" s="84" t="b">
        <v>0</v>
      </c>
      <c r="F59" s="84" t="b">
        <v>0</v>
      </c>
      <c r="G59" s="84" t="b">
        <v>0</v>
      </c>
    </row>
    <row r="60" spans="1:7" ht="15">
      <c r="A60" s="84" t="s">
        <v>2418</v>
      </c>
      <c r="B60" s="84">
        <v>4</v>
      </c>
      <c r="C60" s="118">
        <v>0.004341444400211525</v>
      </c>
      <c r="D60" s="84" t="s">
        <v>2526</v>
      </c>
      <c r="E60" s="84" t="b">
        <v>0</v>
      </c>
      <c r="F60" s="84" t="b">
        <v>0</v>
      </c>
      <c r="G60" s="84" t="b">
        <v>0</v>
      </c>
    </row>
    <row r="61" spans="1:7" ht="15">
      <c r="A61" s="84" t="s">
        <v>248</v>
      </c>
      <c r="B61" s="84">
        <v>4</v>
      </c>
      <c r="C61" s="118">
        <v>0.004341444400211525</v>
      </c>
      <c r="D61" s="84" t="s">
        <v>2526</v>
      </c>
      <c r="E61" s="84" t="b">
        <v>0</v>
      </c>
      <c r="F61" s="84" t="b">
        <v>0</v>
      </c>
      <c r="G61" s="84" t="b">
        <v>0</v>
      </c>
    </row>
    <row r="62" spans="1:7" ht="15">
      <c r="A62" s="84" t="s">
        <v>2419</v>
      </c>
      <c r="B62" s="84">
        <v>3</v>
      </c>
      <c r="C62" s="118">
        <v>0.0035051306156569165</v>
      </c>
      <c r="D62" s="84" t="s">
        <v>2526</v>
      </c>
      <c r="E62" s="84" t="b">
        <v>0</v>
      </c>
      <c r="F62" s="84" t="b">
        <v>0</v>
      </c>
      <c r="G62" s="84" t="b">
        <v>0</v>
      </c>
    </row>
    <row r="63" spans="1:7" ht="15">
      <c r="A63" s="84" t="s">
        <v>2420</v>
      </c>
      <c r="B63" s="84">
        <v>3</v>
      </c>
      <c r="C63" s="118">
        <v>0.0035051306156569165</v>
      </c>
      <c r="D63" s="84" t="s">
        <v>2526</v>
      </c>
      <c r="E63" s="84" t="b">
        <v>0</v>
      </c>
      <c r="F63" s="84" t="b">
        <v>0</v>
      </c>
      <c r="G63" s="84" t="b">
        <v>0</v>
      </c>
    </row>
    <row r="64" spans="1:7" ht="15">
      <c r="A64" s="84" t="s">
        <v>2421</v>
      </c>
      <c r="B64" s="84">
        <v>3</v>
      </c>
      <c r="C64" s="118">
        <v>0.0035051306156569165</v>
      </c>
      <c r="D64" s="84" t="s">
        <v>2526</v>
      </c>
      <c r="E64" s="84" t="b">
        <v>0</v>
      </c>
      <c r="F64" s="84" t="b">
        <v>0</v>
      </c>
      <c r="G64" s="84" t="b">
        <v>0</v>
      </c>
    </row>
    <row r="65" spans="1:7" ht="15">
      <c r="A65" s="84" t="s">
        <v>2422</v>
      </c>
      <c r="B65" s="84">
        <v>3</v>
      </c>
      <c r="C65" s="118">
        <v>0.0035051306156569165</v>
      </c>
      <c r="D65" s="84" t="s">
        <v>2526</v>
      </c>
      <c r="E65" s="84" t="b">
        <v>0</v>
      </c>
      <c r="F65" s="84" t="b">
        <v>0</v>
      </c>
      <c r="G65" s="84" t="b">
        <v>0</v>
      </c>
    </row>
    <row r="66" spans="1:7" ht="15">
      <c r="A66" s="84" t="s">
        <v>333</v>
      </c>
      <c r="B66" s="84">
        <v>3</v>
      </c>
      <c r="C66" s="118">
        <v>0.0035051306156569165</v>
      </c>
      <c r="D66" s="84" t="s">
        <v>2526</v>
      </c>
      <c r="E66" s="84" t="b">
        <v>0</v>
      </c>
      <c r="F66" s="84" t="b">
        <v>0</v>
      </c>
      <c r="G66" s="84" t="b">
        <v>0</v>
      </c>
    </row>
    <row r="67" spans="1:7" ht="15">
      <c r="A67" s="84" t="s">
        <v>331</v>
      </c>
      <c r="B67" s="84">
        <v>3</v>
      </c>
      <c r="C67" s="118">
        <v>0.0035051306156569165</v>
      </c>
      <c r="D67" s="84" t="s">
        <v>2526</v>
      </c>
      <c r="E67" s="84" t="b">
        <v>0</v>
      </c>
      <c r="F67" s="84" t="b">
        <v>0</v>
      </c>
      <c r="G67" s="84" t="b">
        <v>0</v>
      </c>
    </row>
    <row r="68" spans="1:7" ht="15">
      <c r="A68" s="84" t="s">
        <v>2423</v>
      </c>
      <c r="B68" s="84">
        <v>3</v>
      </c>
      <c r="C68" s="118">
        <v>0.0035051306156569165</v>
      </c>
      <c r="D68" s="84" t="s">
        <v>2526</v>
      </c>
      <c r="E68" s="84" t="b">
        <v>0</v>
      </c>
      <c r="F68" s="84" t="b">
        <v>0</v>
      </c>
      <c r="G68" s="84" t="b">
        <v>0</v>
      </c>
    </row>
    <row r="69" spans="1:7" ht="15">
      <c r="A69" s="84" t="s">
        <v>2424</v>
      </c>
      <c r="B69" s="84">
        <v>3</v>
      </c>
      <c r="C69" s="118">
        <v>0.0035051306156569165</v>
      </c>
      <c r="D69" s="84" t="s">
        <v>2526</v>
      </c>
      <c r="E69" s="84" t="b">
        <v>0</v>
      </c>
      <c r="F69" s="84" t="b">
        <v>0</v>
      </c>
      <c r="G69" s="84" t="b">
        <v>0</v>
      </c>
    </row>
    <row r="70" spans="1:7" ht="15">
      <c r="A70" s="84" t="s">
        <v>2425</v>
      </c>
      <c r="B70" s="84">
        <v>3</v>
      </c>
      <c r="C70" s="118">
        <v>0.0035051306156569165</v>
      </c>
      <c r="D70" s="84" t="s">
        <v>2526</v>
      </c>
      <c r="E70" s="84" t="b">
        <v>0</v>
      </c>
      <c r="F70" s="84" t="b">
        <v>0</v>
      </c>
      <c r="G70" s="84" t="b">
        <v>0</v>
      </c>
    </row>
    <row r="71" spans="1:7" ht="15">
      <c r="A71" s="84" t="s">
        <v>2426</v>
      </c>
      <c r="B71" s="84">
        <v>3</v>
      </c>
      <c r="C71" s="118">
        <v>0.0035051306156569165</v>
      </c>
      <c r="D71" s="84" t="s">
        <v>2526</v>
      </c>
      <c r="E71" s="84" t="b">
        <v>0</v>
      </c>
      <c r="F71" s="84" t="b">
        <v>0</v>
      </c>
      <c r="G71" s="84" t="b">
        <v>0</v>
      </c>
    </row>
    <row r="72" spans="1:7" ht="15">
      <c r="A72" s="84" t="s">
        <v>2427</v>
      </c>
      <c r="B72" s="84">
        <v>3</v>
      </c>
      <c r="C72" s="118">
        <v>0.0035051306156569165</v>
      </c>
      <c r="D72" s="84" t="s">
        <v>2526</v>
      </c>
      <c r="E72" s="84" t="b">
        <v>0</v>
      </c>
      <c r="F72" s="84" t="b">
        <v>0</v>
      </c>
      <c r="G72" s="84" t="b">
        <v>0</v>
      </c>
    </row>
    <row r="73" spans="1:7" ht="15">
      <c r="A73" s="84" t="s">
        <v>2428</v>
      </c>
      <c r="B73" s="84">
        <v>3</v>
      </c>
      <c r="C73" s="118">
        <v>0.0035051306156569165</v>
      </c>
      <c r="D73" s="84" t="s">
        <v>2526</v>
      </c>
      <c r="E73" s="84" t="b">
        <v>0</v>
      </c>
      <c r="F73" s="84" t="b">
        <v>0</v>
      </c>
      <c r="G73" s="84" t="b">
        <v>0</v>
      </c>
    </row>
    <row r="74" spans="1:7" ht="15">
      <c r="A74" s="84" t="s">
        <v>2429</v>
      </c>
      <c r="B74" s="84">
        <v>3</v>
      </c>
      <c r="C74" s="118">
        <v>0.0035051306156569165</v>
      </c>
      <c r="D74" s="84" t="s">
        <v>2526</v>
      </c>
      <c r="E74" s="84" t="b">
        <v>0</v>
      </c>
      <c r="F74" s="84" t="b">
        <v>0</v>
      </c>
      <c r="G74" s="84" t="b">
        <v>0</v>
      </c>
    </row>
    <row r="75" spans="1:7" ht="15">
      <c r="A75" s="84" t="s">
        <v>325</v>
      </c>
      <c r="B75" s="84">
        <v>3</v>
      </c>
      <c r="C75" s="118">
        <v>0.0035051306156569165</v>
      </c>
      <c r="D75" s="84" t="s">
        <v>2526</v>
      </c>
      <c r="E75" s="84" t="b">
        <v>0</v>
      </c>
      <c r="F75" s="84" t="b">
        <v>0</v>
      </c>
      <c r="G75" s="84" t="b">
        <v>0</v>
      </c>
    </row>
    <row r="76" spans="1:7" ht="15">
      <c r="A76" s="84" t="s">
        <v>2430</v>
      </c>
      <c r="B76" s="84">
        <v>3</v>
      </c>
      <c r="C76" s="118">
        <v>0.0035051306156569165</v>
      </c>
      <c r="D76" s="84" t="s">
        <v>2526</v>
      </c>
      <c r="E76" s="84" t="b">
        <v>0</v>
      </c>
      <c r="F76" s="84" t="b">
        <v>0</v>
      </c>
      <c r="G76" s="84" t="b">
        <v>0</v>
      </c>
    </row>
    <row r="77" spans="1:7" ht="15">
      <c r="A77" s="84" t="s">
        <v>257</v>
      </c>
      <c r="B77" s="84">
        <v>3</v>
      </c>
      <c r="C77" s="118">
        <v>0.0035051306156569165</v>
      </c>
      <c r="D77" s="84" t="s">
        <v>2526</v>
      </c>
      <c r="E77" s="84" t="b">
        <v>0</v>
      </c>
      <c r="F77" s="84" t="b">
        <v>0</v>
      </c>
      <c r="G77" s="84" t="b">
        <v>0</v>
      </c>
    </row>
    <row r="78" spans="1:7" ht="15">
      <c r="A78" s="84" t="s">
        <v>2431</v>
      </c>
      <c r="B78" s="84">
        <v>3</v>
      </c>
      <c r="C78" s="118">
        <v>0.0035051306156569165</v>
      </c>
      <c r="D78" s="84" t="s">
        <v>2526</v>
      </c>
      <c r="E78" s="84" t="b">
        <v>0</v>
      </c>
      <c r="F78" s="84" t="b">
        <v>0</v>
      </c>
      <c r="G78" s="84" t="b">
        <v>0</v>
      </c>
    </row>
    <row r="79" spans="1:7" ht="15">
      <c r="A79" s="84" t="s">
        <v>2432</v>
      </c>
      <c r="B79" s="84">
        <v>3</v>
      </c>
      <c r="C79" s="118">
        <v>0.0035051306156569165</v>
      </c>
      <c r="D79" s="84" t="s">
        <v>2526</v>
      </c>
      <c r="E79" s="84" t="b">
        <v>0</v>
      </c>
      <c r="F79" s="84" t="b">
        <v>0</v>
      </c>
      <c r="G79" s="84" t="b">
        <v>0</v>
      </c>
    </row>
    <row r="80" spans="1:7" ht="15">
      <c r="A80" s="84" t="s">
        <v>2433</v>
      </c>
      <c r="B80" s="84">
        <v>3</v>
      </c>
      <c r="C80" s="118">
        <v>0.0035051306156569165</v>
      </c>
      <c r="D80" s="84" t="s">
        <v>2526</v>
      </c>
      <c r="E80" s="84" t="b">
        <v>1</v>
      </c>
      <c r="F80" s="84" t="b">
        <v>0</v>
      </c>
      <c r="G80" s="84" t="b">
        <v>0</v>
      </c>
    </row>
    <row r="81" spans="1:7" ht="15">
      <c r="A81" s="84" t="s">
        <v>296</v>
      </c>
      <c r="B81" s="84">
        <v>3</v>
      </c>
      <c r="C81" s="118">
        <v>0.0038561430921798686</v>
      </c>
      <c r="D81" s="84" t="s">
        <v>2526</v>
      </c>
      <c r="E81" s="84" t="b">
        <v>0</v>
      </c>
      <c r="F81" s="84" t="b">
        <v>0</v>
      </c>
      <c r="G81" s="84" t="b">
        <v>0</v>
      </c>
    </row>
    <row r="82" spans="1:7" ht="15">
      <c r="A82" s="84" t="s">
        <v>276</v>
      </c>
      <c r="B82" s="84">
        <v>3</v>
      </c>
      <c r="C82" s="118">
        <v>0.0035051306156569165</v>
      </c>
      <c r="D82" s="84" t="s">
        <v>2526</v>
      </c>
      <c r="E82" s="84" t="b">
        <v>0</v>
      </c>
      <c r="F82" s="84" t="b">
        <v>0</v>
      </c>
      <c r="G82" s="84" t="b">
        <v>0</v>
      </c>
    </row>
    <row r="83" spans="1:7" ht="15">
      <c r="A83" s="84" t="s">
        <v>289</v>
      </c>
      <c r="B83" s="84">
        <v>3</v>
      </c>
      <c r="C83" s="118">
        <v>0.0035051306156569165</v>
      </c>
      <c r="D83" s="84" t="s">
        <v>2526</v>
      </c>
      <c r="E83" s="84" t="b">
        <v>0</v>
      </c>
      <c r="F83" s="84" t="b">
        <v>0</v>
      </c>
      <c r="G83" s="84" t="b">
        <v>0</v>
      </c>
    </row>
    <row r="84" spans="1:7" ht="15">
      <c r="A84" s="84" t="s">
        <v>2434</v>
      </c>
      <c r="B84" s="84">
        <v>3</v>
      </c>
      <c r="C84" s="118">
        <v>0.0035051306156569165</v>
      </c>
      <c r="D84" s="84" t="s">
        <v>2526</v>
      </c>
      <c r="E84" s="84" t="b">
        <v>0</v>
      </c>
      <c r="F84" s="84" t="b">
        <v>0</v>
      </c>
      <c r="G84" s="84" t="b">
        <v>0</v>
      </c>
    </row>
    <row r="85" spans="1:7" ht="15">
      <c r="A85" s="84" t="s">
        <v>2435</v>
      </c>
      <c r="B85" s="84">
        <v>3</v>
      </c>
      <c r="C85" s="118">
        <v>0.0035051306156569165</v>
      </c>
      <c r="D85" s="84" t="s">
        <v>2526</v>
      </c>
      <c r="E85" s="84" t="b">
        <v>0</v>
      </c>
      <c r="F85" s="84" t="b">
        <v>0</v>
      </c>
      <c r="G85" s="84" t="b">
        <v>0</v>
      </c>
    </row>
    <row r="86" spans="1:7" ht="15">
      <c r="A86" s="84" t="s">
        <v>2436</v>
      </c>
      <c r="B86" s="84">
        <v>3</v>
      </c>
      <c r="C86" s="118">
        <v>0.0035051306156569165</v>
      </c>
      <c r="D86" s="84" t="s">
        <v>2526</v>
      </c>
      <c r="E86" s="84" t="b">
        <v>0</v>
      </c>
      <c r="F86" s="84" t="b">
        <v>0</v>
      </c>
      <c r="G86" s="84" t="b">
        <v>0</v>
      </c>
    </row>
    <row r="87" spans="1:7" ht="15">
      <c r="A87" s="84" t="s">
        <v>245</v>
      </c>
      <c r="B87" s="84">
        <v>3</v>
      </c>
      <c r="C87" s="118">
        <v>0.0035051306156569165</v>
      </c>
      <c r="D87" s="84" t="s">
        <v>2526</v>
      </c>
      <c r="E87" s="84" t="b">
        <v>0</v>
      </c>
      <c r="F87" s="84" t="b">
        <v>0</v>
      </c>
      <c r="G87" s="84" t="b">
        <v>0</v>
      </c>
    </row>
    <row r="88" spans="1:7" ht="15">
      <c r="A88" s="84" t="s">
        <v>2437</v>
      </c>
      <c r="B88" s="84">
        <v>3</v>
      </c>
      <c r="C88" s="118">
        <v>0.0035051306156569165</v>
      </c>
      <c r="D88" s="84" t="s">
        <v>2526</v>
      </c>
      <c r="E88" s="84" t="b">
        <v>0</v>
      </c>
      <c r="F88" s="84" t="b">
        <v>0</v>
      </c>
      <c r="G88" s="84" t="b">
        <v>0</v>
      </c>
    </row>
    <row r="89" spans="1:7" ht="15">
      <c r="A89" s="84" t="s">
        <v>2438</v>
      </c>
      <c r="B89" s="84">
        <v>3</v>
      </c>
      <c r="C89" s="118">
        <v>0.0038561430921798686</v>
      </c>
      <c r="D89" s="84" t="s">
        <v>2526</v>
      </c>
      <c r="E89" s="84" t="b">
        <v>0</v>
      </c>
      <c r="F89" s="84" t="b">
        <v>0</v>
      </c>
      <c r="G89" s="84" t="b">
        <v>0</v>
      </c>
    </row>
    <row r="90" spans="1:7" ht="15">
      <c r="A90" s="84" t="s">
        <v>2439</v>
      </c>
      <c r="B90" s="84">
        <v>3</v>
      </c>
      <c r="C90" s="118">
        <v>0.0035051306156569165</v>
      </c>
      <c r="D90" s="84" t="s">
        <v>2526</v>
      </c>
      <c r="E90" s="84" t="b">
        <v>1</v>
      </c>
      <c r="F90" s="84" t="b">
        <v>0</v>
      </c>
      <c r="G90" s="84" t="b">
        <v>0</v>
      </c>
    </row>
    <row r="91" spans="1:7" ht="15">
      <c r="A91" s="84" t="s">
        <v>2440</v>
      </c>
      <c r="B91" s="84">
        <v>3</v>
      </c>
      <c r="C91" s="118">
        <v>0.0035051306156569165</v>
      </c>
      <c r="D91" s="84" t="s">
        <v>2526</v>
      </c>
      <c r="E91" s="84" t="b">
        <v>0</v>
      </c>
      <c r="F91" s="84" t="b">
        <v>0</v>
      </c>
      <c r="G91" s="84" t="b">
        <v>0</v>
      </c>
    </row>
    <row r="92" spans="1:7" ht="15">
      <c r="A92" s="84" t="s">
        <v>225</v>
      </c>
      <c r="B92" s="84">
        <v>3</v>
      </c>
      <c r="C92" s="118">
        <v>0.0035051306156569165</v>
      </c>
      <c r="D92" s="84" t="s">
        <v>2526</v>
      </c>
      <c r="E92" s="84" t="b">
        <v>0</v>
      </c>
      <c r="F92" s="84" t="b">
        <v>0</v>
      </c>
      <c r="G92" s="84" t="b">
        <v>0</v>
      </c>
    </row>
    <row r="93" spans="1:7" ht="15">
      <c r="A93" s="84" t="s">
        <v>2441</v>
      </c>
      <c r="B93" s="84">
        <v>3</v>
      </c>
      <c r="C93" s="118">
        <v>0.0035051306156569165</v>
      </c>
      <c r="D93" s="84" t="s">
        <v>2526</v>
      </c>
      <c r="E93" s="84" t="b">
        <v>0</v>
      </c>
      <c r="F93" s="84" t="b">
        <v>0</v>
      </c>
      <c r="G93" s="84" t="b">
        <v>0</v>
      </c>
    </row>
    <row r="94" spans="1:7" ht="15">
      <c r="A94" s="84" t="s">
        <v>2153</v>
      </c>
      <c r="B94" s="84">
        <v>3</v>
      </c>
      <c r="C94" s="118">
        <v>0.0035051306156569165</v>
      </c>
      <c r="D94" s="84" t="s">
        <v>2526</v>
      </c>
      <c r="E94" s="84" t="b">
        <v>0</v>
      </c>
      <c r="F94" s="84" t="b">
        <v>0</v>
      </c>
      <c r="G94" s="84" t="b">
        <v>0</v>
      </c>
    </row>
    <row r="95" spans="1:7" ht="15">
      <c r="A95" s="84" t="s">
        <v>2442</v>
      </c>
      <c r="B95" s="84">
        <v>2</v>
      </c>
      <c r="C95" s="118">
        <v>0.002570762061453246</v>
      </c>
      <c r="D95" s="84" t="s">
        <v>2526</v>
      </c>
      <c r="E95" s="84" t="b">
        <v>0</v>
      </c>
      <c r="F95" s="84" t="b">
        <v>0</v>
      </c>
      <c r="G95" s="84" t="b">
        <v>0</v>
      </c>
    </row>
    <row r="96" spans="1:7" ht="15">
      <c r="A96" s="84" t="s">
        <v>266</v>
      </c>
      <c r="B96" s="84">
        <v>2</v>
      </c>
      <c r="C96" s="118">
        <v>0.002570762061453246</v>
      </c>
      <c r="D96" s="84" t="s">
        <v>2526</v>
      </c>
      <c r="E96" s="84" t="b">
        <v>0</v>
      </c>
      <c r="F96" s="84" t="b">
        <v>0</v>
      </c>
      <c r="G96" s="84" t="b">
        <v>0</v>
      </c>
    </row>
    <row r="97" spans="1:7" ht="15">
      <c r="A97" s="84" t="s">
        <v>2443</v>
      </c>
      <c r="B97" s="84">
        <v>2</v>
      </c>
      <c r="C97" s="118">
        <v>0.002570762061453246</v>
      </c>
      <c r="D97" s="84" t="s">
        <v>2526</v>
      </c>
      <c r="E97" s="84" t="b">
        <v>0</v>
      </c>
      <c r="F97" s="84" t="b">
        <v>0</v>
      </c>
      <c r="G97" s="84" t="b">
        <v>0</v>
      </c>
    </row>
    <row r="98" spans="1:7" ht="15">
      <c r="A98" s="84" t="s">
        <v>2444</v>
      </c>
      <c r="B98" s="84">
        <v>2</v>
      </c>
      <c r="C98" s="118">
        <v>0.002570762061453246</v>
      </c>
      <c r="D98" s="84" t="s">
        <v>2526</v>
      </c>
      <c r="E98" s="84" t="b">
        <v>0</v>
      </c>
      <c r="F98" s="84" t="b">
        <v>1</v>
      </c>
      <c r="G98" s="84" t="b">
        <v>1</v>
      </c>
    </row>
    <row r="99" spans="1:7" ht="15">
      <c r="A99" s="84" t="s">
        <v>2445</v>
      </c>
      <c r="B99" s="84">
        <v>2</v>
      </c>
      <c r="C99" s="118">
        <v>0.002570762061453246</v>
      </c>
      <c r="D99" s="84" t="s">
        <v>2526</v>
      </c>
      <c r="E99" s="84" t="b">
        <v>0</v>
      </c>
      <c r="F99" s="84" t="b">
        <v>0</v>
      </c>
      <c r="G99" s="84" t="b">
        <v>0</v>
      </c>
    </row>
    <row r="100" spans="1:7" ht="15">
      <c r="A100" s="84" t="s">
        <v>2446</v>
      </c>
      <c r="B100" s="84">
        <v>2</v>
      </c>
      <c r="C100" s="118">
        <v>0.002570762061453246</v>
      </c>
      <c r="D100" s="84" t="s">
        <v>2526</v>
      </c>
      <c r="E100" s="84" t="b">
        <v>0</v>
      </c>
      <c r="F100" s="84" t="b">
        <v>0</v>
      </c>
      <c r="G100" s="84" t="b">
        <v>0</v>
      </c>
    </row>
    <row r="101" spans="1:7" ht="15">
      <c r="A101" s="84" t="s">
        <v>2447</v>
      </c>
      <c r="B101" s="84">
        <v>2</v>
      </c>
      <c r="C101" s="118">
        <v>0.002570762061453246</v>
      </c>
      <c r="D101" s="84" t="s">
        <v>2526</v>
      </c>
      <c r="E101" s="84" t="b">
        <v>1</v>
      </c>
      <c r="F101" s="84" t="b">
        <v>0</v>
      </c>
      <c r="G101" s="84" t="b">
        <v>0</v>
      </c>
    </row>
    <row r="102" spans="1:7" ht="15">
      <c r="A102" s="84" t="s">
        <v>2320</v>
      </c>
      <c r="B102" s="84">
        <v>2</v>
      </c>
      <c r="C102" s="118">
        <v>0.002570762061453246</v>
      </c>
      <c r="D102" s="84" t="s">
        <v>2526</v>
      </c>
      <c r="E102" s="84" t="b">
        <v>0</v>
      </c>
      <c r="F102" s="84" t="b">
        <v>0</v>
      </c>
      <c r="G102" s="84" t="b">
        <v>0</v>
      </c>
    </row>
    <row r="103" spans="1:7" ht="15">
      <c r="A103" s="84" t="s">
        <v>2448</v>
      </c>
      <c r="B103" s="84">
        <v>2</v>
      </c>
      <c r="C103" s="118">
        <v>0.002570762061453246</v>
      </c>
      <c r="D103" s="84" t="s">
        <v>2526</v>
      </c>
      <c r="E103" s="84" t="b">
        <v>0</v>
      </c>
      <c r="F103" s="84" t="b">
        <v>0</v>
      </c>
      <c r="G103" s="84" t="b">
        <v>0</v>
      </c>
    </row>
    <row r="104" spans="1:7" ht="15">
      <c r="A104" s="84" t="s">
        <v>2449</v>
      </c>
      <c r="B104" s="84">
        <v>2</v>
      </c>
      <c r="C104" s="118">
        <v>0.002570762061453246</v>
      </c>
      <c r="D104" s="84" t="s">
        <v>2526</v>
      </c>
      <c r="E104" s="84" t="b">
        <v>0</v>
      </c>
      <c r="F104" s="84" t="b">
        <v>0</v>
      </c>
      <c r="G104" s="84" t="b">
        <v>0</v>
      </c>
    </row>
    <row r="105" spans="1:7" ht="15">
      <c r="A105" s="84" t="s">
        <v>2450</v>
      </c>
      <c r="B105" s="84">
        <v>2</v>
      </c>
      <c r="C105" s="118">
        <v>0.002570762061453246</v>
      </c>
      <c r="D105" s="84" t="s">
        <v>2526</v>
      </c>
      <c r="E105" s="84" t="b">
        <v>0</v>
      </c>
      <c r="F105" s="84" t="b">
        <v>0</v>
      </c>
      <c r="G105" s="84" t="b">
        <v>0</v>
      </c>
    </row>
    <row r="106" spans="1:7" ht="15">
      <c r="A106" s="84" t="s">
        <v>2451</v>
      </c>
      <c r="B106" s="84">
        <v>2</v>
      </c>
      <c r="C106" s="118">
        <v>0.0029708019228007294</v>
      </c>
      <c r="D106" s="84" t="s">
        <v>2526</v>
      </c>
      <c r="E106" s="84" t="b">
        <v>0</v>
      </c>
      <c r="F106" s="84" t="b">
        <v>0</v>
      </c>
      <c r="G106" s="84" t="b">
        <v>0</v>
      </c>
    </row>
    <row r="107" spans="1:7" ht="15">
      <c r="A107" s="84" t="s">
        <v>2452</v>
      </c>
      <c r="B107" s="84">
        <v>2</v>
      </c>
      <c r="C107" s="118">
        <v>0.002570762061453246</v>
      </c>
      <c r="D107" s="84" t="s">
        <v>2526</v>
      </c>
      <c r="E107" s="84" t="b">
        <v>0</v>
      </c>
      <c r="F107" s="84" t="b">
        <v>0</v>
      </c>
      <c r="G107" s="84" t="b">
        <v>0</v>
      </c>
    </row>
    <row r="108" spans="1:7" ht="15">
      <c r="A108" s="84" t="s">
        <v>2453</v>
      </c>
      <c r="B108" s="84">
        <v>2</v>
      </c>
      <c r="C108" s="118">
        <v>0.002570762061453246</v>
      </c>
      <c r="D108" s="84" t="s">
        <v>2526</v>
      </c>
      <c r="E108" s="84" t="b">
        <v>0</v>
      </c>
      <c r="F108" s="84" t="b">
        <v>0</v>
      </c>
      <c r="G108" s="84" t="b">
        <v>0</v>
      </c>
    </row>
    <row r="109" spans="1:7" ht="15">
      <c r="A109" s="84" t="s">
        <v>259</v>
      </c>
      <c r="B109" s="84">
        <v>2</v>
      </c>
      <c r="C109" s="118">
        <v>0.002570762061453246</v>
      </c>
      <c r="D109" s="84" t="s">
        <v>2526</v>
      </c>
      <c r="E109" s="84" t="b">
        <v>0</v>
      </c>
      <c r="F109" s="84" t="b">
        <v>0</v>
      </c>
      <c r="G109" s="84" t="b">
        <v>0</v>
      </c>
    </row>
    <row r="110" spans="1:7" ht="15">
      <c r="A110" s="84" t="s">
        <v>2454</v>
      </c>
      <c r="B110" s="84">
        <v>2</v>
      </c>
      <c r="C110" s="118">
        <v>0.002570762061453246</v>
      </c>
      <c r="D110" s="84" t="s">
        <v>2526</v>
      </c>
      <c r="E110" s="84" t="b">
        <v>0</v>
      </c>
      <c r="F110" s="84" t="b">
        <v>0</v>
      </c>
      <c r="G110" s="84" t="b">
        <v>0</v>
      </c>
    </row>
    <row r="111" spans="1:7" ht="15">
      <c r="A111" s="84" t="s">
        <v>2455</v>
      </c>
      <c r="B111" s="84">
        <v>2</v>
      </c>
      <c r="C111" s="118">
        <v>0.002570762061453246</v>
      </c>
      <c r="D111" s="84" t="s">
        <v>2526</v>
      </c>
      <c r="E111" s="84" t="b">
        <v>0</v>
      </c>
      <c r="F111" s="84" t="b">
        <v>0</v>
      </c>
      <c r="G111" s="84" t="b">
        <v>0</v>
      </c>
    </row>
    <row r="112" spans="1:7" ht="15">
      <c r="A112" s="84" t="s">
        <v>2456</v>
      </c>
      <c r="B112" s="84">
        <v>2</v>
      </c>
      <c r="C112" s="118">
        <v>0.002570762061453246</v>
      </c>
      <c r="D112" s="84" t="s">
        <v>2526</v>
      </c>
      <c r="E112" s="84" t="b">
        <v>0</v>
      </c>
      <c r="F112" s="84" t="b">
        <v>0</v>
      </c>
      <c r="G112" s="84" t="b">
        <v>0</v>
      </c>
    </row>
    <row r="113" spans="1:7" ht="15">
      <c r="A113" s="84" t="s">
        <v>328</v>
      </c>
      <c r="B113" s="84">
        <v>2</v>
      </c>
      <c r="C113" s="118">
        <v>0.002570762061453246</v>
      </c>
      <c r="D113" s="84" t="s">
        <v>2526</v>
      </c>
      <c r="E113" s="84" t="b">
        <v>0</v>
      </c>
      <c r="F113" s="84" t="b">
        <v>0</v>
      </c>
      <c r="G113" s="84" t="b">
        <v>0</v>
      </c>
    </row>
    <row r="114" spans="1:7" ht="15">
      <c r="A114" s="84" t="s">
        <v>2457</v>
      </c>
      <c r="B114" s="84">
        <v>2</v>
      </c>
      <c r="C114" s="118">
        <v>0.002570762061453246</v>
      </c>
      <c r="D114" s="84" t="s">
        <v>2526</v>
      </c>
      <c r="E114" s="84" t="b">
        <v>0</v>
      </c>
      <c r="F114" s="84" t="b">
        <v>0</v>
      </c>
      <c r="G114" s="84" t="b">
        <v>0</v>
      </c>
    </row>
    <row r="115" spans="1:7" ht="15">
      <c r="A115" s="84" t="s">
        <v>2458</v>
      </c>
      <c r="B115" s="84">
        <v>2</v>
      </c>
      <c r="C115" s="118">
        <v>0.002570762061453246</v>
      </c>
      <c r="D115" s="84" t="s">
        <v>2526</v>
      </c>
      <c r="E115" s="84" t="b">
        <v>0</v>
      </c>
      <c r="F115" s="84" t="b">
        <v>0</v>
      </c>
      <c r="G115" s="84" t="b">
        <v>0</v>
      </c>
    </row>
    <row r="116" spans="1:7" ht="15">
      <c r="A116" s="84" t="s">
        <v>2459</v>
      </c>
      <c r="B116" s="84">
        <v>2</v>
      </c>
      <c r="C116" s="118">
        <v>0.002570762061453246</v>
      </c>
      <c r="D116" s="84" t="s">
        <v>2526</v>
      </c>
      <c r="E116" s="84" t="b">
        <v>0</v>
      </c>
      <c r="F116" s="84" t="b">
        <v>0</v>
      </c>
      <c r="G116" s="84" t="b">
        <v>0</v>
      </c>
    </row>
    <row r="117" spans="1:7" ht="15">
      <c r="A117" s="84" t="s">
        <v>2460</v>
      </c>
      <c r="B117" s="84">
        <v>2</v>
      </c>
      <c r="C117" s="118">
        <v>0.0029708019228007294</v>
      </c>
      <c r="D117" s="84" t="s">
        <v>2526</v>
      </c>
      <c r="E117" s="84" t="b">
        <v>0</v>
      </c>
      <c r="F117" s="84" t="b">
        <v>0</v>
      </c>
      <c r="G117" s="84" t="b">
        <v>0</v>
      </c>
    </row>
    <row r="118" spans="1:7" ht="15">
      <c r="A118" s="84" t="s">
        <v>2461</v>
      </c>
      <c r="B118" s="84">
        <v>2</v>
      </c>
      <c r="C118" s="118">
        <v>0.0029708019228007294</v>
      </c>
      <c r="D118" s="84" t="s">
        <v>2526</v>
      </c>
      <c r="E118" s="84" t="b">
        <v>0</v>
      </c>
      <c r="F118" s="84" t="b">
        <v>0</v>
      </c>
      <c r="G118" s="84" t="b">
        <v>0</v>
      </c>
    </row>
    <row r="119" spans="1:7" ht="15">
      <c r="A119" s="84" t="s">
        <v>2462</v>
      </c>
      <c r="B119" s="84">
        <v>2</v>
      </c>
      <c r="C119" s="118">
        <v>0.002570762061453246</v>
      </c>
      <c r="D119" s="84" t="s">
        <v>2526</v>
      </c>
      <c r="E119" s="84" t="b">
        <v>0</v>
      </c>
      <c r="F119" s="84" t="b">
        <v>0</v>
      </c>
      <c r="G119" s="84" t="b">
        <v>0</v>
      </c>
    </row>
    <row r="120" spans="1:7" ht="15">
      <c r="A120" s="84" t="s">
        <v>2463</v>
      </c>
      <c r="B120" s="84">
        <v>2</v>
      </c>
      <c r="C120" s="118">
        <v>0.002570762061453246</v>
      </c>
      <c r="D120" s="84" t="s">
        <v>2526</v>
      </c>
      <c r="E120" s="84" t="b">
        <v>0</v>
      </c>
      <c r="F120" s="84" t="b">
        <v>0</v>
      </c>
      <c r="G120" s="84" t="b">
        <v>0</v>
      </c>
    </row>
    <row r="121" spans="1:7" ht="15">
      <c r="A121" s="84" t="s">
        <v>2464</v>
      </c>
      <c r="B121" s="84">
        <v>2</v>
      </c>
      <c r="C121" s="118">
        <v>0.002570762061453246</v>
      </c>
      <c r="D121" s="84" t="s">
        <v>2526</v>
      </c>
      <c r="E121" s="84" t="b">
        <v>0</v>
      </c>
      <c r="F121" s="84" t="b">
        <v>0</v>
      </c>
      <c r="G121" s="84" t="b">
        <v>0</v>
      </c>
    </row>
    <row r="122" spans="1:7" ht="15">
      <c r="A122" s="84" t="s">
        <v>258</v>
      </c>
      <c r="B122" s="84">
        <v>2</v>
      </c>
      <c r="C122" s="118">
        <v>0.002570762061453246</v>
      </c>
      <c r="D122" s="84" t="s">
        <v>2526</v>
      </c>
      <c r="E122" s="84" t="b">
        <v>0</v>
      </c>
      <c r="F122" s="84" t="b">
        <v>0</v>
      </c>
      <c r="G122" s="84" t="b">
        <v>0</v>
      </c>
    </row>
    <row r="123" spans="1:7" ht="15">
      <c r="A123" s="84" t="s">
        <v>2465</v>
      </c>
      <c r="B123" s="84">
        <v>2</v>
      </c>
      <c r="C123" s="118">
        <v>0.002570762061453246</v>
      </c>
      <c r="D123" s="84" t="s">
        <v>2526</v>
      </c>
      <c r="E123" s="84" t="b">
        <v>0</v>
      </c>
      <c r="F123" s="84" t="b">
        <v>0</v>
      </c>
      <c r="G123" s="84" t="b">
        <v>0</v>
      </c>
    </row>
    <row r="124" spans="1:7" ht="15">
      <c r="A124" s="84" t="s">
        <v>2466</v>
      </c>
      <c r="B124" s="84">
        <v>2</v>
      </c>
      <c r="C124" s="118">
        <v>0.0029708019228007294</v>
      </c>
      <c r="D124" s="84" t="s">
        <v>2526</v>
      </c>
      <c r="E124" s="84" t="b">
        <v>0</v>
      </c>
      <c r="F124" s="84" t="b">
        <v>0</v>
      </c>
      <c r="G124" s="84" t="b">
        <v>0</v>
      </c>
    </row>
    <row r="125" spans="1:7" ht="15">
      <c r="A125" s="84" t="s">
        <v>2467</v>
      </c>
      <c r="B125" s="84">
        <v>2</v>
      </c>
      <c r="C125" s="118">
        <v>0.0029708019228007294</v>
      </c>
      <c r="D125" s="84" t="s">
        <v>2526</v>
      </c>
      <c r="E125" s="84" t="b">
        <v>0</v>
      </c>
      <c r="F125" s="84" t="b">
        <v>0</v>
      </c>
      <c r="G125" s="84" t="b">
        <v>0</v>
      </c>
    </row>
    <row r="126" spans="1:7" ht="15">
      <c r="A126" s="84" t="s">
        <v>2468</v>
      </c>
      <c r="B126" s="84">
        <v>2</v>
      </c>
      <c r="C126" s="118">
        <v>0.002570762061453246</v>
      </c>
      <c r="D126" s="84" t="s">
        <v>2526</v>
      </c>
      <c r="E126" s="84" t="b">
        <v>0</v>
      </c>
      <c r="F126" s="84" t="b">
        <v>0</v>
      </c>
      <c r="G126" s="84" t="b">
        <v>0</v>
      </c>
    </row>
    <row r="127" spans="1:7" ht="15">
      <c r="A127" s="84" t="s">
        <v>2469</v>
      </c>
      <c r="B127" s="84">
        <v>2</v>
      </c>
      <c r="C127" s="118">
        <v>0.002570762061453246</v>
      </c>
      <c r="D127" s="84" t="s">
        <v>2526</v>
      </c>
      <c r="E127" s="84" t="b">
        <v>1</v>
      </c>
      <c r="F127" s="84" t="b">
        <v>0</v>
      </c>
      <c r="G127" s="84" t="b">
        <v>0</v>
      </c>
    </row>
    <row r="128" spans="1:7" ht="15">
      <c r="A128" s="84" t="s">
        <v>2470</v>
      </c>
      <c r="B128" s="84">
        <v>2</v>
      </c>
      <c r="C128" s="118">
        <v>0.002570762061453246</v>
      </c>
      <c r="D128" s="84" t="s">
        <v>2526</v>
      </c>
      <c r="E128" s="84" t="b">
        <v>0</v>
      </c>
      <c r="F128" s="84" t="b">
        <v>0</v>
      </c>
      <c r="G128" s="84" t="b">
        <v>0</v>
      </c>
    </row>
    <row r="129" spans="1:7" ht="15">
      <c r="A129" s="84" t="s">
        <v>2471</v>
      </c>
      <c r="B129" s="84">
        <v>2</v>
      </c>
      <c r="C129" s="118">
        <v>0.002570762061453246</v>
      </c>
      <c r="D129" s="84" t="s">
        <v>2526</v>
      </c>
      <c r="E129" s="84" t="b">
        <v>0</v>
      </c>
      <c r="F129" s="84" t="b">
        <v>0</v>
      </c>
      <c r="G129" s="84" t="b">
        <v>0</v>
      </c>
    </row>
    <row r="130" spans="1:7" ht="15">
      <c r="A130" s="84" t="s">
        <v>321</v>
      </c>
      <c r="B130" s="84">
        <v>2</v>
      </c>
      <c r="C130" s="118">
        <v>0.002570762061453246</v>
      </c>
      <c r="D130" s="84" t="s">
        <v>2526</v>
      </c>
      <c r="E130" s="84" t="b">
        <v>0</v>
      </c>
      <c r="F130" s="84" t="b">
        <v>0</v>
      </c>
      <c r="G130" s="84" t="b">
        <v>0</v>
      </c>
    </row>
    <row r="131" spans="1:7" ht="15">
      <c r="A131" s="84" t="s">
        <v>314</v>
      </c>
      <c r="B131" s="84">
        <v>2</v>
      </c>
      <c r="C131" s="118">
        <v>0.002570762061453246</v>
      </c>
      <c r="D131" s="84" t="s">
        <v>2526</v>
      </c>
      <c r="E131" s="84" t="b">
        <v>0</v>
      </c>
      <c r="F131" s="84" t="b">
        <v>0</v>
      </c>
      <c r="G131" s="84" t="b">
        <v>0</v>
      </c>
    </row>
    <row r="132" spans="1:7" ht="15">
      <c r="A132" s="84" t="s">
        <v>2472</v>
      </c>
      <c r="B132" s="84">
        <v>2</v>
      </c>
      <c r="C132" s="118">
        <v>0.002570762061453246</v>
      </c>
      <c r="D132" s="84" t="s">
        <v>2526</v>
      </c>
      <c r="E132" s="84" t="b">
        <v>0</v>
      </c>
      <c r="F132" s="84" t="b">
        <v>0</v>
      </c>
      <c r="G132" s="84" t="b">
        <v>0</v>
      </c>
    </row>
    <row r="133" spans="1:7" ht="15">
      <c r="A133" s="84" t="s">
        <v>2473</v>
      </c>
      <c r="B133" s="84">
        <v>2</v>
      </c>
      <c r="C133" s="118">
        <v>0.002570762061453246</v>
      </c>
      <c r="D133" s="84" t="s">
        <v>2526</v>
      </c>
      <c r="E133" s="84" t="b">
        <v>0</v>
      </c>
      <c r="F133" s="84" t="b">
        <v>0</v>
      </c>
      <c r="G133" s="84" t="b">
        <v>0</v>
      </c>
    </row>
    <row r="134" spans="1:7" ht="15">
      <c r="A134" s="84" t="s">
        <v>2474</v>
      </c>
      <c r="B134" s="84">
        <v>2</v>
      </c>
      <c r="C134" s="118">
        <v>0.002570762061453246</v>
      </c>
      <c r="D134" s="84" t="s">
        <v>2526</v>
      </c>
      <c r="E134" s="84" t="b">
        <v>0</v>
      </c>
      <c r="F134" s="84" t="b">
        <v>0</v>
      </c>
      <c r="G134" s="84" t="b">
        <v>0</v>
      </c>
    </row>
    <row r="135" spans="1:7" ht="15">
      <c r="A135" s="84" t="s">
        <v>318</v>
      </c>
      <c r="B135" s="84">
        <v>2</v>
      </c>
      <c r="C135" s="118">
        <v>0.002570762061453246</v>
      </c>
      <c r="D135" s="84" t="s">
        <v>2526</v>
      </c>
      <c r="E135" s="84" t="b">
        <v>0</v>
      </c>
      <c r="F135" s="84" t="b">
        <v>0</v>
      </c>
      <c r="G135" s="84" t="b">
        <v>0</v>
      </c>
    </row>
    <row r="136" spans="1:7" ht="15">
      <c r="A136" s="84" t="s">
        <v>2475</v>
      </c>
      <c r="B136" s="84">
        <v>2</v>
      </c>
      <c r="C136" s="118">
        <v>0.002570762061453246</v>
      </c>
      <c r="D136" s="84" t="s">
        <v>2526</v>
      </c>
      <c r="E136" s="84" t="b">
        <v>0</v>
      </c>
      <c r="F136" s="84" t="b">
        <v>1</v>
      </c>
      <c r="G136" s="84" t="b">
        <v>0</v>
      </c>
    </row>
    <row r="137" spans="1:7" ht="15">
      <c r="A137" s="84" t="s">
        <v>2476</v>
      </c>
      <c r="B137" s="84">
        <v>2</v>
      </c>
      <c r="C137" s="118">
        <v>0.002570762061453246</v>
      </c>
      <c r="D137" s="84" t="s">
        <v>2526</v>
      </c>
      <c r="E137" s="84" t="b">
        <v>0</v>
      </c>
      <c r="F137" s="84" t="b">
        <v>0</v>
      </c>
      <c r="G137" s="84" t="b">
        <v>0</v>
      </c>
    </row>
    <row r="138" spans="1:7" ht="15">
      <c r="A138" s="84" t="s">
        <v>2477</v>
      </c>
      <c r="B138" s="84">
        <v>2</v>
      </c>
      <c r="C138" s="118">
        <v>0.002570762061453246</v>
      </c>
      <c r="D138" s="84" t="s">
        <v>2526</v>
      </c>
      <c r="E138" s="84" t="b">
        <v>0</v>
      </c>
      <c r="F138" s="84" t="b">
        <v>0</v>
      </c>
      <c r="G138" s="84" t="b">
        <v>0</v>
      </c>
    </row>
    <row r="139" spans="1:7" ht="15">
      <c r="A139" s="84" t="s">
        <v>2478</v>
      </c>
      <c r="B139" s="84">
        <v>2</v>
      </c>
      <c r="C139" s="118">
        <v>0.002570762061453246</v>
      </c>
      <c r="D139" s="84" t="s">
        <v>2526</v>
      </c>
      <c r="E139" s="84" t="b">
        <v>0</v>
      </c>
      <c r="F139" s="84" t="b">
        <v>0</v>
      </c>
      <c r="G139" s="84" t="b">
        <v>0</v>
      </c>
    </row>
    <row r="140" spans="1:7" ht="15">
      <c r="A140" s="84" t="s">
        <v>2479</v>
      </c>
      <c r="B140" s="84">
        <v>2</v>
      </c>
      <c r="C140" s="118">
        <v>0.0029708019228007294</v>
      </c>
      <c r="D140" s="84" t="s">
        <v>2526</v>
      </c>
      <c r="E140" s="84" t="b">
        <v>0</v>
      </c>
      <c r="F140" s="84" t="b">
        <v>0</v>
      </c>
      <c r="G140" s="84" t="b">
        <v>0</v>
      </c>
    </row>
    <row r="141" spans="1:7" ht="15">
      <c r="A141" s="84" t="s">
        <v>2480</v>
      </c>
      <c r="B141" s="84">
        <v>2</v>
      </c>
      <c r="C141" s="118">
        <v>0.0029708019228007294</v>
      </c>
      <c r="D141" s="84" t="s">
        <v>2526</v>
      </c>
      <c r="E141" s="84" t="b">
        <v>0</v>
      </c>
      <c r="F141" s="84" t="b">
        <v>0</v>
      </c>
      <c r="G141" s="84" t="b">
        <v>0</v>
      </c>
    </row>
    <row r="142" spans="1:7" ht="15">
      <c r="A142" s="84" t="s">
        <v>2481</v>
      </c>
      <c r="B142" s="84">
        <v>2</v>
      </c>
      <c r="C142" s="118">
        <v>0.002570762061453246</v>
      </c>
      <c r="D142" s="84" t="s">
        <v>2526</v>
      </c>
      <c r="E142" s="84" t="b">
        <v>0</v>
      </c>
      <c r="F142" s="84" t="b">
        <v>0</v>
      </c>
      <c r="G142" s="84" t="b">
        <v>0</v>
      </c>
    </row>
    <row r="143" spans="1:7" ht="15">
      <c r="A143" s="84" t="s">
        <v>2482</v>
      </c>
      <c r="B143" s="84">
        <v>2</v>
      </c>
      <c r="C143" s="118">
        <v>0.002570762061453246</v>
      </c>
      <c r="D143" s="84" t="s">
        <v>2526</v>
      </c>
      <c r="E143" s="84" t="b">
        <v>0</v>
      </c>
      <c r="F143" s="84" t="b">
        <v>1</v>
      </c>
      <c r="G143" s="84" t="b">
        <v>0</v>
      </c>
    </row>
    <row r="144" spans="1:7" ht="15">
      <c r="A144" s="84" t="s">
        <v>2483</v>
      </c>
      <c r="B144" s="84">
        <v>2</v>
      </c>
      <c r="C144" s="118">
        <v>0.002570762061453246</v>
      </c>
      <c r="D144" s="84" t="s">
        <v>2526</v>
      </c>
      <c r="E144" s="84" t="b">
        <v>0</v>
      </c>
      <c r="F144" s="84" t="b">
        <v>0</v>
      </c>
      <c r="G144" s="84" t="b">
        <v>0</v>
      </c>
    </row>
    <row r="145" spans="1:7" ht="15">
      <c r="A145" s="84" t="s">
        <v>2484</v>
      </c>
      <c r="B145" s="84">
        <v>2</v>
      </c>
      <c r="C145" s="118">
        <v>0.002570762061453246</v>
      </c>
      <c r="D145" s="84" t="s">
        <v>2526</v>
      </c>
      <c r="E145" s="84" t="b">
        <v>0</v>
      </c>
      <c r="F145" s="84" t="b">
        <v>0</v>
      </c>
      <c r="G145" s="84" t="b">
        <v>0</v>
      </c>
    </row>
    <row r="146" spans="1:7" ht="15">
      <c r="A146" s="84" t="s">
        <v>297</v>
      </c>
      <c r="B146" s="84">
        <v>2</v>
      </c>
      <c r="C146" s="118">
        <v>0.002570762061453246</v>
      </c>
      <c r="D146" s="84" t="s">
        <v>2526</v>
      </c>
      <c r="E146" s="84" t="b">
        <v>0</v>
      </c>
      <c r="F146" s="84" t="b">
        <v>0</v>
      </c>
      <c r="G146" s="84" t="b">
        <v>0</v>
      </c>
    </row>
    <row r="147" spans="1:7" ht="15">
      <c r="A147" s="84" t="s">
        <v>295</v>
      </c>
      <c r="B147" s="84">
        <v>2</v>
      </c>
      <c r="C147" s="118">
        <v>0.002570762061453246</v>
      </c>
      <c r="D147" s="84" t="s">
        <v>2526</v>
      </c>
      <c r="E147" s="84" t="b">
        <v>0</v>
      </c>
      <c r="F147" s="84" t="b">
        <v>0</v>
      </c>
      <c r="G147" s="84" t="b">
        <v>0</v>
      </c>
    </row>
    <row r="148" spans="1:7" ht="15">
      <c r="A148" s="84" t="s">
        <v>253</v>
      </c>
      <c r="B148" s="84">
        <v>2</v>
      </c>
      <c r="C148" s="118">
        <v>0.002570762061453246</v>
      </c>
      <c r="D148" s="84" t="s">
        <v>2526</v>
      </c>
      <c r="E148" s="84" t="b">
        <v>0</v>
      </c>
      <c r="F148" s="84" t="b">
        <v>0</v>
      </c>
      <c r="G148" s="84" t="b">
        <v>0</v>
      </c>
    </row>
    <row r="149" spans="1:7" ht="15">
      <c r="A149" s="84" t="s">
        <v>2485</v>
      </c>
      <c r="B149" s="84">
        <v>2</v>
      </c>
      <c r="C149" s="118">
        <v>0.002570762061453246</v>
      </c>
      <c r="D149" s="84" t="s">
        <v>2526</v>
      </c>
      <c r="E149" s="84" t="b">
        <v>0</v>
      </c>
      <c r="F149" s="84" t="b">
        <v>0</v>
      </c>
      <c r="G149" s="84" t="b">
        <v>0</v>
      </c>
    </row>
    <row r="150" spans="1:7" ht="15">
      <c r="A150" s="84" t="s">
        <v>2486</v>
      </c>
      <c r="B150" s="84">
        <v>2</v>
      </c>
      <c r="C150" s="118">
        <v>0.002570762061453246</v>
      </c>
      <c r="D150" s="84" t="s">
        <v>2526</v>
      </c>
      <c r="E150" s="84" t="b">
        <v>1</v>
      </c>
      <c r="F150" s="84" t="b">
        <v>0</v>
      </c>
      <c r="G150" s="84" t="b">
        <v>0</v>
      </c>
    </row>
    <row r="151" spans="1:7" ht="15">
      <c r="A151" s="84" t="s">
        <v>2487</v>
      </c>
      <c r="B151" s="84">
        <v>2</v>
      </c>
      <c r="C151" s="118">
        <v>0.002570762061453246</v>
      </c>
      <c r="D151" s="84" t="s">
        <v>2526</v>
      </c>
      <c r="E151" s="84" t="b">
        <v>0</v>
      </c>
      <c r="F151" s="84" t="b">
        <v>0</v>
      </c>
      <c r="G151" s="84" t="b">
        <v>0</v>
      </c>
    </row>
    <row r="152" spans="1:7" ht="15">
      <c r="A152" s="84" t="s">
        <v>2488</v>
      </c>
      <c r="B152" s="84">
        <v>2</v>
      </c>
      <c r="C152" s="118">
        <v>0.002570762061453246</v>
      </c>
      <c r="D152" s="84" t="s">
        <v>2526</v>
      </c>
      <c r="E152" s="84" t="b">
        <v>0</v>
      </c>
      <c r="F152" s="84" t="b">
        <v>0</v>
      </c>
      <c r="G152" s="84" t="b">
        <v>0</v>
      </c>
    </row>
    <row r="153" spans="1:7" ht="15">
      <c r="A153" s="84" t="s">
        <v>2489</v>
      </c>
      <c r="B153" s="84">
        <v>2</v>
      </c>
      <c r="C153" s="118">
        <v>0.002570762061453246</v>
      </c>
      <c r="D153" s="84" t="s">
        <v>2526</v>
      </c>
      <c r="E153" s="84" t="b">
        <v>0</v>
      </c>
      <c r="F153" s="84" t="b">
        <v>0</v>
      </c>
      <c r="G153" s="84" t="b">
        <v>0</v>
      </c>
    </row>
    <row r="154" spans="1:7" ht="15">
      <c r="A154" s="84" t="s">
        <v>2157</v>
      </c>
      <c r="B154" s="84">
        <v>2</v>
      </c>
      <c r="C154" s="118">
        <v>0.002570762061453246</v>
      </c>
      <c r="D154" s="84" t="s">
        <v>2526</v>
      </c>
      <c r="E154" s="84" t="b">
        <v>0</v>
      </c>
      <c r="F154" s="84" t="b">
        <v>0</v>
      </c>
      <c r="G154" s="84" t="b">
        <v>0</v>
      </c>
    </row>
    <row r="155" spans="1:7" ht="15">
      <c r="A155" s="84" t="s">
        <v>2490</v>
      </c>
      <c r="B155" s="84">
        <v>2</v>
      </c>
      <c r="C155" s="118">
        <v>0.002570762061453246</v>
      </c>
      <c r="D155" s="84" t="s">
        <v>2526</v>
      </c>
      <c r="E155" s="84" t="b">
        <v>0</v>
      </c>
      <c r="F155" s="84" t="b">
        <v>0</v>
      </c>
      <c r="G155" s="84" t="b">
        <v>0</v>
      </c>
    </row>
    <row r="156" spans="1:7" ht="15">
      <c r="A156" s="84" t="s">
        <v>286</v>
      </c>
      <c r="B156" s="84">
        <v>2</v>
      </c>
      <c r="C156" s="118">
        <v>0.0029708019228007294</v>
      </c>
      <c r="D156" s="84" t="s">
        <v>2526</v>
      </c>
      <c r="E156" s="84" t="b">
        <v>0</v>
      </c>
      <c r="F156" s="84" t="b">
        <v>0</v>
      </c>
      <c r="G156" s="84" t="b">
        <v>0</v>
      </c>
    </row>
    <row r="157" spans="1:7" ht="15">
      <c r="A157" s="84" t="s">
        <v>283</v>
      </c>
      <c r="B157" s="84">
        <v>2</v>
      </c>
      <c r="C157" s="118">
        <v>0.002570762061453246</v>
      </c>
      <c r="D157" s="84" t="s">
        <v>2526</v>
      </c>
      <c r="E157" s="84" t="b">
        <v>0</v>
      </c>
      <c r="F157" s="84" t="b">
        <v>0</v>
      </c>
      <c r="G157" s="84" t="b">
        <v>0</v>
      </c>
    </row>
    <row r="158" spans="1:7" ht="15">
      <c r="A158" s="84" t="s">
        <v>2491</v>
      </c>
      <c r="B158" s="84">
        <v>2</v>
      </c>
      <c r="C158" s="118">
        <v>0.002570762061453246</v>
      </c>
      <c r="D158" s="84" t="s">
        <v>2526</v>
      </c>
      <c r="E158" s="84" t="b">
        <v>0</v>
      </c>
      <c r="F158" s="84" t="b">
        <v>0</v>
      </c>
      <c r="G158" s="84" t="b">
        <v>0</v>
      </c>
    </row>
    <row r="159" spans="1:7" ht="15">
      <c r="A159" s="84" t="s">
        <v>2492</v>
      </c>
      <c r="B159" s="84">
        <v>2</v>
      </c>
      <c r="C159" s="118">
        <v>0.002570762061453246</v>
      </c>
      <c r="D159" s="84" t="s">
        <v>2526</v>
      </c>
      <c r="E159" s="84" t="b">
        <v>0</v>
      </c>
      <c r="F159" s="84" t="b">
        <v>0</v>
      </c>
      <c r="G159" s="84" t="b">
        <v>0</v>
      </c>
    </row>
    <row r="160" spans="1:7" ht="15">
      <c r="A160" s="84" t="s">
        <v>2493</v>
      </c>
      <c r="B160" s="84">
        <v>2</v>
      </c>
      <c r="C160" s="118">
        <v>0.002570762061453246</v>
      </c>
      <c r="D160" s="84" t="s">
        <v>2526</v>
      </c>
      <c r="E160" s="84" t="b">
        <v>0</v>
      </c>
      <c r="F160" s="84" t="b">
        <v>0</v>
      </c>
      <c r="G160" s="84" t="b">
        <v>0</v>
      </c>
    </row>
    <row r="161" spans="1:7" ht="15">
      <c r="A161" s="84" t="s">
        <v>2494</v>
      </c>
      <c r="B161" s="84">
        <v>2</v>
      </c>
      <c r="C161" s="118">
        <v>0.002570762061453246</v>
      </c>
      <c r="D161" s="84" t="s">
        <v>2526</v>
      </c>
      <c r="E161" s="84" t="b">
        <v>0</v>
      </c>
      <c r="F161" s="84" t="b">
        <v>0</v>
      </c>
      <c r="G161" s="84" t="b">
        <v>0</v>
      </c>
    </row>
    <row r="162" spans="1:7" ht="15">
      <c r="A162" s="84" t="s">
        <v>2495</v>
      </c>
      <c r="B162" s="84">
        <v>2</v>
      </c>
      <c r="C162" s="118">
        <v>0.002570762061453246</v>
      </c>
      <c r="D162" s="84" t="s">
        <v>2526</v>
      </c>
      <c r="E162" s="84" t="b">
        <v>0</v>
      </c>
      <c r="F162" s="84" t="b">
        <v>0</v>
      </c>
      <c r="G162" s="84" t="b">
        <v>0</v>
      </c>
    </row>
    <row r="163" spans="1:7" ht="15">
      <c r="A163" s="84" t="s">
        <v>2496</v>
      </c>
      <c r="B163" s="84">
        <v>2</v>
      </c>
      <c r="C163" s="118">
        <v>0.002570762061453246</v>
      </c>
      <c r="D163" s="84" t="s">
        <v>2526</v>
      </c>
      <c r="E163" s="84" t="b">
        <v>0</v>
      </c>
      <c r="F163" s="84" t="b">
        <v>0</v>
      </c>
      <c r="G163" s="84" t="b">
        <v>0</v>
      </c>
    </row>
    <row r="164" spans="1:7" ht="15">
      <c r="A164" s="84" t="s">
        <v>2497</v>
      </c>
      <c r="B164" s="84">
        <v>2</v>
      </c>
      <c r="C164" s="118">
        <v>0.002570762061453246</v>
      </c>
      <c r="D164" s="84" t="s">
        <v>2526</v>
      </c>
      <c r="E164" s="84" t="b">
        <v>0</v>
      </c>
      <c r="F164" s="84" t="b">
        <v>0</v>
      </c>
      <c r="G164" s="84" t="b">
        <v>0</v>
      </c>
    </row>
    <row r="165" spans="1:7" ht="15">
      <c r="A165" s="84" t="s">
        <v>2498</v>
      </c>
      <c r="B165" s="84">
        <v>2</v>
      </c>
      <c r="C165" s="118">
        <v>0.002570762061453246</v>
      </c>
      <c r="D165" s="84" t="s">
        <v>2526</v>
      </c>
      <c r="E165" s="84" t="b">
        <v>0</v>
      </c>
      <c r="F165" s="84" t="b">
        <v>0</v>
      </c>
      <c r="G165" s="84" t="b">
        <v>0</v>
      </c>
    </row>
    <row r="166" spans="1:7" ht="15">
      <c r="A166" s="84" t="s">
        <v>2499</v>
      </c>
      <c r="B166" s="84">
        <v>2</v>
      </c>
      <c r="C166" s="118">
        <v>0.002570762061453246</v>
      </c>
      <c r="D166" s="84" t="s">
        <v>2526</v>
      </c>
      <c r="E166" s="84" t="b">
        <v>0</v>
      </c>
      <c r="F166" s="84" t="b">
        <v>0</v>
      </c>
      <c r="G166" s="84" t="b">
        <v>0</v>
      </c>
    </row>
    <row r="167" spans="1:7" ht="15">
      <c r="A167" s="84" t="s">
        <v>2500</v>
      </c>
      <c r="B167" s="84">
        <v>2</v>
      </c>
      <c r="C167" s="118">
        <v>0.002570762061453246</v>
      </c>
      <c r="D167" s="84" t="s">
        <v>2526</v>
      </c>
      <c r="E167" s="84" t="b">
        <v>0</v>
      </c>
      <c r="F167" s="84" t="b">
        <v>0</v>
      </c>
      <c r="G167" s="84" t="b">
        <v>0</v>
      </c>
    </row>
    <row r="168" spans="1:7" ht="15">
      <c r="A168" s="84" t="s">
        <v>2501</v>
      </c>
      <c r="B168" s="84">
        <v>2</v>
      </c>
      <c r="C168" s="118">
        <v>0.002570762061453246</v>
      </c>
      <c r="D168" s="84" t="s">
        <v>2526</v>
      </c>
      <c r="E168" s="84" t="b">
        <v>0</v>
      </c>
      <c r="F168" s="84" t="b">
        <v>1</v>
      </c>
      <c r="G168" s="84" t="b">
        <v>0</v>
      </c>
    </row>
    <row r="169" spans="1:7" ht="15">
      <c r="A169" s="84" t="s">
        <v>2502</v>
      </c>
      <c r="B169" s="84">
        <v>2</v>
      </c>
      <c r="C169" s="118">
        <v>0.002570762061453246</v>
      </c>
      <c r="D169" s="84" t="s">
        <v>2526</v>
      </c>
      <c r="E169" s="84" t="b">
        <v>0</v>
      </c>
      <c r="F169" s="84" t="b">
        <v>0</v>
      </c>
      <c r="G169" s="84" t="b">
        <v>0</v>
      </c>
    </row>
    <row r="170" spans="1:7" ht="15">
      <c r="A170" s="84" t="s">
        <v>2149</v>
      </c>
      <c r="B170" s="84">
        <v>2</v>
      </c>
      <c r="C170" s="118">
        <v>0.002570762061453246</v>
      </c>
      <c r="D170" s="84" t="s">
        <v>2526</v>
      </c>
      <c r="E170" s="84" t="b">
        <v>0</v>
      </c>
      <c r="F170" s="84" t="b">
        <v>0</v>
      </c>
      <c r="G170" s="84" t="b">
        <v>0</v>
      </c>
    </row>
    <row r="171" spans="1:7" ht="15">
      <c r="A171" s="84" t="s">
        <v>2503</v>
      </c>
      <c r="B171" s="84">
        <v>2</v>
      </c>
      <c r="C171" s="118">
        <v>0.002570762061453246</v>
      </c>
      <c r="D171" s="84" t="s">
        <v>2526</v>
      </c>
      <c r="E171" s="84" t="b">
        <v>0</v>
      </c>
      <c r="F171" s="84" t="b">
        <v>0</v>
      </c>
      <c r="G171" s="84" t="b">
        <v>0</v>
      </c>
    </row>
    <row r="172" spans="1:7" ht="15">
      <c r="A172" s="84" t="s">
        <v>2504</v>
      </c>
      <c r="B172" s="84">
        <v>2</v>
      </c>
      <c r="C172" s="118">
        <v>0.002570762061453246</v>
      </c>
      <c r="D172" s="84" t="s">
        <v>2526</v>
      </c>
      <c r="E172" s="84" t="b">
        <v>0</v>
      </c>
      <c r="F172" s="84" t="b">
        <v>0</v>
      </c>
      <c r="G172" s="84" t="b">
        <v>0</v>
      </c>
    </row>
    <row r="173" spans="1:7" ht="15">
      <c r="A173" s="84" t="s">
        <v>2505</v>
      </c>
      <c r="B173" s="84">
        <v>2</v>
      </c>
      <c r="C173" s="118">
        <v>0.002570762061453246</v>
      </c>
      <c r="D173" s="84" t="s">
        <v>2526</v>
      </c>
      <c r="E173" s="84" t="b">
        <v>0</v>
      </c>
      <c r="F173" s="84" t="b">
        <v>0</v>
      </c>
      <c r="G173" s="84" t="b">
        <v>0</v>
      </c>
    </row>
    <row r="174" spans="1:7" ht="15">
      <c r="A174" s="84" t="s">
        <v>270</v>
      </c>
      <c r="B174" s="84">
        <v>2</v>
      </c>
      <c r="C174" s="118">
        <v>0.002570762061453246</v>
      </c>
      <c r="D174" s="84" t="s">
        <v>2526</v>
      </c>
      <c r="E174" s="84" t="b">
        <v>0</v>
      </c>
      <c r="F174" s="84" t="b">
        <v>0</v>
      </c>
      <c r="G174" s="84" t="b">
        <v>0</v>
      </c>
    </row>
    <row r="175" spans="1:7" ht="15">
      <c r="A175" s="84" t="s">
        <v>2506</v>
      </c>
      <c r="B175" s="84">
        <v>2</v>
      </c>
      <c r="C175" s="118">
        <v>0.002570762061453246</v>
      </c>
      <c r="D175" s="84" t="s">
        <v>2526</v>
      </c>
      <c r="E175" s="84" t="b">
        <v>0</v>
      </c>
      <c r="F175" s="84" t="b">
        <v>0</v>
      </c>
      <c r="G175" s="84" t="b">
        <v>0</v>
      </c>
    </row>
    <row r="176" spans="1:7" ht="15">
      <c r="A176" s="84" t="s">
        <v>2507</v>
      </c>
      <c r="B176" s="84">
        <v>2</v>
      </c>
      <c r="C176" s="118">
        <v>0.002570762061453246</v>
      </c>
      <c r="D176" s="84" t="s">
        <v>2526</v>
      </c>
      <c r="E176" s="84" t="b">
        <v>0</v>
      </c>
      <c r="F176" s="84" t="b">
        <v>0</v>
      </c>
      <c r="G176" s="84" t="b">
        <v>0</v>
      </c>
    </row>
    <row r="177" spans="1:7" ht="15">
      <c r="A177" s="84" t="s">
        <v>2508</v>
      </c>
      <c r="B177" s="84">
        <v>2</v>
      </c>
      <c r="C177" s="118">
        <v>0.002570762061453246</v>
      </c>
      <c r="D177" s="84" t="s">
        <v>2526</v>
      </c>
      <c r="E177" s="84" t="b">
        <v>0</v>
      </c>
      <c r="F177" s="84" t="b">
        <v>0</v>
      </c>
      <c r="G177" s="84" t="b">
        <v>0</v>
      </c>
    </row>
    <row r="178" spans="1:7" ht="15">
      <c r="A178" s="84" t="s">
        <v>2509</v>
      </c>
      <c r="B178" s="84">
        <v>2</v>
      </c>
      <c r="C178" s="118">
        <v>0.002570762061453246</v>
      </c>
      <c r="D178" s="84" t="s">
        <v>2526</v>
      </c>
      <c r="E178" s="84" t="b">
        <v>1</v>
      </c>
      <c r="F178" s="84" t="b">
        <v>0</v>
      </c>
      <c r="G178" s="84" t="b">
        <v>0</v>
      </c>
    </row>
    <row r="179" spans="1:7" ht="15">
      <c r="A179" s="84" t="s">
        <v>2510</v>
      </c>
      <c r="B179" s="84">
        <v>2</v>
      </c>
      <c r="C179" s="118">
        <v>0.002570762061453246</v>
      </c>
      <c r="D179" s="84" t="s">
        <v>2526</v>
      </c>
      <c r="E179" s="84" t="b">
        <v>0</v>
      </c>
      <c r="F179" s="84" t="b">
        <v>0</v>
      </c>
      <c r="G179" s="84" t="b">
        <v>0</v>
      </c>
    </row>
    <row r="180" spans="1:7" ht="15">
      <c r="A180" s="84" t="s">
        <v>2511</v>
      </c>
      <c r="B180" s="84">
        <v>2</v>
      </c>
      <c r="C180" s="118">
        <v>0.002570762061453246</v>
      </c>
      <c r="D180" s="84" t="s">
        <v>2526</v>
      </c>
      <c r="E180" s="84" t="b">
        <v>0</v>
      </c>
      <c r="F180" s="84" t="b">
        <v>0</v>
      </c>
      <c r="G180" s="84" t="b">
        <v>0</v>
      </c>
    </row>
    <row r="181" spans="1:7" ht="15">
      <c r="A181" s="84" t="s">
        <v>2512</v>
      </c>
      <c r="B181" s="84">
        <v>2</v>
      </c>
      <c r="C181" s="118">
        <v>0.002570762061453246</v>
      </c>
      <c r="D181" s="84" t="s">
        <v>2526</v>
      </c>
      <c r="E181" s="84" t="b">
        <v>0</v>
      </c>
      <c r="F181" s="84" t="b">
        <v>0</v>
      </c>
      <c r="G181" s="84" t="b">
        <v>0</v>
      </c>
    </row>
    <row r="182" spans="1:7" ht="15">
      <c r="A182" s="84" t="s">
        <v>2513</v>
      </c>
      <c r="B182" s="84">
        <v>2</v>
      </c>
      <c r="C182" s="118">
        <v>0.002570762061453246</v>
      </c>
      <c r="D182" s="84" t="s">
        <v>2526</v>
      </c>
      <c r="E182" s="84" t="b">
        <v>0</v>
      </c>
      <c r="F182" s="84" t="b">
        <v>0</v>
      </c>
      <c r="G182" s="84" t="b">
        <v>0</v>
      </c>
    </row>
    <row r="183" spans="1:7" ht="15">
      <c r="A183" s="84" t="s">
        <v>2514</v>
      </c>
      <c r="B183" s="84">
        <v>2</v>
      </c>
      <c r="C183" s="118">
        <v>0.002570762061453246</v>
      </c>
      <c r="D183" s="84" t="s">
        <v>2526</v>
      </c>
      <c r="E183" s="84" t="b">
        <v>0</v>
      </c>
      <c r="F183" s="84" t="b">
        <v>0</v>
      </c>
      <c r="G183" s="84" t="b">
        <v>0</v>
      </c>
    </row>
    <row r="184" spans="1:7" ht="15">
      <c r="A184" s="84" t="s">
        <v>2515</v>
      </c>
      <c r="B184" s="84">
        <v>2</v>
      </c>
      <c r="C184" s="118">
        <v>0.002570762061453246</v>
      </c>
      <c r="D184" s="84" t="s">
        <v>2526</v>
      </c>
      <c r="E184" s="84" t="b">
        <v>0</v>
      </c>
      <c r="F184" s="84" t="b">
        <v>0</v>
      </c>
      <c r="G184" s="84" t="b">
        <v>0</v>
      </c>
    </row>
    <row r="185" spans="1:7" ht="15">
      <c r="A185" s="84" t="s">
        <v>2516</v>
      </c>
      <c r="B185" s="84">
        <v>2</v>
      </c>
      <c r="C185" s="118">
        <v>0.0029708019228007294</v>
      </c>
      <c r="D185" s="84" t="s">
        <v>2526</v>
      </c>
      <c r="E185" s="84" t="b">
        <v>0</v>
      </c>
      <c r="F185" s="84" t="b">
        <v>0</v>
      </c>
      <c r="G185" s="84" t="b">
        <v>0</v>
      </c>
    </row>
    <row r="186" spans="1:7" ht="15">
      <c r="A186" s="84" t="s">
        <v>2517</v>
      </c>
      <c r="B186" s="84">
        <v>2</v>
      </c>
      <c r="C186" s="118">
        <v>0.002570762061453246</v>
      </c>
      <c r="D186" s="84" t="s">
        <v>2526</v>
      </c>
      <c r="E186" s="84" t="b">
        <v>0</v>
      </c>
      <c r="F186" s="84" t="b">
        <v>0</v>
      </c>
      <c r="G186" s="84" t="b">
        <v>0</v>
      </c>
    </row>
    <row r="187" spans="1:7" ht="15">
      <c r="A187" s="84" t="s">
        <v>2518</v>
      </c>
      <c r="B187" s="84">
        <v>2</v>
      </c>
      <c r="C187" s="118">
        <v>0.002570762061453246</v>
      </c>
      <c r="D187" s="84" t="s">
        <v>2526</v>
      </c>
      <c r="E187" s="84" t="b">
        <v>0</v>
      </c>
      <c r="F187" s="84" t="b">
        <v>0</v>
      </c>
      <c r="G187" s="84" t="b">
        <v>0</v>
      </c>
    </row>
    <row r="188" spans="1:7" ht="15">
      <c r="A188" s="84" t="s">
        <v>2519</v>
      </c>
      <c r="B188" s="84">
        <v>2</v>
      </c>
      <c r="C188" s="118">
        <v>0.002570762061453246</v>
      </c>
      <c r="D188" s="84" t="s">
        <v>2526</v>
      </c>
      <c r="E188" s="84" t="b">
        <v>1</v>
      </c>
      <c r="F188" s="84" t="b">
        <v>0</v>
      </c>
      <c r="G188" s="84" t="b">
        <v>0</v>
      </c>
    </row>
    <row r="189" spans="1:7" ht="15">
      <c r="A189" s="84" t="s">
        <v>2520</v>
      </c>
      <c r="B189" s="84">
        <v>2</v>
      </c>
      <c r="C189" s="118">
        <v>0.002570762061453246</v>
      </c>
      <c r="D189" s="84" t="s">
        <v>2526</v>
      </c>
      <c r="E189" s="84" t="b">
        <v>0</v>
      </c>
      <c r="F189" s="84" t="b">
        <v>0</v>
      </c>
      <c r="G189" s="84" t="b">
        <v>0</v>
      </c>
    </row>
    <row r="190" spans="1:7" ht="15">
      <c r="A190" s="84" t="s">
        <v>2285</v>
      </c>
      <c r="B190" s="84">
        <v>2</v>
      </c>
      <c r="C190" s="118">
        <v>0.002570762061453246</v>
      </c>
      <c r="D190" s="84" t="s">
        <v>2526</v>
      </c>
      <c r="E190" s="84" t="b">
        <v>0</v>
      </c>
      <c r="F190" s="84" t="b">
        <v>0</v>
      </c>
      <c r="G190" s="84" t="b">
        <v>0</v>
      </c>
    </row>
    <row r="191" spans="1:7" ht="15">
      <c r="A191" s="84" t="s">
        <v>2521</v>
      </c>
      <c r="B191" s="84">
        <v>2</v>
      </c>
      <c r="C191" s="118">
        <v>0.002570762061453246</v>
      </c>
      <c r="D191" s="84" t="s">
        <v>2526</v>
      </c>
      <c r="E191" s="84" t="b">
        <v>0</v>
      </c>
      <c r="F191" s="84" t="b">
        <v>0</v>
      </c>
      <c r="G191" s="84" t="b">
        <v>0</v>
      </c>
    </row>
    <row r="192" spans="1:7" ht="15">
      <c r="A192" s="84" t="s">
        <v>2522</v>
      </c>
      <c r="B192" s="84">
        <v>2</v>
      </c>
      <c r="C192" s="118">
        <v>0.002570762061453246</v>
      </c>
      <c r="D192" s="84" t="s">
        <v>2526</v>
      </c>
      <c r="E192" s="84" t="b">
        <v>1</v>
      </c>
      <c r="F192" s="84" t="b">
        <v>0</v>
      </c>
      <c r="G192" s="84" t="b">
        <v>0</v>
      </c>
    </row>
    <row r="193" spans="1:7" ht="15">
      <c r="A193" s="84" t="s">
        <v>2523</v>
      </c>
      <c r="B193" s="84">
        <v>2</v>
      </c>
      <c r="C193" s="118">
        <v>0.002570762061453246</v>
      </c>
      <c r="D193" s="84" t="s">
        <v>2526</v>
      </c>
      <c r="E193" s="84" t="b">
        <v>0</v>
      </c>
      <c r="F193" s="84" t="b">
        <v>0</v>
      </c>
      <c r="G193" s="84" t="b">
        <v>0</v>
      </c>
    </row>
    <row r="194" spans="1:7" ht="15">
      <c r="A194" s="84" t="s">
        <v>249</v>
      </c>
      <c r="B194" s="84">
        <v>20</v>
      </c>
      <c r="C194" s="118">
        <v>0.01654366874168092</v>
      </c>
      <c r="D194" s="84" t="s">
        <v>2046</v>
      </c>
      <c r="E194" s="84" t="b">
        <v>0</v>
      </c>
      <c r="F194" s="84" t="b">
        <v>0</v>
      </c>
      <c r="G194" s="84" t="b">
        <v>0</v>
      </c>
    </row>
    <row r="195" spans="1:7" ht="15">
      <c r="A195" s="84" t="s">
        <v>2136</v>
      </c>
      <c r="B195" s="84">
        <v>13</v>
      </c>
      <c r="C195" s="118">
        <v>0.01416644236849808</v>
      </c>
      <c r="D195" s="84" t="s">
        <v>2046</v>
      </c>
      <c r="E195" s="84" t="b">
        <v>0</v>
      </c>
      <c r="F195" s="84" t="b">
        <v>0</v>
      </c>
      <c r="G195" s="84" t="b">
        <v>0</v>
      </c>
    </row>
    <row r="196" spans="1:7" ht="15">
      <c r="A196" s="84" t="s">
        <v>2138</v>
      </c>
      <c r="B196" s="84">
        <v>7</v>
      </c>
      <c r="C196" s="118">
        <v>0.010777763277689785</v>
      </c>
      <c r="D196" s="84" t="s">
        <v>2046</v>
      </c>
      <c r="E196" s="84" t="b">
        <v>0</v>
      </c>
      <c r="F196" s="84" t="b">
        <v>0</v>
      </c>
      <c r="G196" s="84" t="b">
        <v>0</v>
      </c>
    </row>
    <row r="197" spans="1:7" ht="15">
      <c r="A197" s="84" t="s">
        <v>2139</v>
      </c>
      <c r="B197" s="84">
        <v>7</v>
      </c>
      <c r="C197" s="118">
        <v>0.00956723517147953</v>
      </c>
      <c r="D197" s="84" t="s">
        <v>2046</v>
      </c>
      <c r="E197" s="84" t="b">
        <v>0</v>
      </c>
      <c r="F197" s="84" t="b">
        <v>0</v>
      </c>
      <c r="G197" s="84" t="b">
        <v>0</v>
      </c>
    </row>
    <row r="198" spans="1:7" ht="15">
      <c r="A198" s="84" t="s">
        <v>2140</v>
      </c>
      <c r="B198" s="84">
        <v>5</v>
      </c>
      <c r="C198" s="118">
        <v>0.00769840234120699</v>
      </c>
      <c r="D198" s="84" t="s">
        <v>2046</v>
      </c>
      <c r="E198" s="84" t="b">
        <v>0</v>
      </c>
      <c r="F198" s="84" t="b">
        <v>0</v>
      </c>
      <c r="G198" s="84" t="b">
        <v>0</v>
      </c>
    </row>
    <row r="199" spans="1:7" ht="15">
      <c r="A199" s="84" t="s">
        <v>2141</v>
      </c>
      <c r="B199" s="84">
        <v>5</v>
      </c>
      <c r="C199" s="118">
        <v>0.00769840234120699</v>
      </c>
      <c r="D199" s="84" t="s">
        <v>2046</v>
      </c>
      <c r="E199" s="84" t="b">
        <v>0</v>
      </c>
      <c r="F199" s="84" t="b">
        <v>0</v>
      </c>
      <c r="G199" s="84" t="b">
        <v>0</v>
      </c>
    </row>
    <row r="200" spans="1:7" ht="15">
      <c r="A200" s="84" t="s">
        <v>2142</v>
      </c>
      <c r="B200" s="84">
        <v>5</v>
      </c>
      <c r="C200" s="118">
        <v>0.00769840234120699</v>
      </c>
      <c r="D200" s="84" t="s">
        <v>2046</v>
      </c>
      <c r="E200" s="84" t="b">
        <v>0</v>
      </c>
      <c r="F200" s="84" t="b">
        <v>0</v>
      </c>
      <c r="G200" s="84" t="b">
        <v>0</v>
      </c>
    </row>
    <row r="201" spans="1:7" ht="15">
      <c r="A201" s="84" t="s">
        <v>271</v>
      </c>
      <c r="B201" s="84">
        <v>5</v>
      </c>
      <c r="C201" s="118">
        <v>0.00769840234120699</v>
      </c>
      <c r="D201" s="84" t="s">
        <v>2046</v>
      </c>
      <c r="E201" s="84" t="b">
        <v>0</v>
      </c>
      <c r="F201" s="84" t="b">
        <v>0</v>
      </c>
      <c r="G201" s="84" t="b">
        <v>0</v>
      </c>
    </row>
    <row r="202" spans="1:7" ht="15">
      <c r="A202" s="84" t="s">
        <v>2143</v>
      </c>
      <c r="B202" s="84">
        <v>5</v>
      </c>
      <c r="C202" s="118">
        <v>0.00769840234120699</v>
      </c>
      <c r="D202" s="84" t="s">
        <v>2046</v>
      </c>
      <c r="E202" s="84" t="b">
        <v>0</v>
      </c>
      <c r="F202" s="84" t="b">
        <v>0</v>
      </c>
      <c r="G202" s="84" t="b">
        <v>0</v>
      </c>
    </row>
    <row r="203" spans="1:7" ht="15">
      <c r="A203" s="84" t="s">
        <v>2144</v>
      </c>
      <c r="B203" s="84">
        <v>5</v>
      </c>
      <c r="C203" s="118">
        <v>0.00827183437084046</v>
      </c>
      <c r="D203" s="84" t="s">
        <v>2046</v>
      </c>
      <c r="E203" s="84" t="b">
        <v>0</v>
      </c>
      <c r="F203" s="84" t="b">
        <v>0</v>
      </c>
      <c r="G203" s="84" t="b">
        <v>0</v>
      </c>
    </row>
    <row r="204" spans="1:7" ht="15">
      <c r="A204" s="84" t="s">
        <v>335</v>
      </c>
      <c r="B204" s="84">
        <v>4</v>
      </c>
      <c r="C204" s="118">
        <v>0.006617467496672368</v>
      </c>
      <c r="D204" s="84" t="s">
        <v>2046</v>
      </c>
      <c r="E204" s="84" t="b">
        <v>0</v>
      </c>
      <c r="F204" s="84" t="b">
        <v>0</v>
      </c>
      <c r="G204" s="84" t="b">
        <v>0</v>
      </c>
    </row>
    <row r="205" spans="1:7" ht="15">
      <c r="A205" s="84" t="s">
        <v>2417</v>
      </c>
      <c r="B205" s="84">
        <v>4</v>
      </c>
      <c r="C205" s="118">
        <v>0.006617467496672368</v>
      </c>
      <c r="D205" s="84" t="s">
        <v>2046</v>
      </c>
      <c r="E205" s="84" t="b">
        <v>0</v>
      </c>
      <c r="F205" s="84" t="b">
        <v>0</v>
      </c>
      <c r="G205" s="84" t="b">
        <v>0</v>
      </c>
    </row>
    <row r="206" spans="1:7" ht="15">
      <c r="A206" s="84" t="s">
        <v>2407</v>
      </c>
      <c r="B206" s="84">
        <v>4</v>
      </c>
      <c r="C206" s="118">
        <v>0.006617467496672368</v>
      </c>
      <c r="D206" s="84" t="s">
        <v>2046</v>
      </c>
      <c r="E206" s="84" t="b">
        <v>1</v>
      </c>
      <c r="F206" s="84" t="b">
        <v>0</v>
      </c>
      <c r="G206" s="84" t="b">
        <v>0</v>
      </c>
    </row>
    <row r="207" spans="1:7" ht="15">
      <c r="A207" s="84" t="s">
        <v>2415</v>
      </c>
      <c r="B207" s="84">
        <v>4</v>
      </c>
      <c r="C207" s="118">
        <v>0.006617467496672368</v>
      </c>
      <c r="D207" s="84" t="s">
        <v>2046</v>
      </c>
      <c r="E207" s="84" t="b">
        <v>1</v>
      </c>
      <c r="F207" s="84" t="b">
        <v>0</v>
      </c>
      <c r="G207" s="84" t="b">
        <v>0</v>
      </c>
    </row>
    <row r="208" spans="1:7" ht="15">
      <c r="A208" s="84" t="s">
        <v>2416</v>
      </c>
      <c r="B208" s="84">
        <v>4</v>
      </c>
      <c r="C208" s="118">
        <v>0.006617467496672368</v>
      </c>
      <c r="D208" s="84" t="s">
        <v>2046</v>
      </c>
      <c r="E208" s="84" t="b">
        <v>0</v>
      </c>
      <c r="F208" s="84" t="b">
        <v>0</v>
      </c>
      <c r="G208" s="84" t="b">
        <v>0</v>
      </c>
    </row>
    <row r="209" spans="1:7" ht="15">
      <c r="A209" s="84" t="s">
        <v>2414</v>
      </c>
      <c r="B209" s="84">
        <v>4</v>
      </c>
      <c r="C209" s="118">
        <v>0.006617467496672368</v>
      </c>
      <c r="D209" s="84" t="s">
        <v>2046</v>
      </c>
      <c r="E209" s="84" t="b">
        <v>0</v>
      </c>
      <c r="F209" s="84" t="b">
        <v>0</v>
      </c>
      <c r="G209" s="84" t="b">
        <v>0</v>
      </c>
    </row>
    <row r="210" spans="1:7" ht="15">
      <c r="A210" s="84" t="s">
        <v>2394</v>
      </c>
      <c r="B210" s="84">
        <v>4</v>
      </c>
      <c r="C210" s="118">
        <v>0.007208893468782664</v>
      </c>
      <c r="D210" s="84" t="s">
        <v>2046</v>
      </c>
      <c r="E210" s="84" t="b">
        <v>0</v>
      </c>
      <c r="F210" s="84" t="b">
        <v>0</v>
      </c>
      <c r="G210" s="84" t="b">
        <v>0</v>
      </c>
    </row>
    <row r="211" spans="1:7" ht="15">
      <c r="A211" s="84" t="s">
        <v>2406</v>
      </c>
      <c r="B211" s="84">
        <v>4</v>
      </c>
      <c r="C211" s="118">
        <v>0.006617467496672368</v>
      </c>
      <c r="D211" s="84" t="s">
        <v>2046</v>
      </c>
      <c r="E211" s="84" t="b">
        <v>0</v>
      </c>
      <c r="F211" s="84" t="b">
        <v>0</v>
      </c>
      <c r="G211" s="84" t="b">
        <v>0</v>
      </c>
    </row>
    <row r="212" spans="1:7" ht="15">
      <c r="A212" s="84" t="s">
        <v>2411</v>
      </c>
      <c r="B212" s="84">
        <v>4</v>
      </c>
      <c r="C212" s="118">
        <v>0.007208893468782664</v>
      </c>
      <c r="D212" s="84" t="s">
        <v>2046</v>
      </c>
      <c r="E212" s="84" t="b">
        <v>1</v>
      </c>
      <c r="F212" s="84" t="b">
        <v>0</v>
      </c>
      <c r="G212" s="84" t="b">
        <v>0</v>
      </c>
    </row>
    <row r="213" spans="1:7" ht="15">
      <c r="A213" s="84" t="s">
        <v>2158</v>
      </c>
      <c r="B213" s="84">
        <v>4</v>
      </c>
      <c r="C213" s="118">
        <v>0.006617467496672368</v>
      </c>
      <c r="D213" s="84" t="s">
        <v>2046</v>
      </c>
      <c r="E213" s="84" t="b">
        <v>0</v>
      </c>
      <c r="F213" s="84" t="b">
        <v>0</v>
      </c>
      <c r="G213" s="84" t="b">
        <v>0</v>
      </c>
    </row>
    <row r="214" spans="1:7" ht="15">
      <c r="A214" s="84" t="s">
        <v>2421</v>
      </c>
      <c r="B214" s="84">
        <v>3</v>
      </c>
      <c r="C214" s="118">
        <v>0.005406670101586997</v>
      </c>
      <c r="D214" s="84" t="s">
        <v>2046</v>
      </c>
      <c r="E214" s="84" t="b">
        <v>0</v>
      </c>
      <c r="F214" s="84" t="b">
        <v>0</v>
      </c>
      <c r="G214" s="84" t="b">
        <v>0</v>
      </c>
    </row>
    <row r="215" spans="1:7" ht="15">
      <c r="A215" s="84" t="s">
        <v>262</v>
      </c>
      <c r="B215" s="84">
        <v>3</v>
      </c>
      <c r="C215" s="118">
        <v>0.005406670101586997</v>
      </c>
      <c r="D215" s="84" t="s">
        <v>2046</v>
      </c>
      <c r="E215" s="84" t="b">
        <v>0</v>
      </c>
      <c r="F215" s="84" t="b">
        <v>0</v>
      </c>
      <c r="G215" s="84" t="b">
        <v>0</v>
      </c>
    </row>
    <row r="216" spans="1:7" ht="15">
      <c r="A216" s="84" t="s">
        <v>2152</v>
      </c>
      <c r="B216" s="84">
        <v>3</v>
      </c>
      <c r="C216" s="118">
        <v>0.005406670101586997</v>
      </c>
      <c r="D216" s="84" t="s">
        <v>2046</v>
      </c>
      <c r="E216" s="84" t="b">
        <v>1</v>
      </c>
      <c r="F216" s="84" t="b">
        <v>0</v>
      </c>
      <c r="G216" s="84" t="b">
        <v>0</v>
      </c>
    </row>
    <row r="217" spans="1:7" ht="15">
      <c r="A217" s="84" t="s">
        <v>2437</v>
      </c>
      <c r="B217" s="84">
        <v>3</v>
      </c>
      <c r="C217" s="118">
        <v>0.005406670101586997</v>
      </c>
      <c r="D217" s="84" t="s">
        <v>2046</v>
      </c>
      <c r="E217" s="84" t="b">
        <v>0</v>
      </c>
      <c r="F217" s="84" t="b">
        <v>0</v>
      </c>
      <c r="G217" s="84" t="b">
        <v>0</v>
      </c>
    </row>
    <row r="218" spans="1:7" ht="15">
      <c r="A218" s="84" t="s">
        <v>2409</v>
      </c>
      <c r="B218" s="84">
        <v>3</v>
      </c>
      <c r="C218" s="118">
        <v>0.005406670101586997</v>
      </c>
      <c r="D218" s="84" t="s">
        <v>2046</v>
      </c>
      <c r="E218" s="84" t="b">
        <v>0</v>
      </c>
      <c r="F218" s="84" t="b">
        <v>0</v>
      </c>
      <c r="G218" s="84" t="b">
        <v>0</v>
      </c>
    </row>
    <row r="219" spans="1:7" ht="15">
      <c r="A219" s="84" t="s">
        <v>2428</v>
      </c>
      <c r="B219" s="84">
        <v>3</v>
      </c>
      <c r="C219" s="118">
        <v>0.005406670101586997</v>
      </c>
      <c r="D219" s="84" t="s">
        <v>2046</v>
      </c>
      <c r="E219" s="84" t="b">
        <v>0</v>
      </c>
      <c r="F219" s="84" t="b">
        <v>0</v>
      </c>
      <c r="G219" s="84" t="b">
        <v>0</v>
      </c>
    </row>
    <row r="220" spans="1:7" ht="15">
      <c r="A220" s="84" t="s">
        <v>2431</v>
      </c>
      <c r="B220" s="84">
        <v>3</v>
      </c>
      <c r="C220" s="118">
        <v>0.005406670101586997</v>
      </c>
      <c r="D220" s="84" t="s">
        <v>2046</v>
      </c>
      <c r="E220" s="84" t="b">
        <v>0</v>
      </c>
      <c r="F220" s="84" t="b">
        <v>0</v>
      </c>
      <c r="G220" s="84" t="b">
        <v>0</v>
      </c>
    </row>
    <row r="221" spans="1:7" ht="15">
      <c r="A221" s="84" t="s">
        <v>2438</v>
      </c>
      <c r="B221" s="84">
        <v>3</v>
      </c>
      <c r="C221" s="118">
        <v>0.006031846169240303</v>
      </c>
      <c r="D221" s="84" t="s">
        <v>2046</v>
      </c>
      <c r="E221" s="84" t="b">
        <v>0</v>
      </c>
      <c r="F221" s="84" t="b">
        <v>0</v>
      </c>
      <c r="G221" s="84" t="b">
        <v>0</v>
      </c>
    </row>
    <row r="222" spans="1:7" ht="15">
      <c r="A222" s="84" t="s">
        <v>2154</v>
      </c>
      <c r="B222" s="84">
        <v>3</v>
      </c>
      <c r="C222" s="118">
        <v>0.005406670101586997</v>
      </c>
      <c r="D222" s="84" t="s">
        <v>2046</v>
      </c>
      <c r="E222" s="84" t="b">
        <v>0</v>
      </c>
      <c r="F222" s="84" t="b">
        <v>0</v>
      </c>
      <c r="G222" s="84" t="b">
        <v>0</v>
      </c>
    </row>
    <row r="223" spans="1:7" ht="15">
      <c r="A223" s="84" t="s">
        <v>2412</v>
      </c>
      <c r="B223" s="84">
        <v>3</v>
      </c>
      <c r="C223" s="118">
        <v>0.005406670101586997</v>
      </c>
      <c r="D223" s="84" t="s">
        <v>2046</v>
      </c>
      <c r="E223" s="84" t="b">
        <v>1</v>
      </c>
      <c r="F223" s="84" t="b">
        <v>0</v>
      </c>
      <c r="G223" s="84" t="b">
        <v>0</v>
      </c>
    </row>
    <row r="224" spans="1:7" ht="15">
      <c r="A224" s="84" t="s">
        <v>2400</v>
      </c>
      <c r="B224" s="84">
        <v>3</v>
      </c>
      <c r="C224" s="118">
        <v>0.005406670101586997</v>
      </c>
      <c r="D224" s="84" t="s">
        <v>2046</v>
      </c>
      <c r="E224" s="84" t="b">
        <v>0</v>
      </c>
      <c r="F224" s="84" t="b">
        <v>0</v>
      </c>
      <c r="G224" s="84" t="b">
        <v>0</v>
      </c>
    </row>
    <row r="225" spans="1:7" ht="15">
      <c r="A225" s="84" t="s">
        <v>2410</v>
      </c>
      <c r="B225" s="84">
        <v>3</v>
      </c>
      <c r="C225" s="118">
        <v>0.005406670101586997</v>
      </c>
      <c r="D225" s="84" t="s">
        <v>2046</v>
      </c>
      <c r="E225" s="84" t="b">
        <v>0</v>
      </c>
      <c r="F225" s="84" t="b">
        <v>0</v>
      </c>
      <c r="G225" s="84" t="b">
        <v>0</v>
      </c>
    </row>
    <row r="226" spans="1:7" ht="15">
      <c r="A226" s="84" t="s">
        <v>2430</v>
      </c>
      <c r="B226" s="84">
        <v>3</v>
      </c>
      <c r="C226" s="118">
        <v>0.005406670101586997</v>
      </c>
      <c r="D226" s="84" t="s">
        <v>2046</v>
      </c>
      <c r="E226" s="84" t="b">
        <v>0</v>
      </c>
      <c r="F226" s="84" t="b">
        <v>0</v>
      </c>
      <c r="G226" s="84" t="b">
        <v>0</v>
      </c>
    </row>
    <row r="227" spans="1:7" ht="15">
      <c r="A227" s="84" t="s">
        <v>2424</v>
      </c>
      <c r="B227" s="84">
        <v>3</v>
      </c>
      <c r="C227" s="118">
        <v>0.005406670101586997</v>
      </c>
      <c r="D227" s="84" t="s">
        <v>2046</v>
      </c>
      <c r="E227" s="84" t="b">
        <v>0</v>
      </c>
      <c r="F227" s="84" t="b">
        <v>0</v>
      </c>
      <c r="G227" s="84" t="b">
        <v>0</v>
      </c>
    </row>
    <row r="228" spans="1:7" ht="15">
      <c r="A228" s="84" t="s">
        <v>2429</v>
      </c>
      <c r="B228" s="84">
        <v>3</v>
      </c>
      <c r="C228" s="118">
        <v>0.005406670101586997</v>
      </c>
      <c r="D228" s="84" t="s">
        <v>2046</v>
      </c>
      <c r="E228" s="84" t="b">
        <v>0</v>
      </c>
      <c r="F228" s="84" t="b">
        <v>0</v>
      </c>
      <c r="G228" s="84" t="b">
        <v>0</v>
      </c>
    </row>
    <row r="229" spans="1:7" ht="15">
      <c r="A229" s="84" t="s">
        <v>296</v>
      </c>
      <c r="B229" s="84">
        <v>3</v>
      </c>
      <c r="C229" s="118">
        <v>0.006031846169240303</v>
      </c>
      <c r="D229" s="84" t="s">
        <v>2046</v>
      </c>
      <c r="E229" s="84" t="b">
        <v>0</v>
      </c>
      <c r="F229" s="84" t="b">
        <v>0</v>
      </c>
      <c r="G229" s="84" t="b">
        <v>0</v>
      </c>
    </row>
    <row r="230" spans="1:7" ht="15">
      <c r="A230" s="84" t="s">
        <v>2413</v>
      </c>
      <c r="B230" s="84">
        <v>3</v>
      </c>
      <c r="C230" s="118">
        <v>0.005406670101586997</v>
      </c>
      <c r="D230" s="84" t="s">
        <v>2046</v>
      </c>
      <c r="E230" s="84" t="b">
        <v>0</v>
      </c>
      <c r="F230" s="84" t="b">
        <v>0</v>
      </c>
      <c r="G230" s="84" t="b">
        <v>0</v>
      </c>
    </row>
    <row r="231" spans="1:7" ht="15">
      <c r="A231" s="84" t="s">
        <v>2405</v>
      </c>
      <c r="B231" s="84">
        <v>3</v>
      </c>
      <c r="C231" s="118">
        <v>0.005406670101586997</v>
      </c>
      <c r="D231" s="84" t="s">
        <v>2046</v>
      </c>
      <c r="E231" s="84" t="b">
        <v>0</v>
      </c>
      <c r="F231" s="84" t="b">
        <v>0</v>
      </c>
      <c r="G231" s="84" t="b">
        <v>0</v>
      </c>
    </row>
    <row r="232" spans="1:7" ht="15">
      <c r="A232" s="84" t="s">
        <v>2401</v>
      </c>
      <c r="B232" s="84">
        <v>3</v>
      </c>
      <c r="C232" s="118">
        <v>0.005406670101586997</v>
      </c>
      <c r="D232" s="84" t="s">
        <v>2046</v>
      </c>
      <c r="E232" s="84" t="b">
        <v>0</v>
      </c>
      <c r="F232" s="84" t="b">
        <v>0</v>
      </c>
      <c r="G232" s="84" t="b">
        <v>0</v>
      </c>
    </row>
    <row r="233" spans="1:7" ht="15">
      <c r="A233" s="84" t="s">
        <v>257</v>
      </c>
      <c r="B233" s="84">
        <v>3</v>
      </c>
      <c r="C233" s="118">
        <v>0.005406670101586997</v>
      </c>
      <c r="D233" s="84" t="s">
        <v>2046</v>
      </c>
      <c r="E233" s="84" t="b">
        <v>0</v>
      </c>
      <c r="F233" s="84" t="b">
        <v>0</v>
      </c>
      <c r="G233" s="84" t="b">
        <v>0</v>
      </c>
    </row>
    <row r="234" spans="1:7" ht="15">
      <c r="A234" s="84" t="s">
        <v>325</v>
      </c>
      <c r="B234" s="84">
        <v>3</v>
      </c>
      <c r="C234" s="118">
        <v>0.005406670101586997</v>
      </c>
      <c r="D234" s="84" t="s">
        <v>2046</v>
      </c>
      <c r="E234" s="84" t="b">
        <v>0</v>
      </c>
      <c r="F234" s="84" t="b">
        <v>0</v>
      </c>
      <c r="G234" s="84" t="b">
        <v>0</v>
      </c>
    </row>
    <row r="235" spans="1:7" ht="15">
      <c r="A235" s="84" t="s">
        <v>2426</v>
      </c>
      <c r="B235" s="84">
        <v>3</v>
      </c>
      <c r="C235" s="118">
        <v>0.005406670101586997</v>
      </c>
      <c r="D235" s="84" t="s">
        <v>2046</v>
      </c>
      <c r="E235" s="84" t="b">
        <v>0</v>
      </c>
      <c r="F235" s="84" t="b">
        <v>0</v>
      </c>
      <c r="G235" s="84" t="b">
        <v>0</v>
      </c>
    </row>
    <row r="236" spans="1:7" ht="15">
      <c r="A236" s="84" t="s">
        <v>331</v>
      </c>
      <c r="B236" s="84">
        <v>3</v>
      </c>
      <c r="C236" s="118">
        <v>0.005406670101586997</v>
      </c>
      <c r="D236" s="84" t="s">
        <v>2046</v>
      </c>
      <c r="E236" s="84" t="b">
        <v>0</v>
      </c>
      <c r="F236" s="84" t="b">
        <v>0</v>
      </c>
      <c r="G236" s="84" t="b">
        <v>0</v>
      </c>
    </row>
    <row r="237" spans="1:7" ht="15">
      <c r="A237" s="84" t="s">
        <v>333</v>
      </c>
      <c r="B237" s="84">
        <v>3</v>
      </c>
      <c r="C237" s="118">
        <v>0.005406670101586997</v>
      </c>
      <c r="D237" s="84" t="s">
        <v>2046</v>
      </c>
      <c r="E237" s="84" t="b">
        <v>0</v>
      </c>
      <c r="F237" s="84" t="b">
        <v>0</v>
      </c>
      <c r="G237" s="84" t="b">
        <v>0</v>
      </c>
    </row>
    <row r="238" spans="1:7" ht="15">
      <c r="A238" s="84" t="s">
        <v>2443</v>
      </c>
      <c r="B238" s="84">
        <v>2</v>
      </c>
      <c r="C238" s="118">
        <v>0.0040212307794935355</v>
      </c>
      <c r="D238" s="84" t="s">
        <v>2046</v>
      </c>
      <c r="E238" s="84" t="b">
        <v>0</v>
      </c>
      <c r="F238" s="84" t="b">
        <v>0</v>
      </c>
      <c r="G238" s="84" t="b">
        <v>0</v>
      </c>
    </row>
    <row r="239" spans="1:7" ht="15">
      <c r="A239" s="84" t="s">
        <v>2505</v>
      </c>
      <c r="B239" s="84">
        <v>2</v>
      </c>
      <c r="C239" s="118">
        <v>0.0040212307794935355</v>
      </c>
      <c r="D239" s="84" t="s">
        <v>2046</v>
      </c>
      <c r="E239" s="84" t="b">
        <v>0</v>
      </c>
      <c r="F239" s="84" t="b">
        <v>0</v>
      </c>
      <c r="G239" s="84" t="b">
        <v>0</v>
      </c>
    </row>
    <row r="240" spans="1:7" ht="15">
      <c r="A240" s="84" t="s">
        <v>2435</v>
      </c>
      <c r="B240" s="84">
        <v>2</v>
      </c>
      <c r="C240" s="118">
        <v>0.0040212307794935355</v>
      </c>
      <c r="D240" s="84" t="s">
        <v>2046</v>
      </c>
      <c r="E240" s="84" t="b">
        <v>0</v>
      </c>
      <c r="F240" s="84" t="b">
        <v>0</v>
      </c>
      <c r="G240" s="84" t="b">
        <v>0</v>
      </c>
    </row>
    <row r="241" spans="1:7" ht="15">
      <c r="A241" s="84" t="s">
        <v>2427</v>
      </c>
      <c r="B241" s="84">
        <v>2</v>
      </c>
      <c r="C241" s="118">
        <v>0.0040212307794935355</v>
      </c>
      <c r="D241" s="84" t="s">
        <v>2046</v>
      </c>
      <c r="E241" s="84" t="b">
        <v>0</v>
      </c>
      <c r="F241" s="84" t="b">
        <v>0</v>
      </c>
      <c r="G241" s="84" t="b">
        <v>0</v>
      </c>
    </row>
    <row r="242" spans="1:7" ht="15">
      <c r="A242" s="84" t="s">
        <v>2485</v>
      </c>
      <c r="B242" s="84">
        <v>2</v>
      </c>
      <c r="C242" s="118">
        <v>0.0040212307794935355</v>
      </c>
      <c r="D242" s="84" t="s">
        <v>2046</v>
      </c>
      <c r="E242" s="84" t="b">
        <v>0</v>
      </c>
      <c r="F242" s="84" t="b">
        <v>0</v>
      </c>
      <c r="G242" s="84" t="b">
        <v>0</v>
      </c>
    </row>
    <row r="243" spans="1:7" ht="15">
      <c r="A243" s="84" t="s">
        <v>2469</v>
      </c>
      <c r="B243" s="84">
        <v>2</v>
      </c>
      <c r="C243" s="118">
        <v>0.0040212307794935355</v>
      </c>
      <c r="D243" s="84" t="s">
        <v>2046</v>
      </c>
      <c r="E243" s="84" t="b">
        <v>1</v>
      </c>
      <c r="F243" s="84" t="b">
        <v>0</v>
      </c>
      <c r="G243" s="84" t="b">
        <v>0</v>
      </c>
    </row>
    <row r="244" spans="1:7" ht="15">
      <c r="A244" s="84" t="s">
        <v>2500</v>
      </c>
      <c r="B244" s="84">
        <v>2</v>
      </c>
      <c r="C244" s="118">
        <v>0.0040212307794935355</v>
      </c>
      <c r="D244" s="84" t="s">
        <v>2046</v>
      </c>
      <c r="E244" s="84" t="b">
        <v>0</v>
      </c>
      <c r="F244" s="84" t="b">
        <v>0</v>
      </c>
      <c r="G244" s="84" t="b">
        <v>0</v>
      </c>
    </row>
    <row r="245" spans="1:7" ht="15">
      <c r="A245" s="84" t="s">
        <v>2501</v>
      </c>
      <c r="B245" s="84">
        <v>2</v>
      </c>
      <c r="C245" s="118">
        <v>0.0040212307794935355</v>
      </c>
      <c r="D245" s="84" t="s">
        <v>2046</v>
      </c>
      <c r="E245" s="84" t="b">
        <v>0</v>
      </c>
      <c r="F245" s="84" t="b">
        <v>1</v>
      </c>
      <c r="G245" s="84" t="b">
        <v>0</v>
      </c>
    </row>
    <row r="246" spans="1:7" ht="15">
      <c r="A246" s="84" t="s">
        <v>2462</v>
      </c>
      <c r="B246" s="84">
        <v>2</v>
      </c>
      <c r="C246" s="118">
        <v>0.0040212307794935355</v>
      </c>
      <c r="D246" s="84" t="s">
        <v>2046</v>
      </c>
      <c r="E246" s="84" t="b">
        <v>0</v>
      </c>
      <c r="F246" s="84" t="b">
        <v>0</v>
      </c>
      <c r="G246" s="84" t="b">
        <v>0</v>
      </c>
    </row>
    <row r="247" spans="1:7" ht="15">
      <c r="A247" s="84" t="s">
        <v>2522</v>
      </c>
      <c r="B247" s="84">
        <v>2</v>
      </c>
      <c r="C247" s="118">
        <v>0.0040212307794935355</v>
      </c>
      <c r="D247" s="84" t="s">
        <v>2046</v>
      </c>
      <c r="E247" s="84" t="b">
        <v>1</v>
      </c>
      <c r="F247" s="84" t="b">
        <v>0</v>
      </c>
      <c r="G247" s="84" t="b">
        <v>0</v>
      </c>
    </row>
    <row r="248" spans="1:7" ht="15">
      <c r="A248" s="84" t="s">
        <v>2507</v>
      </c>
      <c r="B248" s="84">
        <v>2</v>
      </c>
      <c r="C248" s="118">
        <v>0.0040212307794935355</v>
      </c>
      <c r="D248" s="84" t="s">
        <v>2046</v>
      </c>
      <c r="E248" s="84" t="b">
        <v>0</v>
      </c>
      <c r="F248" s="84" t="b">
        <v>0</v>
      </c>
      <c r="G248" s="84" t="b">
        <v>0</v>
      </c>
    </row>
    <row r="249" spans="1:7" ht="15">
      <c r="A249" s="84" t="s">
        <v>2508</v>
      </c>
      <c r="B249" s="84">
        <v>2</v>
      </c>
      <c r="C249" s="118">
        <v>0.0040212307794935355</v>
      </c>
      <c r="D249" s="84" t="s">
        <v>2046</v>
      </c>
      <c r="E249" s="84" t="b">
        <v>0</v>
      </c>
      <c r="F249" s="84" t="b">
        <v>0</v>
      </c>
      <c r="G249" s="84" t="b">
        <v>0</v>
      </c>
    </row>
    <row r="250" spans="1:7" ht="15">
      <c r="A250" s="84" t="s">
        <v>2506</v>
      </c>
      <c r="B250" s="84">
        <v>2</v>
      </c>
      <c r="C250" s="118">
        <v>0.0040212307794935355</v>
      </c>
      <c r="D250" s="84" t="s">
        <v>2046</v>
      </c>
      <c r="E250" s="84" t="b">
        <v>0</v>
      </c>
      <c r="F250" s="84" t="b">
        <v>0</v>
      </c>
      <c r="G250" s="84" t="b">
        <v>0</v>
      </c>
    </row>
    <row r="251" spans="1:7" ht="15">
      <c r="A251" s="84" t="s">
        <v>2493</v>
      </c>
      <c r="B251" s="84">
        <v>2</v>
      </c>
      <c r="C251" s="118">
        <v>0.0040212307794935355</v>
      </c>
      <c r="D251" s="84" t="s">
        <v>2046</v>
      </c>
      <c r="E251" s="84" t="b">
        <v>0</v>
      </c>
      <c r="F251" s="84" t="b">
        <v>0</v>
      </c>
      <c r="G251" s="84" t="b">
        <v>0</v>
      </c>
    </row>
    <row r="252" spans="1:7" ht="15">
      <c r="A252" s="84" t="s">
        <v>2523</v>
      </c>
      <c r="B252" s="84">
        <v>2</v>
      </c>
      <c r="C252" s="118">
        <v>0.0040212307794935355</v>
      </c>
      <c r="D252" s="84" t="s">
        <v>2046</v>
      </c>
      <c r="E252" s="84" t="b">
        <v>0</v>
      </c>
      <c r="F252" s="84" t="b">
        <v>0</v>
      </c>
      <c r="G252" s="84" t="b">
        <v>0</v>
      </c>
    </row>
    <row r="253" spans="1:7" ht="15">
      <c r="A253" s="84" t="s">
        <v>2486</v>
      </c>
      <c r="B253" s="84">
        <v>2</v>
      </c>
      <c r="C253" s="118">
        <v>0.0040212307794935355</v>
      </c>
      <c r="D253" s="84" t="s">
        <v>2046</v>
      </c>
      <c r="E253" s="84" t="b">
        <v>1</v>
      </c>
      <c r="F253" s="84" t="b">
        <v>0</v>
      </c>
      <c r="G253" s="84" t="b">
        <v>0</v>
      </c>
    </row>
    <row r="254" spans="1:7" ht="15">
      <c r="A254" s="84" t="s">
        <v>2320</v>
      </c>
      <c r="B254" s="84">
        <v>2</v>
      </c>
      <c r="C254" s="118">
        <v>0.0040212307794935355</v>
      </c>
      <c r="D254" s="84" t="s">
        <v>2046</v>
      </c>
      <c r="E254" s="84" t="b">
        <v>0</v>
      </c>
      <c r="F254" s="84" t="b">
        <v>0</v>
      </c>
      <c r="G254" s="84" t="b">
        <v>0</v>
      </c>
    </row>
    <row r="255" spans="1:7" ht="15">
      <c r="A255" s="84" t="s">
        <v>2464</v>
      </c>
      <c r="B255" s="84">
        <v>2</v>
      </c>
      <c r="C255" s="118">
        <v>0.0040212307794935355</v>
      </c>
      <c r="D255" s="84" t="s">
        <v>2046</v>
      </c>
      <c r="E255" s="84" t="b">
        <v>0</v>
      </c>
      <c r="F255" s="84" t="b">
        <v>0</v>
      </c>
      <c r="G255" s="84" t="b">
        <v>0</v>
      </c>
    </row>
    <row r="256" spans="1:7" ht="15">
      <c r="A256" s="84" t="s">
        <v>2463</v>
      </c>
      <c r="B256" s="84">
        <v>2</v>
      </c>
      <c r="C256" s="118">
        <v>0.0040212307794935355</v>
      </c>
      <c r="D256" s="84" t="s">
        <v>2046</v>
      </c>
      <c r="E256" s="84" t="b">
        <v>0</v>
      </c>
      <c r="F256" s="84" t="b">
        <v>0</v>
      </c>
      <c r="G256" s="84" t="b">
        <v>0</v>
      </c>
    </row>
    <row r="257" spans="1:7" ht="15">
      <c r="A257" s="84" t="s">
        <v>2470</v>
      </c>
      <c r="B257" s="84">
        <v>2</v>
      </c>
      <c r="C257" s="118">
        <v>0.0040212307794935355</v>
      </c>
      <c r="D257" s="84" t="s">
        <v>2046</v>
      </c>
      <c r="E257" s="84" t="b">
        <v>0</v>
      </c>
      <c r="F257" s="84" t="b">
        <v>0</v>
      </c>
      <c r="G257" s="84" t="b">
        <v>0</v>
      </c>
    </row>
    <row r="258" spans="1:7" ht="15">
      <c r="A258" s="84" t="s">
        <v>2423</v>
      </c>
      <c r="B258" s="84">
        <v>2</v>
      </c>
      <c r="C258" s="118">
        <v>0.0040212307794935355</v>
      </c>
      <c r="D258" s="84" t="s">
        <v>2046</v>
      </c>
      <c r="E258" s="84" t="b">
        <v>0</v>
      </c>
      <c r="F258" s="84" t="b">
        <v>0</v>
      </c>
      <c r="G258" s="84" t="b">
        <v>0</v>
      </c>
    </row>
    <row r="259" spans="1:7" ht="15">
      <c r="A259" s="84" t="s">
        <v>245</v>
      </c>
      <c r="B259" s="84">
        <v>2</v>
      </c>
      <c r="C259" s="118">
        <v>0.0040212307794935355</v>
      </c>
      <c r="D259" s="84" t="s">
        <v>2046</v>
      </c>
      <c r="E259" s="84" t="b">
        <v>0</v>
      </c>
      <c r="F259" s="84" t="b">
        <v>0</v>
      </c>
      <c r="G259" s="84" t="b">
        <v>0</v>
      </c>
    </row>
    <row r="260" spans="1:7" ht="15">
      <c r="A260" s="84" t="s">
        <v>276</v>
      </c>
      <c r="B260" s="84">
        <v>2</v>
      </c>
      <c r="C260" s="118">
        <v>0.0040212307794935355</v>
      </c>
      <c r="D260" s="84" t="s">
        <v>2046</v>
      </c>
      <c r="E260" s="84" t="b">
        <v>0</v>
      </c>
      <c r="F260" s="84" t="b">
        <v>0</v>
      </c>
      <c r="G260" s="84" t="b">
        <v>0</v>
      </c>
    </row>
    <row r="261" spans="1:7" ht="15">
      <c r="A261" s="84" t="s">
        <v>2498</v>
      </c>
      <c r="B261" s="84">
        <v>2</v>
      </c>
      <c r="C261" s="118">
        <v>0.0040212307794935355</v>
      </c>
      <c r="D261" s="84" t="s">
        <v>2046</v>
      </c>
      <c r="E261" s="84" t="b">
        <v>0</v>
      </c>
      <c r="F261" s="84" t="b">
        <v>0</v>
      </c>
      <c r="G261" s="84" t="b">
        <v>0</v>
      </c>
    </row>
    <row r="262" spans="1:7" ht="15">
      <c r="A262" s="84" t="s">
        <v>2458</v>
      </c>
      <c r="B262" s="84">
        <v>2</v>
      </c>
      <c r="C262" s="118">
        <v>0.0040212307794935355</v>
      </c>
      <c r="D262" s="84" t="s">
        <v>2046</v>
      </c>
      <c r="E262" s="84" t="b">
        <v>0</v>
      </c>
      <c r="F262" s="84" t="b">
        <v>0</v>
      </c>
      <c r="G262" s="84" t="b">
        <v>0</v>
      </c>
    </row>
    <row r="263" spans="1:7" ht="15">
      <c r="A263" s="84" t="s">
        <v>2477</v>
      </c>
      <c r="B263" s="84">
        <v>2</v>
      </c>
      <c r="C263" s="118">
        <v>0.0040212307794935355</v>
      </c>
      <c r="D263" s="84" t="s">
        <v>2046</v>
      </c>
      <c r="E263" s="84" t="b">
        <v>0</v>
      </c>
      <c r="F263" s="84" t="b">
        <v>0</v>
      </c>
      <c r="G263" s="84" t="b">
        <v>0</v>
      </c>
    </row>
    <row r="264" spans="1:7" ht="15">
      <c r="A264" s="84" t="s">
        <v>283</v>
      </c>
      <c r="B264" s="84">
        <v>2</v>
      </c>
      <c r="C264" s="118">
        <v>0.0040212307794935355</v>
      </c>
      <c r="D264" s="84" t="s">
        <v>2046</v>
      </c>
      <c r="E264" s="84" t="b">
        <v>0</v>
      </c>
      <c r="F264" s="84" t="b">
        <v>0</v>
      </c>
      <c r="G264" s="84" t="b">
        <v>0</v>
      </c>
    </row>
    <row r="265" spans="1:7" ht="15">
      <c r="A265" s="84" t="s">
        <v>2445</v>
      </c>
      <c r="B265" s="84">
        <v>2</v>
      </c>
      <c r="C265" s="118">
        <v>0.0040212307794935355</v>
      </c>
      <c r="D265" s="84" t="s">
        <v>2046</v>
      </c>
      <c r="E265" s="84" t="b">
        <v>0</v>
      </c>
      <c r="F265" s="84" t="b">
        <v>0</v>
      </c>
      <c r="G265" s="84" t="b">
        <v>0</v>
      </c>
    </row>
    <row r="266" spans="1:7" ht="15">
      <c r="A266" s="84" t="s">
        <v>2491</v>
      </c>
      <c r="B266" s="84">
        <v>2</v>
      </c>
      <c r="C266" s="118">
        <v>0.0040212307794935355</v>
      </c>
      <c r="D266" s="84" t="s">
        <v>2046</v>
      </c>
      <c r="E266" s="84" t="b">
        <v>0</v>
      </c>
      <c r="F266" s="84" t="b">
        <v>0</v>
      </c>
      <c r="G266" s="84" t="b">
        <v>0</v>
      </c>
    </row>
    <row r="267" spans="1:7" ht="15">
      <c r="A267" s="84" t="s">
        <v>2492</v>
      </c>
      <c r="B267" s="84">
        <v>2</v>
      </c>
      <c r="C267" s="118">
        <v>0.0040212307794935355</v>
      </c>
      <c r="D267" s="84" t="s">
        <v>2046</v>
      </c>
      <c r="E267" s="84" t="b">
        <v>0</v>
      </c>
      <c r="F267" s="84" t="b">
        <v>0</v>
      </c>
      <c r="G267" s="84" t="b">
        <v>0</v>
      </c>
    </row>
    <row r="268" spans="1:7" ht="15">
      <c r="A268" s="84" t="s">
        <v>2448</v>
      </c>
      <c r="B268" s="84">
        <v>2</v>
      </c>
      <c r="C268" s="118">
        <v>0.0040212307794935355</v>
      </c>
      <c r="D268" s="84" t="s">
        <v>2046</v>
      </c>
      <c r="E268" s="84" t="b">
        <v>0</v>
      </c>
      <c r="F268" s="84" t="b">
        <v>0</v>
      </c>
      <c r="G268" s="84" t="b">
        <v>0</v>
      </c>
    </row>
    <row r="269" spans="1:7" ht="15">
      <c r="A269" s="84" t="s">
        <v>2495</v>
      </c>
      <c r="B269" s="84">
        <v>2</v>
      </c>
      <c r="C269" s="118">
        <v>0.0040212307794935355</v>
      </c>
      <c r="D269" s="84" t="s">
        <v>2046</v>
      </c>
      <c r="E269" s="84" t="b">
        <v>0</v>
      </c>
      <c r="F269" s="84" t="b">
        <v>0</v>
      </c>
      <c r="G269" s="84" t="b">
        <v>0</v>
      </c>
    </row>
    <row r="270" spans="1:7" ht="15">
      <c r="A270" s="84" t="s">
        <v>2393</v>
      </c>
      <c r="B270" s="84">
        <v>2</v>
      </c>
      <c r="C270" s="118">
        <v>0.0040212307794935355</v>
      </c>
      <c r="D270" s="84" t="s">
        <v>2046</v>
      </c>
      <c r="E270" s="84" t="b">
        <v>0</v>
      </c>
      <c r="F270" s="84" t="b">
        <v>0</v>
      </c>
      <c r="G270" s="84" t="b">
        <v>0</v>
      </c>
    </row>
    <row r="271" spans="1:7" ht="15">
      <c r="A271" s="84" t="s">
        <v>286</v>
      </c>
      <c r="B271" s="84">
        <v>2</v>
      </c>
      <c r="C271" s="118">
        <v>0.004733727810650888</v>
      </c>
      <c r="D271" s="84" t="s">
        <v>2046</v>
      </c>
      <c r="E271" s="84" t="b">
        <v>0</v>
      </c>
      <c r="F271" s="84" t="b">
        <v>0</v>
      </c>
      <c r="G271" s="84" t="b">
        <v>0</v>
      </c>
    </row>
    <row r="272" spans="1:7" ht="15">
      <c r="A272" s="84" t="s">
        <v>2465</v>
      </c>
      <c r="B272" s="84">
        <v>2</v>
      </c>
      <c r="C272" s="118">
        <v>0.0040212307794935355</v>
      </c>
      <c r="D272" s="84" t="s">
        <v>2046</v>
      </c>
      <c r="E272" s="84" t="b">
        <v>0</v>
      </c>
      <c r="F272" s="84" t="b">
        <v>0</v>
      </c>
      <c r="G272" s="84" t="b">
        <v>0</v>
      </c>
    </row>
    <row r="273" spans="1:7" ht="15">
      <c r="A273" s="84" t="s">
        <v>289</v>
      </c>
      <c r="B273" s="84">
        <v>2</v>
      </c>
      <c r="C273" s="118">
        <v>0.0040212307794935355</v>
      </c>
      <c r="D273" s="84" t="s">
        <v>2046</v>
      </c>
      <c r="E273" s="84" t="b">
        <v>0</v>
      </c>
      <c r="F273" s="84" t="b">
        <v>0</v>
      </c>
      <c r="G273" s="84" t="b">
        <v>0</v>
      </c>
    </row>
    <row r="274" spans="1:7" ht="15">
      <c r="A274" s="84" t="s">
        <v>2483</v>
      </c>
      <c r="B274" s="84">
        <v>2</v>
      </c>
      <c r="C274" s="118">
        <v>0.0040212307794935355</v>
      </c>
      <c r="D274" s="84" t="s">
        <v>2046</v>
      </c>
      <c r="E274" s="84" t="b">
        <v>0</v>
      </c>
      <c r="F274" s="84" t="b">
        <v>0</v>
      </c>
      <c r="G274" s="84" t="b">
        <v>0</v>
      </c>
    </row>
    <row r="275" spans="1:7" ht="15">
      <c r="A275" s="84" t="s">
        <v>253</v>
      </c>
      <c r="B275" s="84">
        <v>2</v>
      </c>
      <c r="C275" s="118">
        <v>0.0040212307794935355</v>
      </c>
      <c r="D275" s="84" t="s">
        <v>2046</v>
      </c>
      <c r="E275" s="84" t="b">
        <v>0</v>
      </c>
      <c r="F275" s="84" t="b">
        <v>0</v>
      </c>
      <c r="G275" s="84" t="b">
        <v>0</v>
      </c>
    </row>
    <row r="276" spans="1:7" ht="15">
      <c r="A276" s="84" t="s">
        <v>2481</v>
      </c>
      <c r="B276" s="84">
        <v>2</v>
      </c>
      <c r="C276" s="118">
        <v>0.0040212307794935355</v>
      </c>
      <c r="D276" s="84" t="s">
        <v>2046</v>
      </c>
      <c r="E276" s="84" t="b">
        <v>0</v>
      </c>
      <c r="F276" s="84" t="b">
        <v>0</v>
      </c>
      <c r="G276" s="84" t="b">
        <v>0</v>
      </c>
    </row>
    <row r="277" spans="1:7" ht="15">
      <c r="A277" s="84" t="s">
        <v>290</v>
      </c>
      <c r="B277" s="84">
        <v>2</v>
      </c>
      <c r="C277" s="118">
        <v>0.0040212307794935355</v>
      </c>
      <c r="D277" s="84" t="s">
        <v>2046</v>
      </c>
      <c r="E277" s="84" t="b">
        <v>0</v>
      </c>
      <c r="F277" s="84" t="b">
        <v>0</v>
      </c>
      <c r="G277" s="84" t="b">
        <v>0</v>
      </c>
    </row>
    <row r="278" spans="1:7" ht="15">
      <c r="A278" s="84" t="s">
        <v>2425</v>
      </c>
      <c r="B278" s="84">
        <v>2</v>
      </c>
      <c r="C278" s="118">
        <v>0.0040212307794935355</v>
      </c>
      <c r="D278" s="84" t="s">
        <v>2046</v>
      </c>
      <c r="E278" s="84" t="b">
        <v>0</v>
      </c>
      <c r="F278" s="84" t="b">
        <v>0</v>
      </c>
      <c r="G278" s="84" t="b">
        <v>0</v>
      </c>
    </row>
    <row r="279" spans="1:7" ht="15">
      <c r="A279" s="84" t="s">
        <v>2432</v>
      </c>
      <c r="B279" s="84">
        <v>2</v>
      </c>
      <c r="C279" s="118">
        <v>0.0040212307794935355</v>
      </c>
      <c r="D279" s="84" t="s">
        <v>2046</v>
      </c>
      <c r="E279" s="84" t="b">
        <v>0</v>
      </c>
      <c r="F279" s="84" t="b">
        <v>0</v>
      </c>
      <c r="G279" s="84" t="b">
        <v>0</v>
      </c>
    </row>
    <row r="280" spans="1:7" ht="15">
      <c r="A280" s="84" t="s">
        <v>295</v>
      </c>
      <c r="B280" s="84">
        <v>2</v>
      </c>
      <c r="C280" s="118">
        <v>0.0040212307794935355</v>
      </c>
      <c r="D280" s="84" t="s">
        <v>2046</v>
      </c>
      <c r="E280" s="84" t="b">
        <v>0</v>
      </c>
      <c r="F280" s="84" t="b">
        <v>0</v>
      </c>
      <c r="G280" s="84" t="b">
        <v>0</v>
      </c>
    </row>
    <row r="281" spans="1:7" ht="15">
      <c r="A281" s="84" t="s">
        <v>297</v>
      </c>
      <c r="B281" s="84">
        <v>2</v>
      </c>
      <c r="C281" s="118">
        <v>0.0040212307794935355</v>
      </c>
      <c r="D281" s="84" t="s">
        <v>2046</v>
      </c>
      <c r="E281" s="84" t="b">
        <v>0</v>
      </c>
      <c r="F281" s="84" t="b">
        <v>0</v>
      </c>
      <c r="G281" s="84" t="b">
        <v>0</v>
      </c>
    </row>
    <row r="282" spans="1:7" ht="15">
      <c r="A282" s="84" t="s">
        <v>2475</v>
      </c>
      <c r="B282" s="84">
        <v>2</v>
      </c>
      <c r="C282" s="118">
        <v>0.0040212307794935355</v>
      </c>
      <c r="D282" s="84" t="s">
        <v>2046</v>
      </c>
      <c r="E282" s="84" t="b">
        <v>0</v>
      </c>
      <c r="F282" s="84" t="b">
        <v>1</v>
      </c>
      <c r="G282" s="84" t="b">
        <v>0</v>
      </c>
    </row>
    <row r="283" spans="1:7" ht="15">
      <c r="A283" s="84" t="s">
        <v>2476</v>
      </c>
      <c r="B283" s="84">
        <v>2</v>
      </c>
      <c r="C283" s="118">
        <v>0.0040212307794935355</v>
      </c>
      <c r="D283" s="84" t="s">
        <v>2046</v>
      </c>
      <c r="E283" s="84" t="b">
        <v>0</v>
      </c>
      <c r="F283" s="84" t="b">
        <v>0</v>
      </c>
      <c r="G283" s="84" t="b">
        <v>0</v>
      </c>
    </row>
    <row r="284" spans="1:7" ht="15">
      <c r="A284" s="84" t="s">
        <v>2456</v>
      </c>
      <c r="B284" s="84">
        <v>2</v>
      </c>
      <c r="C284" s="118">
        <v>0.0040212307794935355</v>
      </c>
      <c r="D284" s="84" t="s">
        <v>2046</v>
      </c>
      <c r="E284" s="84" t="b">
        <v>0</v>
      </c>
      <c r="F284" s="84" t="b">
        <v>0</v>
      </c>
      <c r="G284" s="84" t="b">
        <v>0</v>
      </c>
    </row>
    <row r="285" spans="1:7" ht="15">
      <c r="A285" s="84" t="s">
        <v>2479</v>
      </c>
      <c r="B285" s="84">
        <v>2</v>
      </c>
      <c r="C285" s="118">
        <v>0.004733727810650888</v>
      </c>
      <c r="D285" s="84" t="s">
        <v>2046</v>
      </c>
      <c r="E285" s="84" t="b">
        <v>0</v>
      </c>
      <c r="F285" s="84" t="b">
        <v>0</v>
      </c>
      <c r="G285" s="84" t="b">
        <v>0</v>
      </c>
    </row>
    <row r="286" spans="1:7" ht="15">
      <c r="A286" s="84" t="s">
        <v>2480</v>
      </c>
      <c r="B286" s="84">
        <v>2</v>
      </c>
      <c r="C286" s="118">
        <v>0.004733727810650888</v>
      </c>
      <c r="D286" s="84" t="s">
        <v>2046</v>
      </c>
      <c r="E286" s="84" t="b">
        <v>0</v>
      </c>
      <c r="F286" s="84" t="b">
        <v>0</v>
      </c>
      <c r="G286" s="84" t="b">
        <v>0</v>
      </c>
    </row>
    <row r="287" spans="1:7" ht="15">
      <c r="A287" s="84" t="s">
        <v>2478</v>
      </c>
      <c r="B287" s="84">
        <v>2</v>
      </c>
      <c r="C287" s="118">
        <v>0.0040212307794935355</v>
      </c>
      <c r="D287" s="84" t="s">
        <v>2046</v>
      </c>
      <c r="E287" s="84" t="b">
        <v>0</v>
      </c>
      <c r="F287" s="84" t="b">
        <v>0</v>
      </c>
      <c r="G287" s="84" t="b">
        <v>0</v>
      </c>
    </row>
    <row r="288" spans="1:7" ht="15">
      <c r="A288" s="84" t="s">
        <v>2311</v>
      </c>
      <c r="B288" s="84">
        <v>2</v>
      </c>
      <c r="C288" s="118">
        <v>0.0040212307794935355</v>
      </c>
      <c r="D288" s="84" t="s">
        <v>2046</v>
      </c>
      <c r="E288" s="84" t="b">
        <v>0</v>
      </c>
      <c r="F288" s="84" t="b">
        <v>0</v>
      </c>
      <c r="G288" s="84" t="b">
        <v>0</v>
      </c>
    </row>
    <row r="289" spans="1:7" ht="15">
      <c r="A289" s="84" t="s">
        <v>314</v>
      </c>
      <c r="B289" s="84">
        <v>2</v>
      </c>
      <c r="C289" s="118">
        <v>0.0040212307794935355</v>
      </c>
      <c r="D289" s="84" t="s">
        <v>2046</v>
      </c>
      <c r="E289" s="84" t="b">
        <v>0</v>
      </c>
      <c r="F289" s="84" t="b">
        <v>0</v>
      </c>
      <c r="G289" s="84" t="b">
        <v>0</v>
      </c>
    </row>
    <row r="290" spans="1:7" ht="15">
      <c r="A290" s="84" t="s">
        <v>2452</v>
      </c>
      <c r="B290" s="84">
        <v>2</v>
      </c>
      <c r="C290" s="118">
        <v>0.0040212307794935355</v>
      </c>
      <c r="D290" s="84" t="s">
        <v>2046</v>
      </c>
      <c r="E290" s="84" t="b">
        <v>0</v>
      </c>
      <c r="F290" s="84" t="b">
        <v>0</v>
      </c>
      <c r="G290" s="84" t="b">
        <v>0</v>
      </c>
    </row>
    <row r="291" spans="1:7" ht="15">
      <c r="A291" s="84" t="s">
        <v>2455</v>
      </c>
      <c r="B291" s="84">
        <v>2</v>
      </c>
      <c r="C291" s="118">
        <v>0.0040212307794935355</v>
      </c>
      <c r="D291" s="84" t="s">
        <v>2046</v>
      </c>
      <c r="E291" s="84" t="b">
        <v>0</v>
      </c>
      <c r="F291" s="84" t="b">
        <v>0</v>
      </c>
      <c r="G291" s="84" t="b">
        <v>0</v>
      </c>
    </row>
    <row r="292" spans="1:7" ht="15">
      <c r="A292" s="84" t="s">
        <v>318</v>
      </c>
      <c r="B292" s="84">
        <v>2</v>
      </c>
      <c r="C292" s="118">
        <v>0.0040212307794935355</v>
      </c>
      <c r="D292" s="84" t="s">
        <v>2046</v>
      </c>
      <c r="E292" s="84" t="b">
        <v>0</v>
      </c>
      <c r="F292" s="84" t="b">
        <v>0</v>
      </c>
      <c r="G292" s="84" t="b">
        <v>0</v>
      </c>
    </row>
    <row r="293" spans="1:7" ht="15">
      <c r="A293" s="84" t="s">
        <v>2453</v>
      </c>
      <c r="B293" s="84">
        <v>2</v>
      </c>
      <c r="C293" s="118">
        <v>0.0040212307794935355</v>
      </c>
      <c r="D293" s="84" t="s">
        <v>2046</v>
      </c>
      <c r="E293" s="84" t="b">
        <v>0</v>
      </c>
      <c r="F293" s="84" t="b">
        <v>0</v>
      </c>
      <c r="G293" s="84" t="b">
        <v>0</v>
      </c>
    </row>
    <row r="294" spans="1:7" ht="15">
      <c r="A294" s="84" t="s">
        <v>321</v>
      </c>
      <c r="B294" s="84">
        <v>2</v>
      </c>
      <c r="C294" s="118">
        <v>0.0040212307794935355</v>
      </c>
      <c r="D294" s="84" t="s">
        <v>2046</v>
      </c>
      <c r="E294" s="84" t="b">
        <v>0</v>
      </c>
      <c r="F294" s="84" t="b">
        <v>0</v>
      </c>
      <c r="G294" s="84" t="b">
        <v>0</v>
      </c>
    </row>
    <row r="295" spans="1:7" ht="15">
      <c r="A295" s="84" t="s">
        <v>258</v>
      </c>
      <c r="B295" s="84">
        <v>2</v>
      </c>
      <c r="C295" s="118">
        <v>0.0040212307794935355</v>
      </c>
      <c r="D295" s="84" t="s">
        <v>2046</v>
      </c>
      <c r="E295" s="84" t="b">
        <v>0</v>
      </c>
      <c r="F295" s="84" t="b">
        <v>0</v>
      </c>
      <c r="G295" s="84" t="b">
        <v>0</v>
      </c>
    </row>
    <row r="296" spans="1:7" ht="15">
      <c r="A296" s="84" t="s">
        <v>2466</v>
      </c>
      <c r="B296" s="84">
        <v>2</v>
      </c>
      <c r="C296" s="118">
        <v>0.004733727810650888</v>
      </c>
      <c r="D296" s="84" t="s">
        <v>2046</v>
      </c>
      <c r="E296" s="84" t="b">
        <v>0</v>
      </c>
      <c r="F296" s="84" t="b">
        <v>0</v>
      </c>
      <c r="G296" s="84" t="b">
        <v>0</v>
      </c>
    </row>
    <row r="297" spans="1:7" ht="15">
      <c r="A297" s="84" t="s">
        <v>2467</v>
      </c>
      <c r="B297" s="84">
        <v>2</v>
      </c>
      <c r="C297" s="118">
        <v>0.004733727810650888</v>
      </c>
      <c r="D297" s="84" t="s">
        <v>2046</v>
      </c>
      <c r="E297" s="84" t="b">
        <v>0</v>
      </c>
      <c r="F297" s="84" t="b">
        <v>0</v>
      </c>
      <c r="G297" s="84" t="b">
        <v>0</v>
      </c>
    </row>
    <row r="298" spans="1:7" ht="15">
      <c r="A298" s="84" t="s">
        <v>2422</v>
      </c>
      <c r="B298" s="84">
        <v>2</v>
      </c>
      <c r="C298" s="118">
        <v>0.0040212307794935355</v>
      </c>
      <c r="D298" s="84" t="s">
        <v>2046</v>
      </c>
      <c r="E298" s="84" t="b">
        <v>0</v>
      </c>
      <c r="F298" s="84" t="b">
        <v>0</v>
      </c>
      <c r="G298" s="84" t="b">
        <v>0</v>
      </c>
    </row>
    <row r="299" spans="1:7" ht="15">
      <c r="A299" s="84" t="s">
        <v>2468</v>
      </c>
      <c r="B299" s="84">
        <v>2</v>
      </c>
      <c r="C299" s="118">
        <v>0.0040212307794935355</v>
      </c>
      <c r="D299" s="84" t="s">
        <v>2046</v>
      </c>
      <c r="E299" s="84" t="b">
        <v>0</v>
      </c>
      <c r="F299" s="84" t="b">
        <v>0</v>
      </c>
      <c r="G299" s="84" t="b">
        <v>0</v>
      </c>
    </row>
    <row r="300" spans="1:7" ht="15">
      <c r="A300" s="84" t="s">
        <v>2460</v>
      </c>
      <c r="B300" s="84">
        <v>2</v>
      </c>
      <c r="C300" s="118">
        <v>0.004733727810650888</v>
      </c>
      <c r="D300" s="84" t="s">
        <v>2046</v>
      </c>
      <c r="E300" s="84" t="b">
        <v>0</v>
      </c>
      <c r="F300" s="84" t="b">
        <v>0</v>
      </c>
      <c r="G300" s="84" t="b">
        <v>0</v>
      </c>
    </row>
    <row r="301" spans="1:7" ht="15">
      <c r="A301" s="84" t="s">
        <v>2444</v>
      </c>
      <c r="B301" s="84">
        <v>2</v>
      </c>
      <c r="C301" s="118">
        <v>0.0040212307794935355</v>
      </c>
      <c r="D301" s="84" t="s">
        <v>2046</v>
      </c>
      <c r="E301" s="84" t="b">
        <v>0</v>
      </c>
      <c r="F301" s="84" t="b">
        <v>1</v>
      </c>
      <c r="G301" s="84" t="b">
        <v>1</v>
      </c>
    </row>
    <row r="302" spans="1:7" ht="15">
      <c r="A302" s="84" t="s">
        <v>2461</v>
      </c>
      <c r="B302" s="84">
        <v>2</v>
      </c>
      <c r="C302" s="118">
        <v>0.004733727810650888</v>
      </c>
      <c r="D302" s="84" t="s">
        <v>2046</v>
      </c>
      <c r="E302" s="84" t="b">
        <v>0</v>
      </c>
      <c r="F302" s="84" t="b">
        <v>0</v>
      </c>
      <c r="G302" s="84" t="b">
        <v>0</v>
      </c>
    </row>
    <row r="303" spans="1:7" ht="15">
      <c r="A303" s="84" t="s">
        <v>2446</v>
      </c>
      <c r="B303" s="84">
        <v>2</v>
      </c>
      <c r="C303" s="118">
        <v>0.0040212307794935355</v>
      </c>
      <c r="D303" s="84" t="s">
        <v>2046</v>
      </c>
      <c r="E303" s="84" t="b">
        <v>0</v>
      </c>
      <c r="F303" s="84" t="b">
        <v>0</v>
      </c>
      <c r="G303" s="84" t="b">
        <v>0</v>
      </c>
    </row>
    <row r="304" spans="1:7" ht="15">
      <c r="A304" s="84" t="s">
        <v>2457</v>
      </c>
      <c r="B304" s="84">
        <v>2</v>
      </c>
      <c r="C304" s="118">
        <v>0.0040212307794935355</v>
      </c>
      <c r="D304" s="84" t="s">
        <v>2046</v>
      </c>
      <c r="E304" s="84" t="b">
        <v>0</v>
      </c>
      <c r="F304" s="84" t="b">
        <v>0</v>
      </c>
      <c r="G304" s="84" t="b">
        <v>0</v>
      </c>
    </row>
    <row r="305" spans="1:7" ht="15">
      <c r="A305" s="84" t="s">
        <v>328</v>
      </c>
      <c r="B305" s="84">
        <v>2</v>
      </c>
      <c r="C305" s="118">
        <v>0.0040212307794935355</v>
      </c>
      <c r="D305" s="84" t="s">
        <v>2046</v>
      </c>
      <c r="E305" s="84" t="b">
        <v>0</v>
      </c>
      <c r="F305" s="84" t="b">
        <v>0</v>
      </c>
      <c r="G305" s="84" t="b">
        <v>0</v>
      </c>
    </row>
    <row r="306" spans="1:7" ht="15">
      <c r="A306" s="84" t="s">
        <v>259</v>
      </c>
      <c r="B306" s="84">
        <v>2</v>
      </c>
      <c r="C306" s="118">
        <v>0.0040212307794935355</v>
      </c>
      <c r="D306" s="84" t="s">
        <v>2046</v>
      </c>
      <c r="E306" s="84" t="b">
        <v>0</v>
      </c>
      <c r="F306" s="84" t="b">
        <v>0</v>
      </c>
      <c r="G306" s="84" t="b">
        <v>0</v>
      </c>
    </row>
    <row r="307" spans="1:7" ht="15">
      <c r="A307" s="84" t="s">
        <v>2451</v>
      </c>
      <c r="B307" s="84">
        <v>2</v>
      </c>
      <c r="C307" s="118">
        <v>0.004733727810650888</v>
      </c>
      <c r="D307" s="84" t="s">
        <v>2046</v>
      </c>
      <c r="E307" s="84" t="b">
        <v>0</v>
      </c>
      <c r="F307" s="84" t="b">
        <v>0</v>
      </c>
      <c r="G307" s="84" t="b">
        <v>0</v>
      </c>
    </row>
    <row r="308" spans="1:7" ht="15">
      <c r="A308" s="84" t="s">
        <v>249</v>
      </c>
      <c r="B308" s="84">
        <v>50</v>
      </c>
      <c r="C308" s="118">
        <v>0</v>
      </c>
      <c r="D308" s="84" t="s">
        <v>2047</v>
      </c>
      <c r="E308" s="84" t="b">
        <v>0</v>
      </c>
      <c r="F308" s="84" t="b">
        <v>0</v>
      </c>
      <c r="G308" s="84" t="b">
        <v>0</v>
      </c>
    </row>
    <row r="309" spans="1:7" ht="15">
      <c r="A309" s="84" t="s">
        <v>267</v>
      </c>
      <c r="B309" s="84">
        <v>50</v>
      </c>
      <c r="C309" s="118">
        <v>0</v>
      </c>
      <c r="D309" s="84" t="s">
        <v>2047</v>
      </c>
      <c r="E309" s="84" t="b">
        <v>0</v>
      </c>
      <c r="F309" s="84" t="b">
        <v>0</v>
      </c>
      <c r="G309" s="84" t="b">
        <v>0</v>
      </c>
    </row>
    <row r="310" spans="1:7" ht="15">
      <c r="A310" s="84" t="s">
        <v>226</v>
      </c>
      <c r="B310" s="84">
        <v>41</v>
      </c>
      <c r="C310" s="118">
        <v>0.007182178968023608</v>
      </c>
      <c r="D310" s="84" t="s">
        <v>2047</v>
      </c>
      <c r="E310" s="84" t="b">
        <v>0</v>
      </c>
      <c r="F310" s="84" t="b">
        <v>0</v>
      </c>
      <c r="G310" s="84" t="b">
        <v>0</v>
      </c>
    </row>
    <row r="311" spans="1:7" ht="15">
      <c r="A311" s="84" t="s">
        <v>224</v>
      </c>
      <c r="B311" s="84">
        <v>30</v>
      </c>
      <c r="C311" s="118">
        <v>0.013527362781485145</v>
      </c>
      <c r="D311" s="84" t="s">
        <v>2047</v>
      </c>
      <c r="E311" s="84" t="b">
        <v>0</v>
      </c>
      <c r="F311" s="84" t="b">
        <v>0</v>
      </c>
      <c r="G311" s="84" t="b">
        <v>0</v>
      </c>
    </row>
    <row r="312" spans="1:7" ht="15">
      <c r="A312" s="84" t="s">
        <v>227</v>
      </c>
      <c r="B312" s="84">
        <v>16</v>
      </c>
      <c r="C312" s="118">
        <v>0.016092683631872978</v>
      </c>
      <c r="D312" s="84" t="s">
        <v>2047</v>
      </c>
      <c r="E312" s="84" t="b">
        <v>0</v>
      </c>
      <c r="F312" s="84" t="b">
        <v>0</v>
      </c>
      <c r="G312" s="84" t="b">
        <v>0</v>
      </c>
    </row>
    <row r="313" spans="1:7" ht="15">
      <c r="A313" s="84" t="s">
        <v>231</v>
      </c>
      <c r="B313" s="84">
        <v>12</v>
      </c>
      <c r="C313" s="118">
        <v>0.015116798982643755</v>
      </c>
      <c r="D313" s="84" t="s">
        <v>2047</v>
      </c>
      <c r="E313" s="84" t="b">
        <v>0</v>
      </c>
      <c r="F313" s="84" t="b">
        <v>0</v>
      </c>
      <c r="G313" s="84" t="b">
        <v>0</v>
      </c>
    </row>
    <row r="314" spans="1:7" ht="15">
      <c r="A314" s="84" t="s">
        <v>2136</v>
      </c>
      <c r="B314" s="84">
        <v>9</v>
      </c>
      <c r="C314" s="118">
        <v>0.014558780805074546</v>
      </c>
      <c r="D314" s="84" t="s">
        <v>2047</v>
      </c>
      <c r="E314" s="84" t="b">
        <v>0</v>
      </c>
      <c r="F314" s="84" t="b">
        <v>0</v>
      </c>
      <c r="G314" s="84" t="b">
        <v>0</v>
      </c>
    </row>
    <row r="315" spans="1:7" ht="15">
      <c r="A315" s="84" t="s">
        <v>232</v>
      </c>
      <c r="B315" s="84">
        <v>8</v>
      </c>
      <c r="C315" s="118">
        <v>0.012941138493399599</v>
      </c>
      <c r="D315" s="84" t="s">
        <v>2047</v>
      </c>
      <c r="E315" s="84" t="b">
        <v>0</v>
      </c>
      <c r="F315" s="84" t="b">
        <v>0</v>
      </c>
      <c r="G315" s="84" t="b">
        <v>0</v>
      </c>
    </row>
    <row r="316" spans="1:7" ht="15">
      <c r="A316" s="84" t="s">
        <v>2146</v>
      </c>
      <c r="B316" s="84">
        <v>8</v>
      </c>
      <c r="C316" s="118">
        <v>0.012941138493399599</v>
      </c>
      <c r="D316" s="84" t="s">
        <v>2047</v>
      </c>
      <c r="E316" s="84" t="b">
        <v>0</v>
      </c>
      <c r="F316" s="84" t="b">
        <v>1</v>
      </c>
      <c r="G316" s="84" t="b">
        <v>0</v>
      </c>
    </row>
    <row r="317" spans="1:7" ht="15">
      <c r="A317" s="84" t="s">
        <v>2147</v>
      </c>
      <c r="B317" s="84">
        <v>7</v>
      </c>
      <c r="C317" s="118">
        <v>0.012148584858236451</v>
      </c>
      <c r="D317" s="84" t="s">
        <v>2047</v>
      </c>
      <c r="E317" s="84" t="b">
        <v>0</v>
      </c>
      <c r="F317" s="84" t="b">
        <v>0</v>
      </c>
      <c r="G317" s="84" t="b">
        <v>0</v>
      </c>
    </row>
    <row r="318" spans="1:7" ht="15">
      <c r="A318" s="84" t="s">
        <v>2398</v>
      </c>
      <c r="B318" s="84">
        <v>7</v>
      </c>
      <c r="C318" s="118">
        <v>0.012148584858236451</v>
      </c>
      <c r="D318" s="84" t="s">
        <v>2047</v>
      </c>
      <c r="E318" s="84" t="b">
        <v>0</v>
      </c>
      <c r="F318" s="84" t="b">
        <v>0</v>
      </c>
      <c r="G318" s="84" t="b">
        <v>0</v>
      </c>
    </row>
    <row r="319" spans="1:7" ht="15">
      <c r="A319" s="84" t="s">
        <v>2399</v>
      </c>
      <c r="B319" s="84">
        <v>7</v>
      </c>
      <c r="C319" s="118">
        <v>0.012148584858236451</v>
      </c>
      <c r="D319" s="84" t="s">
        <v>2047</v>
      </c>
      <c r="E319" s="84" t="b">
        <v>0</v>
      </c>
      <c r="F319" s="84" t="b">
        <v>0</v>
      </c>
      <c r="G319" s="84" t="b">
        <v>0</v>
      </c>
    </row>
    <row r="320" spans="1:7" ht="15">
      <c r="A320" s="84" t="s">
        <v>2402</v>
      </c>
      <c r="B320" s="84">
        <v>6</v>
      </c>
      <c r="C320" s="118">
        <v>0.01122949699941921</v>
      </c>
      <c r="D320" s="84" t="s">
        <v>2047</v>
      </c>
      <c r="E320" s="84" t="b">
        <v>0</v>
      </c>
      <c r="F320" s="84" t="b">
        <v>0</v>
      </c>
      <c r="G320" s="84" t="b">
        <v>0</v>
      </c>
    </row>
    <row r="321" spans="1:7" ht="15">
      <c r="A321" s="84" t="s">
        <v>2397</v>
      </c>
      <c r="B321" s="84">
        <v>6</v>
      </c>
      <c r="C321" s="118">
        <v>0.01122949699941921</v>
      </c>
      <c r="D321" s="84" t="s">
        <v>2047</v>
      </c>
      <c r="E321" s="84" t="b">
        <v>0</v>
      </c>
      <c r="F321" s="84" t="b">
        <v>0</v>
      </c>
      <c r="G321" s="84" t="b">
        <v>0</v>
      </c>
    </row>
    <row r="322" spans="1:7" ht="15">
      <c r="A322" s="84" t="s">
        <v>2393</v>
      </c>
      <c r="B322" s="84">
        <v>6</v>
      </c>
      <c r="C322" s="118">
        <v>0.01122949699941921</v>
      </c>
      <c r="D322" s="84" t="s">
        <v>2047</v>
      </c>
      <c r="E322" s="84" t="b">
        <v>0</v>
      </c>
      <c r="F322" s="84" t="b">
        <v>0</v>
      </c>
      <c r="G322" s="84" t="b">
        <v>0</v>
      </c>
    </row>
    <row r="323" spans="1:7" ht="15">
      <c r="A323" s="84" t="s">
        <v>2396</v>
      </c>
      <c r="B323" s="84">
        <v>6</v>
      </c>
      <c r="C323" s="118">
        <v>0.01122949699941921</v>
      </c>
      <c r="D323" s="84" t="s">
        <v>2047</v>
      </c>
      <c r="E323" s="84" t="b">
        <v>0</v>
      </c>
      <c r="F323" s="84" t="b">
        <v>0</v>
      </c>
      <c r="G323" s="84" t="b">
        <v>0</v>
      </c>
    </row>
    <row r="324" spans="1:7" ht="15">
      <c r="A324" s="84" t="s">
        <v>2403</v>
      </c>
      <c r="B324" s="84">
        <v>6</v>
      </c>
      <c r="C324" s="118">
        <v>0.01122949699941921</v>
      </c>
      <c r="D324" s="84" t="s">
        <v>2047</v>
      </c>
      <c r="E324" s="84" t="b">
        <v>0</v>
      </c>
      <c r="F324" s="84" t="b">
        <v>0</v>
      </c>
      <c r="G324" s="84" t="b">
        <v>0</v>
      </c>
    </row>
    <row r="325" spans="1:7" ht="15">
      <c r="A325" s="84" t="s">
        <v>2404</v>
      </c>
      <c r="B325" s="84">
        <v>6</v>
      </c>
      <c r="C325" s="118">
        <v>0.01122949699941921</v>
      </c>
      <c r="D325" s="84" t="s">
        <v>2047</v>
      </c>
      <c r="E325" s="84" t="b">
        <v>0</v>
      </c>
      <c r="F325" s="84" t="b">
        <v>0</v>
      </c>
      <c r="G325" s="84" t="b">
        <v>0</v>
      </c>
    </row>
    <row r="326" spans="1:7" ht="15">
      <c r="A326" s="84" t="s">
        <v>2395</v>
      </c>
      <c r="B326" s="84">
        <v>6</v>
      </c>
      <c r="C326" s="118">
        <v>0.01122949699941921</v>
      </c>
      <c r="D326" s="84" t="s">
        <v>2047</v>
      </c>
      <c r="E326" s="84" t="b">
        <v>0</v>
      </c>
      <c r="F326" s="84" t="b">
        <v>0</v>
      </c>
      <c r="G326" s="84" t="b">
        <v>0</v>
      </c>
    </row>
    <row r="327" spans="1:7" ht="15">
      <c r="A327" s="84" t="s">
        <v>234</v>
      </c>
      <c r="B327" s="84">
        <v>5</v>
      </c>
      <c r="C327" s="118">
        <v>0.01016260162601626</v>
      </c>
      <c r="D327" s="84" t="s">
        <v>2047</v>
      </c>
      <c r="E327" s="84" t="b">
        <v>0</v>
      </c>
      <c r="F327" s="84" t="b">
        <v>0</v>
      </c>
      <c r="G327" s="84" t="b">
        <v>0</v>
      </c>
    </row>
    <row r="328" spans="1:7" ht="15">
      <c r="A328" s="84" t="s">
        <v>2408</v>
      </c>
      <c r="B328" s="84">
        <v>5</v>
      </c>
      <c r="C328" s="118">
        <v>0.01016260162601626</v>
      </c>
      <c r="D328" s="84" t="s">
        <v>2047</v>
      </c>
      <c r="E328" s="84" t="b">
        <v>0</v>
      </c>
      <c r="F328" s="84" t="b">
        <v>1</v>
      </c>
      <c r="G328" s="84" t="b">
        <v>0</v>
      </c>
    </row>
    <row r="329" spans="1:7" ht="15">
      <c r="A329" s="84" t="s">
        <v>233</v>
      </c>
      <c r="B329" s="84">
        <v>4</v>
      </c>
      <c r="C329" s="118">
        <v>0.008917967585431355</v>
      </c>
      <c r="D329" s="84" t="s">
        <v>2047</v>
      </c>
      <c r="E329" s="84" t="b">
        <v>0</v>
      </c>
      <c r="F329" s="84" t="b">
        <v>0</v>
      </c>
      <c r="G329" s="84" t="b">
        <v>0</v>
      </c>
    </row>
    <row r="330" spans="1:7" ht="15">
      <c r="A330" s="84" t="s">
        <v>2141</v>
      </c>
      <c r="B330" s="84">
        <v>4</v>
      </c>
      <c r="C330" s="118">
        <v>0.008917967585431355</v>
      </c>
      <c r="D330" s="84" t="s">
        <v>2047</v>
      </c>
      <c r="E330" s="84" t="b">
        <v>0</v>
      </c>
      <c r="F330" s="84" t="b">
        <v>0</v>
      </c>
      <c r="G330" s="84" t="b">
        <v>0</v>
      </c>
    </row>
    <row r="331" spans="1:7" ht="15">
      <c r="A331" s="84" t="s">
        <v>2401</v>
      </c>
      <c r="B331" s="84">
        <v>3</v>
      </c>
      <c r="C331" s="118">
        <v>0.007450297253758271</v>
      </c>
      <c r="D331" s="84" t="s">
        <v>2047</v>
      </c>
      <c r="E331" s="84" t="b">
        <v>0</v>
      </c>
      <c r="F331" s="84" t="b">
        <v>0</v>
      </c>
      <c r="G331" s="84" t="b">
        <v>0</v>
      </c>
    </row>
    <row r="332" spans="1:7" ht="15">
      <c r="A332" s="84" t="s">
        <v>225</v>
      </c>
      <c r="B332" s="84">
        <v>3</v>
      </c>
      <c r="C332" s="118">
        <v>0.007450297253758271</v>
      </c>
      <c r="D332" s="84" t="s">
        <v>2047</v>
      </c>
      <c r="E332" s="84" t="b">
        <v>0</v>
      </c>
      <c r="F332" s="84" t="b">
        <v>0</v>
      </c>
      <c r="G332" s="84" t="b">
        <v>0</v>
      </c>
    </row>
    <row r="333" spans="1:7" ht="15">
      <c r="A333" s="84" t="s">
        <v>2441</v>
      </c>
      <c r="B333" s="84">
        <v>3</v>
      </c>
      <c r="C333" s="118">
        <v>0.007450297253758271</v>
      </c>
      <c r="D333" s="84" t="s">
        <v>2047</v>
      </c>
      <c r="E333" s="84" t="b">
        <v>0</v>
      </c>
      <c r="F333" s="84" t="b">
        <v>0</v>
      </c>
      <c r="G333" s="84" t="b">
        <v>0</v>
      </c>
    </row>
    <row r="334" spans="1:7" ht="15">
      <c r="A334" s="84" t="s">
        <v>2394</v>
      </c>
      <c r="B334" s="84">
        <v>3</v>
      </c>
      <c r="C334" s="118">
        <v>0.007450297253758271</v>
      </c>
      <c r="D334" s="84" t="s">
        <v>2047</v>
      </c>
      <c r="E334" s="84" t="b">
        <v>0</v>
      </c>
      <c r="F334" s="84" t="b">
        <v>0</v>
      </c>
      <c r="G334" s="84" t="b">
        <v>0</v>
      </c>
    </row>
    <row r="335" spans="1:7" ht="15">
      <c r="A335" s="84" t="s">
        <v>2439</v>
      </c>
      <c r="B335" s="84">
        <v>3</v>
      </c>
      <c r="C335" s="118">
        <v>0.007450297253758271</v>
      </c>
      <c r="D335" s="84" t="s">
        <v>2047</v>
      </c>
      <c r="E335" s="84" t="b">
        <v>1</v>
      </c>
      <c r="F335" s="84" t="b">
        <v>0</v>
      </c>
      <c r="G335" s="84" t="b">
        <v>0</v>
      </c>
    </row>
    <row r="336" spans="1:7" ht="15">
      <c r="A336" s="84" t="s">
        <v>2418</v>
      </c>
      <c r="B336" s="84">
        <v>3</v>
      </c>
      <c r="C336" s="118">
        <v>0.007450297253758271</v>
      </c>
      <c r="D336" s="84" t="s">
        <v>2047</v>
      </c>
      <c r="E336" s="84" t="b">
        <v>0</v>
      </c>
      <c r="F336" s="84" t="b">
        <v>0</v>
      </c>
      <c r="G336" s="84" t="b">
        <v>0</v>
      </c>
    </row>
    <row r="337" spans="1:7" ht="15">
      <c r="A337" s="84" t="s">
        <v>2440</v>
      </c>
      <c r="B337" s="84">
        <v>3</v>
      </c>
      <c r="C337" s="118">
        <v>0.007450297253758271</v>
      </c>
      <c r="D337" s="84" t="s">
        <v>2047</v>
      </c>
      <c r="E337" s="84" t="b">
        <v>0</v>
      </c>
      <c r="F337" s="84" t="b">
        <v>0</v>
      </c>
      <c r="G337" s="84" t="b">
        <v>0</v>
      </c>
    </row>
    <row r="338" spans="1:7" ht="15">
      <c r="A338" s="84" t="s">
        <v>2311</v>
      </c>
      <c r="B338" s="84">
        <v>2</v>
      </c>
      <c r="C338" s="118">
        <v>0.005682682962081455</v>
      </c>
      <c r="D338" s="84" t="s">
        <v>2047</v>
      </c>
      <c r="E338" s="84" t="b">
        <v>0</v>
      </c>
      <c r="F338" s="84" t="b">
        <v>0</v>
      </c>
      <c r="G338" s="84" t="b">
        <v>0</v>
      </c>
    </row>
    <row r="339" spans="1:7" ht="15">
      <c r="A339" s="84" t="s">
        <v>2434</v>
      </c>
      <c r="B339" s="84">
        <v>2</v>
      </c>
      <c r="C339" s="118">
        <v>0.005682682962081455</v>
      </c>
      <c r="D339" s="84" t="s">
        <v>2047</v>
      </c>
      <c r="E339" s="84" t="b">
        <v>0</v>
      </c>
      <c r="F339" s="84" t="b">
        <v>0</v>
      </c>
      <c r="G339" s="84" t="b">
        <v>0</v>
      </c>
    </row>
    <row r="340" spans="1:7" ht="15">
      <c r="A340" s="84" t="s">
        <v>2520</v>
      </c>
      <c r="B340" s="84">
        <v>2</v>
      </c>
      <c r="C340" s="118">
        <v>0.005682682962081455</v>
      </c>
      <c r="D340" s="84" t="s">
        <v>2047</v>
      </c>
      <c r="E340" s="84" t="b">
        <v>0</v>
      </c>
      <c r="F340" s="84" t="b">
        <v>0</v>
      </c>
      <c r="G340" s="84" t="b">
        <v>0</v>
      </c>
    </row>
    <row r="341" spans="1:7" ht="15">
      <c r="A341" s="84" t="s">
        <v>2436</v>
      </c>
      <c r="B341" s="84">
        <v>2</v>
      </c>
      <c r="C341" s="118">
        <v>0.005682682962081455</v>
      </c>
      <c r="D341" s="84" t="s">
        <v>2047</v>
      </c>
      <c r="E341" s="84" t="b">
        <v>0</v>
      </c>
      <c r="F341" s="84" t="b">
        <v>0</v>
      </c>
      <c r="G341" s="84" t="b">
        <v>0</v>
      </c>
    </row>
    <row r="342" spans="1:7" ht="15">
      <c r="A342" s="84" t="s">
        <v>2400</v>
      </c>
      <c r="B342" s="84">
        <v>2</v>
      </c>
      <c r="C342" s="118">
        <v>0.005682682962081455</v>
      </c>
      <c r="D342" s="84" t="s">
        <v>2047</v>
      </c>
      <c r="E342" s="84" t="b">
        <v>0</v>
      </c>
      <c r="F342" s="84" t="b">
        <v>0</v>
      </c>
      <c r="G342" s="84" t="b">
        <v>0</v>
      </c>
    </row>
    <row r="343" spans="1:7" ht="15">
      <c r="A343" s="84" t="s">
        <v>2509</v>
      </c>
      <c r="B343" s="84">
        <v>2</v>
      </c>
      <c r="C343" s="118">
        <v>0.005682682962081455</v>
      </c>
      <c r="D343" s="84" t="s">
        <v>2047</v>
      </c>
      <c r="E343" s="84" t="b">
        <v>1</v>
      </c>
      <c r="F343" s="84" t="b">
        <v>0</v>
      </c>
      <c r="G343" s="84" t="b">
        <v>0</v>
      </c>
    </row>
    <row r="344" spans="1:7" ht="15">
      <c r="A344" s="84" t="s">
        <v>2513</v>
      </c>
      <c r="B344" s="84">
        <v>2</v>
      </c>
      <c r="C344" s="118">
        <v>0.005682682962081455</v>
      </c>
      <c r="D344" s="84" t="s">
        <v>2047</v>
      </c>
      <c r="E344" s="84" t="b">
        <v>0</v>
      </c>
      <c r="F344" s="84" t="b">
        <v>0</v>
      </c>
      <c r="G344" s="84" t="b">
        <v>0</v>
      </c>
    </row>
    <row r="345" spans="1:7" ht="15">
      <c r="A345" s="84" t="s">
        <v>2514</v>
      </c>
      <c r="B345" s="84">
        <v>2</v>
      </c>
      <c r="C345" s="118">
        <v>0.005682682962081455</v>
      </c>
      <c r="D345" s="84" t="s">
        <v>2047</v>
      </c>
      <c r="E345" s="84" t="b">
        <v>0</v>
      </c>
      <c r="F345" s="84" t="b">
        <v>0</v>
      </c>
      <c r="G345" s="84" t="b">
        <v>0</v>
      </c>
    </row>
    <row r="346" spans="1:7" ht="15">
      <c r="A346" s="84" t="s">
        <v>2515</v>
      </c>
      <c r="B346" s="84">
        <v>2</v>
      </c>
      <c r="C346" s="118">
        <v>0.005682682962081455</v>
      </c>
      <c r="D346" s="84" t="s">
        <v>2047</v>
      </c>
      <c r="E346" s="84" t="b">
        <v>0</v>
      </c>
      <c r="F346" s="84" t="b">
        <v>0</v>
      </c>
      <c r="G346" s="84" t="b">
        <v>0</v>
      </c>
    </row>
    <row r="347" spans="1:7" ht="15">
      <c r="A347" s="84" t="s">
        <v>2511</v>
      </c>
      <c r="B347" s="84">
        <v>2</v>
      </c>
      <c r="C347" s="118">
        <v>0.005682682962081455</v>
      </c>
      <c r="D347" s="84" t="s">
        <v>2047</v>
      </c>
      <c r="E347" s="84" t="b">
        <v>0</v>
      </c>
      <c r="F347" s="84" t="b">
        <v>0</v>
      </c>
      <c r="G347" s="84" t="b">
        <v>0</v>
      </c>
    </row>
    <row r="348" spans="1:7" ht="15">
      <c r="A348" s="84" t="s">
        <v>2512</v>
      </c>
      <c r="B348" s="84">
        <v>2</v>
      </c>
      <c r="C348" s="118">
        <v>0.005682682962081455</v>
      </c>
      <c r="D348" s="84" t="s">
        <v>2047</v>
      </c>
      <c r="E348" s="84" t="b">
        <v>0</v>
      </c>
      <c r="F348" s="84" t="b">
        <v>0</v>
      </c>
      <c r="G348" s="84" t="b">
        <v>0</v>
      </c>
    </row>
    <row r="349" spans="1:7" ht="15">
      <c r="A349" s="84" t="s">
        <v>2516</v>
      </c>
      <c r="B349" s="84">
        <v>2</v>
      </c>
      <c r="C349" s="118">
        <v>0.0069063821314472315</v>
      </c>
      <c r="D349" s="84" t="s">
        <v>2047</v>
      </c>
      <c r="E349" s="84" t="b">
        <v>0</v>
      </c>
      <c r="F349" s="84" t="b">
        <v>0</v>
      </c>
      <c r="G349" s="84" t="b">
        <v>0</v>
      </c>
    </row>
    <row r="350" spans="1:7" ht="15">
      <c r="A350" s="84" t="s">
        <v>249</v>
      </c>
      <c r="B350" s="84">
        <v>6</v>
      </c>
      <c r="C350" s="118">
        <v>0</v>
      </c>
      <c r="D350" s="84" t="s">
        <v>2048</v>
      </c>
      <c r="E350" s="84" t="b">
        <v>0</v>
      </c>
      <c r="F350" s="84" t="b">
        <v>0</v>
      </c>
      <c r="G350" s="84" t="b">
        <v>0</v>
      </c>
    </row>
    <row r="351" spans="1:7" ht="15">
      <c r="A351" s="84" t="s">
        <v>272</v>
      </c>
      <c r="B351" s="84">
        <v>5</v>
      </c>
      <c r="C351" s="118">
        <v>0.0076135813507331555</v>
      </c>
      <c r="D351" s="84" t="s">
        <v>2048</v>
      </c>
      <c r="E351" s="84" t="b">
        <v>0</v>
      </c>
      <c r="F351" s="84" t="b">
        <v>0</v>
      </c>
      <c r="G351" s="84" t="b">
        <v>0</v>
      </c>
    </row>
    <row r="352" spans="1:7" ht="15">
      <c r="A352" s="84" t="s">
        <v>2149</v>
      </c>
      <c r="B352" s="84">
        <v>2</v>
      </c>
      <c r="C352" s="118">
        <v>0.018350817489217786</v>
      </c>
      <c r="D352" s="84" t="s">
        <v>2048</v>
      </c>
      <c r="E352" s="84" t="b">
        <v>0</v>
      </c>
      <c r="F352" s="84" t="b">
        <v>0</v>
      </c>
      <c r="G352" s="84" t="b">
        <v>0</v>
      </c>
    </row>
    <row r="353" spans="1:7" ht="15">
      <c r="A353" s="84" t="s">
        <v>266</v>
      </c>
      <c r="B353" s="84">
        <v>2</v>
      </c>
      <c r="C353" s="118">
        <v>0</v>
      </c>
      <c r="D353" s="84" t="s">
        <v>2049</v>
      </c>
      <c r="E353" s="84" t="b">
        <v>0</v>
      </c>
      <c r="F353" s="84" t="b">
        <v>0</v>
      </c>
      <c r="G353" s="84" t="b">
        <v>0</v>
      </c>
    </row>
    <row r="354" spans="1:7" ht="15">
      <c r="A354" s="84" t="s">
        <v>249</v>
      </c>
      <c r="B354" s="84">
        <v>2</v>
      </c>
      <c r="C354" s="118">
        <v>0</v>
      </c>
      <c r="D354" s="84" t="s">
        <v>2049</v>
      </c>
      <c r="E354" s="84" t="b">
        <v>0</v>
      </c>
      <c r="F354" s="84" t="b">
        <v>0</v>
      </c>
      <c r="G354" s="84" t="b">
        <v>0</v>
      </c>
    </row>
    <row r="355" spans="1:7" ht="15">
      <c r="A355" s="84" t="s">
        <v>262</v>
      </c>
      <c r="B355" s="84">
        <v>5</v>
      </c>
      <c r="C355" s="118">
        <v>0</v>
      </c>
      <c r="D355" s="84" t="s">
        <v>2050</v>
      </c>
      <c r="E355" s="84" t="b">
        <v>0</v>
      </c>
      <c r="F355" s="84" t="b">
        <v>0</v>
      </c>
      <c r="G355" s="84" t="b">
        <v>0</v>
      </c>
    </row>
    <row r="356" spans="1:7" ht="15">
      <c r="A356" s="84" t="s">
        <v>249</v>
      </c>
      <c r="B356" s="84">
        <v>4</v>
      </c>
      <c r="C356" s="118">
        <v>0</v>
      </c>
      <c r="D356" s="84" t="s">
        <v>2050</v>
      </c>
      <c r="E356" s="84" t="b">
        <v>0</v>
      </c>
      <c r="F356" s="84" t="b">
        <v>0</v>
      </c>
      <c r="G356" s="84" t="b">
        <v>0</v>
      </c>
    </row>
    <row r="357" spans="1:7" ht="15">
      <c r="A357" s="84" t="s">
        <v>248</v>
      </c>
      <c r="B357" s="84">
        <v>3</v>
      </c>
      <c r="C357" s="118">
        <v>0.011358066964390904</v>
      </c>
      <c r="D357" s="84" t="s">
        <v>2050</v>
      </c>
      <c r="E357" s="84" t="b">
        <v>0</v>
      </c>
      <c r="F357" s="84" t="b">
        <v>0</v>
      </c>
      <c r="G357" s="84" t="b">
        <v>0</v>
      </c>
    </row>
    <row r="358" spans="1:7" ht="15">
      <c r="A358" s="84" t="s">
        <v>2152</v>
      </c>
      <c r="B358" s="84">
        <v>2</v>
      </c>
      <c r="C358" s="118">
        <v>0.018244242161453407</v>
      </c>
      <c r="D358" s="84" t="s">
        <v>2050</v>
      </c>
      <c r="E358" s="84" t="b">
        <v>1</v>
      </c>
      <c r="F358" s="84" t="b">
        <v>0</v>
      </c>
      <c r="G358" s="84" t="b">
        <v>0</v>
      </c>
    </row>
    <row r="359" spans="1:7" ht="15">
      <c r="A359" s="84" t="s">
        <v>2153</v>
      </c>
      <c r="B359" s="84">
        <v>2</v>
      </c>
      <c r="C359" s="118">
        <v>0.018244242161453407</v>
      </c>
      <c r="D359" s="84" t="s">
        <v>2050</v>
      </c>
      <c r="E359" s="84" t="b">
        <v>0</v>
      </c>
      <c r="F359" s="84" t="b">
        <v>0</v>
      </c>
      <c r="G359" s="84" t="b">
        <v>0</v>
      </c>
    </row>
    <row r="360" spans="1:7" ht="15">
      <c r="A360" s="84" t="s">
        <v>2154</v>
      </c>
      <c r="B360" s="84">
        <v>2</v>
      </c>
      <c r="C360" s="118">
        <v>0.018244242161453407</v>
      </c>
      <c r="D360" s="84" t="s">
        <v>2050</v>
      </c>
      <c r="E360" s="84" t="b">
        <v>0</v>
      </c>
      <c r="F360" s="84" t="b">
        <v>0</v>
      </c>
      <c r="G360" s="84" t="b">
        <v>0</v>
      </c>
    </row>
    <row r="361" spans="1:7" ht="15">
      <c r="A361" s="84" t="s">
        <v>290</v>
      </c>
      <c r="B361" s="84">
        <v>2</v>
      </c>
      <c r="C361" s="118">
        <v>0</v>
      </c>
      <c r="D361" s="84" t="s">
        <v>2051</v>
      </c>
      <c r="E361" s="84" t="b">
        <v>0</v>
      </c>
      <c r="F361" s="84" t="b">
        <v>0</v>
      </c>
      <c r="G361" s="84" t="b">
        <v>0</v>
      </c>
    </row>
    <row r="362" spans="1:7" ht="15">
      <c r="A362" s="84" t="s">
        <v>249</v>
      </c>
      <c r="B362" s="84">
        <v>2</v>
      </c>
      <c r="C362" s="118">
        <v>0</v>
      </c>
      <c r="D362" s="84" t="s">
        <v>2052</v>
      </c>
      <c r="E362" s="84" t="b">
        <v>0</v>
      </c>
      <c r="F362" s="84" t="b">
        <v>0</v>
      </c>
      <c r="G362" s="84" t="b">
        <v>0</v>
      </c>
    </row>
    <row r="363" spans="1:7" ht="15">
      <c r="A363" s="84" t="s">
        <v>2157</v>
      </c>
      <c r="B363" s="84">
        <v>2</v>
      </c>
      <c r="C363" s="118">
        <v>0</v>
      </c>
      <c r="D363" s="84" t="s">
        <v>2052</v>
      </c>
      <c r="E363" s="84" t="b">
        <v>0</v>
      </c>
      <c r="F363" s="84" t="b">
        <v>0</v>
      </c>
      <c r="G363" s="84" t="b">
        <v>0</v>
      </c>
    </row>
    <row r="364" spans="1:7" ht="15">
      <c r="A364" s="84" t="s">
        <v>2158</v>
      </c>
      <c r="B364" s="84">
        <v>2</v>
      </c>
      <c r="C364" s="118">
        <v>0.02617652136208532</v>
      </c>
      <c r="D364" s="84" t="s">
        <v>2052</v>
      </c>
      <c r="E364" s="84" t="b">
        <v>0</v>
      </c>
      <c r="F364" s="84" t="b">
        <v>0</v>
      </c>
      <c r="G364" s="84" t="b">
        <v>0</v>
      </c>
    </row>
    <row r="365" spans="1:7" ht="15">
      <c r="A365" s="84" t="s">
        <v>249</v>
      </c>
      <c r="B365" s="84">
        <v>5</v>
      </c>
      <c r="C365" s="118">
        <v>0</v>
      </c>
      <c r="D365" s="84" t="s">
        <v>2054</v>
      </c>
      <c r="E365" s="84" t="b">
        <v>0</v>
      </c>
      <c r="F365" s="84" t="b">
        <v>0</v>
      </c>
      <c r="G365"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2019-10-14T00:38:05Z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