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<sst xmlns="http://schemas.openxmlformats.org/spreadsheetml/2006/main" count="23158" uniqueCount="3948">
  <si>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</si>
  <si>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</si>
  <si>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</si>
  <si>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</si>
  <si>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</si>
  <si>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</si>
  <si>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</si>
  <si>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</si>
  <si>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</si>
  <si>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</si>
  <si>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</si>
  <si>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</si>
  <si>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</si>
  <si>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</si>
  <si>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</si>
  <si>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</si>
  <si>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</si>
  <si>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</si>
  <si>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</si>
  <si>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</si>
  <si>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</si>
  <si>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</si>
  <si>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</si>
  <si>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</si>
  <si>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</si>
  <si>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</si>
  <si>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</si>
  <si>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</si>
  <si>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</si>
  <si>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</si>
  <si>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</si>
  <si>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</si>
  <si>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</si>
  <si>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</si>
  <si>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</si>
  <si>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</si>
  <si>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</si>
  <si>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</si>
  <si>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</si>
  <si>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</si>
  <si>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</si>
  <si>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</si>
  <si>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</si>
  <si>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</si>
  <si>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</si>
  <si>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</si>
  <si>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</si>
  <si>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</si>
  <si>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</si>
  <si>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</si>
  <si>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</si>
  <si>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</si>
  <si>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</si>
  <si>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</si>
  <si>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</si>
  <si>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</si>
  <si>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</si>
  <si>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</si>
  <si>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</si>
  <si>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</si>
  <si>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</si>
  <si>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</si>
  <si>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</si>
  <si>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</si>
  <si>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</si>
  <si>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</si>
  <si>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</si>
  <si>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</si>
  <si>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</si>
  <si>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</si>
  <si>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</si>
  <si>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</si>
  <si>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</si>
  <si>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</si>
  <si>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</si>
  <si>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</si>
  <si>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</si>
  <si>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</si>
  <si>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</si>
  <si>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</si>
  <si>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</si>
  <si>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</si>
  <si>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</si>
  <si>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</si>
  <si>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</si>
  <si>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</si>
  <si>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</si>
  <si>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</si>
  <si>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</si>
  <si>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</si>
  <si>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</si>
  <si>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</si>
  <si>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</si>
  <si>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</si>
  <si>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</si>
  <si>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</si>
  <si>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</si>
  <si>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</si>
  <si>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</si>
  <si>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</si>
  <si>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</si>
  <si>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</si>
  <si>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</si>
  <si>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</si>
  <si>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</si>
  <si>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</si>
  <si>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</si>
  <si>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</si>
  <si>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</si>
  <si>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</si>
  <si>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</si>
  <si>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</si>
  <si>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</si>
  <si>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</si>
  <si>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</si>
  <si>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</si>
  <si>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</si>
  <si>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</si>
  <si>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</si>
  <si>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</si>
  <si>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</si>
  <si>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</si>
  <si>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</si>
  <si>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</si>
  <si>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</si>
  <si>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</si>
  <si>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</si>
  <si>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</si>
  <si>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</si>
  <si>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</si>
  <si>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</si>
  <si>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</si>
  <si>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</si>
  <si>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</si>
  <si>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</si>
  <si>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</si>
  <si>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</si>
  <si>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</si>
  <si>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</si>
  <si>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</si>
  <si>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</si>
  <si>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</si>
  <si>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</si>
  <si>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</si>
  <si>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</si>
  <si>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</si>
  <si>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</si>
  <si>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</si>
  <si>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</si>
  <si>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</si>
  <si>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</si>
  <si>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</si>
  <si>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</si>
  <si>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</si>
  <si>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</si>
  <si>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</si>
  <si>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</si>
  <si>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</si>
  <si>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</si>
  <si>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</si>
  <si>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</si>
  <si>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</si>
  <si>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</si>
  <si>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</si>
  <si>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</si>
  <si>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</si>
  <si>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</si>
  <si>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</si>
  <si>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</si>
  <si>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</si>
  <si>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</si>
  <si>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</si>
  <si>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</si>
  <si>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</si>
  <si>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</si>
  <si>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</si>
  <si>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</si>
  <si>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</si>
  <si>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</si>
  <si>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</si>
  <si>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</si>
  <si>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</si>
  <si>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</si>
  <si>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</si>
  <si>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</si>
  <si>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</si>
  <si>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</si>
  <si>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</si>
  <si>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</si>
  <si>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</si>
  <si>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</si>
  <si>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</si>
  <si>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</si>
  <si>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</si>
  <si>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</si>
  <si>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</si>
  <si>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</si>
  <si>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</si>
  <si>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</si>
  <si>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</si>
  <si>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</si>
  <si>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</si>
  <si>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</si>
  <si>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</si>
  <si>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</si>
  <si>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</si>
  <si>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</si>
  <si>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</si>
  <si>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</si>
  <si>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</si>
  <si>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</si>
  <si>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</si>
  <si>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xmacex</t>
  </si>
  <si>
    <t>profstevek</t>
  </si>
  <si>
    <t>tutormentorteam</t>
  </si>
  <si>
    <t>manthorp</t>
  </si>
  <si>
    <t>fiorellaconn</t>
  </si>
  <si>
    <t>pollenstudio</t>
  </si>
  <si>
    <t>avopq</t>
  </si>
  <si>
    <t>chronic0ps</t>
  </si>
  <si>
    <t>dendisuhubdy</t>
  </si>
  <si>
    <t>machine_ml</t>
  </si>
  <si>
    <t>nullnotes</t>
  </si>
  <si>
    <t>supposeiam</t>
  </si>
  <si>
    <t>derekr0ss</t>
  </si>
  <si>
    <t>theosrsorg</t>
  </si>
  <si>
    <t>chevyputrii</t>
  </si>
  <si>
    <t>brazoli</t>
  </si>
  <si>
    <t>donna_close</t>
  </si>
  <si>
    <t>misterdanielm</t>
  </si>
  <si>
    <t>abell_design</t>
  </si>
  <si>
    <t>owen_ubd</t>
  </si>
  <si>
    <t>jon_swords</t>
  </si>
  <si>
    <t>ravagephoto</t>
  </si>
  <si>
    <t>sjnrth</t>
  </si>
  <si>
    <t>ooof</t>
  </si>
  <si>
    <t>kerner_gary</t>
  </si>
  <si>
    <t>bpellegr_econ</t>
  </si>
  <si>
    <t>cardonanl</t>
  </si>
  <si>
    <t>karyprem</t>
  </si>
  <si>
    <t>biocomicals</t>
  </si>
  <si>
    <t>debienj</t>
  </si>
  <si>
    <t>ict690</t>
  </si>
  <si>
    <t>mv_pereirasilva</t>
  </si>
  <si>
    <t>danimallo1</t>
  </si>
  <si>
    <t>ifeanyidiaye</t>
  </si>
  <si>
    <t>herrrul</t>
  </si>
  <si>
    <t>edcouniandes</t>
  </si>
  <si>
    <t>vezziet</t>
  </si>
  <si>
    <t>ialexs</t>
  </si>
  <si>
    <t>kitsunegari13</t>
  </si>
  <si>
    <t>segolenemathieu</t>
  </si>
  <si>
    <t>mrminiki</t>
  </si>
  <si>
    <t>christinelocher</t>
  </si>
  <si>
    <t>sizuma090800</t>
  </si>
  <si>
    <t>wietsewind</t>
  </si>
  <si>
    <t>smellslike9</t>
  </si>
  <si>
    <t>laloumo</t>
  </si>
  <si>
    <t>bahs</t>
  </si>
  <si>
    <t>scott_bot</t>
  </si>
  <si>
    <t>tinkeringhuman</t>
  </si>
  <si>
    <t>kalanicraig</t>
  </si>
  <si>
    <t>rstatstweet</t>
  </si>
  <si>
    <t>gdeandajauregui</t>
  </si>
  <si>
    <t>ruydg</t>
  </si>
  <si>
    <t>ariful7079</t>
  </si>
  <si>
    <t>fadlan_anam</t>
  </si>
  <si>
    <t>tillgrallert</t>
  </si>
  <si>
    <t>digtalhumanatee</t>
  </si>
  <si>
    <t>electricarchaeo</t>
  </si>
  <si>
    <t>boogheta</t>
  </si>
  <si>
    <t>jacomyma</t>
  </si>
  <si>
    <t>amarlakel</t>
  </si>
  <si>
    <t>nicolas_hu</t>
  </si>
  <si>
    <t>reisoduke</t>
  </si>
  <si>
    <t>g_sylvestre</t>
  </si>
  <si>
    <t>competencerh2</t>
  </si>
  <si>
    <t>alexpinto83</t>
  </si>
  <si>
    <t>nathalie_pe</t>
  </si>
  <si>
    <t>soychicka</t>
  </si>
  <si>
    <t>mayirmamay14</t>
  </si>
  <si>
    <t>ethejournal</t>
  </si>
  <si>
    <t>dl_research</t>
  </si>
  <si>
    <t>jimmypashley</t>
  </si>
  <si>
    <t>iottogether</t>
  </si>
  <si>
    <t>outstandjing</t>
  </si>
  <si>
    <t>brookskaiser</t>
  </si>
  <si>
    <t>sbonet</t>
  </si>
  <si>
    <t>dylanjfoster</t>
  </si>
  <si>
    <t>socioviznet</t>
  </si>
  <si>
    <t>mihkal</t>
  </si>
  <si>
    <t>acheca7</t>
  </si>
  <si>
    <t>rya_ryzuka</t>
  </si>
  <si>
    <t>kemp_ebooks</t>
  </si>
  <si>
    <t>gutewebsites</t>
  </si>
  <si>
    <t>omo_west12</t>
  </si>
  <si>
    <t>henrimorrgh</t>
  </si>
  <si>
    <t>levyunipap</t>
  </si>
  <si>
    <t>f_depmann26</t>
  </si>
  <si>
    <t>roxmix</t>
  </si>
  <si>
    <t>brondickson</t>
  </si>
  <si>
    <t>netwarsystem</t>
  </si>
  <si>
    <t>damien_liccia</t>
  </si>
  <si>
    <t>svtux</t>
  </si>
  <si>
    <t>petitpixel29</t>
  </si>
  <si>
    <t>grandjeanmartin</t>
  </si>
  <si>
    <t>milaniolivera</t>
  </si>
  <si>
    <t>mikaeldewabrata</t>
  </si>
  <si>
    <t>newdesignkievua</t>
  </si>
  <si>
    <t>andrea_moro</t>
  </si>
  <si>
    <t>agephipopart</t>
  </si>
  <si>
    <t>mario_angst_sci</t>
  </si>
  <si>
    <t>nohemidecampos</t>
  </si>
  <si>
    <t>docassar</t>
  </si>
  <si>
    <t>chidambara09</t>
  </si>
  <si>
    <t>likely75463987</t>
  </si>
  <si>
    <t>bendobrown</t>
  </si>
  <si>
    <t>pd_mobileapps</t>
  </si>
  <si>
    <t>gamergeeknews</t>
  </si>
  <si>
    <t>naqiadaud</t>
  </si>
  <si>
    <t>elc_uoc</t>
  </si>
  <si>
    <t>jarango</t>
  </si>
  <si>
    <t>digitacy</t>
  </si>
  <si>
    <t>screamingfrog</t>
  </si>
  <si>
    <t>louisrosenfeld</t>
  </si>
  <si>
    <t>stlxcon</t>
  </si>
  <si>
    <t>rubaalhassani</t>
  </si>
  <si>
    <t>luca</t>
  </si>
  <si>
    <t>doriantaylor</t>
  </si>
  <si>
    <t>_marisela_10</t>
  </si>
  <si>
    <t>dsampaolo</t>
  </si>
  <si>
    <t>adrienrusso</t>
  </si>
  <si>
    <t>gephi</t>
  </si>
  <si>
    <t>chihacknight</t>
  </si>
  <si>
    <t>nodexl</t>
  </si>
  <si>
    <t>tableau</t>
  </si>
  <si>
    <t>chrisc737</t>
  </si>
  <si>
    <t>amiruulmr</t>
  </si>
  <si>
    <t>akhbarbeque</t>
  </si>
  <si>
    <t>hallawaysam</t>
  </si>
  <si>
    <t>bernardamus</t>
  </si>
  <si>
    <t>mikequindazzi</t>
  </si>
  <si>
    <t>unosml</t>
  </si>
  <si>
    <t>jeremyhl</t>
  </si>
  <si>
    <t>smr_foundation</t>
  </si>
  <si>
    <t>socioviz</t>
  </si>
  <si>
    <t>lecagle</t>
  </si>
  <si>
    <t>zowalla</t>
  </si>
  <si>
    <t>ubd_studio</t>
  </si>
  <si>
    <t>dogeatcog</t>
  </si>
  <si>
    <t>artskaizen</t>
  </si>
  <si>
    <t>yorkdesignweek</t>
  </si>
  <si>
    <t>milangacali</t>
  </si>
  <si>
    <t>camaba9</t>
  </si>
  <si>
    <t>sibirbil</t>
  </si>
  <si>
    <t>cienciasuandes</t>
  </si>
  <si>
    <t>timothyjgraham</t>
  </si>
  <si>
    <t>backblaze</t>
  </si>
  <si>
    <t>neo4j</t>
  </si>
  <si>
    <t>doculayer</t>
  </si>
  <si>
    <t>ibmwatson</t>
  </si>
  <si>
    <t>uber</t>
  </si>
  <si>
    <t>nytimes</t>
  </si>
  <si>
    <t>ryanmhorne</t>
  </si>
  <si>
    <t>drworsten</t>
  </si>
  <si>
    <t>cytoscape</t>
  </si>
  <si>
    <t>dataneel</t>
  </si>
  <si>
    <t>mspowerbi</t>
  </si>
  <si>
    <t>hanleywill</t>
  </si>
  <si>
    <t>maximromanov</t>
  </si>
  <si>
    <t>visibrain</t>
  </si>
  <si>
    <t>speyronnet</t>
  </si>
  <si>
    <t>uoc_research</t>
  </si>
  <si>
    <t>nidl_dcu</t>
  </si>
  <si>
    <t>jduart</t>
  </si>
  <si>
    <t>springeredu</t>
  </si>
  <si>
    <t>st</t>
  </si>
  <si>
    <t>realshawneib</t>
  </si>
  <si>
    <t>rintachos</t>
  </si>
  <si>
    <t>ismailfahmi</t>
  </si>
  <si>
    <t>alioilhan</t>
  </si>
  <si>
    <t>causalinf</t>
  </si>
  <si>
    <t>eraser</t>
  </si>
  <si>
    <t>gymshark</t>
  </si>
  <si>
    <t>gretathunberg</t>
  </si>
  <si>
    <t>jessbots</t>
  </si>
  <si>
    <t>graphistry</t>
  </si>
  <si>
    <t>threadreaderapp</t>
  </si>
  <si>
    <t>perseis13</t>
  </si>
  <si>
    <t>fcahen</t>
  </si>
  <si>
    <t>yrochat</t>
  </si>
  <si>
    <t>gcpcloud</t>
  </si>
  <si>
    <t>casper</t>
  </si>
  <si>
    <t>rmflight</t>
  </si>
  <si>
    <t>thomasp85</t>
  </si>
  <si>
    <t>rmaranhao</t>
  </si>
  <si>
    <t>ag74763313</t>
  </si>
  <si>
    <t>kajkunnas</t>
  </si>
  <si>
    <t>sjcporter</t>
  </si>
  <si>
    <t>belle_lopez</t>
  </si>
  <si>
    <t>filmregionsintl</t>
  </si>
  <si>
    <t>xcmuskogee</t>
  </si>
  <si>
    <t>vivianfrancos</t>
  </si>
  <si>
    <t>jacksonexchange</t>
  </si>
  <si>
    <t>bsolder</t>
  </si>
  <si>
    <t>exchangeclub</t>
  </si>
  <si>
    <t>mikeq</t>
  </si>
  <si>
    <t>santchiweb</t>
  </si>
  <si>
    <t>topcybernews</t>
  </si>
  <si>
    <t>connectedaction</t>
  </si>
  <si>
    <t>jaco</t>
  </si>
  <si>
    <t>stbridgetathena</t>
  </si>
  <si>
    <t>lurino</t>
  </si>
  <si>
    <t>louisvuitton</t>
  </si>
  <si>
    <t>imaaaan_1</t>
  </si>
  <si>
    <t>marcowenjones</t>
  </si>
  <si>
    <t>ronjeffries</t>
  </si>
  <si>
    <t>seolyzer_io</t>
  </si>
  <si>
    <t>reminestasio</t>
  </si>
  <si>
    <t>Mentions</t>
  </si>
  <si>
    <t>Replies to</t>
  </si>
  <si>
    <t>Those of you working with @Gephi: do you do the modularity calculation+color nodes by modularity. class as a routine? I am trying to unlearning the routine. #dataviz</t>
  </si>
  <si>
    <t>@tutormentorteam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t>
  </si>
  <si>
    <t>@profstevek @chihacknight @nodexl @Gephi Here's another article that shows network analysis that I've tried to get done. It focuses on Tu tor/Mentor Conferences I held for 20 years in Chicago.  Most recent work was by the IVMOOC at Indiana University.  https://t.co/KDa8ZLdkg6</t>
  </si>
  <si>
    <t>@profstevek @chihacknight @nodexl @Gephi On this page I show use of GIS maps to do network analysis of conference participation.  I think anyone hosting events could do this.  https://t.co/z20VH52bAR  These tools should be part of on-going process of community building. https://t.co/U9WvJbLq7E</t>
  </si>
  <si>
    <t>RT @jon_swords: I'm very excited about this graph. It's the creative industries in Yorks&amp;amp;Humb graphed in social network analysis software (…</t>
  </si>
  <si>
    <t>Great job honey, #2 _xD83D__xDE03_❤️!! @ChrisC737 , super proud of you! Your @tableau / #Gephi #dataviz is stunning!!!! https://t.co/GoolNuZ2kn</t>
  </si>
  <si>
    <t>@jon_swords @Gephi Hey, if you squint you can see us! Woo!</t>
  </si>
  <si>
    <t>@akhbarbeque @amiruulmr gephi</t>
  </si>
  <si>
    <t>@HallawaySam It's on my timeline over a month back.  There's even a YouTube video of taking the raw data set and making a map in Gephi.  I'll check for it, it's way back.  Everything you're asking has been gone over several times.</t>
  </si>
  <si>
    <t>Fruchterman Reingold's algorithm https://t.co/uqPvVMBSPj</t>
  </si>
  <si>
    <t>RT @chidambara09: @PD_MobileApps @Gephi @nodexl @Socioviz @smr_foundation @mihkal @JeremyHL @UNOSML @GamerGeekNews @MikeQuindazzi @Bernardamus ThAnk U 
Peter dyer 
@gephi / @socioviz / @nodexl via NODEXL 
#bigdata #healthcare #MachineLearning 
#Blockchain #banknifty #javascr…</t>
  </si>
  <si>
    <t>[در حال سر و کله زدن با gephi]</t>
  </si>
  <si>
    <t>Is anyone around here a # Gephi specialist with loads of patience and up for a challenge?</t>
  </si>
  <si>
    <t>@lecagle I'd love to talk R. Still learning over here as well. I'm mainly using it as a more flexible version of Gephi, but it's cool knowing that I can make it do pretty much anything I want so long as I essentially learn another language (or find someone that already knows it)!</t>
  </si>
  <si>
    <t>RT @luca: 17k accounts tweeted 45k times about #metwo. I visualized Retweets from early 26.07 to 27.07. afternoon. Each node is an account,…</t>
  </si>
  <si>
    <t>@zowalla Hello, could you please help me with Gephi installation on Windows? I have a problem</t>
  </si>
  <si>
    <t>Baca thread ini jadi tambah kerasa,  betapa pentingnya mahasiswa khususnya ilmu politik buat melek Gephi atau Drone Emprit https://t.co/Ul2dDu3U2w</t>
  </si>
  <si>
    <t>Para subir uma rede em sigma.js preciso ter uma servidor? Como funciona esse rolê?
Queria explorar uma rede, mas no Gephi é meio canseira as vezes. https://t.co/PlEfJSdFZV</t>
  </si>
  <si>
    <t>@jon_swords @Gephi Beautiful workJon</t>
  </si>
  <si>
    <t>@jon_swords @Gephi This is wonderful work Jon. We would most definitely like to speak to you about how we can profile this during @yorkdesignweek It would be great to speak about how we could integrate it and the work you are doing @ArtsKaizen @dogeatcog @ubd_studio</t>
  </si>
  <si>
    <t>@jon_swords @Gephi @yorkdesignweek @ArtsKaizen @dogeatcog @ubd_studio Yes of course!</t>
  </si>
  <si>
    <t>@owen_ubd @Gephi @yorkdesignweek @ArtsKaizen @dogeatcog @ubd_studio Hi Owen, thanks for the interest. Could you email me more info? My address is firstname.surname@york.ac.uk</t>
  </si>
  <si>
    <t>@jon_swords @Gephi That’s beautiful (especially if I’m in it _xD83D__xDE0A_) would be amazing if it were 3D (maybe it already is?)</t>
  </si>
  <si>
    <t>@ravagephoto @Gephi the software doesn't do 3D (afaik) but if you squint...</t>
  </si>
  <si>
    <t>Rainy Saturday morning = time to play around with some pretty network graphs in Gephi. ðŸ˜ðŸ¤“</t>
  </si>
  <si>
    <t>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t>
  </si>
  <si>
    <t>RT @NetwarSystem: #Power10 20% of the nodes, 10% of the total links, and it's computationally intractable with @Gephi. https://t.co/DuFxXv8â€¦</t>
  </si>
  <si>
    <t>A few people asked me how I made the network graph in my JMP. The answer is with the @Gephi OpenSource software. It lays out the nodes on a 2D surface using a gravity equation. I posted an animation on YouTube. Enjoy! https://t.co/iME8tcyuYm</t>
  </si>
  <si>
    <t>@camaba9 @milangacali Antes lo podÃ­a hacer porque donde trabajaba antes tenÃ­a acceso al API de Twitter para sacar datos hasta de un aÃ±o, y luego los subÃ­a a Gephi y sale :(</t>
  </si>
  <si>
    <t>Saquen el gephi de las bÃºsquedas en Google de los TT
Juan Gabriel
JosÃ© JosÃ©
Chabelo</t>
  </si>
  <si>
    <t>@sibirbil Gephi diye kullandigimiz bir program var orada page rank opsiyonu var sanirim sayfalarinda ornekleri de var https://t.co/R4szu6gYzA</t>
  </si>
  <si>
    <t>RT @jacomyma: Un chouette article qui raconte et prÃ©sente un crawl et une analyse visuelle du rÃ©seau hypertexte du secteur de lâ€™hydrogÃ¨ne eâ€¦</t>
  </si>
  <si>
    <t>Dear Students. If you are not yet familiar with Gephi, please check out this comprehensive tutorial video. Enjoy!
https://t.co/vnIJJpKt30</t>
  </si>
  <si>
    <t>LaboratÃ³rio de informÃ¡tica da FGV jÃ¡ tem instalado R, Gephi, NVivo, Bizagi para todos os usuÃ¡rios. Posso sentir inveja, nÃ£o posso?</t>
  </si>
  <si>
    <t>RT @BenDoBrown: With this unnatural network spotted, I want to know WHO they are. I have the labels in Gephi for the nodes as the account nâ€¦</t>
  </si>
  <si>
    <t>Something pretty made in @Gephi @AGephiPopArt #art https://t.co/xdLlBNzctZ</t>
  </si>
  <si>
    <t>I can improve Kafka-Graphs like GraphX / Gephi https://t.co/oMuI1xwx4v</t>
  </si>
  <si>
    <t>ðŸŒ Â¡Todo estÃ¡ conectado! Entiende el concepto de grafo, sus caracterÃ­sticas y aplicaciones usando el programa Open-Source, GEPHI.
â„¹ï¸ Para mÃ¡s informaciÃ³n ingresa al siguiente link:
https://t.co/OAWokeynFQ
@CienciasUAndes https://t.co/yJ1FIzIeD3</t>
  </si>
  <si>
    <t>@Timothyjgraham I figured out the problem I was having on Gephi and it was so basic ðŸ˜‚ðŸ˜­ rerunning force atlas restored the zoom function in overview</t>
  </si>
  <si>
    <t>People like colorful, looks-like-hightech complex graph.. here.. try Gephi.. 
Like Photoshopâ„¢ for graphs... https://t.co/CSH6dPKkHV
click click click... https://t.co/KdYyeyqbJI</t>
  </si>
  <si>
    <t>Je m'auto-forme au logiciel Gephi, j'ai envie de faire des graphes Ã  partir de tout maintenant.</t>
  </si>
  <si>
    <t>@kitsunegari13 Gephi cette drogue dure qui sÃ©vit dans les labos depuis quelques temps... (addict depuis 6mois)</t>
  </si>
  <si>
    <t>@ChristineLocher @Gephi ?</t>
  </si>
  <si>
    <t>@MrMiNiKi @Gephi am poking around on the website a bit --- looks like I'd need to get the data from somewhere else and they'd just visualize it?</t>
  </si>
  <si>
    <t>gephiãŒå…¨ãå‹•ã‹ãšã‚­ãƒ¬ã¦ã„ã‚‹</t>
  </si>
  <si>
    <t>@smellslike9 @backblaze @Gephi @neo4j I'm planning on quarterly full dumps. If you want near realtime results, you can use by BigQuery dataset, that's updated every few minutes.</t>
  </si>
  <si>
    <t>@WietseWind @backblaze Are you planning to release any daily/weekly/monthly updates? 
I've been wanting to get my hands dirty on some graph analysis of the ledger using @Gephi and @neo4j and this is a nice bootstrap. Thanks. Again.</t>
  </si>
  <si>
    <t>This video shows a social network analysis of named entities extracted from @nytimes articles on @Uber. The analysis was done using @IBMWatson, @Gephi and @doculayer. Sentiment between entities is indicated as green, red or blue (pos, neg, neut).
https://t.co/rd0WOy8hQ0</t>
  </si>
  <si>
    <t>Cash Investigation sur les travailleurs de lâ€™#IA : les politiques manquent dâ€™intelligence https://t.co/uSqLQ2DHLP par @g_sylvestre #cartographie #gephi #visibrain https://t.co/myokGo2FLM</t>
  </si>
  <si>
    <t>RT @jacomyma: Un chouette article qui raconte et présente un crawl et une analyse visuelle du réseau hypertexte du secteur de l’hydrogène e…</t>
  </si>
  <si>
    <t>RT @g_sylvestre: #CashInvestigation sur les travailleurs de lâ€™IA : les politiques manquent dâ€™intelligence, analyse des tweets sur la derniÃ¨â€¦</t>
  </si>
  <si>
    <t>@TinkeringHuman Gephi has JSON and SigmaJS exporter plugins, which allows for simple interactives, or you can save the network in common file format like GraphML, and then use a library like NetworkX to convert from graphml to the sort of JSON d3 can handle.
@RyanMHorne may have better advice.</t>
  </si>
  <si>
    <t>@scott_bot I'm wondering if you've found any easy ways to export interactive networks easily (say from Gephi) which could be added to a website?</t>
  </si>
  <si>
    <t>@DrWorsTen This was done in Gephi.</t>
  </si>
  <si>
    <t>@scott_bot @DrWorsTen Net.Create is not the easiest to install but once itâ€™s installed, it is very easy to use. My team and I wanted a platform to teach in that approximated Gephiâ€™s power and flexibility with a more friendly UI. Netcreate exports to Gephi, so best of both worlds.</t>
  </si>
  <si>
    <t>RT @gdeandajauregui: @ruydg Netwulf looks real cool my #python-loving friend! There are nice #rstats tools also, like snahelper https://t.câ€¦</t>
  </si>
  <si>
    <t>@ruydg Netwulf looks real cool my #python-loving friend! There are nice #rstats tools also, like snahelper https://t.co/H5JNSCegam ... and there's always good ol'  @Gephi which shares some of @cytoscape's look and feel ... maybe someone else has other good tools?</t>
  </si>
  <si>
    <t>@gdeandajauregui @Gephi @cytoscape Definitely all good tools. Looking for a network viz that can run inside jupyter like I guess snahelper can. A big plus for Netwulf that I could see from their code is that they use javascript which is always good for tools running inside browsers!</t>
  </si>
  <si>
    <t>@DataNeel @Gephi Nice...,.</t>
  </si>
  <si>
    <t>RT @mihkal: VedÃ¤n workshoppia RajapintapÃ¤ivillÃ¤ sosiaalisen median analysoinnista. TyÃ¶kaluina @nodexl @Gephi @SocioVizNet ja @MSPowerBI 
Oâ€¦</t>
  </si>
  <si>
    <t>RT @jacomyma: @boogheta @amarlakel @Gephi Yep @boogheta a raison. Ca merge sur les id. Le truc Ã  faire c'est ouvrir le rÃ©seau 1, puis le rÃ©â€¦</t>
  </si>
  <si>
    <t>Ù…Ø§ Ø´Ø§Ø¡ Ø§Ù„Ù„Ù‡!! I just updated to a new computer and the latest macOS (jumping four versions) and finally #Gephi can render Arabic script. #dhib2019 #digitalhumanities. Did you know this already? @maximromanov @HanleyWill https://t.co/Hv8e7clfau</t>
  </si>
  <si>
    <t>RT @tillgrallert: Ù…Ø§ Ø´Ø§Ø¡ Ø§Ù„Ù„Ù‡!! I just updated to a new computer and the latest macOS (jumping four versions) and finally #Gephi can renderâ€¦</t>
  </si>
  <si>
    <t>9.5) Layout algorithms optimized for smaller graphs are usually better at reducing edge-crossing than ones optimized for larger graphs. So if you're using Gephi, for example, to get the ball rolling you might want to use Yifan Hu instead of Force Atlas 2.</t>
  </si>
  <si>
    <t>@scott_bot I'm going to do a little network workshop, and I was thinking of doing R or Python rather than gephi, to get away from thirty minutes of me saying click this then this then click over here then here...</t>
  </si>
  <si>
    <t>@amarlakel @jacomyma @Gephi De mÃ©moire je crois que le merge marche en rÃ©important un nouveau csv, mais uniquement sur l'id, donc il faut probablement faire le matching sur le label Ã  part d'abord puis charger le nouveau CSV</t>
  </si>
  <si>
    <t>@boogheta @amarlakel @Gephi Yep @boogheta a raison. Ca merge sur les id. Le truc Ã  faire c'est ouvrir le rÃ©seau 1, puis le rÃ©seau 2 (ou importer le CSV des noeuds) et cocher la case "append" dans le panneau d'ouverture.  https://t.co/fErln9eHHv</t>
  </si>
  <si>
    <t>@amarlakel @boogheta @Gephi Non c'est bon, en important le csv comme table des noeuds depuis le laboratoire de donnÃ©es, ca va faire pareil. Comme "append" un rÃ©seau sans liens, quoi.</t>
  </si>
  <si>
    <t>@jacomyma @boogheta @Gephi En fait le second set, c'est pas un rÃ©seau. C'est des datas qui viennent enrichir le set 1 et le seul point commun c'est l'url comme clÃ©s unique... Je sais pas si je dis pas une c....</t>
  </si>
  <si>
    <t>@jacomyma @boogheta @Gephi Txxx</t>
  </si>
  <si>
    <t>Heeelllooooooo @jacomyma Peut-on dans @Gephi  merger la table de noeuds avec un csv externe pour ajouter des variables d'une autre source ? Genre merge( by="label")</t>
  </si>
  <si>
    <t>Identifier des signaux faibles sur Twitter, focus sur les acteurs franÃ§ais de la #cybersÃ©curitÃ©  avec @visibrain et @Gephi #ces2019 #IA #bigdata #innovation #datavizualization #veille #cybersecurity #RGPD #HIBP https://t.co/nttyB7NiwS</t>
  </si>
  <si>
    <t>#CashInvestigation sur les travailleurs de lâ€™IA : les politiques manquent dâ€™intelligence, analyse des tweets sur la derniÃ¨re Ã©mission d'Elise Lucet via @Gephi et @Visibrain  #datavizualization #bigdata #IA #ereputation #ubereats #Gâ€¦https://t.co/kKl3VsDSlC https://t.co/4j3w1QJtNv</t>
  </si>
  <si>
    <t>RT @g_sylvestre: Identifier des signaux faibles sur Twitter, focus sur les acteurs franÃ§ais de la #cybersÃ©curitÃ©  avec @visibrain et @Gephiâ€¦</t>
  </si>
  <si>
    <t>L'outil Gephi pour vÃ©rifier son maillage interne i.e. la transmission de popularitÃ© entre les pages @speyronnet #wls19 https://t.co/jH1u3u5Mlu</t>
  </si>
  <si>
    <t>RT @AlexPinto83: L'outil Gephi pour vÃ©rifier son maillage interne i.e. la transmission de popularitÃ© entre les pages @speyronnet #wls19 httâ€¦</t>
  </si>
  <si>
    <t>@nrauhauser @Gephi yep, Maltego.  nodes weighted on in+out, I think.</t>
  </si>
  <si>
    <t>RT @soychicka: @nrauhauser @Gephi yep, Maltego.  nodes weighted on in+out, I think.</t>
  </si>
  <si>
    <t>JUST PUBLISHED: Online module login data as a proxy measure of student engagement: the case of myUnisa, MoyaMA, Flipgrid &amp;amp; Gephi at an ODeL institution in #SouthAfrica by Chaka Chaka &amp;amp; Tlatso Nkhobo https://t.co/S4DoRxAAOg
cc @SpringerEdu @jduart @NIDL_DCU @eLC_UOC @UOC_research</t>
  </si>
  <si>
    <t>RT @ETHEjournal: JUST PUBLISHED: Online module login data as a proxy measure of student engagement: the case of myUnisa, MoyaMA, Flipgrid &amp;amp;…</t>
  </si>
  <si>
    <t>RT @BenDoBrown: This is a representation of all of the twitter activity I captured. The dots are the nodes which are accounts. The lines be…</t>
  </si>
  <si>
    <t>RT @docassar: gephi via NodeXL https://t.co/q8kwwj2lRG
@gephi
@netwarsystem
@docassar
@chidambara09
@jon_swords
@realshawneib
@jacomyma
@st…</t>
  </si>
  <si>
    <t>@ismailfahmi @rintachos Duluuu banget, belajar SNA pakai NodeXL sama Gephi. Bagaimanapun, twitter ini masih jd lahan penelitian yg cukup subur ya. 
Semoga makin banyak orang yg mau berbagi obrolan yg berkualitas.</t>
  </si>
  <si>
    <t>@causalinf @AliOilhan For free, Basic word networks can be built using wordij and visualized / analyzed well in gephi</t>
  </si>
  <si>
    <t>@eraser Está hecho con https://t.co/5PUk1tEbGl En este grupo de Linkedin tienes un PDF donde puedes hacer búsquedas y zoom https://t.co/5rXCPV3y7D</t>
  </si>
  <si>
    <t>RT @BenDoBrown: With this unnatural network spotted, I want to know WHO they are. I have the labels in Gephi for the nodes as the account n…</t>
  </si>
  <si>
    <t>Vedän workshoppia Rajapintapäivillä sosiaalisen median analysoinnista. Työkaluina @nodexl @Gephi @SocioVizNet ja @MSPowerBI 
Osallistujille lisenssit @nodexl ja @SocioVizNet 2kk.
@gephi ja @MSPowerBI ovat ilmaisia.
Tervetuloa verkostoanalyysin ihmeelliseen maailmaan https://t.co/guuXh2iH1J</t>
  </si>
  <si>
    <t>Herramienta que he descubierto hoyp: puedes visualizar grafos grandes (y ponerles colores y movidas varias que aÃºn no he aprendido) con Python + Networkx + Gephi.
Python guarda el grafo con networkx, que permite escribir en .gexf y que puedes abrir con Gephi y sale algo asÃ­: https://t.co/82K7iVkis1</t>
  </si>
  <si>
    <t>Proyecto felizmente terminado por ahora. He subido a Github el código junto a cosas a mejorar, por si alguien quiere echarle un ojo alguna vez a cómo hacer los grafos con Networkx y Gephi.
https://t.co/P1gI57ujTK</t>
  </si>
  <si>
    <t>Jaman di U*** MK metodologi penelitian tu gitu2 aja dan datarrrr banget aka membosankan. Tp sejak di P*********, MK itu jd menantang dan nyenengin karena ga cuma bahas LB, RM, teori penelitian dll. Tp dikenalin software gephi, gambit, Maxqda, dan ngolah data jd seseru itu</t>
  </si>
  <si>
    <t>gephi debuz a nonfrimmible toc</t>
  </si>
  <si>
    <t>RT @digitacy: Visualizing @Gymshark website structure "The Jellyfish"
Each of those pink clusters is a category!
I analyzed 10 ecommerce…</t>
  </si>
  <si>
    <t>Hay trending topic de #DeboDecir ... y Debo decir valga la redundancia que hay una polarización bastante marcada. #Gephi lo dice</t>
  </si>
  <si>
    <t>RT @NetwarSystem: @JessBots @Gephi 15) @GretaThunberg's influence isn't due to many #ExtinctionRebellion followers - it's because she has a…</t>
  </si>
  <si>
    <t>RT @NetwarSystem: @JessBots 14) #ExtinctionRebellion's network is ponderous for @Gephi. Here are the top influencers, according to PageRank…</t>
  </si>
  <si>
    <t>@Gephi Do I work to port our GML output to a form @Graphistry will take, or get going on a @Neo4j load of this content?</t>
  </si>
  <si>
    <t>@JessBots @Gephi @GretaThunberg @threadreaderapp unroll</t>
  </si>
  <si>
    <t>@JessBots @Gephi 15) @GretaThunberg's influence isn't due to many #ExtinctionRebellion followers - it's because she has attracted some of the very biggest accounts: https://t.co/BOKGectNaI</t>
  </si>
  <si>
    <t>@JessBots @Gephi @GretaThunberg 16) That's enough of that. Any requests?</t>
  </si>
  <si>
    <t>@JessBots 14) #ExtinctionRebellion's network is ponderous for @Gephi. Here are the top influencers, according to PageRank. https://t.co/go09n7xxQF</t>
  </si>
  <si>
    <t>@Perseis13 Oui on peut dire ça ! Après celle-là est un brouillon. D'habitude je réalise cela avec le logiciel gephi, mais je me suis amusé à reproduire le process habituel sur R et ma foi le rendu est sympathique.</t>
  </si>
  <si>
    <t>@PetitPixel29 @FCahen Merci _xD83D__xDE0A__xD83E__xDD70_
Je suis flatté ! Et je peux dire ici que je trouve ton travail avec Gephi dans ta discipline juste génial _xD83D__xDC4D_</t>
  </si>
  <si>
    <t>@FCahen @SVTux … je m'y suis plongée. Quand j'ai découvert Gephi et que j'ai commencé à l'utiliser, en fait ! _xD83D__xDE09_</t>
  </si>
  <si>
    <t>@FCahen @SVTux Il faut avoir un temps vaguement "officiel", et pouvoir utiliser un diaporama, projeter Gephi, avoir une attention un peu suivie pendant 20-30 minutes.</t>
  </si>
  <si>
    <t>@GrandjeanMartin @FCahen @Gephi @yrochat Bonjour @GrandjeanMartin, et merci pour le retour ! Puis-je vous ajouter à notre liste de diffusion sur les graphes en littérature ? Je n'ai pas beaucoup de temps là tout de suite pour échanger, mais je serai ravie le le faire ultérieurement ! _xD83D__xDE42__xD83D__xDE00__xD83D__xDE03_</t>
  </si>
  <si>
    <t>@PetitPixel29 @FCahen @Gephi Et je vois que @yrochat a déjà pointé vers notre projet d’il y a quelques années (https://t.co/HnXPiLYbNm voir aussi le papier dans la rubrique « about »), plus proche de votre corpus francophone et destiné à un usage réflexif/pédagogique.</t>
  </si>
  <si>
    <t>@PetitPixel29 @FCahen @Gephi @yrochat Très bien, à votre disposition !</t>
  </si>
  <si>
    <t>@PetitPixel29 @FCahen Bonjour @PetitPixel29, et merci @FCahen pour la mise en contact! Super votre introduction à Bajazet avec des graphes et votre usage de @Gephi. Je m’étais bien amusé avec Shakespeare (https://t.co/HJCRU1XT7Y), sans être un spécialiste de littérature.</t>
  </si>
  <si>
    <t>@digitacy @Gymshark @screamingfrog @GCPcloud @Gephi Wonder what's your take away after having literally burned time, money and "polluted" the world with something that - as per your admission - didn't give anything in return.</t>
  </si>
  <si>
    <t>RT @digitacy: Visualizing @Casper website structure "The Supernova"
I analyzed 10 ecommerce websites, crawled 50M+ pages with @screamingfr…</t>
  </si>
  <si>
    <t>@thomasp85 @rmflight It's amazing, that's gonna be my new top rec in teaching now! Thoughts on multi-level graphs? That's where I still resort to Gephi - I find it useful to tweak layout algos separately for different levels of a ml graph, eg. banner pic for a non-informative but pretty example</t>
  </si>
  <si>
    <t>gephi via NodeXL https://t.co/gpMguN0VKq
@gephi
@netwarsystem
@docassar
@chidambara09
@jon_swords
@realshawneib
@jacomyma
@stbridgetathena
@owen_ubd
@rmaranhao
Top hashtags:
#bigdata
#gephi
#cybersécurité
#iot
#ai
#finserv
#futureofwork
#dataviz
#ausvotes
#power10</t>
  </si>
  <si>
    <t>gephi via NodeXL https://t.co/q8kwwj2lRG
@gephi
@netwarsystem
@docassar
@chidambara09
@jon_swords
@realshawneib
@jacomyma
@stbridgetathena
@owen_ubd
@rmaranhao
Top hashtags:
#bigdata
#gephi
#cybersécurité
#iot
#ai
#finserv
#futureofwork
#dataviz
#ausvotes
#power10</t>
  </si>
  <si>
    <t>gephi via NodeXL https://t.co/5mGmPXDkXO
@gephi
@bendobrown
@mihkal
@chidambara09
@belle_lopez
@sjcporter
@netwarsystem
@kajkunnas
@realshawneib
@ag74763313
Top hashtags:
#sacktomwatson
#bigdata
#ai
#iot
#cybersécurité
#gephi
#futureofwork
#finserv
#purduedh</t>
  </si>
  <si>
    <t>gephi via NodeXL https://t.co/5mGmPXDkXO
@gephi
@bendobrown
@mihkal
@chidambara09
@belle_lopez
@sjcporter
@netwarsystem
@kajkunnas
@realshawneib
@ag74763313
Top hashtags:
#sacktomwatson
#bigdata
#ai
#iot
#cybersÃ©curitÃ©
#gephi
#futureofwork
#finserv
#purduedh</t>
  </si>
  <si>
    <t>@docassar @Gephi @BenDoBrown @mihkal @belle_lopez @sjcporter @NetwarSystem @KajKunnas @realShawnEib @AG74763313 gephi via  NODEXL @nodexl 
Mr NASiR AsSAR 
Tweet 
ThAnk U siR
#bigdata 
@chidambara09 
#AI #cnbc #iot #usa #wsj #digital #finserv #DataAnalytics #health 
#DigitalTransformation #uk #UNGA #fashion #bitcoin #tech 
#DigitalMarketing #java #Digital _xD83C__xDF41_</t>
  </si>
  <si>
    <t>RT @docassar: gephi via NodeXL https://t.co/5mGmPXDkXO
@gephi
@bendobrown
@mihkal
@chidambara09
@belle_lopez
@sjcporter
@netwarsystem
@kajk…</t>
  </si>
  <si>
    <t>This is a representation of all of the twitter activity I captured. The dots are the nodes which are accounts. The lines between them are retweets, mentions or likes. I have used  the open source visualiser @Gephi to illustrate this network &amp;amp; to conduct 'bot-spotting' _xD83E__xDD16_ https://t.co/DHwwG93IXt</t>
  </si>
  <si>
    <t>With this unnatural network spotted, I want to know WHO they are. I have the labels in Gephi for the nodes as the account names, so I can start searching Twitter for these curious characters. https://t.co/hup28hy5Vv</t>
  </si>
  <si>
    <t>@gephi OR @nodexl OR @socioviz via NodeXL https://t.co/ImkbgIr07F
@nodexl
@gephi
@chidambara09
@smr_foundation
@mihkal
@jeremyhl
@unosml
@gamergeeknews
@mikequindazzi
@bernardamus
Top hashtags:
#bigdata
#iot
#ai
#ml
#4ir
#influencers
#futureofwork
#fintech
#datascien https://t.co/JyGjU79wUU</t>
  </si>
  <si>
    <t>@PD_MobileApps @Gephi @nodexl @Socioviz @smr_foundation @mihkal @JeremyHL @UNOSML @GamerGeekNews @MikeQuindazzi @Bernardamus ThAnk U 
Peter dyer 
@gephi / @socioviz / @nodexl via NODEXL 
#bigdata #healthcare #MachineLearning 
#Blockchain #banknifty #javascript #ecommerce #finserv #DigitalMarketing #cnbc #usa #uk  #DigitalTransformation_xD83C__xDF41_</t>
  </si>
  <si>
    <t>RT @PD_MobileApps: @gephi OR @nodexl OR @socioviz via NodeXL https://t.co/ImkbgIr07F
@nodexl
@gephi
@chidambara09
@smr_foundation
@mihkal
@…</t>
  </si>
  <si>
    <t>@docassar @Likely75463987 @exchangeclub @bsolder @JacksonExchange @VivianFrancos @xcmuskogee @GamerGeekNews @FilmRegionsIntl EXCHANGE STRONG  via  NODEXL
 and
GEPHI  via  NODEXL 
Double goOd tWeeTs fRom
Mr NAsiR AsSAr 
T h A n k   U siR 
#bigdata
#AI #iot #gephi #usa
#eXchangeStrong #IBM #apple #ecommerce
#banknifty
#healthtech
#bitcoin
#uk#fashion #business
#DigitalMarketing #DigitalTransformation_xD83C__xDF41_</t>
  </si>
  <si>
    <t>RT @docassar: gephi via NodeXL https://t.co/gpMguN0VKq
@gephi
@netwarsystem
@docassar
@chidambara09
@jon_swords
@realshawneib
@jacomyma
@st…</t>
  </si>
  <si>
    <t>RT @docassar: gephi OR nodexl OR socioviznet via NodeXL https://t.co/whfhgR8cHD
@nodexl
@mihkal
@smr_foundation
@chidambara09
@gephi
@mikeq…</t>
  </si>
  <si>
    <t>gephi OR nodexl OR socioviznet via NodeXL https://t.co/whfhgR8cHD
@nodexl
@mihkal
@smr_foundation
@chidambara09
@gephi
@mikequindazzi
@connectedaction
@docassar
@topcybernews
@santchiweb
Top hashtags:
#ai
#megatrends
#iot
#bigdata
#futureofwork
#finserv</t>
  </si>
  <si>
    <t>@docassar @nodexl @mihkal @smr_foundation @Gephi @MikeQuindazzi @ConnectedAction @TopCyberNews @SantchiWeb T h A n k   U 
Mr NAsiR AsSAr 
Gephi / SocioVizNet / NODEXL  via @nodexl 
#bigdata 
#AI #cnbc #wsj 
#digital #CX #SEO #DigitalMarketing 
#usa #Healthcare #fashion 
#Blockchain #bitcoin 
#DigitalTransformation 
#BusinessIntelligence 
     #markets_xD83C__xDF41_</t>
  </si>
  <si>
    <t>RT @docassar: gephi via NodeXL https://t.co/6P9Fmu0jQn
@gephi
@netwarsystem
@docassar
@chidambara09
@jon_swords
@realshawneib
@mihkal
@jaco…</t>
  </si>
  <si>
    <t>@Gephi and @nodexl here 
30k accounts from Finland
red = 0 followers
orange = 1-9 followers
yellow = 10-100 followers.
Collected via right wing politician followers</t>
  </si>
  <si>
    <t>@docassar @Gephi @NetwarSystem @jon_swords @realShawnEib @mihkal @jacomyma @StBridgetAthena @owen_ubd GEPHI  via  NODEXL @nodexl 
T h A n k 
 U 
Mr NAsiR AsSAr 
#bigdata 
#AI #gelhi #socialmediamarketing 
#iot 
#bitcoin #digital #dataprotection 
#business #finserv 
#MachineLearning  
#banknifty</t>
  </si>
  <si>
    <t>gephi via NodeXL https://t.co/6P9Fmu0jQn
@gephi
@netwarsystem
@docassar
@chidambara09
@jon_swords
@realshawneib
@mihkal
@jacomyma
@stbridgetathena
@owen_ubd
Top hashtags:
#bigdata
#gephi
#cybersÃ©curitÃ©
#iot
#ai
#finserv
#futureofwork
#dataviz
#ausvotes
#power10</t>
  </si>
  <si>
    <t>gephi via NodeXL https://t.co/6P9Fmu0jQn
@gephi
@netwarsystem
@docassar
@chidambara09
@jon_swords
@realshawneib
@mihkal
@jacomyma
@stbridgetathena
@owen_ubd
Top hashtags:
#bigdata
#gephi
#cybersécurité
#iot
#ai
#finserv
#futureofwork
#dataviz
#ausvotes
#power10</t>
  </si>
  <si>
    <t>Un chouette article qui raconte et prÃ©sente un crawl et une analyse visuelle du rÃ©seau hypertexte du secteur de lâ€™hydrogÃ¨ne en France et en Europe, avec #Hyphe et @Gephi. Un document prÃ©cieux pour bien dÃ©marrer avec ces outils ! https://t.co/pnpmW2BdoO</t>
  </si>
  <si>
    <t>I'm very excited about this graph. It's the creative industries in Yorks&amp;amp;Humb graphed in social network analysis software (@gephi).
Little nodes = companies
Bigger nodes = SIC codes they report their activity against
Lines = connections between companies and selected SIC codes https://t.co/WRtCH9QLfp</t>
  </si>
  <si>
    <t>#Power10 20% of the nodes, 10% of the total links, and it's computationally intractable with @Gephi. https://t.co/DuFxXv8GxR</t>
  </si>
  <si>
    <t>@lurino Jadi teringat pada gephi si kawan lama _xD83D__xDE31_</t>
  </si>
  <si>
    <t>RT @louisrosenfeld: I’m looking for a basic, easy to use tool to display a very simple social network. There’s only a single, one-way relat…</t>
  </si>
  <si>
    <t>Visualizing @Casper website structure "The Supernova"
I analyzed 10 ecommerce websites, crawled 50M+ pages with @screamingfrog on @GCPcloud and visualized website structures using @Gephi
Read full article - https://t.co/8JLBW6YYpk https://t.co/M9SCRYUfTh</t>
  </si>
  <si>
    <t>@digitacy @Gymshark @GCPcloud @Gephi Beautiful art :-)</t>
  </si>
  <si>
    <t>Visualizing @Gymshark website structure "The Jellyfish"
Each of those pink clusters is a category!
I analyzed 10 ecommerce websites, crawled 50M+ pages with @screamingfrog on @GCPcloud and visualized website structures using @Gephi
Read full article - https://t.co/8JLBW6YYpk https://t.co/3QFvwnbwVa</t>
  </si>
  <si>
    <t>Visualizing @LouisVuitton website structure "The Hydra"
I analyzed 10 ecommerce websites, crawled 50M+ pages with @screamingfrog on @GCPcloud and visualized website structures using @Gephi
Read full article - https://t.co/8JLBW6YYpk https://t.co/XRKyqnitqM</t>
  </si>
  <si>
    <t>I’m looking for a basic, easy to use tool to display a very simple social network. There’s only a single, one-way relationship to map (person X recommends person Y). Gephi is WAY too complicated. Any suggestions?</t>
  </si>
  <si>
    <t>@marcowenjones @luca @imaaaan_1 I'm trying to install Gephi, which requires Java, and I can't open Java because it needs Winzip, and Winzip is not working...and it's that kinda day. _xD83E__xDD26__xD83C__xDFFD_‍♀️</t>
  </si>
  <si>
    <t>@luca @marcowenjones @imaaaan_1 Thanks! Now I keep on getting an error message from Gephi, telling me it doesn't recognize Java on my computer, but Java is there. I looked up solutions online, but can't figure it out.</t>
  </si>
  <si>
    <t>@RubaAlHassani @marcowenjones @imaaaan_1 Gephi and Java are sometimes a pain to set up.
You can edit gephi.conf to tell Gephi explicitly where Java is. Something like
jdkhome="C:/Program Files (x86)/Java/jre1.8.0_131
https://t.co/fSfLppwxaZ</t>
  </si>
  <si>
    <t>17k accounts tweeted 45k times about #metwo. I visualized Retweets from early 26.07 to 27.07. afternoon. Each node is an account, each edge a Retweet. No follow relationships this time. #gephi https://t.co/nM377InZuW</t>
  </si>
  <si>
    <t>@RonJeffries i was thinking stuff like visio and gephi and a bunch of other things that definitely have an object model and require you to completely circumscribe whatever you want to select instead of merely intersect with it</t>
  </si>
  <si>
    <t>@adrienrusso @reminestasio @Seolyzer_io fais plusieurs rendu, en triant tes liens différemment (pour avoir des échantillons différents) - c'est comme ça qu'on faisait avec Gephi à l'époque ;)</t>
  </si>
  <si>
    <t>@dsampaolo @reminestasio @Seolyzer_io Exact, j'en ai aussi fait des Gephi hihi</t>
  </si>
  <si>
    <t>https://tutormentor.blogspot.com/2015/05/report-looks-at-tutormentor-conferences.html</t>
  </si>
  <si>
    <t>http://www.tutormentorconference.org/ConferenceMaps.htm</t>
  </si>
  <si>
    <t>https://twitter.com/josh_tapley/status/1176946318616518657</t>
  </si>
  <si>
    <t>https://github.com/gephi/gephi/wiki/Fruchterman-Reingold</t>
  </si>
  <si>
    <t>https://twitter.com/ismailfahmi/status/1177254823885803520</t>
  </si>
  <si>
    <t>https://link.springer.com/article/10.1007%2FBF02478225 https://www.jstor.org/stable/3033543 https://kops.uni-konstanz.de/bitstream/handle/123456789/5739/algorithm.pdf</t>
  </si>
  <si>
    <t>https://www.youtube.com/watch?v=8EU_iRikAEw&amp;feature=youtu.be</t>
  </si>
  <si>
    <t>https://gephi.org</t>
  </si>
  <si>
    <t>https://www.youtube.com/watch?v=2FqM4gKeNO4&amp;feature=youtu.be&amp;t=341</t>
  </si>
  <si>
    <t>https://educacioncontinuada.uniandes.edu.co/index.php/es/nuestra-oferta/2091_curso-teoria-de-grafos-analisis-de-datos-y-sus-aplicaciones</t>
  </si>
  <si>
    <t>https://gephi.org/</t>
  </si>
  <si>
    <t>https://www.youtube.com/watch?v=dhQ3TucrSvs</t>
  </si>
  <si>
    <t>https://cartorezo.wordpress.com/2019/10/02/cash-investigation-sur-les-travailleurs-de-lia-les-politiques-manquent-dintelligence/</t>
  </si>
  <si>
    <t>https://github.com/schochastics/snahelper</t>
  </si>
  <si>
    <t>https://gephi.wordpress.com/2017/09/26/gephi-0-9-2-a-new-csv-importer/</t>
  </si>
  <si>
    <t>https://www.linkedin.com/slink?code=gQyrApk</t>
  </si>
  <si>
    <t>https://www.linkedin.com/slink?code=gwpJpXV https://www.linkedin.com/slink?code=gT-d8yJ</t>
  </si>
  <si>
    <t>https://educationaltechnologyjournal.springeropen.com/articles/10.1186/s41239-019-0167-9</t>
  </si>
  <si>
    <t>https://nodexlgraphgallery.org/Pages/Graph.aspx?graphID=211983</t>
  </si>
  <si>
    <t>https://gephi.org https://www.linkedin.com/groups/8478118/</t>
  </si>
  <si>
    <t>https://twitter.com/RajapintaCo/status/1171438469526126594</t>
  </si>
  <si>
    <t>https://github.com/AntonioCheca/MTGG</t>
  </si>
  <si>
    <t>https://maladesimaginaires.github.io/intnetviz/</t>
  </si>
  <si>
    <t>http://www.martingrandjean.ch/network-visualization-shakespeare/</t>
  </si>
  <si>
    <t>https://nodexlgraphgallery.org/Pages/Graph.aspx?graphID=211805</t>
  </si>
  <si>
    <t>https://nodexlgraphgallery.org/Pages/Graph.aspx?graphID=210977</t>
  </si>
  <si>
    <t>https://nodexlgraphgallery.org/Pages/Graph.aspx?graphID=209537</t>
  </si>
  <si>
    <t>https://nodexlgraphgallery.org/Pages/Graph.aspx?graphID=209909</t>
  </si>
  <si>
    <t>https://nodexlgraphgallery.org/Pages/Graph.aspx?graphID=211677</t>
  </si>
  <si>
    <t>https://twitter.com/laloumo/status/1065515482567057410</t>
  </si>
  <si>
    <t>https://digitacy.com/visualizing-ecommerce-website-structures-100m-pages-crawled/</t>
  </si>
  <si>
    <t>https://github.com/gephi/gephi/issues/1787</t>
  </si>
  <si>
    <t>blogspot.com</t>
  </si>
  <si>
    <t>tutormentorconference.org</t>
  </si>
  <si>
    <t>twitter.com</t>
  </si>
  <si>
    <t>github.com</t>
  </si>
  <si>
    <t>springer.com jstor.org uni-konstanz.de</t>
  </si>
  <si>
    <t>youtube.com</t>
  </si>
  <si>
    <t>gephi.org</t>
  </si>
  <si>
    <t>edu.co</t>
  </si>
  <si>
    <t>wordpress.com</t>
  </si>
  <si>
    <t>linkedin.com</t>
  </si>
  <si>
    <t>linkedin.com linkedin.com</t>
  </si>
  <si>
    <t>springeropen.com</t>
  </si>
  <si>
    <t>nodexlgraphgallery.org</t>
  </si>
  <si>
    <t>gephi.org linkedin.com</t>
  </si>
  <si>
    <t>github.io</t>
  </si>
  <si>
    <t>martingrandjean.ch</t>
  </si>
  <si>
    <t>digitacy.com</t>
  </si>
  <si>
    <t>dataviz</t>
  </si>
  <si>
    <t>gephi dataviz</t>
  </si>
  <si>
    <t>bigdata healthcare machinelearning blockchain banknifty javascr</t>
  </si>
  <si>
    <t>metwo</t>
  </si>
  <si>
    <t>power10</t>
  </si>
  <si>
    <t>art</t>
  </si>
  <si>
    <t>ia cartographie gephi visibrain</t>
  </si>
  <si>
    <t>cashinvestigation</t>
  </si>
  <si>
    <t>python rstats</t>
  </si>
  <si>
    <t>gephi dhib2019 digitalhumanities</t>
  </si>
  <si>
    <t>cybersã©curitã© ces2019 ia bigdata innovation datavizualization veille cybersecurity rgpd hibp</t>
  </si>
  <si>
    <t>cashinvestigation datavizualization bigdata ia ereputation ubereats g</t>
  </si>
  <si>
    <t>cybersã©curitã©</t>
  </si>
  <si>
    <t>wls19</t>
  </si>
  <si>
    <t>southafrica</t>
  </si>
  <si>
    <t>debodecir gephi</t>
  </si>
  <si>
    <t>extinctionrebellion</t>
  </si>
  <si>
    <t>bigdata gephi cybersécurité iot ai finserv futureofwork dataviz ausvotes power10</t>
  </si>
  <si>
    <t>sacktomwatson bigdata ai iot cybersécurité gephi futureofwork finserv purduedh</t>
  </si>
  <si>
    <t>sacktomwatson bigdata ai iot cybersã©curitã© gephi futureofwork finserv purduedh</t>
  </si>
  <si>
    <t>bigdata ai cnbc iot usa wsj digital finserv dataanalytics health digitaltransformation uk unga fashion bitcoin tech digitalmarketing java digital</t>
  </si>
  <si>
    <t>bigdata iot ai ml 4ir influencers futureofwork fintech datascien</t>
  </si>
  <si>
    <t>bigdata healthcare machinelearning blockchain banknifty javascript ecommerce finserv digitalmarketing cnbc usa uk digitaltransformation</t>
  </si>
  <si>
    <t>bigdata ai iot gephi usa exchangestrong ibm apple ecommerce banknifty healthtech bitcoin business digitalmarketing digitaltransformation</t>
  </si>
  <si>
    <t>ai megatrends iot bigdata futureofwork finserv</t>
  </si>
  <si>
    <t>bigdata ai cnbc wsj digital cx seo digitalmarketing usa healthcare fashion blockchain bitcoin digitaltransformation businessintelligence markets</t>
  </si>
  <si>
    <t>bigdata ai gelhi socialmediamarketing iot bitcoin digital dataprotection business finserv machinelearning banknifty</t>
  </si>
  <si>
    <t>bigdata gephi cybersã©curitã© iot ai finserv futureofwork dataviz ausvotes power10</t>
  </si>
  <si>
    <t>hyphe</t>
  </si>
  <si>
    <t>metwo gephi</t>
  </si>
  <si>
    <t>https://pbs.twimg.com/media/EFRzcQYXYAAh40P.jpg</t>
  </si>
  <si>
    <t>https://pbs.twimg.com/media/EFUk56wWkAINRrB.png</t>
  </si>
  <si>
    <t>https://pbs.twimg.com/media/EFb67kiWwAEaJs0.jpg</t>
  </si>
  <si>
    <t>https://pbs.twimg.com/media/EFvehPYWkAEY4E6.jpg</t>
  </si>
  <si>
    <t>https://pbs.twimg.com/tweet_video_thumb/EFv-3M9UEAMmqrJ.jpg</t>
  </si>
  <si>
    <t>https://pbs.twimg.com/media/EFwHq1UWkAAP--x.jpg</t>
  </si>
  <si>
    <t>https://pbs.twimg.com/media/EFwqf2vUEAARdne.jpg</t>
  </si>
  <si>
    <t>https://pbs.twimg.com/media/EF32DcEXUAYqoR0.jpg</t>
  </si>
  <si>
    <t>https://pbs.twimg.com/media/EF6BjNAWkAcZ7cs.jpg</t>
  </si>
  <si>
    <t>https://pbs.twimg.com/media/EF9ZxwdXoAE67vf.jpg</t>
  </si>
  <si>
    <t>https://pbs.twimg.com/media/EF6clwrWwAEHaaT.png</t>
  </si>
  <si>
    <t>https://pbs.twimg.com/media/EGPb5dMU4AApwuM.jpg</t>
  </si>
  <si>
    <t>https://pbs.twimg.com/media/EGPZwrJVUAAa269.png</t>
  </si>
  <si>
    <t>https://pbs.twimg.com/media/EDjCDkFWkAEF4Pm.jpg</t>
  </si>
  <si>
    <t>https://pbs.twimg.com/media/EDjCEqNXUAEHDpx.jpg</t>
  </si>
  <si>
    <t>https://pbs.twimg.com/media/EFXsQV_VAAEW3y2.jpg</t>
  </si>
  <si>
    <t>https://pbs.twimg.com/media/D_moWPTUIAAW3kC.jpg</t>
  </si>
  <si>
    <t>https://pbs.twimg.com/media/EFjDvkMVUAA9deT.png</t>
  </si>
  <si>
    <t>https://pbs.twimg.com/media/EGR1PejWwAAdWVl.jpg</t>
  </si>
  <si>
    <t>https://pbs.twimg.com/media/EGNrUvTXUAApNZ1.jpg</t>
  </si>
  <si>
    <t>https://pbs.twimg.com/media/EGXsOT5X0AAlVpW.jpg</t>
  </si>
  <si>
    <t>https://pbs.twimg.com/ext_tw_video_thumb/1022859968142352385/pu/img/0gHeUu42XqUEV7tF.jpg</t>
  </si>
  <si>
    <t>http://pbs.twimg.com/profile_images/904076008441217024/CYV6esqx_normal.jpg</t>
  </si>
  <si>
    <t>http://pbs.twimg.com/profile_images/1106198763473944577/9-Ws7_kE_normal.png</t>
  </si>
  <si>
    <t>http://pbs.twimg.com/profile_images/1168533473684086791/0YKd_MeE_normal.jpg</t>
  </si>
  <si>
    <t>http://pbs.twimg.com/profile_images/976682170587660288/0nb6ea1i_normal.jpg</t>
  </si>
  <si>
    <t>http://pbs.twimg.com/profile_images/137433992/twitterlogo_normal.jpg</t>
  </si>
  <si>
    <t>http://pbs.twimg.com/profile_images/1173216675119820800/fQm9Vbss_normal.jpg</t>
  </si>
  <si>
    <t>http://pbs.twimg.com/profile_images/1024655144066199552/B5tDymWq_normal.jpg</t>
  </si>
  <si>
    <t>http://pbs.twimg.com/profile_images/1169033958887231489/FoyFYYt0_normal.jpg</t>
  </si>
  <si>
    <t>http://pbs.twimg.com/profile_images/1004235176082321408/sr8WYJoB_normal.jpg</t>
  </si>
  <si>
    <t>http://pbs.twimg.com/profile_images/1176410164162977792/qaahmoT8_normal.jpg</t>
  </si>
  <si>
    <t>http://pbs.twimg.com/profile_images/1012619146121662464/0RyzU7nO_normal.jpg</t>
  </si>
  <si>
    <t>http://pbs.twimg.com/profile_images/989305200761589761/sraGd680_normal.jpg</t>
  </si>
  <si>
    <t>http://pbs.twimg.com/profile_images/1171102847150252032/8eW5MSbg_normal.jpg</t>
  </si>
  <si>
    <t>http://pbs.twimg.com/profile_images/1176666321024507904/Vo1NhJhq_normal.jpg</t>
  </si>
  <si>
    <t>http://pbs.twimg.com/profile_images/3161411892/3d153ae77cdd6348bff77b4fef10145f_normal.jpeg</t>
  </si>
  <si>
    <t>http://pbs.twimg.com/profile_images/1097517386771644417/Avrzn88x_normal.jpg</t>
  </si>
  <si>
    <t>http://pbs.twimg.com/profile_images/1145660203599372294/LuehUDpP_normal.jpg</t>
  </si>
  <si>
    <t>http://pbs.twimg.com/profile_images/1037787653184409601/y6I6yya4_normal.jpg</t>
  </si>
  <si>
    <t>http://pbs.twimg.com/profile_images/840117810705518594/twomBGOE_normal.jpg</t>
  </si>
  <si>
    <t>http://pbs.twimg.com/profile_images/949914271529529344/Q1BjVXX__normal.jpg</t>
  </si>
  <si>
    <t>http://pbs.twimg.com/profile_images/1138333783147601921/otG5KZP8_normal.png</t>
  </si>
  <si>
    <t>http://pbs.twimg.com/profile_images/809385852115636230/DWvOo87R_normal.jpg</t>
  </si>
  <si>
    <t>http://pbs.twimg.com/profile_images/692461293589151744/XiQIRKPI_normal.jpg</t>
  </si>
  <si>
    <t>http://pbs.twimg.com/profile_images/1143889524621074432/pOff6dka_normal.jpg</t>
  </si>
  <si>
    <t>http://pbs.twimg.com/profile_images/1124434773940801536/ZGV2Ukby_normal.jpg</t>
  </si>
  <si>
    <t>http://pbs.twimg.com/profile_images/560653375243821057/0GZb6Cx1_normal.jpeg</t>
  </si>
  <si>
    <t>http://pbs.twimg.com/profile_images/1736353228/twittlogo1_normal.gif</t>
  </si>
  <si>
    <t>http://pbs.twimg.com/profile_images/2645899157/4981195db5318a195d4933b552a8e804_normal.jpeg</t>
  </si>
  <si>
    <t>http://pbs.twimg.com/profile_images/1168909317111783425/DHGWoYTi_normal.jpg</t>
  </si>
  <si>
    <t>http://pbs.twimg.com/profile_images/1148545280754761728/kNr0vIRn_normal.jpg</t>
  </si>
  <si>
    <t>http://pbs.twimg.com/profile_images/1127964940726222848/K_wizKws_normal.jpg</t>
  </si>
  <si>
    <t>http://pbs.twimg.com/profile_images/1061561055397076994/RfTmBYyh_normal.jpg</t>
  </si>
  <si>
    <t>http://pbs.twimg.com/profile_images/553568373619957761/sm1-zLUW_normal.jpeg</t>
  </si>
  <si>
    <t>http://pbs.twimg.com/profile_images/1178962868093542400/qbToRQMT_normal.jpg</t>
  </si>
  <si>
    <t>http://pbs.twimg.com/profile_images/1167688148152934400/bs1m_DUo_normal.jpg</t>
  </si>
  <si>
    <t>http://pbs.twimg.com/profile_images/864558976649666560/Ms-xPfrI_normal.jpg</t>
  </si>
  <si>
    <t>http://pbs.twimg.com/profile_images/832932282541314048/0VUkcZDS_normal.jpg</t>
  </si>
  <si>
    <t>http://pbs.twimg.com/profile_images/957963038711304192/1j8NoQ6T_normal.jpg</t>
  </si>
  <si>
    <t>http://pbs.twimg.com/profile_images/1142629294704922627/osOwk_Fc_normal.png</t>
  </si>
  <si>
    <t>http://pbs.twimg.com/profile_images/1097460327065812992/FlYEwnxR_normal.png</t>
  </si>
  <si>
    <t>http://pbs.twimg.com/profile_images/421419563985543168/jRxNU8By_normal.jpeg</t>
  </si>
  <si>
    <t>http://pbs.twimg.com/profile_images/607685736574255105/j4BnO2cq_normal.jpg</t>
  </si>
  <si>
    <t>http://pbs.twimg.com/profile_images/913589681241108480/fMQS4u-l_normal.jpg</t>
  </si>
  <si>
    <t>http://pbs.twimg.com/profile_images/1011818295916417025/P1CkbdYi_normal.jpg</t>
  </si>
  <si>
    <t>http://pbs.twimg.com/profile_images/962914644535881728/IdbYlfEc_normal.jpg</t>
  </si>
  <si>
    <t>http://pbs.twimg.com/profile_images/1139563012967133185/vtW94cv-_normal.jpg</t>
  </si>
  <si>
    <t>http://pbs.twimg.com/profile_images/1150164248464482304/8G8l3gXS_normal.jpg</t>
  </si>
  <si>
    <t>http://pbs.twimg.com/profile_images/724853119574769665/cQAq1z4r_normal.jpg</t>
  </si>
  <si>
    <t>http://abs.twimg.com/sticky/default_profile_images/default_profile_normal.png</t>
  </si>
  <si>
    <t>http://pbs.twimg.com/profile_images/411694091538165760/WO9XkQZa_normal.jpeg</t>
  </si>
  <si>
    <t>http://pbs.twimg.com/profile_images/897890073773002752/b5kkl5nG_normal.jpg</t>
  </si>
  <si>
    <t>http://pbs.twimg.com/profile_images/561893824029421571/rPz1UutI_normal.jpeg</t>
  </si>
  <si>
    <t>http://pbs.twimg.com/profile_images/1153246788759052288/J7imc2ho_normal.png</t>
  </si>
  <si>
    <t>http://pbs.twimg.com/profile_images/544807298883801088/UNPDAF_i_normal.jpeg</t>
  </si>
  <si>
    <t>http://pbs.twimg.com/profile_images/697448076773101570/NQhfaMcJ_normal.jpg</t>
  </si>
  <si>
    <t>http://pbs.twimg.com/profile_images/571421295414231040/T2wYz7Oa_normal.jpeg</t>
  </si>
  <si>
    <t>http://pbs.twimg.com/profile_images/2178089097/11855760-l-39-art-illustration-d-39-un-arbre-fleuri-sur-fond-isole_normal.jpg</t>
  </si>
  <si>
    <t>http://pbs.twimg.com/profile_images/1170026407260557312/Xh271wh1_normal.jpg</t>
  </si>
  <si>
    <t>http://pbs.twimg.com/profile_images/997495926611587073/z5RmyKi1_normal.jpg</t>
  </si>
  <si>
    <t>http://pbs.twimg.com/profile_images/706345865720438784/PNitK7yL_normal.jpg</t>
  </si>
  <si>
    <t>http://pbs.twimg.com/profile_images/687928482169532416/txuTx5OV_normal.jpg</t>
  </si>
  <si>
    <t>http://pbs.twimg.com/profile_images/1124622820699512833/Ec7BYH5l_normal.jpg</t>
  </si>
  <si>
    <t>http://pbs.twimg.com/profile_images/1006716805430169601/bwtyBHaT_normal.jpg</t>
  </si>
  <si>
    <t>http://pbs.twimg.com/profile_images/952858814562357248/29dpzh1w_normal.jpg</t>
  </si>
  <si>
    <t>http://pbs.twimg.com/profile_images/527523006872961025/6rR8dgJU_normal.jpeg</t>
  </si>
  <si>
    <t>http://pbs.twimg.com/profile_images/3257614392/248e3b0f160a0c091906329e5dad0261_normal.png</t>
  </si>
  <si>
    <t>http://pbs.twimg.com/profile_images/1157588958869671936/WwkI-_nh_normal.jpg</t>
  </si>
  <si>
    <t>http://pbs.twimg.com/profile_images/1062605743088680960/Ftq7bPWT_normal.jpg</t>
  </si>
  <si>
    <t>http://pbs.twimg.com/profile_images/1163543066311049218/Q-3uuSBf_normal.jpg</t>
  </si>
  <si>
    <t>http://pbs.twimg.com/profile_images/2679171403/5bc192c97dd1a23ce4421a4d95b919bc_normal.png</t>
  </si>
  <si>
    <t>http://pbs.twimg.com/profile_images/1067896655993806848/xS_GqOP7_normal.jpg</t>
  </si>
  <si>
    <t>http://pbs.twimg.com/profile_images/1092517360454356992/4hEEvoac_normal.jpg</t>
  </si>
  <si>
    <t>http://pbs.twimg.com/profile_images/1043464516317732864/1oOGO81F_normal.jpg</t>
  </si>
  <si>
    <t>http://pbs.twimg.com/profile_images/1175172788484747264/LNwrz4OQ_normal.jpg</t>
  </si>
  <si>
    <t>http://pbs.twimg.com/profile_images/1147172342084362240/cKvANBMd_normal.jpg</t>
  </si>
  <si>
    <t>http://pbs.twimg.com/profile_images/378800000285212152/49ee321fe647029af737a26867e8f8eb_normal.jpeg</t>
  </si>
  <si>
    <t>http://pbs.twimg.com/profile_images/994846758776836097/M8ov9Wyi_normal.jpg</t>
  </si>
  <si>
    <t>http://pbs.twimg.com/profile_images/1075497007207366656/LS15zm6Y_normal.jpg</t>
  </si>
  <si>
    <t>http://pbs.twimg.com/profile_images/1174795527486988288/UYDCE7CB_normal.jpg</t>
  </si>
  <si>
    <t>http://pbs.twimg.com/profile_images/1159339028761550853/YMdASxru_normal.jpg</t>
  </si>
  <si>
    <t>http://pbs.twimg.com/profile_images/1152305127031750656/H3r0TSVW_normal.jpg</t>
  </si>
  <si>
    <t>http://pbs.twimg.com/profile_images/1012021842876551171/JFJSXYyn_normal.jpg</t>
  </si>
  <si>
    <t>http://pbs.twimg.com/profile_images/989966974250815490/mxZpvkc6_normal.jpg</t>
  </si>
  <si>
    <t>http://pbs.twimg.com/profile_images/1004708592031854592/RByEz26V_normal.jpg</t>
  </si>
  <si>
    <t>http://pbs.twimg.com/profile_images/549477928493264896/UCgbD7LW_normal.jpeg</t>
  </si>
  <si>
    <t>http://pbs.twimg.com/profile_images/1031843601129455617/r3x5W7Zr_normal.jpg</t>
  </si>
  <si>
    <t>http://pbs.twimg.com/profile_images/1855021756/NewDesign_Social_normal.jpg</t>
  </si>
  <si>
    <t>http://pbs.twimg.com/profile_images/1153193466618359809/n6RWQLml_normal.jpg</t>
  </si>
  <si>
    <t>http://pbs.twimg.com/profile_images/956112831845404672/8OQY7Ezm_normal.jpg</t>
  </si>
  <si>
    <t>http://pbs.twimg.com/profile_images/930806761459736576/9cX_lrSY_normal.jpg</t>
  </si>
  <si>
    <t>http://pbs.twimg.com/profile_images/1172681996423892993/fEf1fj8N_normal.jpg</t>
  </si>
  <si>
    <t>http://pbs.twimg.com/profile_images/993645134372798469/pAZy1Q6j_normal.jpg</t>
  </si>
  <si>
    <t>http://pbs.twimg.com/profile_images/760774125522518016/jhzjWv0i_normal.jpg</t>
  </si>
  <si>
    <t>http://pbs.twimg.com/profile_images/1137012768303931392/_YNnZ4rm_normal.jpg</t>
  </si>
  <si>
    <t>http://pbs.twimg.com/profile_images/1404245782/igeek_normal.jpg</t>
  </si>
  <si>
    <t>http://pbs.twimg.com/profile_images/722622196640657409/Si74pFI2_normal.jpg</t>
  </si>
  <si>
    <t>http://pbs.twimg.com/profile_images/882539662509830144/A_bWjgya_normal.jpg</t>
  </si>
  <si>
    <t>http://pbs.twimg.com/profile_images/1111110094316408832/OKZqAHmU_normal.jpg</t>
  </si>
  <si>
    <t>http://pbs.twimg.com/profile_images/1080491328314712066/w5BwvUyi_normal.jpg</t>
  </si>
  <si>
    <t>http://pbs.twimg.com/profile_images/465966833070112768/F6-U7OZf_normal.jpeg</t>
  </si>
  <si>
    <t>http://pbs.twimg.com/profile_images/966026562809278464/hd0I-1zF_normal.jpg</t>
  </si>
  <si>
    <t>http://pbs.twimg.com/profile_images/1143210553617321989/L0VZ1B8o_normal.jpg</t>
  </si>
  <si>
    <t>http://pbs.twimg.com/profile_images/1055807149786439680/sQiHu-95_normal.jpg</t>
  </si>
  <si>
    <t>http://pbs.twimg.com/profile_images/699014291224027136/1C5iuqAB_normal.jpg</t>
  </si>
  <si>
    <t>http://pbs.twimg.com/profile_images/1172523928516026375/2lArGbl3_normal.jpg</t>
  </si>
  <si>
    <t>http://pbs.twimg.com/profile_images/1167068531692904450/AI_BicPf_normal.jpg</t>
  </si>
  <si>
    <t>http://pbs.twimg.com/profile_images/977584785890660358/5pDTWl60_normal.jpg</t>
  </si>
  <si>
    <t>https://twitter.com/#!/xmacex/status/1176878606682902531</t>
  </si>
  <si>
    <t>https://twitter.com/#!/profstevek/status/1176692336648249344</t>
  </si>
  <si>
    <t>https://twitter.com/#!/tutormentorteam/status/1176886571745861639</t>
  </si>
  <si>
    <t>https://twitter.com/#!/tutormentorteam/status/1176887462267891712</t>
  </si>
  <si>
    <t>https://twitter.com/#!/manthorp/status/1176932730556342272</t>
  </si>
  <si>
    <t>https://twitter.com/#!/fiorellaconn/status/1176949046734401537</t>
  </si>
  <si>
    <t>https://twitter.com/#!/pollenstudio/status/1176953548489273345</t>
  </si>
  <si>
    <t>https://twitter.com/#!/avopq/status/1177010368880599041</t>
  </si>
  <si>
    <t>https://twitter.com/#!/chronic0ps/status/1177034936722829313</t>
  </si>
  <si>
    <t>https://twitter.com/#!/dendisuhubdy/status/1177114608349265921</t>
  </si>
  <si>
    <t>https://twitter.com/#!/machine_ml/status/1177118954323623937</t>
  </si>
  <si>
    <t>https://twitter.com/#!/nullnotes/status/1177179476913983488</t>
  </si>
  <si>
    <t>https://twitter.com/#!/supposeiam/status/1177183551160295426</t>
  </si>
  <si>
    <t>https://twitter.com/#!/derekr0ss/status/1177247614212796416</t>
  </si>
  <si>
    <t>https://twitter.com/#!/theosrsorg/status/1177256365099769861</t>
  </si>
  <si>
    <t>https://twitter.com/#!/chevyputrii/status/1176721581424250881</t>
  </si>
  <si>
    <t>https://twitter.com/#!/chevyputrii/status/1177380008756572160</t>
  </si>
  <si>
    <t>https://twitter.com/#!/brazoli/status/1177404297182662663</t>
  </si>
  <si>
    <t>https://twitter.com/#!/donna_close/status/1177472403867258881</t>
  </si>
  <si>
    <t>https://twitter.com/#!/misterdanielm/status/1177480678662782976</t>
  </si>
  <si>
    <t>https://twitter.com/#!/abell_design/status/1177488943572373504</t>
  </si>
  <si>
    <t>https://twitter.com/#!/owen_ubd/status/1177481396773720065</t>
  </si>
  <si>
    <t>https://twitter.com/#!/owen_ubd/status/1177642002856517633</t>
  </si>
  <si>
    <t>https://twitter.com/#!/jon_swords/status/1177538486045483009</t>
  </si>
  <si>
    <t>https://twitter.com/#!/ravagephoto/status/1177630323124953088</t>
  </si>
  <si>
    <t>https://twitter.com/#!/jon_swords/status/1177860703706910721</t>
  </si>
  <si>
    <t>https://twitter.com/#!/sjnrth/status/1177875817034141696</t>
  </si>
  <si>
    <t>https://twitter.com/#!/ooof/status/1177911489748856832</t>
  </si>
  <si>
    <t>https://twitter.com/#!/kerner_gary/status/1177984041955549184</t>
  </si>
  <si>
    <t>https://twitter.com/#!/bpellegr_econ/status/1178078495466897409</t>
  </si>
  <si>
    <t>https://twitter.com/#!/cardonanl/status/1178110626016747520</t>
  </si>
  <si>
    <t>https://twitter.com/#!/karyprem/status/1178122020648898560</t>
  </si>
  <si>
    <t>https://twitter.com/#!/biocomicals/status/1178311235353419776</t>
  </si>
  <si>
    <t>https://twitter.com/#!/debienj/status/1178369469162442752</t>
  </si>
  <si>
    <t>https://twitter.com/#!/ict690/status/1178519977353043968</t>
  </si>
  <si>
    <t>https://twitter.com/#!/mv_pereirasilva/status/1178653664644345857</t>
  </si>
  <si>
    <t>https://twitter.com/#!/danimallo1/status/1178688366675542017</t>
  </si>
  <si>
    <t>https://twitter.com/#!/ifeanyidiaye/status/1178780410295267328</t>
  </si>
  <si>
    <t>https://twitter.com/#!/herrrul/status/1178815962914545665</t>
  </si>
  <si>
    <t>https://twitter.com/#!/edcouniandes/status/1178825637768892417</t>
  </si>
  <si>
    <t>https://twitter.com/#!/vezziet/status/1178837083172945920</t>
  </si>
  <si>
    <t>https://twitter.com/#!/ialexs/status/1178863933618184194</t>
  </si>
  <si>
    <t>https://twitter.com/#!/kitsunegari13/status/1178955869742141440</t>
  </si>
  <si>
    <t>https://twitter.com/#!/segolenemathieu/status/1178956458303610880</t>
  </si>
  <si>
    <t>https://twitter.com/#!/mrminiki/status/1179147558897238016</t>
  </si>
  <si>
    <t>https://twitter.com/#!/christinelocher/status/1179159473396600835</t>
  </si>
  <si>
    <t>https://twitter.com/#!/sizuma090800/status/1179300407304024065</t>
  </si>
  <si>
    <t>https://twitter.com/#!/wietsewind/status/1177555297818349573</t>
  </si>
  <si>
    <t>https://twitter.com/#!/smellslike9/status/1177552147866693633</t>
  </si>
  <si>
    <t>https://twitter.com/#!/smellslike9/status/1179356797754322944</t>
  </si>
  <si>
    <t>https://twitter.com/#!/laloumo/status/1179369218388742144</t>
  </si>
  <si>
    <t>https://twitter.com/#!/bahs/status/1177517627645677568</t>
  </si>
  <si>
    <t>https://twitter.com/#!/bahs/status/1179371803791286272</t>
  </si>
  <si>
    <t>https://twitter.com/#!/scott_bot/status/1179413331226046464</t>
  </si>
  <si>
    <t>https://twitter.com/#!/tinkeringhuman/status/1179404223861186560</t>
  </si>
  <si>
    <t>https://twitter.com/#!/scott_bot/status/1179413467587067905</t>
  </si>
  <si>
    <t>https://twitter.com/#!/kalanicraig/status/1179417496711041030</t>
  </si>
  <si>
    <t>https://twitter.com/#!/rstatstweet/status/1179496369473675264</t>
  </si>
  <si>
    <t>https://twitter.com/#!/gdeandajauregui/status/1179496227446108160</t>
  </si>
  <si>
    <t>https://twitter.com/#!/ruydg/status/1179499806944894982</t>
  </si>
  <si>
    <t>https://twitter.com/#!/ariful7079/status/1179510912849305600</t>
  </si>
  <si>
    <t>https://twitter.com/#!/fadlan_anam/status/1177829019015770113</t>
  </si>
  <si>
    <t>https://twitter.com/#!/fadlan_anam/status/1179512939360817152</t>
  </si>
  <si>
    <t>https://twitter.com/#!/tillgrallert/status/1179522880306061313</t>
  </si>
  <si>
    <t>https://twitter.com/#!/digtalhumanatee/status/1179537263610470401</t>
  </si>
  <si>
    <t>https://twitter.com/#!/scott_bot/status/1179393236479234049</t>
  </si>
  <si>
    <t>https://twitter.com/#!/electricarchaeo/status/1179556052767006725</t>
  </si>
  <si>
    <t>https://twitter.com/#!/boogheta/status/1179446921049575424</t>
  </si>
  <si>
    <t>https://twitter.com/#!/jacomyma/status/1179449395777085440</t>
  </si>
  <si>
    <t>https://twitter.com/#!/jacomyma/status/1179472313252745217</t>
  </si>
  <si>
    <t>https://twitter.com/#!/amarlakel/status/1179470010948947970</t>
  </si>
  <si>
    <t>https://twitter.com/#!/amarlakel/status/1179624070654115840</t>
  </si>
  <si>
    <t>https://twitter.com/#!/amarlakel/status/1179440052004368388</t>
  </si>
  <si>
    <t>https://twitter.com/#!/nicolas_hu/status/1179663797553942528</t>
  </si>
  <si>
    <t>https://twitter.com/#!/reisoduke/status/1179666374379081729</t>
  </si>
  <si>
    <t>https://twitter.com/#!/g_sylvestre/status/1170983680585523200</t>
  </si>
  <si>
    <t>https://twitter.com/#!/g_sylvestre/status/1179357384080314368</t>
  </si>
  <si>
    <t>https://twitter.com/#!/competencerh2/status/1179686617646342144</t>
  </si>
  <si>
    <t>https://twitter.com/#!/competencerh2/status/1179686493629100032</t>
  </si>
  <si>
    <t>https://twitter.com/#!/alexpinto83/status/1179760346002788353</t>
  </si>
  <si>
    <t>https://twitter.com/#!/nathalie_pe/status/1179760599762386945</t>
  </si>
  <si>
    <t>https://twitter.com/#!/soychicka/status/906254599849476101</t>
  </si>
  <si>
    <t>https://twitter.com/#!/mayirmamay14/status/1179833129441353728</t>
  </si>
  <si>
    <t>https://twitter.com/#!/ethejournal/status/1180030056476872705</t>
  </si>
  <si>
    <t>https://twitter.com/#!/dl_research/status/1180033412737970176</t>
  </si>
  <si>
    <t>https://twitter.com/#!/jimmypashley/status/1180084697033932800</t>
  </si>
  <si>
    <t>https://twitter.com/#!/iottogether/status/1180305147580370944</t>
  </si>
  <si>
    <t>https://twitter.com/#!/outstandjing/status/1180361232663994368</t>
  </si>
  <si>
    <t>https://twitter.com/#!/brookskaiser/status/1180380929577095168</t>
  </si>
  <si>
    <t>https://twitter.com/#!/sbonet/status/1180398890778017792</t>
  </si>
  <si>
    <t>https://twitter.com/#!/dylanjfoster/status/1180505575953559552</t>
  </si>
  <si>
    <t>https://twitter.com/#!/dylanjfoster/status/1180505597990453248</t>
  </si>
  <si>
    <t>https://twitter.com/#!/socioviznet/status/1177826889009905664</t>
  </si>
  <si>
    <t>https://twitter.com/#!/mihkal/status/1177509737820127235</t>
  </si>
  <si>
    <t>https://twitter.com/#!/acheca7/status/1179552802638565376</t>
  </si>
  <si>
    <t>https://twitter.com/#!/acheca7/status/1180651131279687683</t>
  </si>
  <si>
    <t>https://twitter.com/#!/rya_ryzuka/status/1180671147123232768</t>
  </si>
  <si>
    <t>https://twitter.com/#!/kemp_ebooks/status/1180821082963693568</t>
  </si>
  <si>
    <t>https://twitter.com/#!/gutewebsites/status/1180921745718611969</t>
  </si>
  <si>
    <t>https://twitter.com/#!/omo_west12/status/1180923411981316104</t>
  </si>
  <si>
    <t>https://twitter.com/#!/henrimorrgh/status/1180927940596555777</t>
  </si>
  <si>
    <t>https://twitter.com/#!/levyunipap/status/1180938630610767874</t>
  </si>
  <si>
    <t>https://twitter.com/#!/f_depmann26/status/1180950238611140610</t>
  </si>
  <si>
    <t>https://twitter.com/#!/roxmix/status/1181026377807679488</t>
  </si>
  <si>
    <t>https://twitter.com/#!/brondickson/status/1181030298118606849</t>
  </si>
  <si>
    <t>https://twitter.com/#!/brondickson/status/1181030363683901440</t>
  </si>
  <si>
    <t>https://twitter.com/#!/netwarsystem/status/1177908041099857921</t>
  </si>
  <si>
    <t>https://twitter.com/#!/netwarsystem/status/1181031316294262786</t>
  </si>
  <si>
    <t>https://twitter.com/#!/netwarsystem/status/1181029315724509184</t>
  </si>
  <si>
    <t>https://twitter.com/#!/netwarsystem/status/1181031254457606147</t>
  </si>
  <si>
    <t>https://twitter.com/#!/netwarsystem/status/1181026965655916544</t>
  </si>
  <si>
    <t>https://twitter.com/#!/damien_liccia/status/1181115451423768579</t>
  </si>
  <si>
    <t>https://twitter.com/#!/svtux/status/1180786866620178432</t>
  </si>
  <si>
    <t>https://twitter.com/#!/petitpixel29/status/1180766590658371584</t>
  </si>
  <si>
    <t>https://twitter.com/#!/petitpixel29/status/1180776452112965632</t>
  </si>
  <si>
    <t>https://twitter.com/#!/petitpixel29/status/1181141694831628288</t>
  </si>
  <si>
    <t>https://twitter.com/#!/grandjeanmartin/status/1181140262527086592</t>
  </si>
  <si>
    <t>https://twitter.com/#!/grandjeanmartin/status/1181147113746509824</t>
  </si>
  <si>
    <t>https://twitter.com/#!/grandjeanmartin/status/1181139783676039169</t>
  </si>
  <si>
    <t>https://twitter.com/#!/milaniolivera/status/1181152965924667393</t>
  </si>
  <si>
    <t>https://twitter.com/#!/mikaeldewabrata/status/1181156307404914688</t>
  </si>
  <si>
    <t>https://twitter.com/#!/newdesignkievua/status/1181178167010181122</t>
  </si>
  <si>
    <t>https://twitter.com/#!/andrea_moro/status/1181192714848735232</t>
  </si>
  <si>
    <t>https://twitter.com/#!/agephipopart/status/1181204659500924928</t>
  </si>
  <si>
    <t>https://twitter.com/#!/mario_angst_sci/status/1181226948393160705</t>
  </si>
  <si>
    <t>https://twitter.com/#!/nohemidecampos/status/1181232514792394753</t>
  </si>
  <si>
    <t>https://twitter.com/#!/docassar/status/1180304489124958208</t>
  </si>
  <si>
    <t>https://twitter.com/#!/docassar/status/1180304541834723328</t>
  </si>
  <si>
    <t>https://twitter.com/#!/docassar/status/1181244082322051072</t>
  </si>
  <si>
    <t>https://twitter.com/#!/docassar/status/1181244129323487234</t>
  </si>
  <si>
    <t>https://twitter.com/#!/docassar/status/1176911408988119041</t>
  </si>
  <si>
    <t>https://twitter.com/#!/docassar/status/1179411612089946113</t>
  </si>
  <si>
    <t>https://twitter.com/#!/chidambara09/status/1176914370669924352</t>
  </si>
  <si>
    <t>https://twitter.com/#!/likely75463987/status/1176925149054025729</t>
  </si>
  <si>
    <t>https://twitter.com/#!/chidambara09/status/1176913037116076032</t>
  </si>
  <si>
    <t>https://twitter.com/#!/bendobrown/status/1168897475840827396</t>
  </si>
  <si>
    <t>https://twitter.com/#!/bendobrown/status/1168897494664847362</t>
  </si>
  <si>
    <t>https://twitter.com/#!/pd_mobileapps/status/1177106645815459840</t>
  </si>
  <si>
    <t>https://twitter.com/#!/chidambara09/status/1177118038337835008</t>
  </si>
  <si>
    <t>https://twitter.com/#!/gamergeeknews/status/1177121383446454272</t>
  </si>
  <si>
    <t>https://twitter.com/#!/chidambara09/status/1177117078639144960</t>
  </si>
  <si>
    <t>https://twitter.com/#!/chidambara09/status/1180313557658849282</t>
  </si>
  <si>
    <t>https://twitter.com/#!/likely75463987/status/1180579551639851008</t>
  </si>
  <si>
    <t>https://twitter.com/#!/chidambara09/status/1181062825814319104</t>
  </si>
  <si>
    <t>https://twitter.com/#!/docassar/status/1181011136482828289</t>
  </si>
  <si>
    <t>https://twitter.com/#!/chidambara09/status/1181065785134829569</t>
  </si>
  <si>
    <t>https://twitter.com/#!/chidambara09/status/1180311779898904576</t>
  </si>
  <si>
    <t>https://twitter.com/#!/chidambara09/status/1180311791546454016</t>
  </si>
  <si>
    <t>https://twitter.com/#!/chidambara09/status/1181250722110664704</t>
  </si>
  <si>
    <t>https://twitter.com/#!/chidambara09/status/1181250743384199168</t>
  </si>
  <si>
    <t>https://twitter.com/#!/chidambara09/status/1181250755375714305</t>
  </si>
  <si>
    <t>https://twitter.com/#!/mihkal/status/1180538386039353344</t>
  </si>
  <si>
    <t>https://twitter.com/#!/chidambara09/status/1181251598015549440</t>
  </si>
  <si>
    <t>https://twitter.com/#!/docassar/status/1179572387685261312</t>
  </si>
  <si>
    <t>https://twitter.com/#!/docassar/status/1181244033999523846</t>
  </si>
  <si>
    <t>https://twitter.com/#!/jacomyma/status/1065517606139060224</t>
  </si>
  <si>
    <t>https://twitter.com/#!/jon_swords/status/1151141410369761283</t>
  </si>
  <si>
    <t>https://twitter.com/#!/netwarsystem/status/1177906530131144704</t>
  </si>
  <si>
    <t>https://twitter.com/#!/naqiadaud/status/1181434677535662080</t>
  </si>
  <si>
    <t>https://twitter.com/#!/elc_uoc/status/1181481087048003584</t>
  </si>
  <si>
    <t>https://twitter.com/#!/jarango/status/1181584357569392640</t>
  </si>
  <si>
    <t>https://twitter.com/#!/digitacy/status/1181197931073998848</t>
  </si>
  <si>
    <t>https://twitter.com/#!/screamingfrog/status/1180907089608286214</t>
  </si>
  <si>
    <t>https://twitter.com/#!/digitacy/status/1180905596305977344</t>
  </si>
  <si>
    <t>https://twitter.com/#!/digitacy/status/1181610235145916418</t>
  </si>
  <si>
    <t>https://twitter.com/#!/screamingfrog/status/1180907018326040576</t>
  </si>
  <si>
    <t>https://twitter.com/#!/louisrosenfeld/status/1181583733373190145</t>
  </si>
  <si>
    <t>https://twitter.com/#!/stlxcon/status/1181611656423641091</t>
  </si>
  <si>
    <t>https://twitter.com/#!/rubaalhassani/status/1181612324941127680</t>
  </si>
  <si>
    <t>https://twitter.com/#!/rubaalhassani/status/1181614682068733953</t>
  </si>
  <si>
    <t>https://twitter.com/#!/luca/status/1181617968859533312</t>
  </si>
  <si>
    <t>https://twitter.com/#!/luca/status/1022860061411094530</t>
  </si>
  <si>
    <t>https://twitter.com/#!/doriantaylor/status/1181632978012606464</t>
  </si>
  <si>
    <t>https://twitter.com/#!/_marisela_10/status/1181686402284740609</t>
  </si>
  <si>
    <t>https://twitter.com/#!/dsampaolo/status/1181702004370001931</t>
  </si>
  <si>
    <t>https://twitter.com/#!/adrienrusso/status/1181704696538566658</t>
  </si>
  <si>
    <t>1176878606682902531</t>
  </si>
  <si>
    <t>1176692336648249344</t>
  </si>
  <si>
    <t>1176886571745861639</t>
  </si>
  <si>
    <t>1176887462267891712</t>
  </si>
  <si>
    <t>1176932730556342272</t>
  </si>
  <si>
    <t>1176949046734401537</t>
  </si>
  <si>
    <t>1176953548489273345</t>
  </si>
  <si>
    <t>1177010368880599041</t>
  </si>
  <si>
    <t>1177034936722829313</t>
  </si>
  <si>
    <t>1177114608349265921</t>
  </si>
  <si>
    <t>1177118954323623937</t>
  </si>
  <si>
    <t>1177179476913983488</t>
  </si>
  <si>
    <t>1177183551160295426</t>
  </si>
  <si>
    <t>1177247614212796416</t>
  </si>
  <si>
    <t>1177256365099769861</t>
  </si>
  <si>
    <t>1176721581424250881</t>
  </si>
  <si>
    <t>1177380008756572160</t>
  </si>
  <si>
    <t>1177404297182662663</t>
  </si>
  <si>
    <t>1177472403867258881</t>
  </si>
  <si>
    <t>1177480678662782976</t>
  </si>
  <si>
    <t>1177488943572373504</t>
  </si>
  <si>
    <t>1177481396773720065</t>
  </si>
  <si>
    <t>1177642002856517633</t>
  </si>
  <si>
    <t>1177538486045483009</t>
  </si>
  <si>
    <t>1177630323124953088</t>
  </si>
  <si>
    <t>1177860703706910721</t>
  </si>
  <si>
    <t>1177875817034141696</t>
  </si>
  <si>
    <t>1177911489748856832</t>
  </si>
  <si>
    <t>1177984041955549184</t>
  </si>
  <si>
    <t>1178078495466897409</t>
  </si>
  <si>
    <t>1178110626016747520</t>
  </si>
  <si>
    <t>1178122020648898560</t>
  </si>
  <si>
    <t>1178311235353419776</t>
  </si>
  <si>
    <t>1178369469162442752</t>
  </si>
  <si>
    <t>1178519977353043968</t>
  </si>
  <si>
    <t>1178653664644345857</t>
  </si>
  <si>
    <t>1178688366675542017</t>
  </si>
  <si>
    <t>1178780410295267328</t>
  </si>
  <si>
    <t>1178815962914545665</t>
  </si>
  <si>
    <t>1178825637768892417</t>
  </si>
  <si>
    <t>1178837083172945920</t>
  </si>
  <si>
    <t>1178863933618184194</t>
  </si>
  <si>
    <t>1178955869742141440</t>
  </si>
  <si>
    <t>1178956458303610880</t>
  </si>
  <si>
    <t>1179147558897238016</t>
  </si>
  <si>
    <t>1179159473396600835</t>
  </si>
  <si>
    <t>1179300407304024065</t>
  </si>
  <si>
    <t>1177555297818349573</t>
  </si>
  <si>
    <t>1177552147866693633</t>
  </si>
  <si>
    <t>1179356797754322944</t>
  </si>
  <si>
    <t>1179369218388742144</t>
  </si>
  <si>
    <t>1177517627645677568</t>
  </si>
  <si>
    <t>1179371803791286272</t>
  </si>
  <si>
    <t>1179413331226046464</t>
  </si>
  <si>
    <t>1179404223861186560</t>
  </si>
  <si>
    <t>1179413467587067905</t>
  </si>
  <si>
    <t>1179417496711041030</t>
  </si>
  <si>
    <t>1179496369473675264</t>
  </si>
  <si>
    <t>1179496227446108160</t>
  </si>
  <si>
    <t>1179499806944894982</t>
  </si>
  <si>
    <t>1179510912849305600</t>
  </si>
  <si>
    <t>1177829019015770113</t>
  </si>
  <si>
    <t>1179512939360817152</t>
  </si>
  <si>
    <t>1179522880306061313</t>
  </si>
  <si>
    <t>1179537263610470401</t>
  </si>
  <si>
    <t>1179393236479234049</t>
  </si>
  <si>
    <t>1179556052767006725</t>
  </si>
  <si>
    <t>1179446921049575424</t>
  </si>
  <si>
    <t>1179449395777085440</t>
  </si>
  <si>
    <t>1179472313252745217</t>
  </si>
  <si>
    <t>1179470010948947970</t>
  </si>
  <si>
    <t>1179624070654115840</t>
  </si>
  <si>
    <t>1179440052004368388</t>
  </si>
  <si>
    <t>1179663797553942528</t>
  </si>
  <si>
    <t>1179666374379081729</t>
  </si>
  <si>
    <t>1170983680585523200</t>
  </si>
  <si>
    <t>1179357384080314368</t>
  </si>
  <si>
    <t>1179686617646342144</t>
  </si>
  <si>
    <t>1179686493629100032</t>
  </si>
  <si>
    <t>1179760346002788353</t>
  </si>
  <si>
    <t>1179760599762386945</t>
  </si>
  <si>
    <t>906254599849476101</t>
  </si>
  <si>
    <t>1179833129441353728</t>
  </si>
  <si>
    <t>1180030056476872705</t>
  </si>
  <si>
    <t>1180033412737970176</t>
  </si>
  <si>
    <t>1180084697033932800</t>
  </si>
  <si>
    <t>1180305147580370944</t>
  </si>
  <si>
    <t>1180361232663994368</t>
  </si>
  <si>
    <t>1180380929577095168</t>
  </si>
  <si>
    <t>1180398890778017792</t>
  </si>
  <si>
    <t>1180505575953559552</t>
  </si>
  <si>
    <t>1180505597990453248</t>
  </si>
  <si>
    <t>1177826889009905664</t>
  </si>
  <si>
    <t>1177509737820127235</t>
  </si>
  <si>
    <t>1179552802638565376</t>
  </si>
  <si>
    <t>1180651131279687683</t>
  </si>
  <si>
    <t>1180671147123232768</t>
  </si>
  <si>
    <t>1180821082963693568</t>
  </si>
  <si>
    <t>1180921745718611969</t>
  </si>
  <si>
    <t>1180923411981316104</t>
  </si>
  <si>
    <t>1180927940596555777</t>
  </si>
  <si>
    <t>1180938630610767874</t>
  </si>
  <si>
    <t>1180950238611140610</t>
  </si>
  <si>
    <t>1181026377807679488</t>
  </si>
  <si>
    <t>1181030298118606849</t>
  </si>
  <si>
    <t>1181030363683901440</t>
  </si>
  <si>
    <t>1177908041099857921</t>
  </si>
  <si>
    <t>1181031316294262786</t>
  </si>
  <si>
    <t>1181029315724509184</t>
  </si>
  <si>
    <t>1181031254457606147</t>
  </si>
  <si>
    <t>1181026965655916544</t>
  </si>
  <si>
    <t>1181115451423768579</t>
  </si>
  <si>
    <t>1180786866620178432</t>
  </si>
  <si>
    <t>1180766590658371584</t>
  </si>
  <si>
    <t>1180776452112965632</t>
  </si>
  <si>
    <t>1181141694831628288</t>
  </si>
  <si>
    <t>1181140262527086592</t>
  </si>
  <si>
    <t>1181147113746509824</t>
  </si>
  <si>
    <t>1181139783676039169</t>
  </si>
  <si>
    <t>1181152965924667393</t>
  </si>
  <si>
    <t>1181156307404914688</t>
  </si>
  <si>
    <t>1181178167010181122</t>
  </si>
  <si>
    <t>1181192714848735232</t>
  </si>
  <si>
    <t>1181204659500924928</t>
  </si>
  <si>
    <t>1181226948393160705</t>
  </si>
  <si>
    <t>1181232514792394753</t>
  </si>
  <si>
    <t>1180304489124958208</t>
  </si>
  <si>
    <t>1180304541834723328</t>
  </si>
  <si>
    <t>1181244082322051072</t>
  </si>
  <si>
    <t>1181244129323487234</t>
  </si>
  <si>
    <t>1176911408988119041</t>
  </si>
  <si>
    <t>1179411612089946113</t>
  </si>
  <si>
    <t>1176914370669924352</t>
  </si>
  <si>
    <t>1176925149054025729</t>
  </si>
  <si>
    <t>1176913037116076032</t>
  </si>
  <si>
    <t>1168897475840827396</t>
  </si>
  <si>
    <t>1168897494664847362</t>
  </si>
  <si>
    <t>1177106645815459840</t>
  </si>
  <si>
    <t>1177118038337835008</t>
  </si>
  <si>
    <t>1177121383446454272</t>
  </si>
  <si>
    <t>1177117078639144960</t>
  </si>
  <si>
    <t>1180313557658849282</t>
  </si>
  <si>
    <t>1180579551639851008</t>
  </si>
  <si>
    <t>1181062825814319104</t>
  </si>
  <si>
    <t>1181011136482828289</t>
  </si>
  <si>
    <t>1181065785134829569</t>
  </si>
  <si>
    <t>1180311779898904576</t>
  </si>
  <si>
    <t>1180311791546454016</t>
  </si>
  <si>
    <t>1181250722110664704</t>
  </si>
  <si>
    <t>1181250743384199168</t>
  </si>
  <si>
    <t>1181250755375714305</t>
  </si>
  <si>
    <t>1180538386039353344</t>
  </si>
  <si>
    <t>1181251598015549440</t>
  </si>
  <si>
    <t>1179572387685261312</t>
  </si>
  <si>
    <t>1181244033999523846</t>
  </si>
  <si>
    <t>1065517606139060224</t>
  </si>
  <si>
    <t>1151141410369761283</t>
  </si>
  <si>
    <t>1177906530131144704</t>
  </si>
  <si>
    <t>1181434677535662080</t>
  </si>
  <si>
    <t>1181481087048003584</t>
  </si>
  <si>
    <t>1181584357569392640</t>
  </si>
  <si>
    <t>1181197931073998848</t>
  </si>
  <si>
    <t>1180907089608286214</t>
  </si>
  <si>
    <t>1180905596305977344</t>
  </si>
  <si>
    <t>1181610235145916418</t>
  </si>
  <si>
    <t>1180907018326040576</t>
  </si>
  <si>
    <t>1181583733373190145</t>
  </si>
  <si>
    <t>1181611656423641091</t>
  </si>
  <si>
    <t>1181612324941127680</t>
  </si>
  <si>
    <t>1181614682068733953</t>
  </si>
  <si>
    <t>1181617968859533312</t>
  </si>
  <si>
    <t>1022860061411094530</t>
  </si>
  <si>
    <t>1181632978012606464</t>
  </si>
  <si>
    <t>1181686402284740609</t>
  </si>
  <si>
    <t>1181702004370001931</t>
  </si>
  <si>
    <t>1181704696538566658</t>
  </si>
  <si>
    <t>1176650094181007360</t>
  </si>
  <si>
    <t>1177009403754512384</t>
  </si>
  <si>
    <t>1177015776273948674</t>
  </si>
  <si>
    <t>1177009311299637251</t>
  </si>
  <si>
    <t>1164804293695643651</t>
  </si>
  <si>
    <t>1178110217134968832</t>
  </si>
  <si>
    <t>1178309374982463490</t>
  </si>
  <si>
    <t>1179146227553882113</t>
  </si>
  <si>
    <t>1177485074406658049</t>
  </si>
  <si>
    <t>1179393199116361733</t>
  </si>
  <si>
    <t>1179412973347053569</t>
  </si>
  <si>
    <t>1179413996992159744</t>
  </si>
  <si>
    <t>1179491033467543553</t>
  </si>
  <si>
    <t>968886566751031296</t>
  </si>
  <si>
    <t>1179393234587602946</t>
  </si>
  <si>
    <t>1179555305748910082</t>
  </si>
  <si>
    <t>906249479262691328</t>
  </si>
  <si>
    <t>1180360071567405057</t>
  </si>
  <si>
    <t>1180272221799010305</t>
  </si>
  <si>
    <t>1180396434711023616</t>
  </si>
  <si>
    <t>1180499731157524480</t>
  </si>
  <si>
    <t>1180969260102762496</t>
  </si>
  <si>
    <t>1181113974244425728</t>
  </si>
  <si>
    <t>1180766276467253248</t>
  </si>
  <si>
    <t>1180771858356023296</t>
  </si>
  <si>
    <t>1180921778669002755</t>
  </si>
  <si>
    <t>1178937278976200705</t>
  </si>
  <si>
    <t>1168897466810454016</t>
  </si>
  <si>
    <t>1168897486154543105</t>
  </si>
  <si>
    <t>1180304594083160064</t>
  </si>
  <si>
    <t>1180536502696235009</t>
  </si>
  <si>
    <t>1181113937229598720</t>
  </si>
  <si>
    <t>1181591973389619202</t>
  </si>
  <si>
    <t>1181612759450083328</t>
  </si>
  <si>
    <t>1181626137144889346</t>
  </si>
  <si>
    <t>1181698912870191105</t>
  </si>
  <si>
    <t/>
  </si>
  <si>
    <t>45338918</t>
  </si>
  <si>
    <t>18621456</t>
  </si>
  <si>
    <t>234161874</t>
  </si>
  <si>
    <t>1109851148406550528</t>
  </si>
  <si>
    <t>1141150821868015618</t>
  </si>
  <si>
    <t>116817969</t>
  </si>
  <si>
    <t>2764685914</t>
  </si>
  <si>
    <t>16939194</t>
  </si>
  <si>
    <t>198085968</t>
  </si>
  <si>
    <t>233742526</t>
  </si>
  <si>
    <t>166477660</t>
  </si>
  <si>
    <t>303048766</t>
  </si>
  <si>
    <t>18436075</t>
  </si>
  <si>
    <t>1364441462</t>
  </si>
  <si>
    <t>2273519227</t>
  </si>
  <si>
    <t>1132556678212329473</t>
  </si>
  <si>
    <t>184574549</t>
  </si>
  <si>
    <t>2970440088</t>
  </si>
  <si>
    <t>15762276</t>
  </si>
  <si>
    <t>840133502976774146</t>
  </si>
  <si>
    <t>118229888</t>
  </si>
  <si>
    <t>962911429052518400</t>
  </si>
  <si>
    <t>514486170</t>
  </si>
  <si>
    <t>15001592</t>
  </si>
  <si>
    <t>897889083170672642</t>
  </si>
  <si>
    <t>1549209552</t>
  </si>
  <si>
    <t>15732591</t>
  </si>
  <si>
    <t>34075325</t>
  </si>
  <si>
    <t>392977409</t>
  </si>
  <si>
    <t>3122211</t>
  </si>
  <si>
    <t>797391710414372864</t>
  </si>
  <si>
    <t>121563712</t>
  </si>
  <si>
    <t>910548929753870336</t>
  </si>
  <si>
    <t>216828876</t>
  </si>
  <si>
    <t>369689042</t>
  </si>
  <si>
    <t>1093863728616038402</t>
  </si>
  <si>
    <t>611597719</t>
  </si>
  <si>
    <t>47893228</t>
  </si>
  <si>
    <t>915895342532583424</t>
  </si>
  <si>
    <t>22749856</t>
  </si>
  <si>
    <t>973888390050471936</t>
  </si>
  <si>
    <t>24256031</t>
  </si>
  <si>
    <t>243580387</t>
  </si>
  <si>
    <t>21088417</t>
  </si>
  <si>
    <t>11985982</t>
  </si>
  <si>
    <t>2720800274</t>
  </si>
  <si>
    <t>14979481</t>
  </si>
  <si>
    <t>4808510734</t>
  </si>
  <si>
    <t>18934731</t>
  </si>
  <si>
    <t>en</t>
  </si>
  <si>
    <t>de</t>
  </si>
  <si>
    <t>fa</t>
  </si>
  <si>
    <t>in</t>
  </si>
  <si>
    <t>pt</t>
  </si>
  <si>
    <t>zh</t>
  </si>
  <si>
    <t>es</t>
  </si>
  <si>
    <t>tr</t>
  </si>
  <si>
    <t>fr</t>
  </si>
  <si>
    <t>und</t>
  </si>
  <si>
    <t>ja</t>
  </si>
  <si>
    <t>fi</t>
  </si>
  <si>
    <t>1176946318616518657</t>
  </si>
  <si>
    <t>1177254823885803520</t>
  </si>
  <si>
    <t>1065515482567057410</t>
  </si>
  <si>
    <t>1171438469526126594</t>
  </si>
  <si>
    <t>Twitter Web App</t>
  </si>
  <si>
    <t>Twitter for Android</t>
  </si>
  <si>
    <t>Twitter for iPhone</t>
  </si>
  <si>
    <t>IFTTT</t>
  </si>
  <si>
    <t>Twitter Web Client</t>
  </si>
  <si>
    <t>Hootsuite Inc.</t>
  </si>
  <si>
    <t>TweetDeck</t>
  </si>
  <si>
    <t>Buffer</t>
  </si>
  <si>
    <t>rstatsretweetingtool</t>
  </si>
  <si>
    <t>K. White</t>
  </si>
  <si>
    <t>Twitter for iPad</t>
  </si>
  <si>
    <t>LinkedIn</t>
  </si>
  <si>
    <t>Retweet not</t>
  </si>
  <si>
    <t>Cheap Bots, Done Quick!</t>
  </si>
  <si>
    <t>Tweetbot for iΟS</t>
  </si>
  <si>
    <t>Retweet</t>
  </si>
  <si>
    <t>-43.795449,-23.08302 
-43.0877068,-23.08302 
-43.0877068,-22.7398234 
-43.795449,-22.7398234</t>
  </si>
  <si>
    <t>Brazil</t>
  </si>
  <si>
    <t>BR</t>
  </si>
  <si>
    <t>Rio de Janeiro, Brazil</t>
  </si>
  <si>
    <t>97bcdfca1a2dca59</t>
  </si>
  <si>
    <t>Rio de Janeiro</t>
  </si>
  <si>
    <t>city</t>
  </si>
  <si>
    <t>https://api.twitter.com/1.1/geo/id/97bcdfca1a2dca59.json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</si>
  <si>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</si>
  <si>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</si>
  <si>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</si>
  <si>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</si>
  <si>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</si>
  <si>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</si>
  <si>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</si>
  <si>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</si>
  <si>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</si>
  <si>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</si>
  <si>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</si>
  <si>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</si>
  <si>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</si>
  <si>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</si>
  <si>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</si>
  <si>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</si>
  <si>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</si>
  <si>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</si>
  <si>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</si>
  <si>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</si>
  <si>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</si>
  <si>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Mace ‘tragicomic STS _xD83C__xDFAD_’ Ojala _xD83E__xDDA0_</t>
  </si>
  <si>
    <t>Gephi graph viz</t>
  </si>
  <si>
    <t>Stephen Kleinschmit</t>
  </si>
  <si>
    <t>Chi Hack Night</t>
  </si>
  <si>
    <t>Daniel Bassill</t>
  </si>
  <si>
    <t>NodeXL Project</t>
  </si>
  <si>
    <t>Steve Manthorp _xD83C__xDDEC__xD83C__xDDE7_ _xD83C__xDDEA__xD83C__xDDFA_</t>
  </si>
  <si>
    <t>Jon Swords</t>
  </si>
  <si>
    <t>Fiorella Conn</t>
  </si>
  <si>
    <t>Tableau Software</t>
  </si>
  <si>
    <t>Chris Conn</t>
  </si>
  <si>
    <t>Pollen Studio</t>
  </si>
  <si>
    <t>cantik</t>
  </si>
  <si>
    <t>irul</t>
  </si>
  <si>
    <t>patience</t>
  </si>
  <si>
    <t>Chronic0ps</t>
  </si>
  <si>
    <t>Sam Hallaway</t>
  </si>
  <si>
    <t>Dendi Suhubdy</t>
  </si>
  <si>
    <t>Machine Learning</t>
  </si>
  <si>
    <t>Dr. Bernardamus</t>
  </si>
  <si>
    <t>Mike Quindazzi ✨</t>
  </si>
  <si>
    <t>Gamer Geek</t>
  </si>
  <si>
    <t>UNO Social Media Lab</t>
  </si>
  <si>
    <t>Professor Jeremy _xD83C__xDF0E_</t>
  </si>
  <si>
    <t>Mika Laiti</t>
  </si>
  <si>
    <t>SMR Foundation</t>
  </si>
  <si>
    <t xml:space="preserve">Okafor sochima </t>
  </si>
  <si>
    <t>Peter Dyer</t>
  </si>
  <si>
    <t>Chidambara .ML.</t>
  </si>
  <si>
    <t>mr.NJ</t>
  </si>
  <si>
    <t>vivienne k neale</t>
  </si>
  <si>
    <t>Derek G. Ross</t>
  </si>
  <si>
    <t>Le Doctor Cagle</t>
  </si>
  <si>
    <t>theosrs.org</t>
  </si>
  <si>
    <t>Luca Hammer</t>
  </si>
  <si>
    <t>Chevi Prayida Nasir</t>
  </si>
  <si>
    <t>Richard Zowalla</t>
  </si>
  <si>
    <t>•brzl•</t>
  </si>
  <si>
    <t>Donna Close ⧖</t>
  </si>
  <si>
    <t>Dan Merriman</t>
  </si>
  <si>
    <t>Grace Abell</t>
  </si>
  <si>
    <t>Owen Turner</t>
  </si>
  <si>
    <t>United by Design</t>
  </si>
  <si>
    <t>Dogeatcog</t>
  </si>
  <si>
    <t>Kaizen Arts Agency</t>
  </si>
  <si>
    <t>Ravage Productions Photography</t>
  </si>
  <si>
    <t>Samantha North</t>
  </si>
  <si>
    <t>Gary Kerner</t>
  </si>
  <si>
    <t>Netwar System</t>
  </si>
  <si>
    <t>Bruno Pellegrino</t>
  </si>
  <si>
    <t>Nicolás Cardona</t>
  </si>
  <si>
    <t>Juan Pablo Milanese</t>
  </si>
  <si>
    <t>Carolina Martínez B.</t>
  </si>
  <si>
    <t>Faa _xD83D__xDE0E_</t>
  </si>
  <si>
    <t>Alper Uzun Ph.D.</t>
  </si>
  <si>
    <t>Ilker Birbil</t>
  </si>
  <si>
    <t>DEBIEN Jacky</t>
  </si>
  <si>
    <t>Mathieu Jacomy</t>
  </si>
  <si>
    <t>ICT 690, 2019 Fall</t>
  </si>
  <si>
    <t>Marcus Vinícius</t>
  </si>
  <si>
    <t>Dani Mallo</t>
  </si>
  <si>
    <t>Benjamin Strick</t>
  </si>
  <si>
    <t>iFeanyi</t>
  </si>
  <si>
    <t>Accidental Gephi Pop Art</t>
  </si>
  <si>
    <t>Raul</t>
  </si>
  <si>
    <t>Educación Continua - Uniandes</t>
  </si>
  <si>
    <t>CienciasUniandes</t>
  </si>
  <si>
    <t>Dr Verity</t>
  </si>
  <si>
    <t>Tim Graham</t>
  </si>
  <si>
    <t>ilya alexander s.</t>
  </si>
  <si>
    <t>David Peyron</t>
  </si>
  <si>
    <t>Ségolène Mathieu</t>
  </si>
  <si>
    <t>Nick Ribeiro</t>
  </si>
  <si>
    <t>Christine LocherFRSA</t>
  </si>
  <si>
    <t>$izuma</t>
  </si>
  <si>
    <t>Wietse Wind { _xD835__xDEA1__xD835__xDE9B__xD835__xDE99__xD835__xDE95__xD835__xDE73__xD835__xDE8E__xD835__xDE9F_: _xD835__xDE9D__xD835__xDE9B__xD835__xDE9E__xD835__xDE8E_ }</t>
  </si>
  <si>
    <t>Backblaze</t>
  </si>
  <si>
    <t>smellslike</t>
  </si>
  <si>
    <t>Neo4j</t>
  </si>
  <si>
    <t>Doculayer</t>
  </si>
  <si>
    <t>IBM Watson</t>
  </si>
  <si>
    <t>Uber</t>
  </si>
  <si>
    <t>The New York Times</t>
  </si>
  <si>
    <t>Latino LOUREIRO MORAIS</t>
  </si>
  <si>
    <t>Guillaume Sylvestre</t>
  </si>
  <si>
    <t>Nataniel Bahs</t>
  </si>
  <si>
    <t>Scott B. Weingart, but the spooky October version.</t>
  </si>
  <si>
    <t>Ryan Horne</t>
  </si>
  <si>
    <t>_xD83D__xDC7B_ Matthew Hannah _xD83D__xDC7B_</t>
  </si>
  <si>
    <t>Torsten Wollina</t>
  </si>
  <si>
    <t>Dr. Kalani Craig</t>
  </si>
  <si>
    <t>Rstats</t>
  </si>
  <si>
    <t>Rodrigo Dorantes-Gilardi</t>
  </si>
  <si>
    <t>Guillermo de Anda-Jáuregui</t>
  </si>
  <si>
    <t>Cytoscape</t>
  </si>
  <si>
    <t>Ariful Islam</t>
  </si>
  <si>
    <t>Neel Shivdasani</t>
  </si>
  <si>
    <t>Fadlan khaerul Anam</t>
  </si>
  <si>
    <t>Power BI</t>
  </si>
  <si>
    <t>SocioViz</t>
  </si>
  <si>
    <t>Amar Lakel</t>
  </si>
  <si>
    <t>Till Grallert</t>
  </si>
  <si>
    <t>Will Hanley</t>
  </si>
  <si>
    <t>Maxim Romanov</t>
  </si>
  <si>
    <t>Shawn Graham</t>
  </si>
  <si>
    <t>Nicolas Huguenin</t>
  </si>
  <si>
    <t>Reis Orel</t>
  </si>
  <si>
    <t>Visibrain</t>
  </si>
  <si>
    <t>competenceRH</t>
  </si>
  <si>
    <t>Alexandra</t>
  </si>
  <si>
    <t>Sylvain Peyronnet</t>
  </si>
  <si>
    <t>Nathalie</t>
  </si>
  <si>
    <t>random facts girl.</t>
  </si>
  <si>
    <t>IM ex-GOP_xD83C__xDF51_no DM</t>
  </si>
  <si>
    <t>ETHE Journal</t>
  </si>
  <si>
    <t>UOC R&amp;I</t>
  </si>
  <si>
    <t>NIDL - National Institute for Digital Learning</t>
  </si>
  <si>
    <t>Josep M Duart</t>
  </si>
  <si>
    <t>Springer Education</t>
  </si>
  <si>
    <t>Irish Digital Learning Research Network</t>
  </si>
  <si>
    <t>Jimmy Pashley</t>
  </si>
  <si>
    <t>IoT Disruption</t>
  </si>
  <si>
    <t>stefanT</t>
  </si>
  <si>
    <t>C. Shawn Eib</t>
  </si>
  <si>
    <t>Nasir Assar, Ph.D.</t>
  </si>
  <si>
    <t>Esjewe Perkotaan</t>
  </si>
  <si>
    <t>Azarine Kyla Arinta</t>
  </si>
  <si>
    <t>Ismail Fahmi</t>
  </si>
  <si>
    <t>Dr. Brooks Kaiser</t>
  </si>
  <si>
    <t>ali o. ilhan</t>
  </si>
  <si>
    <t>scott cunningham</t>
  </si>
  <si>
    <t>Santiago BoNet</t>
  </si>
  <si>
    <t>Juan José Calderón Amador</t>
  </si>
  <si>
    <t>Ya’akobi ♚</t>
  </si>
  <si>
    <t>Antonio Checa Molina</t>
  </si>
  <si>
    <t>Miftahul K.Istiqomah</t>
  </si>
  <si>
    <t>Kemp eBooks</t>
  </si>
  <si>
    <t>André Goldmann</t>
  </si>
  <si>
    <t>Gymshark</t>
  </si>
  <si>
    <t>Digitacy</t>
  </si>
  <si>
    <t>BELLO MONSURU OMOWEST</t>
  </si>
  <si>
    <t>gods eye _xD83D__xDC40_</t>
  </si>
  <si>
    <t>Levy Hernandez </t>
  </si>
  <si>
    <t>Rohman Griezmann</t>
  </si>
  <si>
    <t>Elizabeth Bodi</t>
  </si>
  <si>
    <t>Bronwyn Dickson</t>
  </si>
  <si>
    <t>Greta Thunberg</t>
  </si>
  <si>
    <t>Jess</t>
  </si>
  <si>
    <t>Graphistry</t>
  </si>
  <si>
    <t>Thread Reader App</t>
  </si>
  <si>
    <t>Damien Liccia</t>
  </si>
  <si>
    <t>Franck Tomi _xD83D__xDDDD__xD83D__xDCDA_</t>
  </si>
  <si>
    <t>Frédéric Véron</t>
  </si>
  <si>
    <t>Françoise Cahen</t>
  </si>
  <si>
    <t>Cécile Le Chevalier</t>
  </si>
  <si>
    <t>Yannick Rochat</t>
  </si>
  <si>
    <t>Martin Grandjean</t>
  </si>
  <si>
    <t>olivera kovacevic</t>
  </si>
  <si>
    <t>Mikael Dewabrata</t>
  </si>
  <si>
    <t>NewDesign.kiev.ua</t>
  </si>
  <si>
    <t>Andrea Moro</t>
  </si>
  <si>
    <t>Google Cloud Platform</t>
  </si>
  <si>
    <t>Screaming Frog</t>
  </si>
  <si>
    <t>Casper</t>
  </si>
  <si>
    <t>Mario Angst</t>
  </si>
  <si>
    <t>Robert M Flight</t>
  </si>
  <si>
    <t>Thomas Lin Pedersen</t>
  </si>
  <si>
    <t>nohemi hernandez</t>
  </si>
  <si>
    <t>Rui Maranhao</t>
  </si>
  <si>
    <t>A. G.</t>
  </si>
  <si>
    <t>Kaj Kunnas</t>
  </si>
  <si>
    <t>Likely</t>
  </si>
  <si>
    <t>Simon Porter</t>
  </si>
  <si>
    <t>Belinda Lopez</t>
  </si>
  <si>
    <t>John R. Blythe</t>
  </si>
  <si>
    <t>Muskogee Exchange</t>
  </si>
  <si>
    <t>#SEOhashtag posiciono el hashtag de Marcas Eventos</t>
  </si>
  <si>
    <t>JacksonExchangeClub</t>
  </si>
  <si>
    <t>bsolder@msn.com</t>
  </si>
  <si>
    <t>Exchange Club</t>
  </si>
  <si>
    <t>michael</t>
  </si>
  <si>
    <t>Santchi</t>
  </si>
  <si>
    <t>Ludmila Morozova-Buss &amp; Stéphane Nappo, #CISO</t>
  </si>
  <si>
    <t>Connected Action</t>
  </si>
  <si>
    <t>_xD835__xDD3C__xD835__xDD5D__xD835__xDD5D__xD835__xDD52_ _xD835__xDD44__xD835__xDD52__xD835__xDD56_</t>
  </si>
  <si>
    <t>naqia sakina daud</t>
  </si>
  <si>
    <t>_xD83D__xDE26_</t>
  </si>
  <si>
    <t>eLearn Center (UOC)</t>
  </si>
  <si>
    <t>Jorge Arango</t>
  </si>
  <si>
    <t>Louis Rosenfeld</t>
  </si>
  <si>
    <t>Louis Vuitton</t>
  </si>
  <si>
    <t>STLX</t>
  </si>
  <si>
    <t>Ruba Ali Al-Hassani</t>
  </si>
  <si>
    <t>Iman</t>
  </si>
  <si>
    <t>Marc Owen Jones</t>
  </si>
  <si>
    <t>Dorian Taylor</t>
  </si>
  <si>
    <t>Ron Jeffries</t>
  </si>
  <si>
    <t>Marisela</t>
  </si>
  <si>
    <t>Didier Sampaolo</t>
  </si>
  <si>
    <t>Olivier PAPON _xD83D__xDE80_</t>
  </si>
  <si>
    <t>_xD83E__xDD5D_ Adrien Russo</t>
  </si>
  <si>
    <t>Rémi Nestasio</t>
  </si>
  <si>
    <t>_xD83D__xDEB2_ Engaged #SoftwareStudies with #STS sensibilities and Philosophy. Work @ITUkbh in the @TiP_ITU, @ethosITU and Dep. of Digital #Design. Ex librarian+#cyc4lib</t>
  </si>
  <si>
    <t>Network visualization and analysis platform.</t>
  </si>
  <si>
    <t>Director, Master of Science in Civic Analytics at @uicdpa. Founder of @mpaconference and @jpnaffairs. @aspanational District IV rep. Corncob dweller. #ArmyVet</t>
  </si>
  <si>
    <t>A free, weekly event in Chicago to build, share and learn about civic tech.
Join us every Tuesday from 6-10pm on the 8th floor of the Merchandise Mart!</t>
  </si>
  <si>
    <t>I collect &amp; share ideas &amp; strategies others can use to fight poverty &amp; inequality and to help volunteer-based tutor/mentor organizations grow in more places.</t>
  </si>
  <si>
    <t>#Socialmedia network analysis and visualization #influencer analysis #marketing Get #NodeXL https://t.co/CAYK8AJLMv</t>
  </si>
  <si>
    <t>Artist, Project Manager @UniLeedsCulture, European. Underwater projection by ADEPT (Shanaz Gulzar &amp; me), woodcarving, The Albigensian Heresy, by me.</t>
  </si>
  <si>
    <t>Geographer @XR_Stories @TFTI_UoY. Cultural-creative industries, patronage and mappings. Formerly @NUGeog. He/him.</t>
  </si>
  <si>
    <t>Business Analyst | @Tableau Fanatic | Blogger at @thedatasurfers (https://t.co/XxqrED1BfV) | Wife | Dog Mom | Surfer | #DataGeek | Sketch &amp; #GraphicDesign</t>
  </si>
  <si>
    <t>Tableau helps people see and understand data. For support: @TableauSupport</t>
  </si>
  <si>
    <t>@TableauPublic Featured Author | #Dataforacause Featured Author | 
Blogger at https://t.co/XxqrED1BfV |   
#DataViz lover | Business &amp; Process Analyst | Husband</t>
  </si>
  <si>
    <t>yorkshire based digital media studio.</t>
  </si>
  <si>
    <t>rajin pangkal harvard</t>
  </si>
  <si>
    <t>forget.</t>
  </si>
  <si>
    <t>Leiden is Lijden 
-H. Agus Salim</t>
  </si>
  <si>
    <t>Data analytics and cryptography.  I'm not a truther, I am the truth.  Radical centrist.  Simple hired worker.  You should tread lightly.</t>
  </si>
  <si>
    <t>You probably read the end of a book first, don't you?</t>
  </si>
  <si>
    <t>Computer scientist. Proud @GOP. Our team is building a cryptocurrency high-frequency trading (HFT) friendly exchange and ECNs @bitwyre. Join us at https://t.co/MeYhtIJWR4</t>
  </si>
  <si>
    <t>Here, we retweet everything related to #MachineLearning!
Best Online Course-
1. https://t.co/VPFupGYN3D (Andrew NG/Stanford)
2. https://t.co/r8cW42sI5n
3. https://t.co/W3Odjnh9S6 (IBM)</t>
  </si>
  <si>
    <t>Co-Founder of @SocialElephants _xD83D__xDC18_ From Nanoscience to #BigData &amp; Social Thermodynamics _xD83D__xDCCA_   
⚗️ Social Media Professor _xD83C__xDF93_</t>
  </si>
  <si>
    <t>US #Digital Alliances Sales Leader @PwCUS • EC &amp; Board @LAEDC • Tweets for the C-Suite #CEO #CFO #CMO #CIO #CDO #CISO on Global #Megatrends &amp; #EmergingTech!</t>
  </si>
  <si>
    <t>Data Scientist by day, geek tech gamer junky by night.  #PowerBi #Tableau #RaspberryPi  twitter influencer _xD83D__xDE1C_, welcome to my stream of consciousness</t>
  </si>
  <si>
    <t>@UNOmaha Social Media Lab. Using social network analysis and other methods to help the community and our campus. Page manager: @JeremyHL</t>
  </si>
  <si>
    <t>Jeremy Harris Lipschultz, PhD, Peter Kiewit Distinguished Professor @communo @unosml #SocialMedia  #smmm2020 https://t.co/2eATXC9s8k</t>
  </si>
  <si>
    <t>#indigenous #Sápmi  #green #networkanalytics #trailrunning #orienteering #radioprofessional2018 #smrfoundation 
quick block for anonyms
tweets my own</t>
  </si>
  <si>
    <t>We are a group of researchers who create tools, generate and host data, and support open scholarship related to social media.</t>
  </si>
  <si>
    <t>#MobileApp developer, turned #AI-skills builder. #Alexa #MobileApps #AppStore #GoogleHome #MachineLearning</t>
  </si>
  <si>
    <t>Be happy  Be healthy Be smile Be cool Be good human</t>
  </si>
  <si>
    <t>‏‏‏‏‏یک عدد دانشجوی دیتا و نتورک ساینسِ کامپیوتر خوار تو یکی از دانشگاه‌های تهران</t>
  </si>
  <si>
    <t>Content wizard, video scriptwriter and digital marketer at VKN Digital</t>
  </si>
  <si>
    <t>Professor, musician, foodie. Editor of Communication Design Quarterly (@SIGDOC). Tweets are my own. Pronouns: he/him/his</t>
  </si>
  <si>
    <t>Feminist. Intersectional or shut it down. Rhetoric of science, environment, TC, disability studies. Really worried about climate change. Send dog pics. She/her.</t>
  </si>
  <si>
    <t>Open Source Research Society</t>
  </si>
  <si>
    <t>Data analyst. Working on @accountanalysis. A tool to evaluate Twitter accounts.
_xD83D__xDCDC_ Code of Conduct: https://t.co/LrodE5b3wK…</t>
  </si>
  <si>
    <t>just a learner</t>
  </si>
  <si>
    <t>PhD Student @ HHN / HD | Gesundheitsweb | Health Web-Crawler | Medizin-Informatiker aus Süddeutschland | Open Source | Pfadfinder</t>
  </si>
  <si>
    <t>pootaria em horário comercial.</t>
  </si>
  <si>
    <t>Arts and culture strategist, Senior researcher, creative director/ producer, festival and cultural strategy consultant, immersive event maker</t>
  </si>
  <si>
    <t>Product Owner at @RaspberryPi. Occasional sociologist. He/Him. Views my own. Be excellent to one another.</t>
  </si>
  <si>
    <t>Freelance designer of branding, packaging, editorial and digital. Ambassador for @onthegridcity York. Occasionally writes. History nerd.</t>
  </si>
  <si>
    <t>Creative ✏️ Brand Consultant, Founder @ubd_studio Design Agency #Brandhappy® Running _xD83C__xDFBD_ Rugby _xD83C__xDFC9_ Surf _xD83C__xDF0A_ Art _xD83C__xDFA8_ Innovation _xD83E__xDD16_ Food &amp; Drink _xD83C__xDF68_ Travel ✈️</t>
  </si>
  <si>
    <t>We connect brands and their audiences through careful strategy, thoughtful design and effective collaboration. #BrandHappy®</t>
  </si>
  <si>
    <t>Design and Illustration</t>
  </si>
  <si>
    <t>working towards a more sustainable future for the arts in York - social art and design projects #creativitywithpurpose #yorkdesignweek #jointhedotsyork</t>
  </si>
  <si>
    <t>a celebration of creativity with purpose: talks and workshops for everyone to be a part of. York, UK 23-30 October ‘19. #environmental and #social function</t>
  </si>
  <si>
    <t>Commercial photography by Duncan Lomax. Love to work with businesses large and small as well as creating personal projects. All images ©</t>
  </si>
  <si>
    <t>Analyst @disinfoindex | PhD candidate @UniofBath | Researching #disinformation, political tribalism &amp; influence ops related to #Brexit  | 普通话 speaker</t>
  </si>
  <si>
    <t>从每一时重新开始。</t>
  </si>
  <si>
    <t>#Frunobulax #CorrectivePhrenologist #blockedbyChiefCovfefe #blockedbyLouiseMensch #blockedbyDBongino #blockedbyJoelOsteen #blockedbyAJABigheadCortes</t>
  </si>
  <si>
    <t>A C4ISR solution for observers and actors involved in online conflicts. Currently assisting #FBPE groups throughout the U.K. /w @mikegalsworthy.</t>
  </si>
  <si>
    <t>PhD Candidate in Business Economics at UCLA
Interests: Macroeconomics, Finance, Competition, Applied Micro</t>
  </si>
  <si>
    <t>Representante de la clase media // Ciencia Política, DataViz y estupefacientes // Liberal clásico.</t>
  </si>
  <si>
    <t>Politólogo argentolombiano. Hincha del verde de Cali y del verde de Junín. Profesor @icesi @cip_icesi</t>
  </si>
  <si>
    <t>https://t.co/QoJ9nU8ES8 of Pediatrics @BrownMedicine Works on #genetics of complex diseases, #AI &amp; #ML Comp.Biologist. #Cartoonist at https://t.co/O5prcr7Jcw</t>
  </si>
  <si>
    <t>Kahrolsun istibdat, yaşasın hür bilim!
@erasmusuni @BolBilim @VeriDefteri</t>
  </si>
  <si>
    <t>Maître Praticien PNL et hypnose. Ingénieur des TPE, formateur dans le domaine des relations humaines et du développement personnel</t>
  </si>
  <si>
    <t>Digital tools + social sciences + design at @TANTlab &amp; @PublicDataLab. Ex @medialab_ScPo. Co-founder of @Gephi &amp; #Hyphe. http://reticular.hypotheses.org</t>
  </si>
  <si>
    <t>ICT690: a project-oriented graduate course to expose students with both fundamental theories and practical knowledge about recent advances in social media.</t>
  </si>
  <si>
    <t>Library and Information Science, Social Network Analysis, Science Communication and Public Health</t>
  </si>
  <si>
    <t>kumis</t>
  </si>
  <si>
    <t>Open source investigator #BBCAfricaEye. Contributor @Bellingcat, #EUArms trainer. Maps with OSINT/GEOINT. Follows digital crumbs, InfoSec bites &amp; hunts bots.</t>
  </si>
  <si>
    <t>#SystemDynamics|#SystemThinking|#SimulationGames|#FinancialAccounting|#SocialNetworkAnalysis|#CopyEditing|#BookIllustrations|#MNC|#SketchArtist</t>
  </si>
  <si>
    <t>Playing with Gephi is a fun way to learn. This account is not serious. We accept requests from art galleries.</t>
  </si>
  <si>
    <t>HighTech Entrepreneur. Middleware Champion. FastData Druid. Multilingual Wizard.</t>
  </si>
  <si>
    <t>Cuenta de la Dirección de Educación Continua de Universidad de los Andes | Vigilada Mineducación</t>
  </si>
  <si>
    <t>Universidad de los Andes | Vigilada Mineducación | Reconocimiento:  Decreto 1297 del 30/may/1964 Personería jurídica: Resolución 28 del  23/feb/1949 Minjusticia</t>
  </si>
  <si>
    <t>Inventor of truths. Lecturer in Digital Media Research at Monash University. Researching digital tech, big data, AI &amp; intersectional feminism</t>
  </si>
  <si>
    <t>Senior Lecturer @ QUT. I study online networks, the web, digital media, and some other stuff.</t>
  </si>
  <si>
    <t>Obey gravity, it's the law. I twit about: Geo. Run. Linux. Ikkyo + I DO NOT maintain my LinkedIn.</t>
  </si>
  <si>
    <t>Maître de conf en com/sociologue à Aix-Marseille. Culture geek, fans, pop, transmédia et jeux de mots. 
Snap: kitsunegari13,
Chaîne YouTube : @Postmodem_</t>
  </si>
  <si>
    <t>Doctorante en anthropologie @EHESS_fr
 @CentreElias
#ScienceFiction &amp; #IntelligenceArtificielle</t>
  </si>
  <si>
    <t>Learning and Development | Agile | Business Analysis. Pretty sure it's E before I. The drums https://t.co/pxAkmHwzW0.</t>
  </si>
  <si>
    <t>Learning enthusiast, author, global soul. Art lover. Coach. Culture wizard for new businesses. Views = own</t>
  </si>
  <si>
    <t>ksu cse4 エンジニア生活3年目 | dotstarで https://t.co/CcFWPDXWdp とかmarimoのいろいろを作ってます | プログラミング言語作ってます | 趣味にDTMをしていきたい</t>
  </si>
  <si>
    <t>Building on the XRP ledger.
♥ Wife, daughter, software, programming (nodejs, php, bash, ...), parrots and $XRP _xD83C__xDF89_ - aka "pepperew". @xrptipbot developer.</t>
  </si>
  <si>
    <t>Online Backup for $6/month. B2 Cloud Storage for $0.005/GB/mo. Learn more &amp; try it at: https://t.co/x1PR1pHF7O</t>
  </si>
  <si>
    <t>Qatra qatra, darya mesha</t>
  </si>
  <si>
    <t>The #1 platform for connected data. Developers start here: https://t.co/ZNvqS5dNkT</t>
  </si>
  <si>
    <t>Redefining Enterprise Content Management #ECM with the power of #AI and #machinelearning</t>
  </si>
  <si>
    <t>Watson is AI for professionals, designed for your business.</t>
  </si>
  <si>
    <t>Helping millions of people move towards opportunity every day in over 600 cities around the world.  Have a request? See @Uber_Support.</t>
  </si>
  <si>
    <t>News tips? Share them here: http://nyti.ms/2FVHq9v
"The Weekly" is our new TV series. Episodes air Sundays at 10 p.m. on FX and on Hulu the next day.</t>
  </si>
  <si>
    <t>Chargé de Veille chez @_FCBA. Je tweete #veille, #IE, #search, #RSS. Accro à #internet, #Android, un peu #geek sur les bords et Maker pr https://t.co/m1LYhOX2nh</t>
  </si>
  <si>
    <t>Responsable projets #data et #digital à l'ADIT, enseignant à @UnivAngers, @ege_fr #BigData #Dataviz #AI #socialnetworkanalysis #OpenData</t>
  </si>
  <si>
    <t>CEO Agence @FirstLink_bdx professor at @ISIC_ComOrga @ScPoBx @DigitCamp #cartographie #graph #socialmedia #DigitalMarketing #dataviz #mapping</t>
  </si>
  <si>
    <t>Program Director of Digital Humanities @CMULibraries. Historian of science; librarian; data scientist; circus performer &amp; instructor. Irregular blogger.</t>
  </si>
  <si>
    <t>Research Associate @ University of Pittsburgh | PhD in History from @UNC | Historian &amp; Humanities Specialist</t>
  </si>
  <si>
    <t>Organic intellectual. Tinkering humanist. Reluctant futurist. Assistant Professor of Digital Humanities. Views are mine.</t>
  </si>
  <si>
    <t>Social caticologist posting on Islamicat manuscripts mostly. currently Trinity Long Room Hub Marie Skłodowska-Curie Cofund Fellow in Dublin.</t>
  </si>
  <si>
    <t>Medieval and late antique historian, digital historian, Twitterstorian, educational researcher, occasional coder, nerd of many flavors.</t>
  </si>
  <si>
    <t>I retweet #rstats stuff. Operated by a real person.</t>
  </si>
  <si>
    <t>Bioinformatics, Networks, and Data Science.
I like Python. I use Emacs.
Postdoc at INMEGEN</t>
  </si>
  <si>
    <t>Network Science. Systems Pharmacology. Complexity. Buzzword Overflow. 
Researcher, INMEGEN/CONACYT.
English, Español &amp; #rstats</t>
  </si>
  <si>
    <t>Cytoscape announcements from core developers.</t>
  </si>
  <si>
    <t>Lead Generation, Data entry and Web Research Expert.
Email: mdariful595@gmail.com</t>
  </si>
  <si>
    <t>data science + product management at @mailchimp. Co-founder of @gaspgallery</t>
  </si>
  <si>
    <t>Sociology student and pianist</t>
  </si>
  <si>
    <t>Big Data. Small Data. All Data. Discover. Analyze. Visualize. Share Insights. Access Anywhere. Deliver Results. News &amp; More. #PowerBI</t>
  </si>
  <si>
    <t>SocioViz is a social media analytics platform powered by Social Network Analysis metrics.
#SocialNetworkAnalysis #NetworkAnalysis #DataViz #ddj</t>
  </si>
  <si>
    <t>Expert in Digital Research, i drive, since 15 years, data analysis on web social behavior.</t>
  </si>
  <si>
    <t>Administrateur de @RegardsCitoyens &amp; #NosDéputésFr la nuit, Ingénieur de recherche au @medialab_ScPo le jour / mes tweets n'engagent que moi #DirectAN #OpenData</t>
  </si>
  <si>
    <t>Social historian of the late Ottoman Middle East. Interested in DH (large, small, multiple corners, tents etc.), food riots, and early Arabic periodicals.</t>
  </si>
  <si>
    <t>Settler. Middle East history @floridastate. #digitalHumanities, #legalHistory. Book: https://t.co/h9p1KMMpqa</t>
  </si>
  <si>
    <t>Universitätsassistent für DH, Institut für Geschichte, Uni Wien; Senior Research Fellow, [ERC] KITAB Project (PI Sarah Savant), AKU, ISMC, London</t>
  </si>
  <si>
    <t>This is a bot created during the "Our Digital Humanity" conference in April 2018. The real digital librarian behind the bot will post here. Occasionally.</t>
  </si>
  <si>
    <t>Digital Archaeologist. Editor of Epoiesen, A Journal For Creative Engagement in History and Archaeology  https://t.co/OdDbharC3C 1/3 of https://t.co/qjjPwrai7F.</t>
  </si>
  <si>
    <t>Innovation, strategy, human interactions, building things and making them work! CEO &amp; co-founder @Visibrain</t>
  </si>
  <si>
    <t>Tech, politics, blagues &amp; rock 'n roll. You can only trust SHA-256 and the first six Black Sabbath albums</t>
  </si>
  <si>
    <t>La plateforme de veille des réseaux sociaux qui protège la réputation de votre marque https://t.co/laI9ZpEf9Y - Tweets par @M_Masga - English: @visibrainEN</t>
  </si>
  <si>
    <t>Consultant #RH - Management  - veille -digital - python // @aege // @igsRH</t>
  </si>
  <si>
    <t>#seo #contentmarketing #webmarketing #socialmedia. Chef de Projet SEO chez @Wamref</t>
  </si>
  <si>
    <t>Many trades. Tweeting in my own capacity including being founder and chief @ ix-labs.</t>
  </si>
  <si>
    <t>SEM Manager #SEO #SEA @graphiworks | Ex/Trafic Manager Ex/Chef de projet #WebMarketing #Com #HTML5 #CSS #content // #Slasheuse</t>
  </si>
  <si>
    <t>phet mak-mak.  
democracy = my birthright + my responsibility.
puts pedophiles threatening it → prison: 
notches = 1 pedophile, 1 #deadophile
prefers justice</t>
  </si>
  <si>
    <t>#Ex-GOP 
#NeverTrump
#NeverBernie
#❤Hillary❤
#❤Israel</t>
  </si>
  <si>
    <t>A @SpringerOpen journal in #elearning #edtech #highered edited by @UOCuniversity @DublinCityUni @Uniandes &amp; https://t.co/LBD3IXkvjR</t>
  </si>
  <si>
    <t>Coneixeu la #recerca @UOCuniversitat / Conoce la #investigación @UOCuniversidad / Get to know @UOCuniversity's #research activity</t>
  </si>
  <si>
    <t>At the forefront of designing, implementing &amp; researching new blended, online and digitally-enhanced (BOLD) models of education. See our blog https://t.co/P3IhRqCEJ9</t>
  </si>
  <si>
    <t>E-Learning Researcher at @UOCUniversity. Editor-in-Chief of @ETHEjournal. Member of @OpenEvidence. @EDEN25_official Vice-President of Research</t>
  </si>
  <si>
    <t>SpringerEdu brings you news from Springer in Education as well as tweets from others.  Site notice: https://t.co/Vfefk22TXF</t>
  </si>
  <si>
    <t>The Research Network is supported by the National Institute for Digital Learning at Dublin City University and aims to foster a strong community of researchers</t>
  </si>
  <si>
    <t>Beautifull wife, Children. Loves Family,Friends, Wants Respect for Indigenous Australians and their Culture . A Melanesian West Papua Free from Indonesia .</t>
  </si>
  <si>
    <t>IoT engineer/entrepreneur aiming to disrupt manufacturing and supply chain</t>
  </si>
  <si>
    <t>transmission | transition</t>
  </si>
  <si>
    <t>Threat Intel Analyst for Someone. #OSINT #SMINT Politics/military history junkie. Personal account. All opinions are my own.</t>
  </si>
  <si>
    <t>Seasoned and effective business consultant, data Scientist, college professor, economist, and a financial advisor.</t>
  </si>
  <si>
    <t>Jer basuki mawa bea tumraping liyan</t>
  </si>
  <si>
    <t>Works professionally as a digital marketer and live fully as a coffee, literature, and arts adventurer.</t>
  </si>
  <si>
    <t>Drone Emprit and Media Kernels Indonesia, Founder</t>
  </si>
  <si>
    <t>Economist, but not that sort. Optimist, generally. Learning while doing and/or teaching. Mom. Loves being in, on, around, water. Lucky life.</t>
  </si>
  <si>
    <t>Fake sociologist, refurbished industrial designer, data geek. I think I have a PhD but not so sure. Will save the world when I grow up...</t>
  </si>
  <si>
    <t>Economist studying crime, mental health, sex work. Wrote “Causal Inference: The Mixtape”. I’m leaving work now swear  https://t.co/h2xfsnqUmD</t>
  </si>
  <si>
    <t>Ingeniero Informático, Máster AMP-IE. Apasionado por la #TransformaciónDigital desde 1996. Profesor en UPV</t>
  </si>
  <si>
    <t>elige la cadena de la vida abc1chde2ghij...✘ⓔ-ⓝⓐⓤⓣⓐ, ⓔ-ⓜⓔⓝⓣⓔ Sevilla ★ blockchain ★ elearning ★Ⓐrⓣ ★ P2P ★ economy★HigherED ★ #laEstacionZ #elmuelledelasal</t>
  </si>
  <si>
    <t>#FreeWestPapua | Philippians 1:20-27| #YaakobiRadio | #CyberSecurity | #Poet | Live for Jesus not money.</t>
  </si>
  <si>
    <t>Matemático-Informático de Málaga.
Banner de Komi-san, por Tomohito Oda</t>
  </si>
  <si>
    <t>It's a journey</t>
  </si>
  <si>
    <t>yeah right</t>
  </si>
  <si>
    <t>André Goldmann, Gründer und Inhaber vom Büro für gute Websites und https://t.co/CX7dbW73qj, vormals COO und CTO der 121WATT GmbH.
 Impressum: https://t.co/Z19kn5ncJI</t>
  </si>
  <si>
    <t>The official Twitter page for the latest on Gymshark releases, athletes and events. Be A Visionary. 
CS | @Gymshark_Help.
News | @GymsharkCentral.</t>
  </si>
  <si>
    <t>Nonprofit digital academy obsessed with creating amazing content and tools.</t>
  </si>
  <si>
    <t>_xD83C__xDDF3__xD83C__xDDEC__xD83C__xDDF3__xD83C__xDDEC__xD83C__xDDF3__xD83C__xDDEC_#AlwaysThinkPositive #ChelseaFCPundit #BlueIsTheColor #EasyLife _xD83D__xDE0D__xD83D__xDE0D__xD83D__xDE0D__xD83D__xDC9E__xD83D__xDC9E__xD83D__xDC9E__xD83D__xDC9E_ #CaringHeart
#OmoWest12
#OAPOnRadio #SportPundit #2ndOctober......</t>
  </si>
  <si>
    <t>entertainment,beach, bike,music,play video games</t>
  </si>
  <si>
    <t>Maferum</t>
  </si>
  <si>
    <t>| I'M Muslim | I'M Milanista | ❤ @equipedefrance and ❤@Vivo_Azzurro|❤ @acmilan| Soldiers South | We Will Not Go Down (Gaza Tonight) |Keep Calm And Always Fight</t>
  </si>
  <si>
    <t>Diseñadora gráfica (UBA) _xD83D__xDCBB_ Maestranda en Comunicación e Imagen Institucional (FWB-CAECE) ➡️ Tecnopolítica (UPF)_xD83D__xDCA1_Viajera ATR ✈_xD83D__xDE86_ _xD83C__xDDE6__xD83C__xDDF7_ Entre Bs As y Barcelona</t>
  </si>
  <si>
    <t>Learning abt Human Rights Law; Homelessness; A2J; Privacy &amp; Surveillance; Digital Rights; D&amp;FV; Technology Facilitated Abuse; &amp; Law, Tech &amp; A.I.</t>
  </si>
  <si>
    <t>16 year old climate and environmental activist with Asperger’s  #climatestrike #fridaysforfuture</t>
  </si>
  <si>
    <t>Grad student researching radicalization, extremism and conflict. Linux nerd playing with data. Interested in #OSINT #disinfo &amp; #botnets _xD83D__xDC0D_</t>
  </si>
  <si>
    <t>Help your team quickly investigate across event &amp; log systems with the power of visual graph analytics, visual playbooks, &amp; GPUs. We're hiring, in everything!</t>
  </si>
  <si>
    <t>I'm here to help you read threads more easily. Reply to any tweet of a thread and mention me with the "unroll" keyword and I'll give you a link back _xD83D__xDE00_</t>
  </si>
  <si>
    <t>Associé @IDS_Partners | Passé par @Antidox &amp; @agenceangie | Travaille sur la désinformation, l'analyse de l'opinion et les mouvements sociaux | #Rstats #TeamOM</t>
  </si>
  <si>
    <t>Celui qui ne sait pas d'où il vient ne peut savoir où il va. (Antonio Gramsci)</t>
  </si>
  <si>
    <t>⚡️Juste un peu de #Science #sécurité #dataviz, #édu #SeriousGames-Gaming #Collaboratif #Framinetest @framasoft https://t.co/uFbTB2vHHr &amp; https://t.co/YtdhJ06TsC</t>
  </si>
  <si>
    <t>Professeure de lettres au lycée d'Alfortville (94), aimant l'aventure d'enseigner, bricoleuse de numérique, doctorante en littérature très contemporaine.</t>
  </si>
  <si>
    <t>#Prof – #IANLettres @AcVersailles – ex-#sysadmin – #PédagogieDifférenciée – #RelationTexteImage – #SNT #Gephi #RPi – #CAFFA – Compte perso</t>
  </si>
  <si>
    <t>Mathematician ⌘ Game Studies @UNILGamelab + Digital Humanities ⌘ alumni @EPFL (MA'07) &amp; @unil (PhD'14) ⌘ Cyclist, blogger @letemps, #Rstats</t>
  </si>
  <si>
    <t>Junior Lecturer @UNIL and @EPFL • Dr Contemporary History • International Organizations • Network Analysis and Visualization • Digital Humanities</t>
  </si>
  <si>
    <t>... dikirim untukmu demi kebaikan hatimu, demi pembebasanmu, demi pelepasanmu dari belenggu.</t>
  </si>
  <si>
    <t>Дизайн полиграфии, каталогов, буклетов цветокоррекция фото. Разработка дизайна рекламной полиграфии.</t>
  </si>
  <si>
    <t>Available to get hired Seasoned Tech SEO Specialist / Growth Hacker.
Data Driven and analytics mindset; good grasp of the digital ecosystem.</t>
  </si>
  <si>
    <t>Helping you build what's next with secure infrastructure, developer tools, APIs, data analytics and machine learning.</t>
  </si>
  <si>
    <t>Run by Founder Dan Sharp of Screaming Frog, a UK search marketing agency &amp; developer of the SEO Spider. Gooner. SEO. &amp; Philanthropist.</t>
  </si>
  <si>
    <t>Snoozing at night and on the weekends. Because tweeting mattresses need sleep too.</t>
  </si>
  <si>
    <t>Part-time Researcher | Part-time stay-at-home father | 
Environmental Governance | Networks | Social-Ecological Systems | R 
Postdoc @Eawag_Research @pego_group</t>
  </si>
  <si>
    <t>Research Parasite @universityofky Interested in #openscience, #rstats, bioinformatics, #datavis  https://t.co/WeGYWMuMka</t>
  </si>
  <si>
    <t>Visualisation and Data Science @rstudio. Writes about it on https://t.co/7P965Wne0X. Generative Art. Support: https://t.co/iHby9NKxwX https://t.co/5XJTslY13d</t>
  </si>
  <si>
    <t>_xD83D__xDE0D__xD83D__xDE0D__xD83D__xDE0D__xD83D__xDE0D__xD83D__xDE0D__xD83D__xDE0D__xD83D__xDE0D_</t>
  </si>
  <si>
    <t>Software Engineer, Associate Professor @istecnico _xD83C__xDDF5__xD83C__xDDF9_, Entrepreneur, @PARCinc alumnus; husband, father of 3_xD83D__xDC76_.</t>
  </si>
  <si>
    <t>Siipimutteri. Siviilissä mukavin meriitti valinta Vuoden Positiivisimmaksi suomalaiseksi 2016. Työelämässä free agent.At your service. kaj.kalliopeja@icloud.com</t>
  </si>
  <si>
    <t>What makes you special? Don't think too hard, just have fun with it. Describe yourself</t>
  </si>
  <si>
    <t>Research Information Citizen</t>
  </si>
  <si>
    <t>Journalist, ethnographer, audio documentary maker.  I don't follow- I'll add you to a private Twitter list. Telegram &amp; Wickr: brlopez</t>
  </si>
  <si>
    <t>Indie film producer &amp; consultant; films include: 'My Amityville Horror', 'Machine Gun Baby', 'The New Hands' and 'Booze Broads and Blackjack'</t>
  </si>
  <si>
    <t>Helping to make Muskogee, Oklahoma a better place to live, work, and raise a family.</t>
  </si>
  <si>
    <t>Creo su #hashtag y lo posiciono para convertir impresiones en VENTAS   
#SEOHashtag #NODEXL #Metricool #MailRelay #Marketing  #EMMS2019</t>
  </si>
  <si>
    <t>Exchange is a volunteer, national service organization for men and women who want to serve their community, and enjoy new friendships.</t>
  </si>
  <si>
    <t>We create fresh, modern web spaces tailored to the financial services sector. We’ve been working in the industry with IFAs for over 10 years.</t>
  </si>
  <si>
    <t>Know Thyself. Ten Commandments for Cyber Resilience Strategy. From #CyberSecurity to #CyberResilience.
_xD83D__xDCD6_https://t.co/OFRYqxHBbV
_xD83C__xDDEB__xD83C__xDDF7_ @StephaneNappo _xD83C__xDDE9__xD83C__xDDEA_ Ludmila M-B</t>
  </si>
  <si>
    <t>Connected Action applies social science methods to social media strategy &amp; reporting. We provide maps &amp; measures of social media spaces to guide investment.</t>
  </si>
  <si>
    <t>Sociology. Criminal Justice. Behavior. Functionalism. Deviance. Hip Hop. Funk. Student. High Level Operative. Agent of The Smithsonian.</t>
  </si>
  <si>
    <t>Scientist by day, drunk by 6</t>
  </si>
  <si>
    <t>The eLearn Center (eLC) is the e-Learning research, innovation and training centre of the Universitat Oberta de Catalunya, focusing on Higher Education and LLL.</t>
  </si>
  <si>
    <t>Information architect. Fighting entropy with empathy.</t>
  </si>
  <si>
    <t>Founder @rosenfeldmedia, co-curator DesignOps Summit &amp; Enterprise Experience conferences, podcaster at https://t.co/9WSl8bhaPt</t>
  </si>
  <si>
    <t>The official Twitter page for Louis Vuitton Worldwide. Contact client services at @LVServices for customer assistance and personalised advice.</t>
  </si>
  <si>
    <t>STLX is a St. Louis, MO conference &amp; meetup group that combines User Experience &amp; Service Design. https://t.co/QHyLlfiW9k</t>
  </si>
  <si>
    <t>PhD(c); Psyc/Soci/Crim/Intl⚖/#Iraq; Orphan Aid; @CANAAF; https://t.co/RcOzHPtioi; @CAMWLnews; Ar/En/Fr; Kickboxing; Storytelling; #Alopecia; لا تستوحشوا طريق الحق لقلة سالكيه</t>
  </si>
  <si>
    <t>Ast Prof Mid East Studies @HBKU | Digital Humanities | PhD @durham_uni | Fellow @ExeterIAIS | Political Repression | Information Controls | PGP https://t.co/cRirFXh0Sg</t>
  </si>
  <si>
    <t>make things. make sense.</t>
  </si>
  <si>
    <t>I'm sure you can figure out who I am if you really want to.</t>
  </si>
  <si>
    <t>Freelancer. 
Book lover. 
Tech amateur. 
Outreach Specialist.</t>
  </si>
  <si>
    <t>Papa marseillais. Developer with attitude. #Laravel #VueJS
I push on master for @soumettrefr 
... after all, we're all alike</t>
  </si>
  <si>
    <t>Founder of http://Seolyzer.io : Crawler, log analyzer, visualizations &amp; monitoring for #SEO</t>
  </si>
  <si>
    <t>Fondateur @Puissance_space _xD83D__xDE80_ / Éditeur de sites _xD83D__xDC49__xD83C__xDFFB_ #SEO #Netlinking #PBN _xD83D__xDC48__xD83C__xDFFB_</t>
  </si>
  <si>
    <t>Consultant #SEO &amp; #Webmarketing | Inhouse SEO @Conforama | Spécialiste en stratégie d'acquisition</t>
  </si>
  <si>
    <t>Copenhagen, Denmark</t>
  </si>
  <si>
    <t>Chicago, IL</t>
  </si>
  <si>
    <t>Chicago</t>
  </si>
  <si>
    <t>Redwood City, CA</t>
  </si>
  <si>
    <t>Keighley, West Yorks</t>
  </si>
  <si>
    <t>The North</t>
  </si>
  <si>
    <t>Fort Pierce, FL</t>
  </si>
  <si>
    <t>Seattle, WA</t>
  </si>
  <si>
    <t>Yorkshire, UK</t>
  </si>
  <si>
    <t>Kota Surabaya, Jawa Timur</t>
  </si>
  <si>
    <t>Lumajang, Indonesia</t>
  </si>
  <si>
    <t>United States</t>
  </si>
  <si>
    <t>Palo Alto, CA</t>
  </si>
  <si>
    <t>Barcelona, Rest of the World</t>
  </si>
  <si>
    <t>Los Angeles, CA</t>
  </si>
  <si>
    <t>Omaha, NE</t>
  </si>
  <si>
    <t>Omaha, Nebraska USA _xD83C__xDDFA__xD83C__xDDF8_</t>
  </si>
  <si>
    <t>Tampere, Finland</t>
  </si>
  <si>
    <t>Silicon Valley, CA</t>
  </si>
  <si>
    <t>Washington, USA</t>
  </si>
  <si>
    <t xml:space="preserve">Mysore  and  BERLIN </t>
  </si>
  <si>
    <t>Doncaster, England</t>
  </si>
  <si>
    <t>Auburn, AL</t>
  </si>
  <si>
    <t>Altenbeken, Deutschland</t>
  </si>
  <si>
    <t>jkt_xD83C__xDF3E_</t>
  </si>
  <si>
    <t>Brasília, Brazil</t>
  </si>
  <si>
    <t>York, England</t>
  </si>
  <si>
    <t>United Kingdom</t>
  </si>
  <si>
    <t>York</t>
  </si>
  <si>
    <t xml:space="preserve">york </t>
  </si>
  <si>
    <t>York, and everywhere</t>
  </si>
  <si>
    <t>north8@protonmail.com</t>
  </si>
  <si>
    <t>net</t>
  </si>
  <si>
    <t>Pikesville, MD</t>
  </si>
  <si>
    <t>58°16'48.4"N 12°18'17.6"E</t>
  </si>
  <si>
    <t>Entre Cali y Bogotá</t>
  </si>
  <si>
    <t>Cali, Colombia</t>
  </si>
  <si>
    <t>Providence, RI USA</t>
  </si>
  <si>
    <t>Utrecht, The Netherlands</t>
  </si>
  <si>
    <t>Charente Maritime La Rochelle</t>
  </si>
  <si>
    <t>Copenhague, Danemark</t>
  </si>
  <si>
    <t>Rio de Janeiro, Brasil</t>
  </si>
  <si>
    <t>London</t>
  </si>
  <si>
    <t>Oyo state, Nigeria</t>
  </si>
  <si>
    <t>Bogotá, Colombia</t>
  </si>
  <si>
    <t>Bogotá - Colombia</t>
  </si>
  <si>
    <t>Brisbane</t>
  </si>
  <si>
    <t>jakarta</t>
  </si>
  <si>
    <t>Avignon</t>
  </si>
  <si>
    <t>Oxfordshire, UK</t>
  </si>
  <si>
    <t>London, England</t>
  </si>
  <si>
    <t>お家</t>
  </si>
  <si>
    <t>Nederland (Netherlands)</t>
  </si>
  <si>
    <t>San Mateo, CA</t>
  </si>
  <si>
    <t>West-Friesland</t>
  </si>
  <si>
    <t>Graphs Are Everywhere</t>
  </si>
  <si>
    <t>The Netherlands</t>
  </si>
  <si>
    <t>New York, NY</t>
  </si>
  <si>
    <t>Global</t>
  </si>
  <si>
    <t>New York City</t>
  </si>
  <si>
    <t>Paris</t>
  </si>
  <si>
    <t>Bordeaux, France</t>
  </si>
  <si>
    <t>Pittsburgh, PA</t>
  </si>
  <si>
    <t>West Lafayette, IN</t>
  </si>
  <si>
    <t>Libanon</t>
  </si>
  <si>
    <t>Bloomington, IN</t>
  </si>
  <si>
    <t>cdmx</t>
  </si>
  <si>
    <t>México</t>
  </si>
  <si>
    <t>Dhaka, Bangladesh</t>
  </si>
  <si>
    <t>Atlanta, GA</t>
  </si>
  <si>
    <t>Indonesia</t>
  </si>
  <si>
    <t>Redmond, WA</t>
  </si>
  <si>
    <t>Italy</t>
  </si>
  <si>
    <t>Bordeaux</t>
  </si>
  <si>
    <t>Paris, France</t>
  </si>
  <si>
    <t>Beirut</t>
  </si>
  <si>
    <t>Tallahassee</t>
  </si>
  <si>
    <t>Vienna, Austria</t>
  </si>
  <si>
    <t>the interwebs</t>
  </si>
  <si>
    <t>France</t>
  </si>
  <si>
    <t>DIE AND RETRY</t>
  </si>
  <si>
    <t>around.</t>
  </si>
  <si>
    <t>Texas, USA</t>
  </si>
  <si>
    <t>Barcelona</t>
  </si>
  <si>
    <t>Castelldefels, España</t>
  </si>
  <si>
    <t>Ireland</t>
  </si>
  <si>
    <t>Barcelona, Catalunya</t>
  </si>
  <si>
    <t>Dublin City, Ireland</t>
  </si>
  <si>
    <t>Australia</t>
  </si>
  <si>
    <t>europe</t>
  </si>
  <si>
    <t>New Orleans, LA</t>
  </si>
  <si>
    <t>Jamestown, NC</t>
  </si>
  <si>
    <t>CIBEUNYING !</t>
  </si>
  <si>
    <t>Jakarta Capital Region</t>
  </si>
  <si>
    <t>Jakarta Selatan, DKI Jakarta</t>
  </si>
  <si>
    <t>Irvine, CA</t>
  </si>
  <si>
    <t>Waco, Texas</t>
  </si>
  <si>
    <t>Valencia, Spain</t>
  </si>
  <si>
    <t>Sevilla</t>
  </si>
  <si>
    <t xml:space="preserve">Flint, MI/Dallas, TX </t>
  </si>
  <si>
    <t>Granada, España</t>
  </si>
  <si>
    <t>51.334637,12.336532</t>
  </si>
  <si>
    <t>Birmingham, England</t>
  </si>
  <si>
    <t>Lagos 08181338115. 07069542188</t>
  </si>
  <si>
    <t>Greater Accra, Ghana</t>
  </si>
  <si>
    <t>Argentina</t>
  </si>
  <si>
    <t>Sunshine Coast, Queensland</t>
  </si>
  <si>
    <t>Sverige</t>
  </si>
  <si>
    <t>remote.host</t>
  </si>
  <si>
    <t>San Francisco</t>
  </si>
  <si>
    <t>Vancouver, British Columbia</t>
  </si>
  <si>
    <t>Entre livres et lignes de code</t>
  </si>
  <si>
    <t>Marseille, Boulay-Moselle</t>
  </si>
  <si>
    <t>Val de Marne</t>
  </si>
  <si>
    <t>Bienne/Lausanne, Switzerland</t>
  </si>
  <si>
    <t>Switzerland</t>
  </si>
  <si>
    <t>Jakarta, Indonesia</t>
  </si>
  <si>
    <t>Around the world</t>
  </si>
  <si>
    <t>Henley-on-Thames, Oxon, UK.</t>
  </si>
  <si>
    <t>Zürich, Schweiz</t>
  </si>
  <si>
    <t>Lexington, KY</t>
  </si>
  <si>
    <t>København, Danmark</t>
  </si>
  <si>
    <t>Guatire, Venezuela</t>
  </si>
  <si>
    <t>Earth</t>
  </si>
  <si>
    <t>I get around</t>
  </si>
  <si>
    <t>Muskogee, Oklahoma</t>
  </si>
  <si>
    <t>España</t>
  </si>
  <si>
    <t>Connecticut, USA</t>
  </si>
  <si>
    <t>Nationwide</t>
  </si>
  <si>
    <t>Wirral</t>
  </si>
  <si>
    <t xml:space="preserve">_xD83C__xDDE9__xD83C__xDDEA_ Berlin &amp; _xD83C__xDDEB__xD83C__xDDF7_ Paris </t>
  </si>
  <si>
    <t>Belmont, CA</t>
  </si>
  <si>
    <t>Philly</t>
  </si>
  <si>
    <t>Cemetery of Forgotten Books</t>
  </si>
  <si>
    <t>Barcelona, Spain</t>
  </si>
  <si>
    <t>Oakland, CA</t>
  </si>
  <si>
    <t>iPhone: 40.671211,-73.979843</t>
  </si>
  <si>
    <t>St Louis, MO</t>
  </si>
  <si>
    <t>Doha, Qatar.</t>
  </si>
  <si>
    <t>Doha, Qatar</t>
  </si>
  <si>
    <t>Vancouver, Canada</t>
  </si>
  <si>
    <t>Pinckney, MI</t>
  </si>
  <si>
    <t>Colombia</t>
  </si>
  <si>
    <t>Marseille, France</t>
  </si>
  <si>
    <t>Belgique</t>
  </si>
  <si>
    <t>Bordeaux - Toulouse</t>
  </si>
  <si>
    <t>https://github.com/xmacex</t>
  </si>
  <si>
    <t>http://t.co/dJIioXGd0c</t>
  </si>
  <si>
    <t>https://t.co/IcPBUDtGoh</t>
  </si>
  <si>
    <t>http://t.co/tmOTPi5RH8</t>
  </si>
  <si>
    <t>https://t.co/QFPRJVwasx</t>
  </si>
  <si>
    <t>https://t.co/eUJLtrtePs</t>
  </si>
  <si>
    <t>http://www.manthorp.co.uk/mynameislegion/</t>
  </si>
  <si>
    <t>https://t.co/XxqrED1BfV</t>
  </si>
  <si>
    <t>http://t.co/YwSlyMGUSK</t>
  </si>
  <si>
    <t>https://t.co/iPkdvrxCYd</t>
  </si>
  <si>
    <t>http://t.co/dEVEmaow76</t>
  </si>
  <si>
    <t>https://t.co/E8oSAFubjU</t>
  </si>
  <si>
    <t>https://instagram.com/akhbarbeque</t>
  </si>
  <si>
    <t>https://t.co/4A6o9Jd9TV</t>
  </si>
  <si>
    <t>https://scholar.google.com/citations?user=YgGzSlMAAAAJ&amp;hl=en</t>
  </si>
  <si>
    <t>https://t.co/BdtpXV8XzG</t>
  </si>
  <si>
    <t>https://t.co/5UENuzTAzz</t>
  </si>
  <si>
    <t>https://t.co/ANfWqWqqSU</t>
  </si>
  <si>
    <t>https://t.co/FKcGDXZxzI</t>
  </si>
  <si>
    <t>https://t.co/CfxAVeXDad</t>
  </si>
  <si>
    <t>https://t.co/ol1K3QeP3F</t>
  </si>
  <si>
    <t>https://t.co/FKKr76FLpx</t>
  </si>
  <si>
    <t>https://t.co/qyIhb7tR2e</t>
  </si>
  <si>
    <t>https://t.co/Yp8HjSJjmg</t>
  </si>
  <si>
    <t>https://t.co/gFffCtSFkN</t>
  </si>
  <si>
    <t>https://t.co/Eduzb3YU4h</t>
  </si>
  <si>
    <t>http://laurenecagle.com</t>
  </si>
  <si>
    <t>https://t.co/rP70iEaTrB</t>
  </si>
  <si>
    <t>https://t.co/6l7FNmLkqe</t>
  </si>
  <si>
    <t>https://t.co/GVMqH3WmR6</t>
  </si>
  <si>
    <t>https://t.co/irS6XehJVd</t>
  </si>
  <si>
    <t>https://t.co/7cwIplQw0W</t>
  </si>
  <si>
    <t>https://t.co/It6NfTkGtK</t>
  </si>
  <si>
    <t>https://t.co/uxrKpnI3BA</t>
  </si>
  <si>
    <t>https://t.co/ZNWi0oKDs4</t>
  </si>
  <si>
    <t>https://t.co/RC7kGrdDDF</t>
  </si>
  <si>
    <t>https://t.co/jbJ2cFMz6y</t>
  </si>
  <si>
    <t>https://t.co/O5prcr7Jcw</t>
  </si>
  <si>
    <t>http://t.co/BUwVQbkF2K</t>
  </si>
  <si>
    <t>https://t.co/uDmGAFMQFy</t>
  </si>
  <si>
    <t>https://t.co/P9l59Z2jDl</t>
  </si>
  <si>
    <t>http://t.co/Jk7geokIBB</t>
  </si>
  <si>
    <t>https://t.co/V98LtcKZAc</t>
  </si>
  <si>
    <t>https://t.co/4azMH71K7b</t>
  </si>
  <si>
    <t>https://t.co/TtDFr6XtLm</t>
  </si>
  <si>
    <t>https://t.co/Ohxmqe0JAm</t>
  </si>
  <si>
    <t>https://t.co/36HJXi2iYS</t>
  </si>
  <si>
    <t>https://t.co/wEOID6Pgax</t>
  </si>
  <si>
    <t>https://wietse.com/xrpl</t>
  </si>
  <si>
    <t>http://t.co/AANztVVSY3</t>
  </si>
  <si>
    <t>https://t.co/e2xHPqSAxS</t>
  </si>
  <si>
    <t>https://t.co/JSIaZFJEaE</t>
  </si>
  <si>
    <t>http://www.doculayer.com</t>
  </si>
  <si>
    <t>https://t.co/DKI3Ku1B3G</t>
  </si>
  <si>
    <t>https://t.co/BKapvdLVFv</t>
  </si>
  <si>
    <t>http://www.nytimes.com/</t>
  </si>
  <si>
    <t>https://t.co/gNX6qatin6</t>
  </si>
  <si>
    <t>https://t.co/ySA9f7CKsc</t>
  </si>
  <si>
    <t>https://t.co/mGRjaTqbbT</t>
  </si>
  <si>
    <t>https://t.co/tzV0axOHpY</t>
  </si>
  <si>
    <t>https://t.co/9OfukTimmM</t>
  </si>
  <si>
    <t>https://t.co/g1WY5VWmPK</t>
  </si>
  <si>
    <t>https://t.co/kEePxvwNGN</t>
  </si>
  <si>
    <t>https://t.co/gtyTFBefxI</t>
  </si>
  <si>
    <t>http://t.co/48dyX8QZjd</t>
  </si>
  <si>
    <t>https://www.fiverr.com/ariful7079?up_rollout=true</t>
  </si>
  <si>
    <t>https://t.co/lkcyWG1cwe</t>
  </si>
  <si>
    <t>https://t.co/bHtrxZ1gTt</t>
  </si>
  <si>
    <t>http://t.co/nZzbZNu6YK</t>
  </si>
  <si>
    <t>http://www.socioviz.net</t>
  </si>
  <si>
    <t>https://t.co/PqBSp0Tn7P</t>
  </si>
  <si>
    <t>https://t.co/iHvvbHTOuJ</t>
  </si>
  <si>
    <t>https://t.co/hPU3wbAMpp</t>
  </si>
  <si>
    <t>https://t.co/ot4OkWbxWl</t>
  </si>
  <si>
    <t>http://electricarchaeology.ca</t>
  </si>
  <si>
    <t>http://t.co/0iswSHlyUy</t>
  </si>
  <si>
    <t>http://t.co/sisc8KeN3J</t>
  </si>
  <si>
    <t>https://t.co/MDTKfucMnv</t>
  </si>
  <si>
    <t>https://t.co/Q6C0WLTqY4</t>
  </si>
  <si>
    <t>https://www.linkedin.com/in/nathaliepnq</t>
  </si>
  <si>
    <t>http://www.soychicka.com</t>
  </si>
  <si>
    <t>https://t.co/2wotwePPQe</t>
  </si>
  <si>
    <t>https://t.co/asRGGw9lKn</t>
  </si>
  <si>
    <t>https://t.co/wiGrQWOgFI</t>
  </si>
  <si>
    <t>http://t.co/2PltlCxkog</t>
  </si>
  <si>
    <t>https://t.co/KplJqj2qOm</t>
  </si>
  <si>
    <t>https://t.co/XZWachEbJv</t>
  </si>
  <si>
    <t>http://t.co/2TUhOmEQzr</t>
  </si>
  <si>
    <t>https://www.linkedin.com/in/dr-nasir-assar-25676718/</t>
  </si>
  <si>
    <t>http://azarinekylarinta.com</t>
  </si>
  <si>
    <t>https://t.co/rPiiM8oixS</t>
  </si>
  <si>
    <t>https://t.co/o68i6E2zaI</t>
  </si>
  <si>
    <t>https://about.me/santiagobonet</t>
  </si>
  <si>
    <t>https://t.co/4O28uZhuND</t>
  </si>
  <si>
    <t>https://t.co/ak514l9RKb</t>
  </si>
  <si>
    <t>https://t.co/a0yR0BxXbS</t>
  </si>
  <si>
    <t>http://t.co/l5uRMkOeKN</t>
  </si>
  <si>
    <t>http://digitacy.com</t>
  </si>
  <si>
    <t>https://t.co/T59gBserXD</t>
  </si>
  <si>
    <t>https://t.co/MmTB36tt86</t>
  </si>
  <si>
    <t>http://t.co/9lF3Swpl93</t>
  </si>
  <si>
    <t>https://t.co/7Ct2VXMx64</t>
  </si>
  <si>
    <t>https://t.co/7UEMOn1bZp</t>
  </si>
  <si>
    <t>https://www.svtux.fr</t>
  </si>
  <si>
    <t>https://t.co/zBoajq9Fal</t>
  </si>
  <si>
    <t>https://t.co/ZM6bqUMcke</t>
  </si>
  <si>
    <t>https://t.co/wbRR20p0SD</t>
  </si>
  <si>
    <t>http://patreon.com/dewabrata</t>
  </si>
  <si>
    <t>http://NewDesign.kiev.ua</t>
  </si>
  <si>
    <t>http://t.co/pOSFMt5mpy</t>
  </si>
  <si>
    <t>https://www.screamingfrog.co.uk/</t>
  </si>
  <si>
    <t>https://t.co/lQObPC9Igx</t>
  </si>
  <si>
    <t>https://t.co/WeGYWMuMka</t>
  </si>
  <si>
    <t>https://t.co/Vi8yJzi9iq</t>
  </si>
  <si>
    <t>https://www.ruimaranhao.com</t>
  </si>
  <si>
    <t>http://numbers.yahoosites.com</t>
  </si>
  <si>
    <t>https://t.co/aQjxdBFTKi</t>
  </si>
  <si>
    <t>https://t.co/YR1REhK4iE</t>
  </si>
  <si>
    <t>https://t.co/fF7LyZlVlo</t>
  </si>
  <si>
    <t>https://t.co/o9hBFRdNcq</t>
  </si>
  <si>
    <t>https://t.co/yL3yG495Np</t>
  </si>
  <si>
    <t>http://t.co/m2q9w4HWkQ</t>
  </si>
  <si>
    <t>http://t.co/wUvfn3OsAQ</t>
  </si>
  <si>
    <t>https://t.co/s7l1Uv6L5F</t>
  </si>
  <si>
    <t>http://www.connectedaction.net</t>
  </si>
  <si>
    <t>https://t.co/B8B08fynSr</t>
  </si>
  <si>
    <t>https://t.co/ayGFVlc5cc</t>
  </si>
  <si>
    <t>http://t.co/JEJnwk4L5D</t>
  </si>
  <si>
    <t>https://t.co/wAVjbVGFLb</t>
  </si>
  <si>
    <t>http://t.co/poWKZWUjR6</t>
  </si>
  <si>
    <t>http://www.louisvuitton.com</t>
  </si>
  <si>
    <t>https://t.co/pvz16znBZO</t>
  </si>
  <si>
    <t>https://yorku.academia.edu/RubaAlHassani</t>
  </si>
  <si>
    <t>https://t.co/6iYKjFuwkL</t>
  </si>
  <si>
    <t>https://t.co/TzPanlyKy2</t>
  </si>
  <si>
    <t>http://t.co/NA4canheR0</t>
  </si>
  <si>
    <t>https://www.toptal.com/</t>
  </si>
  <si>
    <t>https://t.co/lzgmqjd8EJ</t>
  </si>
  <si>
    <t>https://seolyzer.io</t>
  </si>
  <si>
    <t>https://t.co/wbRhFesxty</t>
  </si>
  <si>
    <t>https://t.co/ao2mIoKkeP</t>
  </si>
  <si>
    <t>Pacific Time (US &amp; Canada)</t>
  </si>
  <si>
    <t>Greenland</t>
  </si>
  <si>
    <t>Hawaii</t>
  </si>
  <si>
    <t>https://pbs.twimg.com/profile_banners/17066195/1536218758</t>
  </si>
  <si>
    <t>https://pbs.twimg.com/profile_banners/18621456/1546582400</t>
  </si>
  <si>
    <t>https://pbs.twimg.com/profile_banners/2593062727/1431722565</t>
  </si>
  <si>
    <t>https://pbs.twimg.com/profile_banners/45338918/1532633282</t>
  </si>
  <si>
    <t>https://pbs.twimg.com/profile_banners/87606674/1405285356</t>
  </si>
  <si>
    <t>https://pbs.twimg.com/profile_banners/19194794/1567435065</t>
  </si>
  <si>
    <t>https://pbs.twimg.com/profile_banners/234161874/1562607937</t>
  </si>
  <si>
    <t>https://pbs.twimg.com/profile_banners/3256710187/1493417933</t>
  </si>
  <si>
    <t>https://pbs.twimg.com/profile_banners/14792516/1531952279</t>
  </si>
  <si>
    <t>https://pbs.twimg.com/profile_banners/803609788080910336/1507052134</t>
  </si>
  <si>
    <t>https://pbs.twimg.com/profile_banners/31134012/1393002852</t>
  </si>
  <si>
    <t>https://pbs.twimg.com/profile_banners/2302267190/1558419964</t>
  </si>
  <si>
    <t>https://pbs.twimg.com/profile_banners/1339194216/1538453714</t>
  </si>
  <si>
    <t>https://pbs.twimg.com/profile_banners/1109851148406550528/1565170618</t>
  </si>
  <si>
    <t>https://pbs.twimg.com/profile_banners/1024654868114489344/1533214868</t>
  </si>
  <si>
    <t>https://pbs.twimg.com/profile_banners/47067837/1545189427</t>
  </si>
  <si>
    <t>https://pbs.twimg.com/profile_banners/19106644/1398330338</t>
  </si>
  <si>
    <t>https://pbs.twimg.com/profile_banners/2344530218/1527574812</t>
  </si>
  <si>
    <t>https://pbs.twimg.com/profile_banners/316331833/1431495420</t>
  </si>
  <si>
    <t>https://pbs.twimg.com/profile_banners/2377200630/1525824099</t>
  </si>
  <si>
    <t>https://pbs.twimg.com/profile_banners/12006842/1559145689</t>
  </si>
  <si>
    <t>https://pbs.twimg.com/profile_banners/24256031/1569329446</t>
  </si>
  <si>
    <t>https://pbs.twimg.com/profile_banners/151934168/1391403981</t>
  </si>
  <si>
    <t>https://pbs.twimg.com/profile_banners/973888390050471936/1522649468</t>
  </si>
  <si>
    <t>https://pbs.twimg.com/profile_banners/737142202481016832/1538216794</t>
  </si>
  <si>
    <t>https://pbs.twimg.com/profile_banners/818330215927738368/1557774849</t>
  </si>
  <si>
    <t>https://pbs.twimg.com/profile_banners/83799572/1484819710</t>
  </si>
  <si>
    <t>https://pbs.twimg.com/profile_banners/17513134/1446579102</t>
  </si>
  <si>
    <t>https://pbs.twimg.com/profile_banners/116817969/1524668009</t>
  </si>
  <si>
    <t>https://pbs.twimg.com/profile_banners/11985982/1401891622</t>
  </si>
  <si>
    <t>https://pbs.twimg.com/profile_banners/1040601690682998785/1544860417</t>
  </si>
  <si>
    <t>https://pbs.twimg.com/profile_banners/2764685914/1428343740</t>
  </si>
  <si>
    <t>https://pbs.twimg.com/profile_banners/10507892/1566873166</t>
  </si>
  <si>
    <t>https://pbs.twimg.com/profile_banners/468601102/1464451237</t>
  </si>
  <si>
    <t>https://pbs.twimg.com/profile_banners/1097517190117498880/1560504212</t>
  </si>
  <si>
    <t>https://pbs.twimg.com/profile_banners/307346931/1544560422</t>
  </si>
  <si>
    <t>https://pbs.twimg.com/profile_banners/16939194/1472222455</t>
  </si>
  <si>
    <t>https://pbs.twimg.com/profile_banners/400164469/1477061185</t>
  </si>
  <si>
    <t>https://pbs.twimg.com/profile_banners/2845713549/1431183822</t>
  </si>
  <si>
    <t>https://pbs.twimg.com/profile_banners/1107021642901979136/1566063393</t>
  </si>
  <si>
    <t>https://pbs.twimg.com/profile_banners/1164103601456865285/1566730913</t>
  </si>
  <si>
    <t>https://pbs.twimg.com/profile_banners/198085968/1442423111</t>
  </si>
  <si>
    <t>https://pbs.twimg.com/profile_banners/36579565/1482843271</t>
  </si>
  <si>
    <t>https://pbs.twimg.com/profile_banners/56883/1451480899</t>
  </si>
  <si>
    <t>https://pbs.twimg.com/profile_banners/3395460933/1453930784</t>
  </si>
  <si>
    <t>https://pbs.twimg.com/profile_banners/1143889387651919874/1561559857</t>
  </si>
  <si>
    <t>https://pbs.twimg.com/profile_banners/205500871/1505867493</t>
  </si>
  <si>
    <t>https://pbs.twimg.com/profile_banners/892820477747572738/1506113606</t>
  </si>
  <si>
    <t>https://pbs.twimg.com/profile_banners/233742526/1547219839</t>
  </si>
  <si>
    <t>https://pbs.twimg.com/profile_banners/3003631498/1422889788</t>
  </si>
  <si>
    <t>https://pbs.twimg.com/profile_banners/223261481/1569615391</t>
  </si>
  <si>
    <t>https://pbs.twimg.com/profile_banners/166477660/1418709799</t>
  </si>
  <si>
    <t>https://pbs.twimg.com/profile_banners/1549209552/1517564199</t>
  </si>
  <si>
    <t>https://pbs.twimg.com/profile_banners/1168907454761119744/1567524674</t>
  </si>
  <si>
    <t>https://pbs.twimg.com/profile_banners/1148370926322556929/1562669573</t>
  </si>
  <si>
    <t>https://pbs.twimg.com/profile_banners/915895342532583424/1507209205</t>
  </si>
  <si>
    <t>https://pbs.twimg.com/profile_banners/622691806/1526652670</t>
  </si>
  <si>
    <t>https://pbs.twimg.com/profile_banners/956108307210604545/1517652272</t>
  </si>
  <si>
    <t>https://pbs.twimg.com/profile_banners/26321876/1434738929</t>
  </si>
  <si>
    <t>https://pbs.twimg.com/profile_banners/980533398/1502719905</t>
  </si>
  <si>
    <t>https://pbs.twimg.com/profile_banners/961205156/1471973403</t>
  </si>
  <si>
    <t>https://pbs.twimg.com/profile_banners/339985784/1499387584</t>
  </si>
  <si>
    <t>https://pbs.twimg.com/profile_banners/303048766/1540901483</t>
  </si>
  <si>
    <t>https://pbs.twimg.com/profile_banners/14756900/1399534860</t>
  </si>
  <si>
    <t>https://pbs.twimg.com/profile_banners/18436075/1399561116</t>
  </si>
  <si>
    <t>https://pbs.twimg.com/profile_banners/1178589581039603712/1569833197</t>
  </si>
  <si>
    <t>https://pbs.twimg.com/profile_banners/1364441462/1500994698</t>
  </si>
  <si>
    <t>https://pbs.twimg.com/profile_banners/184574549/1569405236</t>
  </si>
  <si>
    <t>https://pbs.twimg.com/profile_banners/18236716/1531254069</t>
  </si>
  <si>
    <t>https://pbs.twimg.com/profile_banners/22467617/1562964868</t>
  </si>
  <si>
    <t>https://pbs.twimg.com/profile_banners/884382706422996992/1504880011</t>
  </si>
  <si>
    <t>https://pbs.twimg.com/profile_banners/29735775/1551212172</t>
  </si>
  <si>
    <t>https://pbs.twimg.com/profile_banners/19103481/1562188580</t>
  </si>
  <si>
    <t>https://pbs.twimg.com/profile_banners/807095/1570414372</t>
  </si>
  <si>
    <t>https://pbs.twimg.com/profile_banners/245354369/1398255842</t>
  </si>
  <si>
    <t>https://pbs.twimg.com/profile_banners/397882671/1521726570</t>
  </si>
  <si>
    <t>https://pbs.twimg.com/profile_banners/993900264/1553618665</t>
  </si>
  <si>
    <t>https://pbs.twimg.com/profile_banners/15762276/1379376774</t>
  </si>
  <si>
    <t>https://pbs.twimg.com/profile_banners/1469938638/1477083913</t>
  </si>
  <si>
    <t>https://pbs.twimg.com/profile_banners/2970440088/1557239501</t>
  </si>
  <si>
    <t>https://pbs.twimg.com/profile_banners/840133502976774146/1548019912</t>
  </si>
  <si>
    <t>https://pbs.twimg.com/profile_banners/22995545/1414775322</t>
  </si>
  <si>
    <t>https://pbs.twimg.com/profile_banners/80918348/1397499660</t>
  </si>
  <si>
    <t>https://pbs.twimg.com/profile_banners/1150153543262728192/1569779572</t>
  </si>
  <si>
    <t>https://pbs.twimg.com/profile_banners/514486170/1428774102</t>
  </si>
  <si>
    <t>https://pbs.twimg.com/profile_banners/2914605289/1461653423</t>
  </si>
  <si>
    <t>https://pbs.twimg.com/profile_banners/227829587/1488923897</t>
  </si>
  <si>
    <t>https://pbs.twimg.com/profile_banners/2232759379/1563439351</t>
  </si>
  <si>
    <t>https://pbs.twimg.com/profile_banners/15001592/1568885641</t>
  </si>
  <si>
    <t>https://pbs.twimg.com/profile_banners/897889083170672642/1502908907</t>
  </si>
  <si>
    <t>https://pbs.twimg.com/profile_banners/345310708/1503573184</t>
  </si>
  <si>
    <t>https://pbs.twimg.com/profile_banners/1446267968/1398281693</t>
  </si>
  <si>
    <t>https://pbs.twimg.com/profile_banners/539899187/1476353810</t>
  </si>
  <si>
    <t>https://pbs.twimg.com/profile_banners/104894644/1531614369</t>
  </si>
  <si>
    <t>https://pbs.twimg.com/profile_banners/86930422/1473676449</t>
  </si>
  <si>
    <t>https://pbs.twimg.com/profile_banners/403742799/1469010366</t>
  </si>
  <si>
    <t>https://pbs.twimg.com/profile_banners/166139505/1485181343</t>
  </si>
  <si>
    <t>https://pbs.twimg.com/profile_banners/558586902/1465577514</t>
  </si>
  <si>
    <t>https://pbs.twimg.com/profile_banners/435818541/1390514953</t>
  </si>
  <si>
    <t>https://pbs.twimg.com/profile_banners/61743142/1398239074</t>
  </si>
  <si>
    <t>https://pbs.twimg.com/profile_banners/15271133/1506196257</t>
  </si>
  <si>
    <t>https://pbs.twimg.com/profile_banners/2396037342/1554713344</t>
  </si>
  <si>
    <t>https://pbs.twimg.com/profile_banners/707957760697212929/1477314238</t>
  </si>
  <si>
    <t>https://pbs.twimg.com/profile_banners/2400563210/1550777695</t>
  </si>
  <si>
    <t>https://pbs.twimg.com/profile_banners/18114326/1459255776</t>
  </si>
  <si>
    <t>https://pbs.twimg.com/profile_banners/347188522/1524129871</t>
  </si>
  <si>
    <t>https://pbs.twimg.com/profile_banners/792402374522441728/1556965950</t>
  </si>
  <si>
    <t>https://pbs.twimg.com/profile_banners/951690486917582850/1556055167</t>
  </si>
  <si>
    <t>https://pbs.twimg.com/profile_banners/359430384/1552117760</t>
  </si>
  <si>
    <t>https://pbs.twimg.com/profile_banners/47893228/1536497307</t>
  </si>
  <si>
    <t>https://pbs.twimg.com/profile_banners/59363362/1513102095</t>
  </si>
  <si>
    <t>https://pbs.twimg.com/profile_banners/17798312/1567017350</t>
  </si>
  <si>
    <t>https://pbs.twimg.com/profile_banners/34075325/1569518972</t>
  </si>
  <si>
    <t>https://pbs.twimg.com/profile_banners/207296136/1559389599</t>
  </si>
  <si>
    <t>https://pbs.twimg.com/profile_banners/392977409/1532785454</t>
  </si>
  <si>
    <t>https://pbs.twimg.com/profile_banners/18197477/1509831063</t>
  </si>
  <si>
    <t>https://pbs.twimg.com/profile_banners/3122211/1525990941</t>
  </si>
  <si>
    <t>https://pbs.twimg.com/profile_banners/65174863/1493852402</t>
  </si>
  <si>
    <t>https://pbs.twimg.com/profile_banners/797391710414372864/1557769117</t>
  </si>
  <si>
    <t>https://pbs.twimg.com/profile_banners/752801304/1547569989</t>
  </si>
  <si>
    <t>https://pbs.twimg.com/profile_banners/17387222/1531566305</t>
  </si>
  <si>
    <t>https://pbs.twimg.com/profile_banners/842452904/1552320404</t>
  </si>
  <si>
    <t>https://pbs.twimg.com/profile_banners/1093863728616038402/1558193753</t>
  </si>
  <si>
    <t>https://pbs.twimg.com/profile_banners/2886596524/1569018001</t>
  </si>
  <si>
    <t>https://pbs.twimg.com/profile_banners/847874574985416705/1491472106</t>
  </si>
  <si>
    <t>https://pbs.twimg.com/profile_banners/422753166/1387040607</t>
  </si>
  <si>
    <t>https://pbs.twimg.com/profile_banners/837484668/1495540420</t>
  </si>
  <si>
    <t>https://pbs.twimg.com/profile_banners/35937179/1521836123</t>
  </si>
  <si>
    <t>https://pbs.twimg.com/profile_banners/954562878698237952/1567740962</t>
  </si>
  <si>
    <t>https://pbs.twimg.com/profile_banners/1006419421244678144/1559499911</t>
  </si>
  <si>
    <t>https://pbs.twimg.com/profile_banners/735628197799174144/1559155710</t>
  </si>
  <si>
    <t>https://pbs.twimg.com/profile_banners/1601299404/1515187602</t>
  </si>
  <si>
    <t>https://pbs.twimg.com/profile_banners/895814938995957760/1512095123</t>
  </si>
  <si>
    <t>https://pbs.twimg.com/profile_banners/2239848763/1569284087</t>
  </si>
  <si>
    <t>https://pbs.twimg.com/profile_banners/121563712/1555364174</t>
  </si>
  <si>
    <t>https://pbs.twimg.com/profile_banners/1319730642/1545567892</t>
  </si>
  <si>
    <t>https://pbs.twimg.com/profile_banners/216828876/1473181792</t>
  </si>
  <si>
    <t>https://pbs.twimg.com/profile_banners/910548929753870336/1535578055</t>
  </si>
  <si>
    <t>https://pbs.twimg.com/profile_banners/15516583/1565065878</t>
  </si>
  <si>
    <t>https://pbs.twimg.com/profile_banners/369689042/1551262549</t>
  </si>
  <si>
    <t>https://pbs.twimg.com/profile_banners/1457701454/1563843789</t>
  </si>
  <si>
    <t>https://pbs.twimg.com/profile_banners/185987751/1563777733</t>
  </si>
  <si>
    <t>https://pbs.twimg.com/profile_banners/15813140/1555950688</t>
  </si>
  <si>
    <t>https://pbs.twimg.com/profile_banners/16516264/1533123248</t>
  </si>
  <si>
    <t>https://pbs.twimg.com/profile_banners/2176282656/1548775771</t>
  </si>
  <si>
    <t>https://pbs.twimg.com/profile_banners/930804909934485505/1510761360</t>
  </si>
  <si>
    <t>https://pbs.twimg.com/profile_banners/611597719/1475357016</t>
  </si>
  <si>
    <t>https://pbs.twimg.com/profile_banners/162151396/1524045224</t>
  </si>
  <si>
    <t>https://pbs.twimg.com/profile_banners/26068824/1462766655</t>
  </si>
  <si>
    <t>https://pbs.twimg.com/profile_banners/1397094314/1481023482</t>
  </si>
  <si>
    <t>https://pbs.twimg.com/profile_banners/1137010912924250112/1559921382</t>
  </si>
  <si>
    <t>https://pbs.twimg.com/profile_banners/3284983849/1488244252</t>
  </si>
  <si>
    <t>https://pbs.twimg.com/profile_banners/217614052/1520813231</t>
  </si>
  <si>
    <t>https://pbs.twimg.com/profile_banners/709448098/1386537035</t>
  </si>
  <si>
    <t>https://pbs.twimg.com/profile_banners/76935934/1569473493</t>
  </si>
  <si>
    <t>https://pbs.twimg.com/profile_banners/740657505206960129/1465421954</t>
  </si>
  <si>
    <t>https://pbs.twimg.com/profile_banners/481481181/1424890667</t>
  </si>
  <si>
    <t>https://pbs.twimg.com/profile_banners/22968469/1546533846</t>
  </si>
  <si>
    <t>https://pbs.twimg.com/profile_banners/3060444101/1428591637</t>
  </si>
  <si>
    <t>https://pbs.twimg.com/profile_banners/85509895/1556718785</t>
  </si>
  <si>
    <t>https://pbs.twimg.com/profile_banners/98097823/1538797822</t>
  </si>
  <si>
    <t>https://pbs.twimg.com/profile_banners/882441083619344384/1556603311</t>
  </si>
  <si>
    <t>https://pbs.twimg.com/profile_banners/52421333/1390063758</t>
  </si>
  <si>
    <t>https://pbs.twimg.com/profile_banners/243580387/1538032728</t>
  </si>
  <si>
    <t>https://pbs.twimg.com/profile_banners/166569525/1477316161</t>
  </si>
  <si>
    <t>https://pbs.twimg.com/profile_banners/675243/1431616814</t>
  </si>
  <si>
    <t>https://pbs.twimg.com/profile_banners/1760431/1398714961</t>
  </si>
  <si>
    <t>https://pbs.twimg.com/profile_banners/44084633/1562079035</t>
  </si>
  <si>
    <t>https://pbs.twimg.com/profile_banners/821416341785767937/1519153637</t>
  </si>
  <si>
    <t>https://pbs.twimg.com/profile_banners/2720800274/1569084572</t>
  </si>
  <si>
    <t>https://pbs.twimg.com/profile_banners/100543535/1377814490</t>
  </si>
  <si>
    <t>https://pbs.twimg.com/profile_banners/21088417/1515536808</t>
  </si>
  <si>
    <t>https://pbs.twimg.com/profile_banners/15417853/1387402260</t>
  </si>
  <si>
    <t>https://pbs.twimg.com/profile_banners/14979481/1403049024</t>
  </si>
  <si>
    <t>https://pbs.twimg.com/profile_banners/838480998555869184/1495210704</t>
  </si>
  <si>
    <t>https://pbs.twimg.com/profile_banners/18934731/1544527546</t>
  </si>
  <si>
    <t>https://pbs.twimg.com/profile_banners/847958394636038144/1527330004</t>
  </si>
  <si>
    <t>https://pbs.twimg.com/profile_banners/4808510734/1477780883</t>
  </si>
  <si>
    <t>https://pbs.twimg.com/profile_banners/587497586/1502876461</t>
  </si>
  <si>
    <t>id</t>
  </si>
  <si>
    <t>en-gb</t>
  </si>
  <si>
    <t>http://abs.twimg.com/images/themes/theme13/bg.gif</t>
  </si>
  <si>
    <t>http://abs.twimg.com/images/themes/theme9/bg.gif</t>
  </si>
  <si>
    <t>http://abs.twimg.com/images/themes/theme5/bg.gif</t>
  </si>
  <si>
    <t>http://abs.twimg.com/images/themes/theme1/bg.png</t>
  </si>
  <si>
    <t>http://abs.twimg.com/images/themes/theme10/bg.gif</t>
  </si>
  <si>
    <t>http://abs.twimg.com/images/themes/theme19/bg.gif</t>
  </si>
  <si>
    <t>http://abs.twimg.com/images/themes/theme6/bg.gif</t>
  </si>
  <si>
    <t>http://abs.twimg.com/images/themes/theme4/bg.gif</t>
  </si>
  <si>
    <t>http://abs.twimg.com/images/themes/theme14/bg.gif</t>
  </si>
  <si>
    <t>http://abs.twimg.com/images/themes/theme7/bg.gif</t>
  </si>
  <si>
    <t>http://abs.twimg.com/images/themes/theme16/bg.gif</t>
  </si>
  <si>
    <t>http://abs.twimg.com/images/themes/theme3/bg.gif</t>
  </si>
  <si>
    <t>http://abs.twimg.com/images/themes/theme15/bg.png</t>
  </si>
  <si>
    <t>http://pbs.twimg.com/profile_background_images/734508702/5af47e7a440eef9c221f557826d83488.jpeg</t>
  </si>
  <si>
    <t>http://abs.twimg.com/images/themes/theme17/bg.gif</t>
  </si>
  <si>
    <t>http://a0.twimg.com/profile_background_images/2630255/1444808176_fa5a2d468c_b.jpg</t>
  </si>
  <si>
    <t>http://abs.twimg.com/images/themes/theme12/bg.gif</t>
  </si>
  <si>
    <t>http://abs.twimg.com/images/themes/theme8/bg.gif</t>
  </si>
  <si>
    <t>http://pbs.twimg.com/profile_images/1824489934/128-2_normal.png</t>
  </si>
  <si>
    <t>http://pbs.twimg.com/profile_images/1165799095769980928/MUjdqJXs_normal.jpg</t>
  </si>
  <si>
    <t>http://pbs.twimg.com/profile_images/599313500939255808/QnCQnASi_normal.png</t>
  </si>
  <si>
    <t>http://pbs.twimg.com/profile_images/849132774661308416/pa2Uplq1_normal.jpg</t>
  </si>
  <si>
    <t>http://pbs.twimg.com/profile_images/1019707946349969408/ZadESXl4_normal.jpg</t>
  </si>
  <si>
    <t>http://pbs.twimg.com/profile_images/911068869128622080/FstWbl1w_normal.jpg</t>
  </si>
  <si>
    <t>http://pbs.twimg.com/profile_images/1096617901610590213/AtVcSLHr_normal.jpg</t>
  </si>
  <si>
    <t>http://pbs.twimg.com/profile_images/1173987365397749762/D86d4g0P_normal.jpg</t>
  </si>
  <si>
    <t>http://pbs.twimg.com/profile_images/1141151066974822406/qRsmMfDd_normal.jpg</t>
  </si>
  <si>
    <t>http://pbs.twimg.com/profile_images/459256371544727552/DF5zU3yS_normal.jpeg</t>
  </si>
  <si>
    <t>http://pbs.twimg.com/profile_images/1118575351653752832/lTdTAyMh_normal.png</t>
  </si>
  <si>
    <t>http://pbs.twimg.com/profile_images/1061744570344517633/fKDfFqhQ_normal.jpg</t>
  </si>
  <si>
    <t>http://pbs.twimg.com/profile_images/912667889395798022/pMoB2qc8_normal.jpg</t>
  </si>
  <si>
    <t>http://pbs.twimg.com/profile_images/849133030237061120/6hUrNP0a_normal.jpg</t>
  </si>
  <si>
    <t>http://abs.twimg.com/sticky/default_profile_images/default_profile_5_normal.png</t>
  </si>
  <si>
    <t>http://pbs.twimg.com/profile_images/980689338685181952/6JrzTr9x_normal.jpg</t>
  </si>
  <si>
    <t>http://pbs.twimg.com/profile_images/1121917466534346752/65jok0p8_normal.jpg</t>
  </si>
  <si>
    <t>http://pbs.twimg.com/profile_images/1059864851097575425/k3VadkFz_normal.jpg</t>
  </si>
  <si>
    <t>http://pbs.twimg.com/profile_images/1068984070443536385/ABGxcOsh_normal.jpg</t>
  </si>
  <si>
    <t>http://pbs.twimg.com/profile_images/470200020910624768/4weyDBEw_normal.png</t>
  </si>
  <si>
    <t>http://pbs.twimg.com/profile_images/699631385095577601/OpKCoMbz_normal.jpg</t>
  </si>
  <si>
    <t>http://pbs.twimg.com/profile_images/1143453716898623488/EsNcdHOo_normal.jpg</t>
  </si>
  <si>
    <t>http://pbs.twimg.com/profile_images/1164103791706365952/uSdaIbw0_normal.jpg</t>
  </si>
  <si>
    <t>http://pbs.twimg.com/profile_images/894760680535896064/lnM8-wYB_normal.jpg</t>
  </si>
  <si>
    <t>http://pbs.twimg.com/profile_images/1084236993092091906/wWCN0QT5_normal.jpg</t>
  </si>
  <si>
    <t>http://pbs.twimg.com/profile_images/1170652644328837120/0Bjxa08l_normal.jpg</t>
  </si>
  <si>
    <t>http://pbs.twimg.com/profile_images/1007337290874720256/h-PpvuSh_normal.jpg</t>
  </si>
  <si>
    <t>http://pbs.twimg.com/profile_images/927823230123020288/n2bWliA8_normal.jpg</t>
  </si>
  <si>
    <t>http://pbs.twimg.com/profile_images/1175857370045571073/bZLDtGtZ_normal.jpg</t>
  </si>
  <si>
    <t>http://pbs.twimg.com/profile_images/1178711490137858048/3iV8Sui0_normal.jpg</t>
  </si>
  <si>
    <t>http://pbs.twimg.com/profile_images/2958372991/2d7bee601d9255ae25286429ba12448b_normal.jpeg</t>
  </si>
  <si>
    <t>http://pbs.twimg.com/profile_images/1095203377581940737/MuaMbMqm_normal.jpg</t>
  </si>
  <si>
    <t>http://pbs.twimg.com/profile_images/1155873802233888768/mpINklcV_normal.jpg</t>
  </si>
  <si>
    <t>http://pbs.twimg.com/profile_images/492382905159536640/5bNX_lVF_normal.png</t>
  </si>
  <si>
    <t>http://pbs.twimg.com/profile_images/880015248324837376/rsuw4VRB_normal.jpg</t>
  </si>
  <si>
    <t>http://pbs.twimg.com/profile_images/906159788471578626/d6takAl-_normal.jpg</t>
  </si>
  <si>
    <t>http://pbs.twimg.com/profile_images/986987176700280833/wzJJCwre_normal.jpg</t>
  </si>
  <si>
    <t>http://pbs.twimg.com/profile_images/1045783102000230400/TPLLaqYR_normal.jpg</t>
  </si>
  <si>
    <t>http://pbs.twimg.com/profile_images/1098244578472280064/gjkVMelR_normal.png</t>
  </si>
  <si>
    <t>http://pbs.twimg.com/profile_images/378800000389889498/45b0f9ae2bb744f4a6defb161e425c0a_normal.jpeg</t>
  </si>
  <si>
    <t>http://pbs.twimg.com/profile_images/789573175201959936/ObpfVcLa_normal.jpg</t>
  </si>
  <si>
    <t>http://pbs.twimg.com/profile_images/1087100407036502017/MgAlbhoe_normal.jpg</t>
  </si>
  <si>
    <t>http://pbs.twimg.com/profile_images/455773360551501825/M9ELu5_e_normal.png</t>
  </si>
  <si>
    <t>http://pbs.twimg.com/profile_images/885146806555992064/5ONi3Z86_normal.jpg</t>
  </si>
  <si>
    <t>http://pbs.twimg.com/profile_images/821834838659346432/m1mSM9Qf_normal.jpg</t>
  </si>
  <si>
    <t>http://pbs.twimg.com/profile_images/900678075448471552/7KWHTPmI_normal.jpg</t>
  </si>
  <si>
    <t>http://pbs.twimg.com/profile_images/3689899210/8fc2d822752d27a6425ed018c8b26961_normal.jpeg</t>
  </si>
  <si>
    <t>http://pbs.twimg.com/profile_images/930851030891409408/TeMJtmVO_normal.jpg</t>
  </si>
  <si>
    <t>http://pbs.twimg.com/profile_images/784052004742135809/YCC4Orot_normal.jpg</t>
  </si>
  <si>
    <t>http://pbs.twimg.com/profile_images/835237090988179456/lDGxR8Dx_normal.jpg</t>
  </si>
  <si>
    <t>http://pbs.twimg.com/profile_images/939657457453928449/I4MTAsc6_normal.jpg</t>
  </si>
  <si>
    <t>http://pbs.twimg.com/profile_images/882181885786509312/jHWernEP_normal.jpg</t>
  </si>
  <si>
    <t>http://pbs.twimg.com/profile_images/918946889281744896/r3xDAXNl_normal.jpg</t>
  </si>
  <si>
    <t>http://pbs.twimg.com/profile_images/714792929261461504/4JUHr7-c_normal.jpg</t>
  </si>
  <si>
    <t>http://pbs.twimg.com/profile_images/378800000853846127/587847f0eda42ce83cabd2cff6d3fc7c_normal.jpeg</t>
  </si>
  <si>
    <t>http://a0.twimg.com/profile_images/68169350/stefan-avatar_normal.jpg</t>
  </si>
  <si>
    <t>http://pbs.twimg.com/profile_images/1104288036010033152/sfTPoYaB_normal.jpg</t>
  </si>
  <si>
    <t>http://pbs.twimg.com/profile_images/1180153565722988544/p9fsfqI7_normal.jpg</t>
  </si>
  <si>
    <t>http://pbs.twimg.com/profile_images/1177945234048606208/wGr7zpNb_normal.jpg</t>
  </si>
  <si>
    <t>http://pbs.twimg.com/profile_images/1134751729206136832/rAmFqBWI_normal.png</t>
  </si>
  <si>
    <t>http://pbs.twimg.com/profile_images/1173366074332651520/J1Y5PHmD_normal.jpg</t>
  </si>
  <si>
    <t>http://pbs.twimg.com/profile_images/994702690893664262/0BxqBxIU_normal.jpg</t>
  </si>
  <si>
    <t>http://pbs.twimg.com/profile_images/1039095965108580352/gCykGAhv_normal.jpg</t>
  </si>
  <si>
    <t>http://pbs.twimg.com/profile_images/1093864096225726464/XLUIBayq_normal.jpg</t>
  </si>
  <si>
    <t>http://pbs.twimg.com/profile_images/1103201826449604608/c0t5HuM-_normal.jpg</t>
  </si>
  <si>
    <t>http://pbs.twimg.com/profile_images/1175476769870106624/liPuahfq_normal.jpg</t>
  </si>
  <si>
    <t>http://pbs.twimg.com/profile_images/888238671534608384/uuoQlITU_normal.jpg</t>
  </si>
  <si>
    <t>http://pbs.twimg.com/profile_images/936421015067824134/g_PfzHXA_normal.jpg</t>
  </si>
  <si>
    <t>http://pbs.twimg.com/profile_images/1292891202/odyseus_circe_normal.jpg</t>
  </si>
  <si>
    <t>http://pbs.twimg.com/profile_images/956772000135045120/Lgxnqd7u_normal.jpg</t>
  </si>
  <si>
    <t>http://pbs.twimg.com/profile_images/1158595850496630784/WcxGH0Kg_normal.jpg</t>
  </si>
  <si>
    <t>http://pbs.twimg.com/profile_images/966440541859688448/PoHJY3K8_normal.jpg</t>
  </si>
  <si>
    <t>http://pbs.twimg.com/profile_images/1111273497509183488/-AnMGy4U_normal.png</t>
  </si>
  <si>
    <t>http://pbs.twimg.com/profile_images/1182076706833780738/0mOXScMX_normal.jpg</t>
  </si>
  <si>
    <t>http://pbs.twimg.com/profile_images/685178010962505728/m0D-Pvwg_normal.jpg</t>
  </si>
  <si>
    <t>http://pbs.twimg.com/profile_images/729162561996783617/OGhVHVRI_normal.jpg</t>
  </si>
  <si>
    <t>http://pbs.twimg.com/profile_images/1163922776350187520/jvZO8xW1_normal.jpg</t>
  </si>
  <si>
    <t>http://pbs.twimg.com/profile_images/853262306947592192/K5zXgGdV_normal.jpg</t>
  </si>
  <si>
    <t>http://pbs.twimg.com/profile_images/631886470790402048/66OCkyrl_normal.jpg</t>
  </si>
  <si>
    <t>http://pbs.twimg.com/profile_images/836378344832761856/2hzG4vsf_normal.jpg</t>
  </si>
  <si>
    <t>http://pbs.twimg.com/profile_images/946432096540622848/AH_ET-Rh_normal.jpg</t>
  </si>
  <si>
    <t>http://pbs.twimg.com/profile_images/378800000580987070/db9078700d95a65749e683e090706d47_normal.jpeg</t>
  </si>
  <si>
    <t>http://pbs.twimg.com/profile_images/1171396160508047360/Sc1gSn9E_normal.jpg</t>
  </si>
  <si>
    <t>http://pbs.twimg.com/profile_images/740660555107696640/BxUo817I_normal.jpg</t>
  </si>
  <si>
    <t>http://pbs.twimg.com/profile_images/570658932726861824/MSzOYUtx_normal.jpeg</t>
  </si>
  <si>
    <t>http://pbs.twimg.com/profile_images/1123576928001306627/7zA4OAug_normal.png</t>
  </si>
  <si>
    <t>http://abs.twimg.com/sticky/default_profile_images/default_profile_1_normal.png</t>
  </si>
  <si>
    <t>http://pbs.twimg.com/profile_images/593803027737387008/RLmHoyff_normal.png</t>
  </si>
  <si>
    <t>http://pbs.twimg.com/profile_images/1179022939968212992/CkFQ0kAE_normal.jpg</t>
  </si>
  <si>
    <t>http://pbs.twimg.com/profile_images/1058449535112867841/JP-rVYlW_normal.jpg</t>
  </si>
  <si>
    <t>http://abs.twimg.com/sticky/default_profile_images/default_profile_6_normal.png</t>
  </si>
  <si>
    <t>http://pbs.twimg.com/profile_images/1099320501246271489/ETDXv5o9_normal.jpg</t>
  </si>
  <si>
    <t>http://pbs.twimg.com/profile_images/1030349947038625792/qU6T75Fq_normal.jpg</t>
  </si>
  <si>
    <t>http://pbs.twimg.com/profile_images/744891970380767232/jum1SDsC_normal.jpg</t>
  </si>
  <si>
    <t>http://pbs.twimg.com/profile_images/1110252657556537350/mO9kjDbt_normal.jpg</t>
  </si>
  <si>
    <t>http://pbs.twimg.com/profile_images/950849987159699458/3c8SB13x_normal.jpg</t>
  </si>
  <si>
    <t>http://pbs.twimg.com/profile_images/1072295406355259393/Hqsx90JU_normal.jpg</t>
  </si>
  <si>
    <t>http://pbs.twimg.com/profile_images/860203138036490242/rgkyU0cf_normal.jpg</t>
  </si>
  <si>
    <t>http://pbs.twimg.com/profile_images/841366232397930500/6zhI8gm8_normal.jpg</t>
  </si>
  <si>
    <t>Open Twitter Page for This Person</t>
  </si>
  <si>
    <t>https://twitter.com/xmacex</t>
  </si>
  <si>
    <t>https://twitter.com/gephi</t>
  </si>
  <si>
    <t>https://twitter.com/profstevek</t>
  </si>
  <si>
    <t>https://twitter.com/chihacknight</t>
  </si>
  <si>
    <t>https://twitter.com/tutormentorteam</t>
  </si>
  <si>
    <t>https://twitter.com/nodexl</t>
  </si>
  <si>
    <t>https://twitter.com/manthorp</t>
  </si>
  <si>
    <t>https://twitter.com/jon_swords</t>
  </si>
  <si>
    <t>https://twitter.com/fiorellaconn</t>
  </si>
  <si>
    <t>https://twitter.com/tableau</t>
  </si>
  <si>
    <t>https://twitter.com/chrisc737</t>
  </si>
  <si>
    <t>https://twitter.com/pollenstudio</t>
  </si>
  <si>
    <t>https://twitter.com/avopq</t>
  </si>
  <si>
    <t>https://twitter.com/amiruulmr</t>
  </si>
  <si>
    <t>https://twitter.com/akhbarbeque</t>
  </si>
  <si>
    <t>https://twitter.com/chronic0ps</t>
  </si>
  <si>
    <t>https://twitter.com/hallawaysam</t>
  </si>
  <si>
    <t>https://twitter.com/dendisuhubdy</t>
  </si>
  <si>
    <t>https://twitter.com/machine_ml</t>
  </si>
  <si>
    <t>https://twitter.com/bernardamus</t>
  </si>
  <si>
    <t>https://twitter.com/mikequindazzi</t>
  </si>
  <si>
    <t>https://twitter.com/gamergeeknews</t>
  </si>
  <si>
    <t>https://twitter.com/unosml</t>
  </si>
  <si>
    <t>https://twitter.com/jeremyhl</t>
  </si>
  <si>
    <t>https://twitter.com/mihkal</t>
  </si>
  <si>
    <t>https://twitter.com/smr_foundation</t>
  </si>
  <si>
    <t>https://twitter.com/socioviz</t>
  </si>
  <si>
    <t>https://twitter.com/pd_mobileapps</t>
  </si>
  <si>
    <t>https://twitter.com/chidambara09</t>
  </si>
  <si>
    <t>https://twitter.com/nullnotes</t>
  </si>
  <si>
    <t>https://twitter.com/supposeiam</t>
  </si>
  <si>
    <t>https://twitter.com/derekr0ss</t>
  </si>
  <si>
    <t>https://twitter.com/lecagle</t>
  </si>
  <si>
    <t>https://twitter.com/theosrsorg</t>
  </si>
  <si>
    <t>https://twitter.com/luca</t>
  </si>
  <si>
    <t>https://twitter.com/chevyputrii</t>
  </si>
  <si>
    <t>https://twitter.com/zowalla</t>
  </si>
  <si>
    <t>https://twitter.com/brazoli</t>
  </si>
  <si>
    <t>https://twitter.com/donna_close</t>
  </si>
  <si>
    <t>https://twitter.com/misterdanielm</t>
  </si>
  <si>
    <t>https://twitter.com/abell_design</t>
  </si>
  <si>
    <t>https://twitter.com/owen_ubd</t>
  </si>
  <si>
    <t>https://twitter.com/ubd_studio</t>
  </si>
  <si>
    <t>https://twitter.com/dogeatcog</t>
  </si>
  <si>
    <t>https://twitter.com/artskaizen</t>
  </si>
  <si>
    <t>https://twitter.com/yorkdesignweek</t>
  </si>
  <si>
    <t>https://twitter.com/ravagephoto</t>
  </si>
  <si>
    <t>https://twitter.com/sjnrth</t>
  </si>
  <si>
    <t>https://twitter.com/ooof</t>
  </si>
  <si>
    <t>https://twitter.com/kerner_gary</t>
  </si>
  <si>
    <t>https://twitter.com/netwarsystem</t>
  </si>
  <si>
    <t>https://twitter.com/bpellegr_econ</t>
  </si>
  <si>
    <t>https://twitter.com/cardonanl</t>
  </si>
  <si>
    <t>https://twitter.com/milangacali</t>
  </si>
  <si>
    <t>https://twitter.com/camaba9</t>
  </si>
  <si>
    <t>https://twitter.com/karyprem</t>
  </si>
  <si>
    <t>https://twitter.com/biocomicals</t>
  </si>
  <si>
    <t>https://twitter.com/sibirbil</t>
  </si>
  <si>
    <t>https://twitter.com/debienj</t>
  </si>
  <si>
    <t>https://twitter.com/jacomyma</t>
  </si>
  <si>
    <t>https://twitter.com/ict690</t>
  </si>
  <si>
    <t>https://twitter.com/mv_pereirasilva</t>
  </si>
  <si>
    <t>https://twitter.com/danimallo1</t>
  </si>
  <si>
    <t>https://twitter.com/bendobrown</t>
  </si>
  <si>
    <t>https://twitter.com/ifeanyidiaye</t>
  </si>
  <si>
    <t>https://twitter.com/agephipopart</t>
  </si>
  <si>
    <t>https://twitter.com/herrrul</t>
  </si>
  <si>
    <t>https://twitter.com/edcouniandes</t>
  </si>
  <si>
    <t>https://twitter.com/cienciasuandes</t>
  </si>
  <si>
    <t>https://twitter.com/vezziet</t>
  </si>
  <si>
    <t>https://twitter.com/timothyjgraham</t>
  </si>
  <si>
    <t>https://twitter.com/ialexs</t>
  </si>
  <si>
    <t>https://twitter.com/kitsunegari13</t>
  </si>
  <si>
    <t>https://twitter.com/segolenemathieu</t>
  </si>
  <si>
    <t>https://twitter.com/mrminiki</t>
  </si>
  <si>
    <t>https://twitter.com/christinelocher</t>
  </si>
  <si>
    <t>https://twitter.com/sizuma090800</t>
  </si>
  <si>
    <t>https://twitter.com/wietsewind</t>
  </si>
  <si>
    <t>https://twitter.com/backblaze</t>
  </si>
  <si>
    <t>https://twitter.com/smellslike9</t>
  </si>
  <si>
    <t>https://twitter.com/neo4j</t>
  </si>
  <si>
    <t>https://twitter.com/doculayer</t>
  </si>
  <si>
    <t>https://twitter.com/ibmwatson</t>
  </si>
  <si>
    <t>https://twitter.com/uber</t>
  </si>
  <si>
    <t>https://twitter.com/nytimes</t>
  </si>
  <si>
    <t>https://twitter.com/laloumo</t>
  </si>
  <si>
    <t>https://twitter.com/g_sylvestre</t>
  </si>
  <si>
    <t>https://twitter.com/bahs</t>
  </si>
  <si>
    <t>https://twitter.com/scott_bot</t>
  </si>
  <si>
    <t>https://twitter.com/ryanmhorne</t>
  </si>
  <si>
    <t>https://twitter.com/tinkeringhuman</t>
  </si>
  <si>
    <t>https://twitter.com/drworsten</t>
  </si>
  <si>
    <t>https://twitter.com/kalanicraig</t>
  </si>
  <si>
    <t>https://twitter.com/rstatstweet</t>
  </si>
  <si>
    <t>https://twitter.com/ruydg</t>
  </si>
  <si>
    <t>https://twitter.com/gdeandajauregui</t>
  </si>
  <si>
    <t>https://twitter.com/cytoscape</t>
  </si>
  <si>
    <t>https://twitter.com/ariful7079</t>
  </si>
  <si>
    <t>https://twitter.com/dataneel</t>
  </si>
  <si>
    <t>https://twitter.com/fadlan_anam</t>
  </si>
  <si>
    <t>https://twitter.com/mspowerbi</t>
  </si>
  <si>
    <t>https://twitter.com/socioviznet</t>
  </si>
  <si>
    <t>https://twitter.com/amarlakel</t>
  </si>
  <si>
    <t>https://twitter.com/boogheta</t>
  </si>
  <si>
    <t>https://twitter.com/tillgrallert</t>
  </si>
  <si>
    <t>https://twitter.com/hanleywill</t>
  </si>
  <si>
    <t>https://twitter.com/maximromanov</t>
  </si>
  <si>
    <t>https://twitter.com/digtalhumanatee</t>
  </si>
  <si>
    <t>https://twitter.com/electricarchaeo</t>
  </si>
  <si>
    <t>https://twitter.com/nicolas_hu</t>
  </si>
  <si>
    <t>https://twitter.com/reisoduke</t>
  </si>
  <si>
    <t>https://twitter.com/visibrain</t>
  </si>
  <si>
    <t>https://twitter.com/competencerh2</t>
  </si>
  <si>
    <t>https://twitter.com/alexpinto83</t>
  </si>
  <si>
    <t>https://twitter.com/speyronnet</t>
  </si>
  <si>
    <t>https://twitter.com/nathalie_pe</t>
  </si>
  <si>
    <t>https://twitter.com/soychicka</t>
  </si>
  <si>
    <t>https://twitter.com/mayirmamay14</t>
  </si>
  <si>
    <t>https://twitter.com/ethejournal</t>
  </si>
  <si>
    <t>https://twitter.com/uoc_research</t>
  </si>
  <si>
    <t>https://twitter.com/nidl_dcu</t>
  </si>
  <si>
    <t>https://twitter.com/jduart</t>
  </si>
  <si>
    <t>https://twitter.com/springeredu</t>
  </si>
  <si>
    <t>https://twitter.com/dl_research</t>
  </si>
  <si>
    <t>https://twitter.com/jimmypashley</t>
  </si>
  <si>
    <t>https://twitter.com/iottogether</t>
  </si>
  <si>
    <t>https://twitter.com/st</t>
  </si>
  <si>
    <t>https://twitter.com/realshawneib</t>
  </si>
  <si>
    <t>https://twitter.com/docassar</t>
  </si>
  <si>
    <t>https://twitter.com/outstandjing</t>
  </si>
  <si>
    <t>https://twitter.com/rintachos</t>
  </si>
  <si>
    <t>https://twitter.com/ismailfahmi</t>
  </si>
  <si>
    <t>https://twitter.com/brookskaiser</t>
  </si>
  <si>
    <t>https://twitter.com/alioilhan</t>
  </si>
  <si>
    <t>https://twitter.com/causalinf</t>
  </si>
  <si>
    <t>https://twitter.com/sbonet</t>
  </si>
  <si>
    <t>https://twitter.com/eraser</t>
  </si>
  <si>
    <t>https://twitter.com/dylanjfoster</t>
  </si>
  <si>
    <t>https://twitter.com/acheca7</t>
  </si>
  <si>
    <t>https://twitter.com/rya_ryzuka</t>
  </si>
  <si>
    <t>https://twitter.com/kemp_ebooks</t>
  </si>
  <si>
    <t>https://twitter.com/gutewebsites</t>
  </si>
  <si>
    <t>https://twitter.com/gymshark</t>
  </si>
  <si>
    <t>https://twitter.com/digitacy</t>
  </si>
  <si>
    <t>https://twitter.com/omo_west12</t>
  </si>
  <si>
    <t>https://twitter.com/henrimorrgh</t>
  </si>
  <si>
    <t>https://twitter.com/levyunipap</t>
  </si>
  <si>
    <t>https://twitter.com/f_depmann26</t>
  </si>
  <si>
    <t>https://twitter.com/roxmix</t>
  </si>
  <si>
    <t>https://twitter.com/brondickson</t>
  </si>
  <si>
    <t>https://twitter.com/gretathunberg</t>
  </si>
  <si>
    <t>https://twitter.com/jessbots</t>
  </si>
  <si>
    <t>https://twitter.com/graphistry</t>
  </si>
  <si>
    <t>https://twitter.com/threadreaderapp</t>
  </si>
  <si>
    <t>https://twitter.com/damien_liccia</t>
  </si>
  <si>
    <t>https://twitter.com/perseis13</t>
  </si>
  <si>
    <t>https://twitter.com/svtux</t>
  </si>
  <si>
    <t>https://twitter.com/fcahen</t>
  </si>
  <si>
    <t>https://twitter.com/petitpixel29</t>
  </si>
  <si>
    <t>https://twitter.com/yrochat</t>
  </si>
  <si>
    <t>https://twitter.com/grandjeanmartin</t>
  </si>
  <si>
    <t>https://twitter.com/milaniolivera</t>
  </si>
  <si>
    <t>https://twitter.com/mikaeldewabrata</t>
  </si>
  <si>
    <t>https://twitter.com/newdesignkievua</t>
  </si>
  <si>
    <t>https://twitter.com/andrea_moro</t>
  </si>
  <si>
    <t>https://twitter.com/gcpcloud</t>
  </si>
  <si>
    <t>https://twitter.com/screamingfrog</t>
  </si>
  <si>
    <t>https://twitter.com/casper</t>
  </si>
  <si>
    <t>https://twitter.com/mario_angst_sci</t>
  </si>
  <si>
    <t>https://twitter.com/rmflight</t>
  </si>
  <si>
    <t>https://twitter.com/thomasp85</t>
  </si>
  <si>
    <t>https://twitter.com/nohemidecampos</t>
  </si>
  <si>
    <t>https://twitter.com/rmaranhao</t>
  </si>
  <si>
    <t>https://twitter.com/ag74763313</t>
  </si>
  <si>
    <t>https://twitter.com/kajkunnas</t>
  </si>
  <si>
    <t>https://twitter.com/likely75463987</t>
  </si>
  <si>
    <t>https://twitter.com/sjcporter</t>
  </si>
  <si>
    <t>https://twitter.com/belle_lopez</t>
  </si>
  <si>
    <t>https://twitter.com/filmregionsintl</t>
  </si>
  <si>
    <t>https://twitter.com/xcmuskogee</t>
  </si>
  <si>
    <t>https://twitter.com/vivianfrancos</t>
  </si>
  <si>
    <t>https://twitter.com/jacksonexchange</t>
  </si>
  <si>
    <t>https://twitter.com/bsolder</t>
  </si>
  <si>
    <t>https://twitter.com/exchangeclub</t>
  </si>
  <si>
    <t>https://twitter.com/mikeq</t>
  </si>
  <si>
    <t>https://twitter.com/santchiweb</t>
  </si>
  <si>
    <t>https://twitter.com/topcybernews</t>
  </si>
  <si>
    <t>https://twitter.com/connectedaction</t>
  </si>
  <si>
    <t>https://twitter.com/jaco</t>
  </si>
  <si>
    <t>https://twitter.com/stbridgetathena</t>
  </si>
  <si>
    <t>https://twitter.com/naqiadaud</t>
  </si>
  <si>
    <t>https://twitter.com/lurino</t>
  </si>
  <si>
    <t>https://twitter.com/elc_uoc</t>
  </si>
  <si>
    <t>https://twitter.com/jarango</t>
  </si>
  <si>
    <t>https://twitter.com/louisrosenfeld</t>
  </si>
  <si>
    <t>https://twitter.com/louisvuitton</t>
  </si>
  <si>
    <t>https://twitter.com/stlxcon</t>
  </si>
  <si>
    <t>https://twitter.com/rubaalhassani</t>
  </si>
  <si>
    <t>https://twitter.com/imaaaan_1</t>
  </si>
  <si>
    <t>https://twitter.com/marcowenjones</t>
  </si>
  <si>
    <t>https://twitter.com/doriantaylor</t>
  </si>
  <si>
    <t>https://twitter.com/ronjeffries</t>
  </si>
  <si>
    <t>https://twitter.com/_marisela_10</t>
  </si>
  <si>
    <t>https://twitter.com/dsampaolo</t>
  </si>
  <si>
    <t>https://twitter.com/seolyzer_io</t>
  </si>
  <si>
    <t>https://twitter.com/adrienrusso</t>
  </si>
  <si>
    <t>https://twitter.com/reminestasio</t>
  </si>
  <si>
    <t>xmacex
Those of you working with @Gephi:
do you do the modularity calculation+color
nodes by modularity. class as a
routine? I am trying to unlearning
the routine. #dataviz</t>
  </si>
  <si>
    <t xml:space="preserve">gephi
</t>
  </si>
  <si>
    <t>profstevek
@tutormentorteam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t>
  </si>
  <si>
    <t xml:space="preserve">chihacknight
</t>
  </si>
  <si>
    <t>tutormentorteam
@profstevek @chihacknight @nodexl
@Gephi On this page I show use
of GIS maps to do network analysis
of conference participation. I
think anyone hosting events could
do this. https://t.co/z20VH52bAR
These tools should be part of on-going
process of community building.
https://t.co/U9WvJbLq7E</t>
  </si>
  <si>
    <t xml:space="preserve">nodexl
</t>
  </si>
  <si>
    <t>manthorp
RT @jon_swords: I'm very excited
about this graph. It's the creative
industries in Yorks&amp;amp;Humb graphed
in social network analysis software
(…</t>
  </si>
  <si>
    <t>jon_swords
@ravagephoto @Gephi the software
doesn't do 3D (afaik) but if you
squint...</t>
  </si>
  <si>
    <t>fiorellaconn
Great job honey, #2 _xD83D__xDE03_❤️!! @ChrisC737
, super proud of you! Your @tableau
/ #Gephi #dataviz is stunning!!!!
https://t.co/GoolNuZ2kn</t>
  </si>
  <si>
    <t xml:space="preserve">tableau
</t>
  </si>
  <si>
    <t xml:space="preserve">chrisc737
</t>
  </si>
  <si>
    <t>pollenstudio
@jon_swords @Gephi Hey, if you
squint you can see us! Woo!</t>
  </si>
  <si>
    <t>avopq
@akhbarbeque @amiruulmr gephi</t>
  </si>
  <si>
    <t xml:space="preserve">amiruulmr
</t>
  </si>
  <si>
    <t xml:space="preserve">akhbarbeque
</t>
  </si>
  <si>
    <t>chronic0ps
@HallawaySam It's on my timeline
over a month back. There's even
a YouTube video of taking the raw
data set and making a map in Gephi.
I'll check for it, it's way back.
Everything you're asking has been
gone over several times.</t>
  </si>
  <si>
    <t xml:space="preserve">hallawaysam
</t>
  </si>
  <si>
    <t>dendisuhubdy
Fruchterman Reingold's algorithm
https://t.co/uqPvVMBSPj</t>
  </si>
  <si>
    <t>machine_ml
RT @chidambara09: @PD_MobileApps
@Gephi @nodexl @Socioviz @smr_foundation
@mihkal @JeremyHL @UNOSML @GamerGeekNews
@MikeQuindazzi @Bernardamus ThAnk
U Peter dyer @gephi / @socioviz
/ @nodexl via NODEXL #bigdata #healthcare
#MachineLearning #Blockchain #banknifty
#javascr…</t>
  </si>
  <si>
    <t xml:space="preserve">bernardamus
</t>
  </si>
  <si>
    <t xml:space="preserve">mikequindazzi
</t>
  </si>
  <si>
    <t>gamergeeknews
RT @PD_MobileApps: @gephi OR @nodexl
OR @socioviz via NodeXL https://t.co/ImkbgIr07F
@nodexl @gephi @chidambara09 @smr_foundation
@mihkal @…</t>
  </si>
  <si>
    <t xml:space="preserve">unosml
</t>
  </si>
  <si>
    <t xml:space="preserve">jeremyhl
</t>
  </si>
  <si>
    <t>mihkal
@Gephi and @nodexl here 30k accounts
from Finland red = 0 followers
orange = 1-9 followers yellow =
10-100 followers. Collected via
right wing politician followers</t>
  </si>
  <si>
    <t xml:space="preserve">smr_foundation
</t>
  </si>
  <si>
    <t xml:space="preserve">socioviz
</t>
  </si>
  <si>
    <t>pd_mobileapps
@gephi OR @nodexl OR @socioviz
via NodeXL https://t.co/ImkbgIr07F
@nodexl @gephi @chidambara09 @smr_foundation
@mihkal @jeremyhl @unosml @gamergeeknews
@mikequindazzi @bernardamus Top
hashtags: #bigdata #iot #ai #ml
#4ir #influencers #futureofwork
#fintech #datascien https://t.co/JyGjU79wUU</t>
  </si>
  <si>
    <t>chidambara09
@docassar @Gephi @NetwarSystem
@jon_swords @realShawnEib @mihkal
@jacomyma @StBridgetAthena @owen_ubd
GEPHI via NODEXL @nodexl T h A
n k U Mr NAsiR AsSAr #bigdata #AI
#gelhi #socialmediamarketing #iot
#bitcoin #digital #dataprotection
#business #finserv #MachineLearning
#banknifty</t>
  </si>
  <si>
    <t>nullnotes
[در حال سر و کله زدن با gephi]</t>
  </si>
  <si>
    <t>supposeiam
Is anyone around here a # Gephi
specialist with loads of patience
and up for a challenge?</t>
  </si>
  <si>
    <t>derekr0ss
@lecagle I'd love to talk R. Still
learning over here as well. I'm
mainly using it as a more flexible
version of Gephi, but it's cool
knowing that I can make it do pretty
much anything I want so long as
I essentially learn another language
(or find someone that already knows
it)!</t>
  </si>
  <si>
    <t xml:space="preserve">lecagle
</t>
  </si>
  <si>
    <t>theosrsorg
RT @luca: 17k accounts tweeted
45k times about #metwo. I visualized
Retweets from early 26.07 to 27.07.
afternoon. Each node is an account,…</t>
  </si>
  <si>
    <t>luca
@RubaAlHassani @marcowenjones @imaaaan_1
Gephi and Java are sometimes a
pain to set up. You can edit gephi.conf
to tell Gephi explicitly where
Java is. Something like jdkhome="C:/Program
Files (x86)/Java/jre1.8.0_131 https://t.co/fSfLppwxaZ</t>
  </si>
  <si>
    <t>chevyputrii
Baca thread ini jadi tambah kerasa,
betapa pentingnya mahasiswa khususnya
ilmu politik buat melek Gephi atau
Drone Emprit https://t.co/Ul2dDu3U2w</t>
  </si>
  <si>
    <t xml:space="preserve">zowalla
</t>
  </si>
  <si>
    <t>brazoli
Para subir uma rede em sigma.js
preciso ter uma servidor? Como
funciona esse rolê? Queria explorar
uma rede, mas no Gephi é meio canseira
as vezes. https://t.co/PlEfJSdFZV</t>
  </si>
  <si>
    <t>donna_close
@jon_swords @Gephi Beautiful workJon</t>
  </si>
  <si>
    <t>misterdanielm
RT @jon_swords: I'm very excited
about this graph. It's the creative
industries in Yorks&amp;amp;Humb graphed
in social network analysis software
(…</t>
  </si>
  <si>
    <t>abell_design
RT @jon_swords: I'm very excited
about this graph. It's the creative
industries in Yorks&amp;amp;Humb graphed
in social network analysis software
(…</t>
  </si>
  <si>
    <t>owen_ubd
@jon_swords @Gephi @yorkdesignweek
@ArtsKaizen @dogeatcog @ubd_studio
Yes of course!</t>
  </si>
  <si>
    <t xml:space="preserve">ubd_studio
</t>
  </si>
  <si>
    <t xml:space="preserve">dogeatcog
</t>
  </si>
  <si>
    <t xml:space="preserve">artskaizen
</t>
  </si>
  <si>
    <t xml:space="preserve">yorkdesignweek
</t>
  </si>
  <si>
    <t>ravagephoto
@jon_swords @Gephi That’s beautiful
(especially if I’m in it _xD83D__xDE0A_) would
be amazing if it were 3D (maybe
it already is?)</t>
  </si>
  <si>
    <t>sjnrth
Rainy Saturday morning = time to
play around with some pretty network
graphs in Gephi. ðŸ˜ðŸ¤“</t>
  </si>
  <si>
    <t>ooof
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t>
  </si>
  <si>
    <t>kerner_gary
RT @NetwarSystem: #Power10 20%
of the nodes, 10% of the total
links, and it's computationally
intractable with @Gephi. https://t.co/DuFxXv8â€¦</t>
  </si>
  <si>
    <t>netwarsystem
@JessBots @Gephi @GretaThunberg
@threadreaderapp unroll</t>
  </si>
  <si>
    <t>bpellegr_econ
A few people asked me how I made
the network graph in my JMP. The
answer is with the @Gephi OpenSource
software. It lays out the nodes
on a 2D surface using a gravity
equation. I posted an animation
on YouTube. Enjoy! https://t.co/iME8tcyuYm</t>
  </si>
  <si>
    <t>cardonanl
@camaba9 @milangacali Antes lo
podÃ­a hacer porque donde trabajaba
antes tenÃ­a acceso al API de Twitter
para sacar datos hasta de un aÃ±o,
y luego los subÃ­a a Gephi y sale
:(</t>
  </si>
  <si>
    <t xml:space="preserve">milangacali
</t>
  </si>
  <si>
    <t xml:space="preserve">camaba9
</t>
  </si>
  <si>
    <t>karyprem
Saquen el gephi de las bÃºsquedas
en Google de los TT Juan Gabriel
JosÃ© JosÃ© Chabelo</t>
  </si>
  <si>
    <t>biocomicals
@sibirbil Gephi diye kullandigimiz
bir program var orada page rank
opsiyonu var sanirim sayfalarinda
ornekleri de var https://t.co/R4szu6gYzA</t>
  </si>
  <si>
    <t xml:space="preserve">sibirbil
</t>
  </si>
  <si>
    <t>debienj
RT @jacomyma: Un chouette article
qui raconte et prÃ©sente un crawl
et une analyse visuelle du rÃ©seau
hypertexte du secteur de lâ€™hydrogÃ¨ne
eâ€¦</t>
  </si>
  <si>
    <t>jacomyma
@amarlakel @boogheta @Gephi Non
c'est bon, en important le csv
comme table des noeuds depuis le
laboratoire de donnÃ©es, ca va
faire pareil. Comme "append" un
rÃ©seau sans liens, quoi.</t>
  </si>
  <si>
    <t>ict690
Dear Students. If you are not yet
familiar with Gephi, please check
out this comprehensive tutorial
video. Enjoy! https://t.co/vnIJJpKt30</t>
  </si>
  <si>
    <t>mv_pereirasilva
LaboratÃ³rio de informÃ¡tica da
FGV jÃ¡ tem instalado R, Gephi,
NVivo, Bizagi para todos os usuÃ¡rios.
Posso sentir inveja, nÃ£o posso?</t>
  </si>
  <si>
    <t>danimallo1
RT @BenDoBrown: With this unnatural
network spotted, I want to know
WHO they are. I have the labels
in Gephi for the nodes as the account
nâ€¦</t>
  </si>
  <si>
    <t>bendobrown
With this unnatural network spotted,
I want to know WHO they are. I
have the labels in Gephi for the
nodes as the account names, so
I can start searching Twitter for
these curious characters. https://t.co/hup28hy5Vv</t>
  </si>
  <si>
    <t>ifeanyidiaye
Something pretty made in @Gephi
@AGephiPopArt #art https://t.co/xdLlBNzctZ</t>
  </si>
  <si>
    <t>agephipopart
RT @digitacy: Visualizing @Casper
website structure "The Supernova"
I analyzed 10 ecommerce websites,
crawled 50M+ pages with @screamingfr…</t>
  </si>
  <si>
    <t>herrrul
I can improve Kafka-Graphs like
GraphX / Gephi https://t.co/oMuI1xwx4v</t>
  </si>
  <si>
    <t>edcouniandes
ðŸŒ Â¡Todo estÃ¡ conectado! Entiende
el concepto de grafo, sus caracterÃ­sticas
y aplicaciones usando el programa
Open-Source, GEPHI. â„¹ï¸ Para
mÃ¡s informaciÃ³n ingresa al siguiente
link: https://t.co/OAWokeynFQ @CienciasUAndes
https://t.co/yJ1FIzIeD3</t>
  </si>
  <si>
    <t xml:space="preserve">cienciasuandes
</t>
  </si>
  <si>
    <t>vezziet
@Timothyjgraham I figured out the
problem I was having on Gephi and
it was so basic ðŸ˜‚ðŸ˜­ rerunning
force atlas restored the zoom function
in overview</t>
  </si>
  <si>
    <t xml:space="preserve">timothyjgraham
</t>
  </si>
  <si>
    <t>ialexs
People like colorful, looks-like-hightech
complex graph.. here.. try Gephi..
Like Photoshopâ„¢ for graphs...
https://t.co/CSH6dPKkHV click click
click... https://t.co/KdYyeyqbJI</t>
  </si>
  <si>
    <t>kitsunegari13
Je m'auto-forme au logiciel Gephi,
j'ai envie de faire des graphes
Ã  partir de tout maintenant.</t>
  </si>
  <si>
    <t>segolenemathieu
@kitsunegari13 Gephi cette drogue
dure qui sÃ©vit dans les labos
depuis quelques temps... (addict
depuis 6mois)</t>
  </si>
  <si>
    <t>mrminiki
@ChristineLocher @Gephi ?</t>
  </si>
  <si>
    <t>christinelocher
@MrMiNiKi @Gephi am poking around
on the website a bit --- looks
like I'd need to get the data from
somewhere else and they'd just
visualize it?</t>
  </si>
  <si>
    <t>sizuma090800
gephiãŒå…¨ãå‹•ã‹ãšã‚­ãƒ¬ã¦ã„ã‚‹</t>
  </si>
  <si>
    <t>wietsewind
@smellslike9 @backblaze @Gephi
@neo4j I'm planning on quarterly
full dumps. If you want near realtime
results, you can use by BigQuery
dataset, that's updated every few
minutes.</t>
  </si>
  <si>
    <t xml:space="preserve">backblaze
</t>
  </si>
  <si>
    <t>smellslike9
This video shows a social network
analysis of named entities extracted
from @nytimes articles on @Uber.
The analysis was done using @IBMWatson,
@Gephi and @doculayer. Sentiment
between entities is indicated as
green, red or blue (pos, neg, neut).
https://t.co/rd0WOy8hQ0</t>
  </si>
  <si>
    <t xml:space="preserve">neo4j
</t>
  </si>
  <si>
    <t xml:space="preserve">doculayer
</t>
  </si>
  <si>
    <t xml:space="preserve">ibmwatson
</t>
  </si>
  <si>
    <t xml:space="preserve">uber
</t>
  </si>
  <si>
    <t xml:space="preserve">nytimes
</t>
  </si>
  <si>
    <t>laloumo
Cash Investigation sur les travailleurs
de lâ€™#IA : les politiques manquent
dâ€™intelligence https://t.co/uSqLQ2DHLP
par @g_sylvestre #cartographie
#gephi #visibrain https://t.co/myokGo2FLM</t>
  </si>
  <si>
    <t>g_sylvestre
#CashInvestigation sur les travailleurs
de lâ€™IA : les politiques manquent
dâ€™intelligence, analyse des tweets
sur la derniÃ¨re Ã©mission d'Elise
Lucet via @Gephi et @Visibrain
#datavizualization #bigdata #IA
#ereputation #ubereats #Gâ€¦https://t.co/kKl3VsDSlC
https://t.co/4j3w1QJtNv</t>
  </si>
  <si>
    <t>bahs
RT @g_sylvestre: #CashInvestigation
sur les travailleurs de lâ€™IA
: les politiques manquent dâ€™intelligence,
analyse des tweets sur la derniÃ¨â€¦</t>
  </si>
  <si>
    <t>scott_bot
@DrWorsTen This was done in Gephi.</t>
  </si>
  <si>
    <t xml:space="preserve">ryanmhorne
</t>
  </si>
  <si>
    <t>tinkeringhuman
@scott_bot I'm wondering if you've
found any easy ways to export interactive
networks easily (say from Gephi)
which could be added to a website?</t>
  </si>
  <si>
    <t xml:space="preserve">drworsten
</t>
  </si>
  <si>
    <t>kalanicraig
@scott_bot @DrWorsTen Net.Create
is not the easiest to install but
once itâ€™s installed, it is very
easy to use. My team and I wanted
a platform to teach in that approximated
Gephiâ€™s power and flexibility
with a more friendly UI. Netcreate
exports to Gephi, so best of both
worlds.</t>
  </si>
  <si>
    <t>rstatstweet
RT @gdeandajauregui: @ruydg Netwulf
looks real cool my #python-loving
friend! There are nice #rstats
tools also, like snahelper https://t.câ€¦</t>
  </si>
  <si>
    <t>ruydg
@gdeandajauregui @Gephi @cytoscape
Definitely all good tools. Looking
for a network viz that can run
inside jupyter like I guess snahelper
can. A big plus for Netwulf that
I could see from their code is
that they use javascript which
is always good for tools running
inside browsers!</t>
  </si>
  <si>
    <t>gdeandajauregui
@ruydg Netwulf looks real cool
my #python-loving friend! There
are nice #rstats tools also, like
snahelper https://t.co/H5JNSCegam
... and there's always good ol'
@Gephi which shares some of @cytoscape's
look and feel ... maybe someone
else has other good tools?</t>
  </si>
  <si>
    <t xml:space="preserve">cytoscape
</t>
  </si>
  <si>
    <t>ariful7079
@DataNeel @Gephi Nice...,.</t>
  </si>
  <si>
    <t xml:space="preserve">dataneel
</t>
  </si>
  <si>
    <t>fadlan_anam
RT @jacomyma: @boogheta @amarlakel
@Gephi Yep @boogheta a raison.
Ca merge sur les id. Le truc Ã 
faire c'est ouvrir le rÃ©seau 1,
puis le rÃ©â€¦</t>
  </si>
  <si>
    <t xml:space="preserve">mspowerbi
</t>
  </si>
  <si>
    <t>socioviznet
RT @mihkal: VedÃ¤n workshoppia
RajapintapÃ¤ivillÃ¤ sosiaalisen
median analysoinnista. TyÃ¶kaluina
@nodexl @Gephi @SocioVizNet ja
@MSPowerBI Oâ€¦</t>
  </si>
  <si>
    <t>amarlakel
@jacomyma @boogheta @Gephi Txxx</t>
  </si>
  <si>
    <t>boogheta
@amarlakel @jacomyma @Gephi De
mÃ©moire je crois que le merge
marche en rÃ©important un nouveau
csv, mais uniquement sur l'id,
donc il faut probablement faire
le matching sur le label Ã  part
d'abord puis charger le nouveau
CSV</t>
  </si>
  <si>
    <t>tillgrallert
Ù…Ø§ Ø´Ø§Ø¡ Ø§Ù„Ù„Ù‡!! I just updated
to a new computer and the latest
macOS (jumping four versions) and
finally #Gephi can render Arabic
script. #dhib2019 #digitalhumanities.
Did you know this already? @maximromanov
@HanleyWill https://t.co/Hv8e7clfau</t>
  </si>
  <si>
    <t xml:space="preserve">hanleywill
</t>
  </si>
  <si>
    <t xml:space="preserve">maximromanov
</t>
  </si>
  <si>
    <t>digtalhumanatee
RT @tillgrallert: Ù…Ø§ Ø´Ø§Ø¡ Ø§Ù„Ù„Ù‡!!
I just updated to a new computer
and the latest macOS (jumping four
versions) and finally #Gephi can
renderâ€¦</t>
  </si>
  <si>
    <t>electricarchaeo
@scott_bot I'm going to do a little
network workshop, and I was thinking
of doing R or Python rather than
gephi, to get away from thirty
minutes of me saying click this
then this then click over here
then here...</t>
  </si>
  <si>
    <t>nicolas_hu
RT @g_sylvestre: #CashInvestigation
sur les travailleurs de lâ€™IA
: les politiques manquent dâ€™intelligence,
analyse des tweets sur la derniÃ¨â€¦</t>
  </si>
  <si>
    <t>reisoduke
RT @g_sylvestre: #CashInvestigation
sur les travailleurs de lâ€™IA
: les politiques manquent dâ€™intelligence,
analyse des tweets sur la derniÃ¨â€¦</t>
  </si>
  <si>
    <t xml:space="preserve">visibrain
</t>
  </si>
  <si>
    <t>competencerh2
RT @g_sylvestre: Identifier des
signaux faibles sur Twitter, focus
sur les acteurs franÃ§ais de la
#cybersÃ©curitÃ© avec @visibrain
et @Gephiâ€¦</t>
  </si>
  <si>
    <t>alexpinto83
L'outil Gephi pour vÃ©rifier son
maillage interne i.e. la transmission
de popularitÃ© entre les pages
@speyronnet #wls19 https://t.co/jH1u3u5Mlu</t>
  </si>
  <si>
    <t xml:space="preserve">speyronnet
</t>
  </si>
  <si>
    <t>nathalie_pe
RT @AlexPinto83: L'outil Gephi
pour vÃ©rifier son maillage interne
i.e. la transmission de popularitÃ©
entre les pages @speyronnet #wls19
httâ€¦</t>
  </si>
  <si>
    <t>soychicka
@nrauhauser @Gephi yep, Maltego.
nodes weighted on in+out, I think.</t>
  </si>
  <si>
    <t>mayirmamay14
RT @soychicka: @nrauhauser @Gephi
yep, Maltego. nodes weighted on
in+out, I think.</t>
  </si>
  <si>
    <t>ethejournal
JUST PUBLISHED: Online module login
data as a proxy measure of student
engagement: the case of myUnisa,
MoyaMA, Flipgrid &amp;amp; Gephi at
an ODeL institution in #SouthAfrica
by Chaka Chaka &amp;amp; Tlatso Nkhobo
https://t.co/S4DoRxAAOg cc @SpringerEdu
@jduart @NIDL_DCU @eLC_UOC @UOC_research</t>
  </si>
  <si>
    <t xml:space="preserve">uoc_research
</t>
  </si>
  <si>
    <t xml:space="preserve">nidl_dcu
</t>
  </si>
  <si>
    <t xml:space="preserve">jduart
</t>
  </si>
  <si>
    <t xml:space="preserve">springeredu
</t>
  </si>
  <si>
    <t>dl_research
RT @ETHEjournal: JUST PUBLISHED:
Online module login data as a proxy
measure of student engagement:
the case of myUnisa, MoyaMA, Flipgrid
&amp;amp;…</t>
  </si>
  <si>
    <t>jimmypashley
RT @BenDoBrown: This is a representation
of all of the twitter activity
I captured. The dots are the nodes
which are accounts. The lines be…</t>
  </si>
  <si>
    <t>iottogether
RT @docassar: gephi via NodeXL
https://t.co/q8kwwj2lRG @gephi
@netwarsystem @docassar @chidambara09
@jon_swords @realshawneib @jacomyma
@st…</t>
  </si>
  <si>
    <t xml:space="preserve">st
</t>
  </si>
  <si>
    <t xml:space="preserve">realshawneib
</t>
  </si>
  <si>
    <t>docassar
gephi via NodeXL https://t.co/q8kwwj2lRG
@gephi @netwarsystem @docassar
@chidambara09 @jon_swords @realshawneib
@jacomyma @stbridgetathena @owen_ubd
@rmaranhao Top hashtags: #bigdata
#gephi #cybersécurité #iot #ai
#finserv #futureofwork #dataviz
#ausvotes #power10</t>
  </si>
  <si>
    <t>outstandjing
@ismailfahmi @rintachos Duluuu
banget, belajar SNA pakai NodeXL
sama Gephi. Bagaimanapun, twitter
ini masih jd lahan penelitian yg
cukup subur ya. Semoga makin banyak
orang yg mau berbagi obrolan yg
berkualitas.</t>
  </si>
  <si>
    <t xml:space="preserve">rintachos
</t>
  </si>
  <si>
    <t xml:space="preserve">ismailfahmi
</t>
  </si>
  <si>
    <t>brookskaiser
@causalinf @AliOilhan For free,
Basic word networks can be built
using wordij and visualized / analyzed
well in gephi</t>
  </si>
  <si>
    <t xml:space="preserve">alioilhan
</t>
  </si>
  <si>
    <t xml:space="preserve">causalinf
</t>
  </si>
  <si>
    <t>sbonet
@eraser Está hecho con https://t.co/5PUk1tEbGl
En este grupo de Linkedin tienes
un PDF donde puedes hacer búsquedas
y zoom https://t.co/5rXCPV3y7D</t>
  </si>
  <si>
    <t xml:space="preserve">eraser
</t>
  </si>
  <si>
    <t>dylanjfoster
RT @BenDoBrown: With this unnatural
network spotted, I want to know
WHO they are. I have the labels
in Gephi for the nodes as the account
n…</t>
  </si>
  <si>
    <t>acheca7
Proyecto felizmente terminado por
ahora. He subido a Github el código
junto a cosas a mejorar, por si
alguien quiere echarle un ojo alguna
vez a cómo hacer los grafos con
Networkx y Gephi. https://t.co/P1gI57ujTK</t>
  </si>
  <si>
    <t>rya_ryzuka
Jaman di U*** MK metodologi penelitian
tu gitu2 aja dan datarrrr banget
aka membosankan. Tp sejak di P*********,
MK itu jd menantang dan nyenengin
karena ga cuma bahas LB, RM, teori
penelitian dll. Tp dikenalin software
gephi, gambit, Maxqda, dan ngolah
data jd seseru itu</t>
  </si>
  <si>
    <t>kemp_ebooks
gephi debuz a nonfrimmible toc</t>
  </si>
  <si>
    <t>gutewebsites
RT @digitacy: Visualizing @Gymshark
website structure "The Jellyfish"
Each of those pink clusters is
a category! I analyzed 10 ecommerce…</t>
  </si>
  <si>
    <t xml:space="preserve">gymshark
</t>
  </si>
  <si>
    <t>digitacy
Visualizing @LouisVuitton website
structure "The Hydra" I analyzed
10 ecommerce websites, crawled
50M+ pages with @screamingfrog
on @GCPcloud and visualized website
structures using @Gephi Read full
article - https://t.co/8JLBW6YYpk
https://t.co/XRKyqnitqM</t>
  </si>
  <si>
    <t>omo_west12
RT @digitacy: Visualizing @Gymshark
website structure "The Jellyfish"
Each of those pink clusters is
a category! I analyzed 10 ecommerce…</t>
  </si>
  <si>
    <t>henrimorrgh
RT @digitacy: Visualizing @Gymshark
website structure "The Jellyfish"
Each of those pink clusters is
a category! I analyzed 10 ecommerce…</t>
  </si>
  <si>
    <t>levyunipap
RT @digitacy: Visualizing @Gymshark
website structure "The Jellyfish"
Each of those pink clusters is
a category! I analyzed 10 ecommerce…</t>
  </si>
  <si>
    <t>f_depmann26
RT @digitacy: Visualizing @Gymshark
website structure "The Jellyfish"
Each of those pink clusters is
a category! I analyzed 10 ecommerce…</t>
  </si>
  <si>
    <t>roxmix
Hay trending topic de #DeboDecir
... y Debo decir valga la redundancia
que hay una polarización bastante
marcada. #Gephi lo dice</t>
  </si>
  <si>
    <t>brondickson
RT @NetwarSystem: @JessBots 14)
#ExtinctionRebellion's network
is ponderous for @Gephi. Here are
the top influencers, according
to PageRank…</t>
  </si>
  <si>
    <t xml:space="preserve">gretathunberg
</t>
  </si>
  <si>
    <t xml:space="preserve">jessbots
</t>
  </si>
  <si>
    <t xml:space="preserve">graphistry
</t>
  </si>
  <si>
    <t xml:space="preserve">threadreaderapp
</t>
  </si>
  <si>
    <t>damien_liccia
@Perseis13 Oui on peut dire ça
! Après celle-là est un brouillon.
D'habitude je réalise cela avec
le logiciel gephi, mais je me suis
amusé à reproduire le process habituel
sur R et ma foi le rendu est sympathique.</t>
  </si>
  <si>
    <t xml:space="preserve">perseis13
</t>
  </si>
  <si>
    <t>svtux
@PetitPixel29 @FCahen Merci _xD83D__xDE0A__xD83E__xDD70_
Je suis flatté ! Et je peux dire
ici que je trouve ton travail avec
Gephi dans ta discipline juste
génial _xD83D__xDC4D_</t>
  </si>
  <si>
    <t xml:space="preserve">fcahen
</t>
  </si>
  <si>
    <t>petitpixel29
@GrandjeanMartin @FCahen @Gephi
@yrochat Bonjour @GrandjeanMartin,
et merci pour le retour ! Puis-je
vous ajouter à notre liste de diffusion
sur les graphes en littérature
? Je n'ai pas beaucoup de temps
là tout de suite pour échanger,
mais je serai ravie le le faire
ultérieurement ! _xD83D__xDE42__xD83D__xDE00__xD83D__xDE03_</t>
  </si>
  <si>
    <t xml:space="preserve">yrochat
</t>
  </si>
  <si>
    <t>grandjeanmartin
@PetitPixel29 @FCahen @Gephi @yrochat
Très bien, à votre disposition
!</t>
  </si>
  <si>
    <t>milaniolivera
RT @digitacy: Visualizing @Gymshark
website structure "The Jellyfish"
Each of those pink clusters is
a category! I analyzed 10 ecommerce…</t>
  </si>
  <si>
    <t>mikaeldewabrata
RT @digitacy: Visualizing @Gymshark
website structure "The Jellyfish"
Each of those pink clusters is
a category! I analyzed 10 ecommerce…</t>
  </si>
  <si>
    <t>newdesignkievua
RT @digitacy: Visualizing @Gymshark
website structure "The Jellyfish"
Each of those pink clusters is
a category! I analyzed 10 ecommerce…</t>
  </si>
  <si>
    <t>andrea_moro
@digitacy @Gymshark @screamingfrog
@GCPcloud @Gephi Wonder what's
your take away after having literally
burned time, money and "polluted"
the world with something that -
as per your admission - didn't
give anything in return.</t>
  </si>
  <si>
    <t xml:space="preserve">gcpcloud
</t>
  </si>
  <si>
    <t>screamingfrog
@digitacy @Gymshark @GCPcloud @Gephi
Beautiful art :-)</t>
  </si>
  <si>
    <t xml:space="preserve">casper
</t>
  </si>
  <si>
    <t>mario_angst_sci
@thomasp85 @rmflight It's amazing,
that's gonna be my new top rec
in teaching now! Thoughts on multi-level
graphs? That's where I still resort
to Gephi - I find it useful to
tweak layout algos separately for
different levels of a ml graph,
eg. banner pic for a non-informative
but pretty example</t>
  </si>
  <si>
    <t xml:space="preserve">rmflight
</t>
  </si>
  <si>
    <t xml:space="preserve">thomasp85
</t>
  </si>
  <si>
    <t>nohemidecampos
RT @digitacy: Visualizing @Gymshark
website structure "The Jellyfish"
Each of those pink clusters is
a category! I analyzed 10 ecommerce…</t>
  </si>
  <si>
    <t xml:space="preserve">rmaranhao
</t>
  </si>
  <si>
    <t xml:space="preserve">ag74763313
</t>
  </si>
  <si>
    <t xml:space="preserve">kajkunnas
</t>
  </si>
  <si>
    <t>likely75463987
RT @docassar: gephi via NodeXL
https://t.co/gpMguN0VKq @gephi
@netwarsystem @docassar @chidambara09
@jon_swords @realshawneib @jacomyma
@st…</t>
  </si>
  <si>
    <t xml:space="preserve">sjcporter
</t>
  </si>
  <si>
    <t xml:space="preserve">belle_lopez
</t>
  </si>
  <si>
    <t xml:space="preserve">filmregionsintl
</t>
  </si>
  <si>
    <t xml:space="preserve">xcmuskogee
</t>
  </si>
  <si>
    <t xml:space="preserve">vivianfrancos
</t>
  </si>
  <si>
    <t xml:space="preserve">jacksonexchange
</t>
  </si>
  <si>
    <t xml:space="preserve">bsolder
</t>
  </si>
  <si>
    <t xml:space="preserve">exchangeclub
</t>
  </si>
  <si>
    <t xml:space="preserve">mikeq
</t>
  </si>
  <si>
    <t xml:space="preserve">santchiweb
</t>
  </si>
  <si>
    <t xml:space="preserve">topcybernews
</t>
  </si>
  <si>
    <t xml:space="preserve">connectedaction
</t>
  </si>
  <si>
    <t xml:space="preserve">jaco
</t>
  </si>
  <si>
    <t xml:space="preserve">stbridgetathena
</t>
  </si>
  <si>
    <t>naqiadaud
@lurino Jadi teringat pada gephi
si kawan lama _xD83D__xDE31_</t>
  </si>
  <si>
    <t xml:space="preserve">lurino
</t>
  </si>
  <si>
    <t>elc_uoc
RT @ETHEjournal: JUST PUBLISHED:
Online module login data as a proxy
measure of student engagement:
the case of myUnisa, MoyaMA, Flipgrid
&amp;amp;…</t>
  </si>
  <si>
    <t>jarango
RT @louisrosenfeld: I’m looking
for a basic, easy to use tool to
display a very simple social network.
There’s only a single, one-way
relat…</t>
  </si>
  <si>
    <t>louisrosenfeld
I’m looking for a basic, easy to
use tool to display a very simple
social network. There’s only a
single, one-way relationship to
map (person X recommends person
Y). Gephi is WAY too complicated.
Any suggestions?</t>
  </si>
  <si>
    <t xml:space="preserve">louisvuitton
</t>
  </si>
  <si>
    <t>stlxcon
RT @louisrosenfeld: I’m looking
for a basic, easy to use tool to
display a very simple social network.
There’s only a single, one-way
relat…</t>
  </si>
  <si>
    <t>rubaalhassani
@luca @marcowenjones @imaaaan_1
Thanks! Now I keep on getting an
error message from Gephi, telling
me it doesn't recognize Java on
my computer, but Java is there.
I looked up solutions online, but
can't figure it out.</t>
  </si>
  <si>
    <t xml:space="preserve">imaaaan_1
</t>
  </si>
  <si>
    <t xml:space="preserve">marcowenjones
</t>
  </si>
  <si>
    <t>doriantaylor
@RonJeffries i was thinking stuff
like visio and gephi and a bunch
of other things that definitely
have an object model and require
you to completely circumscribe
whatever you want to select instead
of merely intersect with it</t>
  </si>
  <si>
    <t xml:space="preserve">ronjeffries
</t>
  </si>
  <si>
    <t>_marisela_10
RT @digitacy: Visualizing @Gymshark
website structure "The Jellyfish"
Each of those pink clusters is
a category! I analyzed 10 ecommerce…</t>
  </si>
  <si>
    <t>dsampaolo
@adrienrusso @reminestasio @Seolyzer_io
fais plusieurs rendu, en triant
tes liens différemment (pour avoir
des échantillons différents) -
c'est comme ça qu'on faisait avec
Gephi à l'époque ;)</t>
  </si>
  <si>
    <t xml:space="preserve">seolyzer_io
</t>
  </si>
  <si>
    <t>adrienrusso
@dsampaolo @reminestasio @Seolyzer_io
Exact, j'en ai aussi fait des Gephi
hihi</t>
  </si>
  <si>
    <t xml:space="preserve">reminestasio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</si>
  <si>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</si>
  <si>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</si>
  <si>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</si>
  <si>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</si>
  <si>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</si>
  <si>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</si>
  <si>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</si>
  <si>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</si>
  <si>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</si>
  <si>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</si>
  <si>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</si>
  <si>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</si>
  <si>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</si>
  <si>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</si>
  <si>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</si>
  <si>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</si>
  <si>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</si>
  <si>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</si>
  <si>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</si>
  <si>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</si>
  <si>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</si>
  <si>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</si>
  <si>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</si>
  <si>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</si>
  <si>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</si>
  <si>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</si>
  <si>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</si>
  <si>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</si>
  <si>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</si>
  <si>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</si>
  <si>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</si>
  <si>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</si>
  <si>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</si>
  <si>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</si>
  <si>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</si>
  <si>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</si>
  <si>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</si>
  <si>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</si>
  <si>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</si>
  <si>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</si>
  <si>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</si>
  <si>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</si>
  <si>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</si>
  <si>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</si>
  <si>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</si>
  <si>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</si>
  <si>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</si>
  <si>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</si>
  <si>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</si>
  <si>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</si>
  <si>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</si>
  <si>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</si>
  <si>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</si>
  <si>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</si>
  <si>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</si>
  <si>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</si>
  <si>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</si>
  <si>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</si>
  <si>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</si>
  <si>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</si>
  <si>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</si>
  <si>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</si>
  <si>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</si>
  <si>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</si>
  <si>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</si>
  <si>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</si>
  <si>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</si>
  <si>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</si>
  <si>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</si>
  <si>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</si>
  <si>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</si>
  <si>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</si>
  <si>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</si>
  <si>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</si>
  <si>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</si>
  <si>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</si>
  <si>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</si>
  <si>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</si>
  <si>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</si>
  <si>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</si>
  <si>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</si>
  <si>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</si>
  <si>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</si>
  <si>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</si>
  <si>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</si>
  <si>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</si>
  <si>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</si>
  <si>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</si>
  <si>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</si>
  <si>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</si>
  <si>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</si>
  <si>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</si>
  <si>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</si>
  <si>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</si>
  <si>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</si>
  <si>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</si>
  <si>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</si>
  <si>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</si>
  <si>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</si>
  <si>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https://link.springer.com/article/10.1007%2FBF02478225</t>
  </si>
  <si>
    <t>https://www.jstor.org/stable/3033543</t>
  </si>
  <si>
    <t>https://kops.uni-konstanz.de/bitstream/handle/123456789/5739/algorithm.pdf</t>
  </si>
  <si>
    <t>Top URLs in Tweet in G6</t>
  </si>
  <si>
    <t>G5 Count</t>
  </si>
  <si>
    <t>Top URLs in Tweet in G7</t>
  </si>
  <si>
    <t>G6 Count</t>
  </si>
  <si>
    <t>Top URLs in Tweet in G8</t>
  </si>
  <si>
    <t>G7 Count</t>
  </si>
  <si>
    <t>Top URLs in Tweet in G9</t>
  </si>
  <si>
    <t>G8 Count</t>
  </si>
  <si>
    <t>https://www.linkedin.com/slink?code=gwpJpXV</t>
  </si>
  <si>
    <t>https://www.linkedin.com/slink?code=gT-d8yJ</t>
  </si>
  <si>
    <t>Top URLs in Tweet in G10</t>
  </si>
  <si>
    <t>G9 Count</t>
  </si>
  <si>
    <t>G10 Count</t>
  </si>
  <si>
    <t>Top URLs in Tweet</t>
  </si>
  <si>
    <t>https://nodexlgraphgallery.org/Pages/Graph.aspx?graphID=209537 https://nodexlgraphgallery.org/Pages/Graph.aspx?graphID=211983 https://nodexlgraphgallery.org/Pages/Graph.aspx?graphID=211805 https://nodexlgraphgallery.org/Pages/Graph.aspx?graphID=210977 https://nodexlgraphgallery.org/Pages/Graph.aspx?graphID=209909 https://nodexlgraphgallery.org/Pages/Graph.aspx?graphID=211677 https://twitter.com/RajapintaCo/status/1171438469526126594 http://www.tutormentorconference.org/ConferenceMaps.htm https://tutormentor.blogspot.com/2015/05/report-looks-at-tutormentor-conferences.html</t>
  </si>
  <si>
    <t>https://nodexlgraphgallery.org/Pages/Graph.aspx?graphID=211983 https://nodexlgraphgallery.org/Pages/Graph.aspx?graphID=210977 https://nodexlgraphgallery.org/Pages/Graph.aspx?graphID=211805 https://nodexlgraphgallery.org/Pages/Graph.aspx?graphID=211677 https://nodexlgraphgallery.org/Pages/Graph.aspx?graphID=209909</t>
  </si>
  <si>
    <t>https://twitter.com/laloumo/status/1065515482567057410 https://gephi.wordpress.com/2017/09/26/gephi-0-9-2-a-new-csv-importer/ https://github.com/schochastics/snahelper https://www.youtube.com/watch?v=8EU_iRikAEw&amp;feature=youtu.be</t>
  </si>
  <si>
    <t>https://github.com/gephi/gephi/wiki/Fruchterman-Reingold https://link.springer.com/article/10.1007%2FBF02478225 https://www.jstor.org/stable/3033543 https://kops.uni-konstanz.de/bitstream/handle/123456789/5739/algorithm.pdf https://www.youtube.com/watch?v=2FqM4gKeNO4&amp;feature=youtu.be&amp;t=341 https://gephi.org/ https://github.com/AntonioCheca/MTGG</t>
  </si>
  <si>
    <t>https://www.linkedin.com/slink?code=gwpJpXV https://www.linkedin.com/slink?code=gT-d8yJ https://www.linkedin.com/slink?code=gQyrApk https://cartorezo.wordpress.com/2019/10/02/cash-investigation-sur-les-travailleurs-de-lia-les-politiques-manquent-dintelligence/</t>
  </si>
  <si>
    <t>http://www.martingrandjean.ch/network-visualization-shakespeare/ https://maladesimaginaires.github.io/intnetviz/</t>
  </si>
  <si>
    <t>Top Domains in Tweet in Entire Graph</t>
  </si>
  <si>
    <t>Top Domains in Tweet in G1</t>
  </si>
  <si>
    <t>Top Domains in Tweet in G2</t>
  </si>
  <si>
    <t>Top Domains in Tweet in G3</t>
  </si>
  <si>
    <t>Top Domains in Tweet in G4</t>
  </si>
  <si>
    <t>Top Domains in Tweet in G5</t>
  </si>
  <si>
    <t>springer.com</t>
  </si>
  <si>
    <t>jstor.org</t>
  </si>
  <si>
    <t>uni-konstanz.de</t>
  </si>
  <si>
    <t>Top Domains in Tweet in G6</t>
  </si>
  <si>
    <t>Top Domains in Tweet in G7</t>
  </si>
  <si>
    <t>Top Domains in Tweet in G8</t>
  </si>
  <si>
    <t>Top Domains in Tweet in G9</t>
  </si>
  <si>
    <t>Top Domains in Tweet in G10</t>
  </si>
  <si>
    <t>Top Domains in Tweet</t>
  </si>
  <si>
    <t>nodexlgraphgallery.org twitter.com tutormentorconference.org blogspot.com</t>
  </si>
  <si>
    <t>twitter.com wordpress.com github.com youtube.com</t>
  </si>
  <si>
    <t>github.com springer.com jstor.org uni-konstanz.de youtube.com gephi.org</t>
  </si>
  <si>
    <t>linkedin.com wordpress.com</t>
  </si>
  <si>
    <t>martingrandjean.ch github.io</t>
  </si>
  <si>
    <t>Top Hashtags in Tweet in Entire Graph</t>
  </si>
  <si>
    <t>bigdata</t>
  </si>
  <si>
    <t>ai</t>
  </si>
  <si>
    <t>iot</t>
  </si>
  <si>
    <t>finserv</t>
  </si>
  <si>
    <t>futureofwork</t>
  </si>
  <si>
    <t>cybersécurité</t>
  </si>
  <si>
    <t>ausvotes</t>
  </si>
  <si>
    <t>Top Hashtags in Tweet in G1</t>
  </si>
  <si>
    <t>bitcoin</t>
  </si>
  <si>
    <t>digital</t>
  </si>
  <si>
    <t>banknifty</t>
  </si>
  <si>
    <t>digitalmarketing</t>
  </si>
  <si>
    <t>usa</t>
  </si>
  <si>
    <t>digitaltransformation</t>
  </si>
  <si>
    <t>Top Hashtags in Tweet in G2</t>
  </si>
  <si>
    <t>Top Hashtags in Tweet in G3</t>
  </si>
  <si>
    <t>Top Hashtags in Tweet in G4</t>
  </si>
  <si>
    <t>python</t>
  </si>
  <si>
    <t>rstats</t>
  </si>
  <si>
    <t>Top Hashtags in Tweet in G5</t>
  </si>
  <si>
    <t>debodecir</t>
  </si>
  <si>
    <t>Top Hashtags in Tweet in G6</t>
  </si>
  <si>
    <t>Top Hashtags in Tweet in G7</t>
  </si>
  <si>
    <t>Top Hashtags in Tweet in G8</t>
  </si>
  <si>
    <t>Top Hashtags in Tweet in G9</t>
  </si>
  <si>
    <t>ia</t>
  </si>
  <si>
    <t>datavizualization</t>
  </si>
  <si>
    <t>ereputation</t>
  </si>
  <si>
    <t>ubereats</t>
  </si>
  <si>
    <t>g</t>
  </si>
  <si>
    <t>ces2019</t>
  </si>
  <si>
    <t>innovation</t>
  </si>
  <si>
    <t>Top Hashtags in Tweet in G10</t>
  </si>
  <si>
    <t>Top Hashtags in Tweet</t>
  </si>
  <si>
    <t>bigdata ai iot bitcoin digital banknifty digitalmarketing usa digitaltransformation finserv</t>
  </si>
  <si>
    <t>bigdata iot ai finserv futureofwork gephi cybersécurité dataviz ausvotes power10</t>
  </si>
  <si>
    <t>python rstats hyphe dataviz</t>
  </si>
  <si>
    <t>extinctionrebellion power10</t>
  </si>
  <si>
    <t>cashinvestigation ia cybersã©curitã© datavizualization bigdata ereputation ubereats g ces2019 innovation</t>
  </si>
  <si>
    <t>Top Words in Tweet in Entire Graph</t>
  </si>
  <si>
    <t>Words in Sentiment List#1: Positive</t>
  </si>
  <si>
    <t>Words in Sentiment List#2: Negative</t>
  </si>
  <si>
    <t>Words in Sentiment List#3: Angry/Violent</t>
  </si>
  <si>
    <t>Non-categorized Words</t>
  </si>
  <si>
    <t>Total Words</t>
  </si>
  <si>
    <t>Top Words in Tweet in G1</t>
  </si>
  <si>
    <t>#bigdata</t>
  </si>
  <si>
    <t>Top Words in Tweet in G2</t>
  </si>
  <si>
    <t>website</t>
  </si>
  <si>
    <t>visualizing</t>
  </si>
  <si>
    <t>structure</t>
  </si>
  <si>
    <t>analyzed</t>
  </si>
  <si>
    <t>10</t>
  </si>
  <si>
    <t>ecommerce</t>
  </si>
  <si>
    <t>jellyfish</t>
  </si>
  <si>
    <t>each</t>
  </si>
  <si>
    <t>Top Words in Tweet in G3</t>
  </si>
  <si>
    <t>top</t>
  </si>
  <si>
    <t>hashtags</t>
  </si>
  <si>
    <t>#iot</t>
  </si>
  <si>
    <t>Top Words in Tweet in G4</t>
  </si>
  <si>
    <t>et</t>
  </si>
  <si>
    <t>rã</t>
  </si>
  <si>
    <t>seau</t>
  </si>
  <si>
    <t>c'est</t>
  </si>
  <si>
    <t>csv</t>
  </si>
  <si>
    <t>tools</t>
  </si>
  <si>
    <t>des</t>
  </si>
  <si>
    <t>Top Words in Tweet in G5</t>
  </si>
  <si>
    <t>å</t>
  </si>
  <si>
    <t>ï</t>
  </si>
  <si>
    <t>ç</t>
  </si>
  <si>
    <t>ã</t>
  </si>
  <si>
    <t>ä</t>
  </si>
  <si>
    <t>æ</t>
  </si>
  <si>
    <t>uma</t>
  </si>
  <si>
    <t>é</t>
  </si>
  <si>
    <t>graphs</t>
  </si>
  <si>
    <t>Top Words in Tweet in G6</t>
  </si>
  <si>
    <t>network</t>
  </si>
  <si>
    <t>analysis</t>
  </si>
  <si>
    <t>#power10</t>
  </si>
  <si>
    <t>20</t>
  </si>
  <si>
    <t>nodes</t>
  </si>
  <si>
    <t>Top Words in Tweet in G7</t>
  </si>
  <si>
    <t>software</t>
  </si>
  <si>
    <t>very</t>
  </si>
  <si>
    <t>excited</t>
  </si>
  <si>
    <t>graph</t>
  </si>
  <si>
    <t>creative</t>
  </si>
  <si>
    <t>industries</t>
  </si>
  <si>
    <t>yorks</t>
  </si>
  <si>
    <t>humb</t>
  </si>
  <si>
    <t>Top Words in Tweet in G8</t>
  </si>
  <si>
    <t>published</t>
  </si>
  <si>
    <t>online</t>
  </si>
  <si>
    <t>module</t>
  </si>
  <si>
    <t>login</t>
  </si>
  <si>
    <t>data</t>
  </si>
  <si>
    <t>proxy</t>
  </si>
  <si>
    <t>measure</t>
  </si>
  <si>
    <t>student</t>
  </si>
  <si>
    <t>engagement</t>
  </si>
  <si>
    <t>case</t>
  </si>
  <si>
    <t>Top Words in Tweet in G9</t>
  </si>
  <si>
    <t>sur</t>
  </si>
  <si>
    <t>les</t>
  </si>
  <si>
    <t>travailleurs</t>
  </si>
  <si>
    <t>lâ</t>
  </si>
  <si>
    <t>politiques</t>
  </si>
  <si>
    <t>manquent</t>
  </si>
  <si>
    <t>dâ</t>
  </si>
  <si>
    <t>intelligence</t>
  </si>
  <si>
    <t>Top Words in Tweet in G10</t>
  </si>
  <si>
    <t>use</t>
  </si>
  <si>
    <t>click</t>
  </si>
  <si>
    <t>here</t>
  </si>
  <si>
    <t>optimized</t>
  </si>
  <si>
    <t>better</t>
  </si>
  <si>
    <t>Top Words in Tweet</t>
  </si>
  <si>
    <t>nodexl gephi docassar mihkal chidambara09 netwarsystem realshawneib #bigdata socioviz smr_foundation</t>
  </si>
  <si>
    <t>website visualizing structure analyzed 10 ecommerce digitacy gymshark jellyfish each</t>
  </si>
  <si>
    <t>gephi nodexl docassar chidambara09 netwarsystem realshawneib top hashtags #bigdata #iot</t>
  </si>
  <si>
    <t>gephi et rã seau boogheta c'est csv jacomyma tools des</t>
  </si>
  <si>
    <t>gephi å ï ç ã ä æ uma é graphs</t>
  </si>
  <si>
    <t>gephi jessbots network neo4j netwarsystem analysis gretathunberg #power10 20 nodes</t>
  </si>
  <si>
    <t>gephi jon_swords software very excited graph creative industries yorks humb</t>
  </si>
  <si>
    <t>published online module login data proxy measure student engagement case</t>
  </si>
  <si>
    <t>sur les des g_sylvestre travailleurs lâ politiques manquent dâ intelligence</t>
  </si>
  <si>
    <t>gephi scott_bot use network click here drworsten optimized graphs better</t>
  </si>
  <si>
    <t>java gephi 07 marcowenjones imaaaan_1 each luca up 17k accounts</t>
  </si>
  <si>
    <t>je fcahen et gephi petitpixel29 à votre yrochat merci pour</t>
  </si>
  <si>
    <t>reminestasio seolyzer_io des gephi</t>
  </si>
  <si>
    <t>ø ù updated new computer latest macos jumping four versions</t>
  </si>
  <si>
    <t>way m looking basic easy use tool display very simple</t>
  </si>
  <si>
    <t>yg</t>
  </si>
  <si>
    <t>l'outil gephi pour vã rifier maillage interne e transmission popularitã</t>
  </si>
  <si>
    <t>antes</t>
  </si>
  <si>
    <t>est je</t>
  </si>
  <si>
    <t>gephi depuis</t>
  </si>
  <si>
    <t>ðÿ</t>
  </si>
  <si>
    <t>â</t>
  </si>
  <si>
    <t>var</t>
  </si>
  <si>
    <t>over back</t>
  </si>
  <si>
    <t>Top Word Pairs in Tweet in Entire Graph</t>
  </si>
  <si>
    <t>gephi,nodexl</t>
  </si>
  <si>
    <t>nodexl,gephi</t>
  </si>
  <si>
    <t>website,structure</t>
  </si>
  <si>
    <t>analyzed,10</t>
  </si>
  <si>
    <t>10,ecommerce</t>
  </si>
  <si>
    <t>gephi,netwarsystem</t>
  </si>
  <si>
    <t>jon_swords,realshawneib</t>
  </si>
  <si>
    <t>netwarsystem,docassar</t>
  </si>
  <si>
    <t>docassar,chidambara09</t>
  </si>
  <si>
    <t>chidambara09,jon_swords</t>
  </si>
  <si>
    <t>Top Word Pairs in Tweet in G1</t>
  </si>
  <si>
    <t>docassar,gephi</t>
  </si>
  <si>
    <t>nodexl,nodexl</t>
  </si>
  <si>
    <t>nodexl,socioviz</t>
  </si>
  <si>
    <t>socioviz,nodexl</t>
  </si>
  <si>
    <t>smr_foundation,mihkal</t>
  </si>
  <si>
    <t>Top Word Pairs in Tweet in G2</t>
  </si>
  <si>
    <t>digitacy,visualizing</t>
  </si>
  <si>
    <t>visualizing,gymshark</t>
  </si>
  <si>
    <t>gymshark,website</t>
  </si>
  <si>
    <t>structure,jellyfish</t>
  </si>
  <si>
    <t>jellyfish,each</t>
  </si>
  <si>
    <t>each,those</t>
  </si>
  <si>
    <t>those,pink</t>
  </si>
  <si>
    <t>Top Word Pairs in Tweet in G3</t>
  </si>
  <si>
    <t>top,hashtags</t>
  </si>
  <si>
    <t>realshawneib,jacomyma</t>
  </si>
  <si>
    <t>jacomyma,stbridgetathena</t>
  </si>
  <si>
    <t>Top Word Pairs in Tweet in G4</t>
  </si>
  <si>
    <t>rã,seau</t>
  </si>
  <si>
    <t>boogheta,gephi</t>
  </si>
  <si>
    <t>gephi,yep</t>
  </si>
  <si>
    <t>good,tools</t>
  </si>
  <si>
    <t>des,noeuds</t>
  </si>
  <si>
    <t>chouette,article</t>
  </si>
  <si>
    <t>article,qui</t>
  </si>
  <si>
    <t>qui,raconte</t>
  </si>
  <si>
    <t>raconte,et</t>
  </si>
  <si>
    <t>et,prã</t>
  </si>
  <si>
    <t>Top Word Pairs in Tweet in G5</t>
  </si>
  <si>
    <t>t,co</t>
  </si>
  <si>
    <t>ã,ã</t>
  </si>
  <si>
    <t>uma,rede</t>
  </si>
  <si>
    <t>å,ï</t>
  </si>
  <si>
    <t>ç,å</t>
  </si>
  <si>
    <t>ç,ç</t>
  </si>
  <si>
    <t>ç,ï</t>
  </si>
  <si>
    <t>ï,ˆhttps</t>
  </si>
  <si>
    <t>ˆhttps,t</t>
  </si>
  <si>
    <t>ä,ç</t>
  </si>
  <si>
    <t>Top Word Pairs in Tweet in G6</t>
  </si>
  <si>
    <t>jessbots,gephi</t>
  </si>
  <si>
    <t>gephi,gretathunberg</t>
  </si>
  <si>
    <t>#power10,20</t>
  </si>
  <si>
    <t>20,nodes</t>
  </si>
  <si>
    <t>nodes,10</t>
  </si>
  <si>
    <t>10,total</t>
  </si>
  <si>
    <t>total,links</t>
  </si>
  <si>
    <t>links,computationally</t>
  </si>
  <si>
    <t>computationally,intractable</t>
  </si>
  <si>
    <t>intractable,gephi</t>
  </si>
  <si>
    <t>Top Word Pairs in Tweet in G7</t>
  </si>
  <si>
    <t>jon_swords,gephi</t>
  </si>
  <si>
    <t>very,excited</t>
  </si>
  <si>
    <t>excited,graph</t>
  </si>
  <si>
    <t>graph,creative</t>
  </si>
  <si>
    <t>creative,industries</t>
  </si>
  <si>
    <t>industries,yorks</t>
  </si>
  <si>
    <t>yorks,humb</t>
  </si>
  <si>
    <t>humb,graphed</t>
  </si>
  <si>
    <t>graphed,social</t>
  </si>
  <si>
    <t>social,network</t>
  </si>
  <si>
    <t>Top Word Pairs in Tweet in G8</t>
  </si>
  <si>
    <t>published,online</t>
  </si>
  <si>
    <t>online,module</t>
  </si>
  <si>
    <t>module,login</t>
  </si>
  <si>
    <t>login,data</t>
  </si>
  <si>
    <t>data,proxy</t>
  </si>
  <si>
    <t>proxy,measure</t>
  </si>
  <si>
    <t>measure,student</t>
  </si>
  <si>
    <t>student,engagement</t>
  </si>
  <si>
    <t>engagement,case</t>
  </si>
  <si>
    <t>case,myunisa</t>
  </si>
  <si>
    <t>Top Word Pairs in Tweet in G9</t>
  </si>
  <si>
    <t>sur,les</t>
  </si>
  <si>
    <t>les,travailleurs</t>
  </si>
  <si>
    <t>travailleurs,lâ</t>
  </si>
  <si>
    <t>les,politiques</t>
  </si>
  <si>
    <t>politiques,manquent</t>
  </si>
  <si>
    <t>manquent,dâ</t>
  </si>
  <si>
    <t>dâ,intelligence</t>
  </si>
  <si>
    <t>#cashinvestigation,sur</t>
  </si>
  <si>
    <t>lâ,ia</t>
  </si>
  <si>
    <t>ia,les</t>
  </si>
  <si>
    <t>Top Word Pairs in Tweet in G10</t>
  </si>
  <si>
    <t>Top Word Pairs in Tweet</t>
  </si>
  <si>
    <t>gephi,nodexl  nodexl,gephi  docassar,gephi  nodexl,nodexl  gephi,netwarsystem  jon_swords,realshawneib  nodexl,socioviz  socioviz,nodexl  smr_foundation,mihkal  netwarsystem,docassar</t>
  </si>
  <si>
    <t>website,structure  analyzed,10  10,ecommerce  digitacy,visualizing  visualizing,gymshark  gymshark,website  structure,jellyfish  jellyfish,each  each,those  those,pink</t>
  </si>
  <si>
    <t>gephi,nodexl  nodexl,gephi  top,hashtags  gephi,netwarsystem  netwarsystem,docassar  docassar,chidambara09  chidambara09,jon_swords  jon_swords,realshawneib  realshawneib,jacomyma  jacomyma,stbridgetathena</t>
  </si>
  <si>
    <t>rã,seau  boogheta,gephi  gephi,yep  good,tools  des,noeuds  chouette,article  article,qui  qui,raconte  raconte,et  et,prã</t>
  </si>
  <si>
    <t>t,co  ã,ã  uma,rede  å,ï  ç,å  ç,ç  ç,ï  ï,ˆhttps  ˆhttps,t  ä,ç</t>
  </si>
  <si>
    <t>jessbots,gephi  gephi,gretathunberg  #power10,20  20,nodes  nodes,10  10,total  total,links  links,computationally  computationally,intractable  intractable,gephi</t>
  </si>
  <si>
    <t>jon_swords,gephi  very,excited  excited,graph  graph,creative  creative,industries  industries,yorks  yorks,humb  humb,graphed  graphed,social  social,network</t>
  </si>
  <si>
    <t>published,online  online,module  module,login  login,data  data,proxy  proxy,measure  measure,student  student,engagement  engagement,case  case,myunisa</t>
  </si>
  <si>
    <t>sur,les  les,travailleurs  travailleurs,lâ  les,politiques  politiques,manquent  manquent,dâ  dâ,intelligence  #cashinvestigation,sur  lâ,ia  ia,les</t>
  </si>
  <si>
    <t>marcowenjones,imaaaan_1  17k,accounts  accounts,tweeted  tweeted,45k  45k,times  times,#metwo  #metwo,visualized  visualized,retweets  retweets,early  early,26</t>
  </si>
  <si>
    <t>petitpixel29,fcahen  fcahen,gephi  gephi,yrochat  et,merci  https,t  t,co  gephi,et  et,je  fcahen,svtux</t>
  </si>
  <si>
    <t>reminestasio,seolyzer_io</t>
  </si>
  <si>
    <t>ø,ø  ù,ù  ù,ø  ø,ù  ù,updated  updated,new  new,computer  computer,latest  latest,macos  macos,jumping</t>
  </si>
  <si>
    <t>m,looking  looking,basic  basic,easy  easy,use  use,tool  tool,display  display,very  very,simple  simple,social  social,network</t>
  </si>
  <si>
    <t>l'outil,gephi  gephi,pour  pour,vã  vã,rifier  rifier,maillage  maillage,interne  interne,e  e,transmission  transmission,popularitã  popularitã,entre</t>
  </si>
  <si>
    <t>Top Replied-To in Entire Graph</t>
  </si>
  <si>
    <t>Top Mentioned in Entire Graph</t>
  </si>
  <si>
    <t>Top Replied-To in G1</t>
  </si>
  <si>
    <t>Top Replied-To in G2</t>
  </si>
  <si>
    <t>Top Mentioned in G1</t>
  </si>
  <si>
    <t>Top Mentioned in G2</t>
  </si>
  <si>
    <t>Top Replied-To in G3</t>
  </si>
  <si>
    <t>screamingfr</t>
  </si>
  <si>
    <t>Top Mentioned in G3</t>
  </si>
  <si>
    <t>Top Replied-To in G4</t>
  </si>
  <si>
    <t>Top Mentioned in G4</t>
  </si>
  <si>
    <t>nrauhauser</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</si>
  <si>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</si>
  <si>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</si>
  <si>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</si>
  <si>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</si>
  <si>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</si>
  <si>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</si>
  <si>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</si>
  <si>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</si>
  <si>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</si>
  <si>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</si>
  <si>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</si>
  <si>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gephiâ</t>
  </si>
  <si>
    <t>Top Mentioned in G10</t>
  </si>
  <si>
    <t>Top Replied-To in Tweet</t>
  </si>
  <si>
    <t>docassar gephi profstevek pd_mobileapps tutormentorteam</t>
  </si>
  <si>
    <t>amarlakel jacomyma boogheta nrauhauser dataneel gdeandajauregui ruydg mrminiki christinelocher</t>
  </si>
  <si>
    <t>jessbots gephi wietsewind smellslike9</t>
  </si>
  <si>
    <t>jon_swords ravagephoto owen_ubd</t>
  </si>
  <si>
    <t>scott_bot drworsten tinkeringhuman</t>
  </si>
  <si>
    <t>rubaalhassani luca marcowenjones</t>
  </si>
  <si>
    <t>petitpixel29 fcahen grandjeanmartin</t>
  </si>
  <si>
    <t>dsampaolo adrienrusso</t>
  </si>
  <si>
    <t>Top Mentioned in Tweet</t>
  </si>
  <si>
    <t>gephi nodexl mihkal chidambara09 netwarsystem realshawneib smr_foundation docassar jon_swords jacomyma</t>
  </si>
  <si>
    <t>gymshark digitacy gephi gcpcloud screamingfrog casper louisvuitton screamingfr agephipopart</t>
  </si>
  <si>
    <t>gephi chidambara09 netwarsystem docassar realshawneib jon_swords jacomyma bendobrown stbridgetathena owen_ubd</t>
  </si>
  <si>
    <t>gephi boogheta jacomyma cytoscape amarlakel soychicka nrauhauser gdeandajauregui ruydg</t>
  </si>
  <si>
    <t>gephi gretathunberg neo4j netwarsystem jessbots backblaze threadreaderapp graphistry nytimes uber</t>
  </si>
  <si>
    <t>gephi yorkdesignweek artskaizen dogeatcog ubd_studio jon_swords</t>
  </si>
  <si>
    <t>ethejournal springeredu jduart nidl_dcu elc_uoc uoc_research</t>
  </si>
  <si>
    <t>g_sylvestre visibrain gephi gephiâ jacomyma</t>
  </si>
  <si>
    <t>ryanmhorne drworsten</t>
  </si>
  <si>
    <t>imaaaan_1 marcowenjones luca</t>
  </si>
  <si>
    <t>fcahen gephi yrochat svtux</t>
  </si>
  <si>
    <t>reminestasio seolyzer_io</t>
  </si>
  <si>
    <t>tillgrallert maximromanov hanleywill</t>
  </si>
  <si>
    <t>speyronnet alexpinto83</t>
  </si>
  <si>
    <t>chrisc737 tableau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</si>
  <si>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</si>
  <si>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</si>
  <si>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</si>
  <si>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</si>
  <si>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</si>
  <si>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</si>
  <si>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</si>
  <si>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</si>
  <si>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</si>
  <si>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</si>
  <si>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</si>
  <si>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</si>
  <si>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gamergeeknews chidambara09 jeremyhl machine_ml bernardamus vivianfrancos mikequindazzi tutormentorteam pd_mobileapps mspowerbi</t>
  </si>
  <si>
    <t>milaniolivera omo_west12 henrimorrgh f_depmann26 gymshark levyunipap casper screamingfrog mikaeldewabrata nohemidecampos</t>
  </si>
  <si>
    <t>santchiweb topcybernews iottogether kajkunnas dylanjfoster stbridgetathena likely75463987 realshawneib jimmypashley rmaranhao</t>
  </si>
  <si>
    <t>mayirmamay14 rstatstweet soychicka xmacex mrminiki christinelocher amarlakel ruydg boogheta gephi</t>
  </si>
  <si>
    <t>kemp_ebooks brazoli ialexs supposeiam sjnrth ooof sizuma090800 dendisuhubdy acheca7 roxmix</t>
  </si>
  <si>
    <t>threadreaderapp nytimes kerner_gary backblaze neo4j uber ibmwatson wietsewind brondickson gretathunberg</t>
  </si>
  <si>
    <t>manthorp jon_swords owen_ubd ravagephoto pollenstudio ubd_studio donna_close abell_design misterdanielm artskaizen</t>
  </si>
  <si>
    <t>springeredu ethejournal nidl_dcu elc_uoc uoc_research jduart dl_research</t>
  </si>
  <si>
    <t>competencerh2 laloumo g_sylvestre visibrain nicolas_hu bahs reisoduke</t>
  </si>
  <si>
    <t>scott_bot electricarchaeo tinkeringhuman kalanicraig drworsten ryanmhorne</t>
  </si>
  <si>
    <t>rubaalhassani luca marcowenjones imaaaan_1 theosrsorg</t>
  </si>
  <si>
    <t>yrochat svtux grandjeanmartin fcahen petitpixel29</t>
  </si>
  <si>
    <t>dsampaolo reminestasio adrienrusso seolyzer_io</t>
  </si>
  <si>
    <t>digtalhumanatee hanleywill tillgrallert maximromanov</t>
  </si>
  <si>
    <t>jarango louisrosenfeld stlxcon</t>
  </si>
  <si>
    <t>rmflight thomasp85 mario_angst_sci</t>
  </si>
  <si>
    <t>causalinf brookskaiser alioilhan</t>
  </si>
  <si>
    <t>outstandjing rintachos ismailfahmi</t>
  </si>
  <si>
    <t>speyronnet nathalie_pe alexpinto83</t>
  </si>
  <si>
    <t>cardonanl camaba9 milangacali</t>
  </si>
  <si>
    <t>avopq amiruulmr akhbarbeque</t>
  </si>
  <si>
    <t>tableau chrisc737 fiorellaconn</t>
  </si>
  <si>
    <t>ronjeffries doriantaylor</t>
  </si>
  <si>
    <t>lurino naqiadaud</t>
  </si>
  <si>
    <t>perseis13 damien_liccia</t>
  </si>
  <si>
    <t>eraser sbonet</t>
  </si>
  <si>
    <t>kitsunegari13 segolenemathieu</t>
  </si>
  <si>
    <t>vezziet timothyjgraham</t>
  </si>
  <si>
    <t>edcouniandes cienciasuandes</t>
  </si>
  <si>
    <t>sibirbil biocomicals</t>
  </si>
  <si>
    <t>zowalla chevyputrii</t>
  </si>
  <si>
    <t>lecagle derekr0ss</t>
  </si>
  <si>
    <t>chronic0ps hallawaysam</t>
  </si>
  <si>
    <t>Top URLs in Tweet by Count</t>
  </si>
  <si>
    <t>http://www.tutormentorconference.org/ConferenceMaps.htm https://tutormentor.blogspot.com/2015/05/report-looks-at-tutormentor-conferences.html</t>
  </si>
  <si>
    <t>https://nodexlgraphgallery.org/Pages/Graph.aspx?graphID=211805 https://nodexlgraphgallery.org/Pages/Graph.aspx?graphID=211983 https://nodexlgraphgallery.org/Pages/Graph.aspx?graphID=211677 https://nodexlgraphgallery.org/Pages/Graph.aspx?graphID=209909 https://nodexlgraphgallery.org/Pages/Graph.aspx?graphID=210977 https://nodexlgraphgallery.org/Pages/Graph.aspx?graphID=209537</t>
  </si>
  <si>
    <t>https://gephi.wordpress.com/2017/09/26/gephi-0-9-2-a-new-csv-importer/ https://twitter.com/laloumo/status/1065515482567057410</t>
  </si>
  <si>
    <t>https://www.linkedin.com/slink?code=gwpJpXV https://www.linkedin.com/slink?code=gT-d8yJ https://www.linkedin.com/slink?code=gQyrApk</t>
  </si>
  <si>
    <t>https://nodexlgraphgallery.org/Pages/Graph.aspx?graphID=211983 https://nodexlgraphgallery.org/Pages/Graph.aspx?graphID=211805 https://nodexlgraphgallery.org/Pages/Graph.aspx?graphID=211677 https://nodexlgraphgallery.org/Pages/Graph.aspx?graphID=210977 https://nodexlgraphgallery.org/Pages/Graph.aspx?graphID=209909</t>
  </si>
  <si>
    <t>https://maladesimaginaires.github.io/intnetviz/ http://www.martingrandjean.ch/network-visualization-shakespeare/</t>
  </si>
  <si>
    <t>https://nodexlgraphgallery.org/Pages/Graph.aspx?graphID=210977 https://nodexlgraphgallery.org/Pages/Graph.aspx?graphID=211805</t>
  </si>
  <si>
    <t>Top URLs in Tweet by Salience</t>
  </si>
  <si>
    <t>Top Domains in Tweet by Count</t>
  </si>
  <si>
    <t>tutormentorconference.org blogspot.com</t>
  </si>
  <si>
    <t>wordpress.com twitter.com</t>
  </si>
  <si>
    <t>github.io martingrandjean.ch</t>
  </si>
  <si>
    <t>Top Domains in Tweet by Salience</t>
  </si>
  <si>
    <t>Top Hashtags in Tweet by Count</t>
  </si>
  <si>
    <t>bigdata ai bitcoin digital digitalmarketing usa digitaltransformation iot finserv banknifty</t>
  </si>
  <si>
    <t>datavizualization bigdata ia cashinvestigation ereputation ubereats g cybersã©curitã© ces2019 innovation</t>
  </si>
  <si>
    <t>cybersã©curitã© cashinvestigation</t>
  </si>
  <si>
    <t>Top Hashtags in Tweet by Salience</t>
  </si>
  <si>
    <t>digital business machinelearning wsj healthcare fashion blockchain ecommerce uk gelhi</t>
  </si>
  <si>
    <t>power10 extinctionrebellion</t>
  </si>
  <si>
    <t>cashinvestigation ereputation ubereats g cybersã©curitã© ces2019 innovation veille cybersecurity rgpd</t>
  </si>
  <si>
    <t>cybersã©curitã© sacktomwatson purduedh cybersécurité dataviz ausvotes power10 megatrends gephi bigdata</t>
  </si>
  <si>
    <t>Top Words in Tweet by Count</t>
  </si>
  <si>
    <t>modularity routine those working calculation color nodes class trying unlearning</t>
  </si>
  <si>
    <t>nodexl used tutormentorteam chihacknight hi dan nice meeting both map</t>
  </si>
  <si>
    <t>profstevek chihacknight nodexl network analysis page show use gis maps</t>
  </si>
  <si>
    <t>jon_swords very excited graph creative industries yorks humb graphed social</t>
  </si>
  <si>
    <t>software nodes companies sic codes ravagephoto 3d afaik squint owen_ubd</t>
  </si>
  <si>
    <t>great job honey #2 chrisc737 super proud tableau #gephi #dataviz</t>
  </si>
  <si>
    <t>jon_swords hey squint see woo</t>
  </si>
  <si>
    <t>akhbarbeque amiruulmr</t>
  </si>
  <si>
    <t>over back hallawaysam timeline month even youtube video taking raw</t>
  </si>
  <si>
    <t>fruchterman reingold's algorithm</t>
  </si>
  <si>
    <t>nodexl socioviz chidambara09 pd_mobileapps smr_foundation mihkal jeremyhl unosml gamergeeknews mikequindazzi</t>
  </si>
  <si>
    <t>nodexl pd_mobileapps socioviz via chidambara09 smr_foundation mihkal</t>
  </si>
  <si>
    <t>followers nodexl ja socioviznet mspowerbi vedän workshoppia rajapintapäivillä sosiaalisen median</t>
  </si>
  <si>
    <t>nodexl socioviz via chidambara09 smr_foundation mihkal jeremyhl unosml gamergeeknews mikequindazzi</t>
  </si>
  <si>
    <t>nodexl docassar via chidambara09 netwarsystem mihkal realshawneib jon_swords jacomyma u</t>
  </si>
  <si>
    <t>در حال سر و کله زدن با</t>
  </si>
  <si>
    <t>anyone around here # specialist loads patience up challenge</t>
  </si>
  <si>
    <t>lecagle love talk r still learning over here well mainly</t>
  </si>
  <si>
    <t>07 luca 17k accounts tweeted 45k times #metwo visualized retweets</t>
  </si>
  <si>
    <t>java 07 each rubaalhassani marcowenjones imaaaan_1 sometimes pain set up</t>
  </si>
  <si>
    <t>zowalla hello please help installation windows problem baca thread ini</t>
  </si>
  <si>
    <t>uma rede para subir em sigma js preciso ter servidor</t>
  </si>
  <si>
    <t>jon_swords beautiful workjon</t>
  </si>
  <si>
    <t>jon_swords yorkdesignweek artskaizen dogeatcog ubd_studio work speak yes course wonderful</t>
  </si>
  <si>
    <t>jon_swords s beautiful especially m amazing 3d maybe already</t>
  </si>
  <si>
    <t>ðÿ rainy saturday morning time play around pretty network graphs</t>
  </si>
  <si>
    <t>å ï ç ä æ t co œäº çš ˆhttps</t>
  </si>
  <si>
    <t>netwarsystem #power10 20 nodes 10 total links computationally intractable</t>
  </si>
  <si>
    <t>jessbots gretathunberg threadreaderapp unroll work port gml output form graphistry</t>
  </si>
  <si>
    <t>few people asked made network graph jmp answer opensource software</t>
  </si>
  <si>
    <t>antes de y camaba9 milangacali lo podã hacer porque donde</t>
  </si>
  <si>
    <t>de josã saquen el las bãºsquedas en google los tt</t>
  </si>
  <si>
    <t>var sibirbil diye kullandigimiz bir program orada page rank opsiyonu</t>
  </si>
  <si>
    <t>un et du jacomyma chouette article qui raconte prã sente</t>
  </si>
  <si>
    <t>le et un rã seau boogheta en amarlakel c'est csv</t>
  </si>
  <si>
    <t>dear students familiar please check out comprehensive tutorial video enjoy</t>
  </si>
  <si>
    <t>posso laboratã rio de informã tica da fgv jã tem</t>
  </si>
  <si>
    <t>bendobrown unnatural network spotted want know labels nodes account nâ</t>
  </si>
  <si>
    <t>network nodes twitter unnatural spotted want know labels account names</t>
  </si>
  <si>
    <t>something pretty made agephipopart #art</t>
  </si>
  <si>
    <t>digitacy visualizing casper website structure supernova analyzed 10 ecommerce websites</t>
  </si>
  <si>
    <t>improve kafka graphs graphx</t>
  </si>
  <si>
    <t>â el ðÿœ todo estã conectado entiende concepto de grafo</t>
  </si>
  <si>
    <t>ðÿ timothyjgraham figured out problem having basic rerunning force atlas</t>
  </si>
  <si>
    <t>click people colorful looks hightech complex graph here try photoshopâ</t>
  </si>
  <si>
    <t>de je m'auto forme au logiciel j'ai envie faire des</t>
  </si>
  <si>
    <t>depuis kitsunegari13 cette drogue dure qui sã vit dans les</t>
  </si>
  <si>
    <t>mrminiki poking around website bit looks need data somewhere visualize</t>
  </si>
  <si>
    <t>ã gephiã œå å šã ãƒ</t>
  </si>
  <si>
    <t>smellslike9 backblaze neo4j planning quarterly full dumps want near realtime</t>
  </si>
  <si>
    <t>analysis entities using video shows social network named extracted nytimes</t>
  </si>
  <si>
    <t>les cash investigation sur travailleurs de lâ #ia politiques manquent</t>
  </si>
  <si>
    <t>sur les de des la et visibrain #datavizualization #bigdata #ia</t>
  </si>
  <si>
    <t>sur les de analyse un et du g_sylvestre #cashinvestigation travailleurs</t>
  </si>
  <si>
    <t>json graphml use better optimized graphs drworsten done tinkeringhuman sigmajs</t>
  </si>
  <si>
    <t>scott_bot wondering found easy ways export interactive networks easily added</t>
  </si>
  <si>
    <t>s scott_bot drworsten net create easiest install once itâ installed</t>
  </si>
  <si>
    <t>gdeandajauregui ruydg netwulf looks real cool #python loving friend nice</t>
  </si>
  <si>
    <t>good tools inside gdeandajauregui cytoscape definitely looking network viz run</t>
  </si>
  <si>
    <t>tools good ruydg netwulf looks real cool #python loving friend</t>
  </si>
  <si>
    <t>dataneel nice</t>
  </si>
  <si>
    <t>le boogheta rã jacomyma amarlakel yep raison ca merge sur</t>
  </si>
  <si>
    <t>mihkal vedã n workshoppia rajapintapã ivillã sosiaalisen median analysoinnista tyã</t>
  </si>
  <si>
    <t>jacomyma le c'est pas boogheta set un des je txxx</t>
  </si>
  <si>
    <t>le nouveau csv sur amarlakel jacomyma de mã moire je</t>
  </si>
  <si>
    <t>ø ù tillgrallert updated new computer latest macos jumping four</t>
  </si>
  <si>
    <t>click here scott_bot going little network workshop thinking doing r</t>
  </si>
  <si>
    <t>sur les g_sylvestre #cashinvestigation travailleurs de lâ ia politiques manquent</t>
  </si>
  <si>
    <t>sur les g_sylvestre des de la identifier signaux faibles twitter</t>
  </si>
  <si>
    <t>l'outil pour vã rifier son maillage interne e la transmission</t>
  </si>
  <si>
    <t>alexpinto83 l'outil pour vã rifier son maillage interne e la</t>
  </si>
  <si>
    <t>nrauhauser yep maltego nodes weighted out think</t>
  </si>
  <si>
    <t>soychicka nrauhauser yep maltego nodes weighted out think</t>
  </si>
  <si>
    <t>chaka published online module login data proxy measure student engagement</t>
  </si>
  <si>
    <t>ethejournal published online module login data proxy measure student engagement</t>
  </si>
  <si>
    <t>bendobrown representation twitter activity captured dots nodes accounts lines</t>
  </si>
  <si>
    <t>docassar via nodexl netwarsystem chidambara09 jon_swords realshawneib jacomyma st</t>
  </si>
  <si>
    <t>nodexl via chidambara09 top hashtags #bigdata #iot #ai #finserv #futureofwork</t>
  </si>
  <si>
    <t>yg ismailfahmi rintachos duluuu banget belajar sna pakai nodexl sama</t>
  </si>
  <si>
    <t>causalinf alioilhan free basic word networks built using wordij visualized</t>
  </si>
  <si>
    <t>eraser está hecho con en este grupo de linkedin tienes</t>
  </si>
  <si>
    <t>bendobrown nodes unnatural network spotted want know labels account n</t>
  </si>
  <si>
    <t>y con que networkx por el grafos puedes python proyecto</t>
  </si>
  <si>
    <t>dan di mk penelitian tp itu jd jaman u metodologi</t>
  </si>
  <si>
    <t>debuz nonfrimmible toc</t>
  </si>
  <si>
    <t>digitacy visualizing gymshark website structure jellyfish each those pink clusters</t>
  </si>
  <si>
    <t>website visualizing structure analyzed 10 ecommerce websites crawled 50m pages</t>
  </si>
  <si>
    <t>hay trending topic de #debodecir y debo decir valga la</t>
  </si>
  <si>
    <t>netwarsystem jessbots 14 #extinctionrebellion's network ponderous here top influencers according</t>
  </si>
  <si>
    <t>le est je perseis13 oui peut dire ça après celle</t>
  </si>
  <si>
    <t>je petitpixel29 fcahen merci suis flatté et peux dire ici</t>
  </si>
  <si>
    <t>je fcahen et le de un grandjeanmartin pour à en</t>
  </si>
  <si>
    <t>petitpixel29 fcahen votre et à de yrochat bien je https</t>
  </si>
  <si>
    <t>digitacy gymshark screamingfrog gcpcloud wonder take away having literally burned</t>
  </si>
  <si>
    <t>digitacy gymshark gcpcloud beautiful art visualizing website structure jellyfish each</t>
  </si>
  <si>
    <t>thomasp85 rmflight amazing gonna new top rec teaching now thoughts</t>
  </si>
  <si>
    <t>docassar via nodexl chidambara09 netwarsystem bendobrown mihkal belle_lopez sjcporter kajk</t>
  </si>
  <si>
    <t>lurino jadi teringat pada si kawan lama</t>
  </si>
  <si>
    <t>louisrosenfeld m looking basic easy use tool display very simple</t>
  </si>
  <si>
    <t>way person m looking basic easy use tool display very</t>
  </si>
  <si>
    <t>java luca marcowenjones imaaaan_1 winzip thanks now keep getting error</t>
  </si>
  <si>
    <t>ronjeffries thinking stuff visio bunch things definitely object model require</t>
  </si>
  <si>
    <t>adrienrusso reminestasio seolyzer_io fais plusieurs rendu en triant tes liens</t>
  </si>
  <si>
    <t>dsampaolo reminestasio seolyzer_io exact j'en ai aussi fait des hihi</t>
  </si>
  <si>
    <t>Top Words in Tweet by Salience</t>
  </si>
  <si>
    <t>page show use gis maps conference participation think anyone hosting</t>
  </si>
  <si>
    <t>nodes companies sic codes ravagephoto 3d afaik squint owen_ubd yorkdesignweek</t>
  </si>
  <si>
    <t>followers ja socioviznet mspowerbi vedän workshoppia rajapintapäivillä sosiaalisen median analysoinnista</t>
  </si>
  <si>
    <t>#digital socioviz jacomyma u #bigdata mr nasir assar #ai #bitcoin</t>
  </si>
  <si>
    <t>work speak yes course wonderful jon definitely profile during great</t>
  </si>
  <si>
    <t>gretathunberg threadreaderapp unroll work port gml output form graphistry take</t>
  </si>
  <si>
    <t>le comme prã du avec et un boogheta en non</t>
  </si>
  <si>
    <t>unnatural spotted want know labels account names start searching curious</t>
  </si>
  <si>
    <t>entities video shows social network named extracted nytimes articles uber</t>
  </si>
  <si>
    <t>#cashinvestigation travailleurs lâ ia politiques manquent dâ intelligence analyse tweets</t>
  </si>
  <si>
    <t>sur les un et du g_sylvestre #cashinvestigation travailleurs lâ ia</t>
  </si>
  <si>
    <t>json graphml optimized graphs drworsten done tinkeringhuman sigmajs exporter plugins</t>
  </si>
  <si>
    <t>le c'est pas set je txxx en fait second rã</t>
  </si>
  <si>
    <t>identifier signaux faibles twitter focus acteurs franã ais #cybersã curitã</t>
  </si>
  <si>
    <t>rmaranhao #cybersã curitã bendobrown belle_lopez sjcporter kajkunnas ag74763313 #sacktomwatson #purduedh</t>
  </si>
  <si>
    <t>unnatural network spotted want know labels account n representation twitter</t>
  </si>
  <si>
    <t>que por puedes python proyecto felizmente terminado ahora subido github</t>
  </si>
  <si>
    <t>louisvuitton hydra casper supernova gymshark jellyfish each those pink clusters</t>
  </si>
  <si>
    <t>14 #extinctionrebellion's network ponderous here top influencers according pagerank 15</t>
  </si>
  <si>
    <t>le de un grandjeanmartin pour avoir j'ai je yrochat bonjour</t>
  </si>
  <si>
    <t>avec et de très disposition vois que déjà pointé vers</t>
  </si>
  <si>
    <t>gcpcloud beautiful art visualizing website structure jellyfish each those pink</t>
  </si>
  <si>
    <t>bendobrown mihkal belle_lopez sjcporter kajk jon_swords realshawneib jacomyma st docassar</t>
  </si>
  <si>
    <t>winzip thanks now keep getting error message telling recognize computer</t>
  </si>
  <si>
    <t>Top Word Pairs in Tweet by Count</t>
  </si>
  <si>
    <t>those,working  working,gephi  gephi,modularity  modularity,calculation  calculation,color  color,nodes  nodes,modularity  modularity,class  class,routine  routine,trying</t>
  </si>
  <si>
    <t>tutormentorteam,chihacknight  chihacknight,nodexl  nodexl,hi  hi,dan  dan,nice  nice,meeting  meeting,used  used,both  both,nodexl  nodexl,gephi</t>
  </si>
  <si>
    <t>profstevek,chihacknight  chihacknight,nodexl  nodexl,gephi  network,analysis  gephi,page  page,show  show,use  use,gis  gis,maps  maps,network</t>
  </si>
  <si>
    <t>jon_swords,very  very,excited  excited,graph  graph,creative  creative,industries  industries,yorks  yorks,humb  humb,graphed  graphed,social  social,network</t>
  </si>
  <si>
    <t>sic,codes  ravagephoto,gephi  gephi,software  software,3d  3d,afaik  afaik,squint  owen_ubd,gephi  gephi,yorkdesignweek  yorkdesignweek,artskaizen  artskaizen,dogeatcog</t>
  </si>
  <si>
    <t>great,job  job,honey  honey,#2  #2,chrisc737  chrisc737,super  super,proud  proud,tableau  tableau,#gephi  #gephi,#dataviz  #dataviz,stunning</t>
  </si>
  <si>
    <t>jon_swords,gephi  gephi,hey  hey,squint  squint,see  see,woo</t>
  </si>
  <si>
    <t>akhbarbeque,amiruulmr  amiruulmr,gephi</t>
  </si>
  <si>
    <t>hallawaysam,timeline  timeline,over  over,month  month,back  back,even  even,youtube  youtube,video  video,taking  taking,raw  raw,data</t>
  </si>
  <si>
    <t>fruchterman,reingold's  reingold's,algorithm</t>
  </si>
  <si>
    <t>chidambara09,pd_mobileapps  pd_mobileapps,gephi  gephi,nodexl  nodexl,socioviz  socioviz,smr_foundation  smr_foundation,mihkal  mihkal,jeremyhl  jeremyhl,unosml  unosml,gamergeeknews  gamergeeknews,mikequindazzi</t>
  </si>
  <si>
    <t>pd_mobileapps,gephi  gephi,nodexl  nodexl,socioviz  socioviz,via  via,nodexl  nodexl,nodexl  nodexl,gephi  gephi,chidambara09  chidambara09,smr_foundation  smr_foundation,mihkal</t>
  </si>
  <si>
    <t>ja,mspowerbi  vedän,workshoppia  workshoppia,rajapintapäivillä  rajapintapäivillä,sosiaalisen  sosiaalisen,median  median,analysoinnista  analysoinnista,työkaluina  työkaluina,nodexl  nodexl,gephi  gephi,socioviznet</t>
  </si>
  <si>
    <t>gephi,nodexl  nodexl,socioviz  socioviz,via  via,nodexl  nodexl,nodexl  nodexl,gephi  gephi,chidambara09  chidambara09,smr_foundation  smr_foundation,mihkal  mihkal,jeremyhl</t>
  </si>
  <si>
    <t>via,nodexl  docassar,gephi  gephi,via  nodexl,gephi  gephi,netwarsystem  jon_swords,realshawneib  netwarsystem,docassar  docassar,chidambara09  chidambara09,jon_swords  nodexl,nodexl</t>
  </si>
  <si>
    <t>در,حال  حال,سر  سر,و  و,کله  کله,زدن  زدن,با  با,gephi</t>
  </si>
  <si>
    <t>anyone,around  around,here  here,#  #,gephi  gephi,specialist  specialist,loads  loads,patience  patience,up  up,challenge</t>
  </si>
  <si>
    <t>lecagle,love  love,talk  talk,r  r,still  still,learning  learning,over  over,here  here,well  well,mainly  mainly,using</t>
  </si>
  <si>
    <t>luca,17k  17k,accounts  accounts,tweeted  tweeted,45k  45k,times  times,#metwo  #metwo,visualized  visualized,retweets  retweets,early  early,26</t>
  </si>
  <si>
    <t>rubaalhassani,marcowenjones  marcowenjones,imaaaan_1  imaaaan_1,gephi  gephi,java  java,sometimes  sometimes,pain  pain,set  set,up  up,edit  edit,gephi</t>
  </si>
  <si>
    <t>zowalla,hello  hello,please  please,help  help,gephi  gephi,installation  installation,windows  windows,problem  baca,thread  thread,ini  ini,jadi</t>
  </si>
  <si>
    <t>uma,rede  para,subir  subir,uma  rede,em  em,sigma  sigma,js  js,preciso  preciso,ter  ter,uma  uma,servidor</t>
  </si>
  <si>
    <t>jon_swords,gephi  gephi,beautiful  beautiful,workjon</t>
  </si>
  <si>
    <t>jon_swords,gephi  artskaizen,dogeatcog  dogeatcog,ubd_studio  gephi,yorkdesignweek  yorkdesignweek,artskaizen  ubd_studio,yes  yes,course  gephi,wonderful  wonderful,work  work,jon</t>
  </si>
  <si>
    <t>jon_swords,gephi  gephi,s  s,beautiful  beautiful,especially  especially,m  m,amazing  amazing,3d  3d,maybe  maybe,already</t>
  </si>
  <si>
    <t>rainy,saturday  saturday,morning  morning,time  time,play  play,around  around,pretty  pretty,network  network,graphs  graphs,gephi  gephi,ðÿ</t>
  </si>
  <si>
    <t>t,co  å,ï  ç,å  ç,ç  ç,ï  ï,ˆhttps  ˆhttps,t  ä,ç  ä,šå  šå,æ</t>
  </si>
  <si>
    <t>netwarsystem,#power10  #power10,20  20,nodes  nodes,10  10,total  total,links  links,computationally  computationally,intractable  intractable,gephi</t>
  </si>
  <si>
    <t>jessbots,gephi  gephi,gretathunberg  gretathunberg,threadreaderapp  threadreaderapp,unroll  gephi,work  work,port  port,gml  gml,output  output,form  form,graphistry</t>
  </si>
  <si>
    <t>few,people  people,asked  asked,made  made,network  network,graph  graph,jmp  jmp,answer  answer,gephi  gephi,opensource  opensource,software</t>
  </si>
  <si>
    <t>camaba9,milangacali  milangacali,antes  antes,lo  lo,podã  podã,hacer  hacer,porque  porque,donde  donde,trabajaba  trabajaba,antes  antes,tenã</t>
  </si>
  <si>
    <t>saquen,el  el,gephi  gephi,de  de,las  las,bãºsquedas  bãºsquedas,en  en,google  google,de  de,los  los,tt</t>
  </si>
  <si>
    <t>sibirbil,gephi  gephi,diye  diye,kullandigimiz  kullandigimiz,bir  bir,program  program,var  var,orada  orada,page  page,rank  rank,opsiyonu</t>
  </si>
  <si>
    <t>jacomyma,un  un,chouette  chouette,article  article,qui  qui,raconte  raconte,et  et,prã  prã,sente  sente,un  un,crawl</t>
  </si>
  <si>
    <t>rã,seau  le,csv  des,noeuds  le,rã  amarlakel,boogheta  boogheta,gephi  gephi,non  non,c'est  c'est,bon  bon,en</t>
  </si>
  <si>
    <t>dear,students  students,familiar  familiar,gephi  gephi,please  please,check  check,out  out,comprehensive  comprehensive,tutorial  tutorial,video  video,enjoy</t>
  </si>
  <si>
    <t>laboratã,rio  rio,de  de,informã  informã,tica  tica,da  da,fgv  fgv,jã  jã,tem  tem,instalado  instalado,r</t>
  </si>
  <si>
    <t>bendobrown,unnatural  unnatural,network  network,spotted  spotted,want  want,know  know,labels  labels,gephi  gephi,nodes  nodes,account  account,nâ</t>
  </si>
  <si>
    <t>unnatural,network  network,spotted  spotted,want  want,know  know,labels  labels,gephi  gephi,nodes  nodes,account  account,names  names,start</t>
  </si>
  <si>
    <t>something,pretty  pretty,made  made,gephi  gephi,agephipopart  agephipopart,#art</t>
  </si>
  <si>
    <t>digitacy,visualizing  visualizing,casper  casper,website  website,structure  structure,supernova  supernova,analyzed  analyzed,10  10,ecommerce  ecommerce,websites  websites,crawled</t>
  </si>
  <si>
    <t>improve,kafka  kafka,graphs  graphs,graphx  graphx,gephi</t>
  </si>
  <si>
    <t>ðÿœ,â  â,todo  todo,estã  estã,conectado  conectado,entiende  entiende,el  el,concepto  concepto,de  de,grafo  grafo,sus</t>
  </si>
  <si>
    <t>timothyjgraham,figured  figured,out  out,problem  problem,having  having,gephi  gephi,basic  basic,ðÿ  ðÿ,ðÿ  ðÿ,rerunning  rerunning,force</t>
  </si>
  <si>
    <t>click,click  people,colorful  colorful,looks  looks,hightech  hightech,complex  complex,graph  graph,here  here,try  try,gephi  gephi,photoshopâ</t>
  </si>
  <si>
    <t>je,m'auto  m'auto,forme  forme,au  au,logiciel  logiciel,gephi  gephi,j'ai  j'ai,envie  envie,de  de,faire  faire,des</t>
  </si>
  <si>
    <t>kitsunegari13,gephi  gephi,cette  cette,drogue  drogue,dure  dure,qui  qui,sã  sã,vit  vit,dans  dans,les  les,labos</t>
  </si>
  <si>
    <t>christinelocher,gephi</t>
  </si>
  <si>
    <t>mrminiki,gephi  gephi,poking  poking,around  around,website  website,bit  bit,looks  looks,need  need,data  data,somewhere  somewhere,visualize</t>
  </si>
  <si>
    <t>ã,ã  gephiã,œå  œå,ã  ã,å  å,ã  ã,šã  šã,ãƒ  ãƒ,ã</t>
  </si>
  <si>
    <t>smellslike9,backblaze  backblaze,gephi  gephi,neo4j  neo4j,planning  planning,quarterly  quarterly,full  full,dumps  dumps,want  want,near  near,realtime</t>
  </si>
  <si>
    <t>video,shows  shows,social  social,network  network,analysis  analysis,named  named,entities  entities,extracted  extracted,nytimes  nytimes,articles  articles,uber</t>
  </si>
  <si>
    <t>cash,investigation  investigation,sur  sur,les  les,travailleurs  travailleurs,de  de,lâ  lâ,#ia  #ia,les  les,politiques  politiques,manquent</t>
  </si>
  <si>
    <t>sur,les  #cashinvestigation,sur  les,travailleurs  travailleurs,de  de,lâ  lâ,ia  ia,les  les,politiques  politiques,manquent  manquent,dâ</t>
  </si>
  <si>
    <t>g_sylvestre,#cashinvestigation  #cashinvestigation,sur  sur,les  les,travailleurs  travailleurs,de  de,lâ  lâ,ia  ia,les  les,politiques  politiques,manquent</t>
  </si>
  <si>
    <t>drworsten,done  done,gephi  tinkeringhuman,gephi  gephi,json  json,sigmajs  sigmajs,exporter  exporter,plugins  plugins,allows  allows,simple  simple,interactives</t>
  </si>
  <si>
    <t>scott_bot,wondering  wondering,found  found,easy  easy,ways  ways,export  export,interactive  interactive,networks  networks,easily  easily,gephi  gephi,added</t>
  </si>
  <si>
    <t>scott_bot,drworsten  drworsten,net  net,create  create,easiest  easiest,install  install,once  once,itâ  itâ,s  s,installed  installed,very</t>
  </si>
  <si>
    <t>gdeandajauregui,ruydg  ruydg,netwulf  netwulf,looks  looks,real  real,cool  cool,#python  #python,loving  loving,friend  friend,nice  nice,#rstats</t>
  </si>
  <si>
    <t>good,tools  gdeandajauregui,gephi  gephi,cytoscape  cytoscape,definitely  definitely,good  tools,looking  looking,network  network,viz  viz,run  run,inside</t>
  </si>
  <si>
    <t>ruydg,netwulf  netwulf,looks  looks,real  real,cool  cool,#python  #python,loving  loving,friend  friend,nice  nice,#rstats  #rstats,tools</t>
  </si>
  <si>
    <t>dataneel,gephi  gephi,nice</t>
  </si>
  <si>
    <t>le,rã  jacomyma,boogheta  boogheta,amarlakel  amarlakel,gephi  gephi,yep  yep,boogheta  boogheta,raison  raison,ca  ca,merge  merge,sur</t>
  </si>
  <si>
    <t>mihkal,vedã  vedã,n  n,workshoppia  workshoppia,rajapintapã  rajapintapã,ivillã  ivillã,sosiaalisen  sosiaalisen,median  median,analysoinnista  analysoinnista,tyã  tyã,kaluina</t>
  </si>
  <si>
    <t>jacomyma,boogheta  boogheta,gephi  gephi,txxx  gephi,en  en,fait  fait,le  le,second  second,set  set,c'est  c'est,pas</t>
  </si>
  <si>
    <t>nouveau,csv  amarlakel,jacomyma  jacomyma,gephi  gephi,de  de,mã  mã,moire  moire,je  je,crois  crois,que  que,le</t>
  </si>
  <si>
    <t>ø,ø  ù,ù  tillgrallert,ù  ù,ø  ø,ù  ù,updated  updated,new  new,computer  computer,latest  latest,macos</t>
  </si>
  <si>
    <t>scott_bot,going  going,little  little,network  network,workshop  workshop,thinking  thinking,doing  doing,r  r,python  python,gephi  gephi,away</t>
  </si>
  <si>
    <t>sur,les  g_sylvestre,identifier  identifier,des  des,signaux  signaux,faibles  faibles,sur  sur,twitter  twitter,focus  focus,sur  les,acteurs</t>
  </si>
  <si>
    <t>l'outil,gephi  gephi,pour  pour,vã  vã,rifier  rifier,son  son,maillage  maillage,interne  interne,e  e,la  la,transmission</t>
  </si>
  <si>
    <t>alexpinto83,l'outil  l'outil,gephi  gephi,pour  pour,vã  vã,rifier  rifier,son  son,maillage  maillage,interne  interne,e  e,la</t>
  </si>
  <si>
    <t>nrauhauser,gephi  gephi,yep  yep,maltego  maltego,nodes  nodes,weighted  weighted,out  out,think</t>
  </si>
  <si>
    <t>soychicka,nrauhauser  nrauhauser,gephi  gephi,yep  yep,maltego  maltego,nodes  nodes,weighted  weighted,out  out,think</t>
  </si>
  <si>
    <t>ethejournal,published  published,online  online,module  module,login  login,data  data,proxy  proxy,measure  measure,student  student,engagement  engagement,case</t>
  </si>
  <si>
    <t>bendobrown,representation  representation,twitter  twitter,activity  activity,captured  captured,dots  dots,nodes  nodes,accounts  accounts,lines</t>
  </si>
  <si>
    <t>docassar,gephi  gephi,via  via,nodexl  nodexl,gephi  gephi,netwarsystem  netwarsystem,docassar  docassar,chidambara09  chidambara09,jon_swords  jon_swords,realshawneib  realshawneib,jacomyma</t>
  </si>
  <si>
    <t>via,nodexl  top,hashtags  gephi,via  nodexl,gephi  gephi,netwarsystem  netwarsystem,docassar  docassar,chidambara09  chidambara09,jon_swords  jon_swords,realshawneib  jacomyma,stbridgetathena</t>
  </si>
  <si>
    <t>ismailfahmi,rintachos  rintachos,duluuu  duluuu,banget  banget,belajar  belajar,sna  sna,pakai  pakai,nodexl  nodexl,sama  sama,gephi  gephi,bagaimanapun</t>
  </si>
  <si>
    <t>causalinf,alioilhan  alioilhan,free  free,basic  basic,word  word,networks  networks,built  built,using  using,wordij  wordij,visualized  visualized,analyzed</t>
  </si>
  <si>
    <t>eraser,está  está,hecho  hecho,con  con,en  en,este  este,grupo  grupo,de  de,linkedin  linkedin,tienes  tienes,un</t>
  </si>
  <si>
    <t>bendobrown,unnatural  unnatural,network  network,spotted  spotted,want  want,know  know,labels  labels,gephi  gephi,nodes  nodes,account  account,n</t>
  </si>
  <si>
    <t>con,networkx  proyecto,felizmente  felizmente,terminado  terminado,por  por,ahora  ahora,subido  subido,github  github,el  el,código  código,junto</t>
  </si>
  <si>
    <t>jaman,di  di,u  u,mk  mk,metodologi  metodologi,penelitian  penelitian,tu  tu,gitu2  gitu2,aja  aja,dan  dan,datarrrr</t>
  </si>
  <si>
    <t>gephi,debuz  debuz,nonfrimmible  nonfrimmible,toc</t>
  </si>
  <si>
    <t>digitacy,visualizing  visualizing,gymshark  gymshark,website  website,structure  structure,jellyfish  jellyfish,each  each,those  those,pink  pink,clusters  clusters,category</t>
  </si>
  <si>
    <t>website,structure  analyzed,10  10,ecommerce  ecommerce,websites  websites,crawled  crawled,50m  50m,pages  pages,screamingfrog  screamingfrog,gcpcloud  gcpcloud,visualized</t>
  </si>
  <si>
    <t>hay,trending  trending,topic  topic,de  de,#debodecir  #debodecir,y  y,debo  debo,decir  decir,valga  valga,la  la,redundancia</t>
  </si>
  <si>
    <t>netwarsystem,jessbots  jessbots,14  14,#extinctionrebellion's  #extinctionrebellion's,network  network,ponderous  ponderous,gephi  gephi,here  here,top  top,influencers  influencers,according</t>
  </si>
  <si>
    <t>perseis13,oui  oui,peut  peut,dire  dire,ça  ça,après  après,celle  celle,là  là,est  est,un  un,brouillon</t>
  </si>
  <si>
    <t>petitpixel29,fcahen  fcahen,merci  merci,je  je,suis  suis,flatté  flatté,et  et,je  je,peux  peux,dire  dire,ici</t>
  </si>
  <si>
    <t>fcahen,svtux  grandjeanmartin,fcahen  fcahen,gephi  gephi,yrochat  yrochat,bonjour  bonjour,grandjeanmartin  grandjeanmartin,et  et,merci  merci,pour  pour,le</t>
  </si>
  <si>
    <t>petitpixel29,fcahen  fcahen,gephi  https,t  t,co  gephi,yrochat  yrochat,très  très,bien  bien,à  à,votre  votre,disposition</t>
  </si>
  <si>
    <t>digitacy,gymshark  gymshark,screamingfrog  screamingfrog,gcpcloud  gcpcloud,gephi  gephi,wonder  wonder,take  take,away  away,having  having,literally  literally,burned</t>
  </si>
  <si>
    <t>digitacy,gymshark  gymshark,gcpcloud  gcpcloud,gephi  gephi,beautiful  beautiful,art  digitacy,visualizing  visualizing,gymshark  gymshark,website  website,structure  structure,jellyfish</t>
  </si>
  <si>
    <t>thomasp85,rmflight  rmflight,amazing  amazing,gonna  gonna,new  new,top  top,rec  rec,teaching  teaching,now  now,thoughts  thoughts,multi</t>
  </si>
  <si>
    <t>docassar,gephi  gephi,via  via,nodexl  nodexl,gephi  gephi,bendobrown  bendobrown,mihkal  mihkal,chidambara09  chidambara09,belle_lopez  belle_lopez,sjcporter  sjcporter,netwarsystem</t>
  </si>
  <si>
    <t>lurino,jadi  jadi,teringat  teringat,pada  pada,gephi  gephi,si  si,kawan  kawan,lama</t>
  </si>
  <si>
    <t>louisrosenfeld,m  m,looking  looking,basic  basic,easy  easy,use  use,tool  tool,display  display,very  very,simple  simple,social</t>
  </si>
  <si>
    <t>luca,marcowenjones  marcowenjones,imaaaan_1  imaaaan_1,thanks  thanks,now  now,keep  keep,getting  getting,error  error,message  message,gephi  gephi,telling</t>
  </si>
  <si>
    <t>ronjeffries,thinking  thinking,stuff  stuff,visio  visio,gephi  gephi,bunch  bunch,things  things,definitely  definitely,object  object,model  model,require</t>
  </si>
  <si>
    <t>adrienrusso,reminestasio  reminestasio,seolyzer_io  seolyzer_io,fais  fais,plusieurs  plusieurs,rendu  rendu,en  en,triant  triant,tes  tes,liens  liens,différemment</t>
  </si>
  <si>
    <t>dsampaolo,reminestasio  reminestasio,seolyzer_io  seolyzer_io,exact  exact,j'en  j'en,ai  ai,aussi  aussi,fait  fait,des  des,gephi  gephi,hihi</t>
  </si>
  <si>
    <t>Top Word Pairs in Tweet by Salience</t>
  </si>
  <si>
    <t>gephi,page  page,show  show,use  use,gis  gis,maps  maps,network  analysis,conference  conference,participation  participation,think  think,anyone</t>
  </si>
  <si>
    <t>netwarsystem,docassar  docassar,chidambara09  chidambara09,jon_swords  nodexl,nodexl  mr,nasir  nasir,assar  realshawneib,jacomyma  jacomyma,st  gephi,netwarsystem  jon_swords,realshawneib</t>
  </si>
  <si>
    <t>gephi,yorkdesignweek  yorkdesignweek,artskaizen  ubd_studio,yes  yes,course  gephi,wonderful  wonderful,work  work,jon  jon,definitely  definitely,speak  speak,profile</t>
  </si>
  <si>
    <t>gephi,gretathunberg  jessbots,gephi  gretathunberg,threadreaderapp  threadreaderapp,unroll  gephi,work  work,port  port,gml  gml,output  output,form  form,graphistry</t>
  </si>
  <si>
    <t>le,rã  amarlakel,boogheta  boogheta,gephi  gephi,non  non,c'est  c'est,bon  bon,en  en,important  important,le  csv,comme</t>
  </si>
  <si>
    <t>#cashinvestigation,sur  les,travailleurs  travailleurs,de  de,lâ  lâ,ia  ia,les  les,politiques  politiques,manquent  manquent,dâ  dâ,intelligence</t>
  </si>
  <si>
    <t>gephi,txxx  gephi,en  en,fait  fait,le  le,second  second,set  set,c'est  c'est,pas  pas,un  un,rã</t>
  </si>
  <si>
    <t>g_sylvestre,identifier  identifier,des  des,signaux  signaux,faibles  faibles,sur  sur,twitter  twitter,focus  focus,sur  les,acteurs  acteurs,franã</t>
  </si>
  <si>
    <t>#futureofwork,#finserv  realshawneib,jacomyma  owen_ubd,rmaranhao  rmaranhao,top  realshawneib,mihkal  mihkal,jacomyma  owen_ubd,top  #cybersã,curitã  gephi,bendobrown  bendobrown,mihkal</t>
  </si>
  <si>
    <t>proyecto,felizmente  felizmente,terminado  terminado,por  por,ahora  ahora,subido  subido,github  github,el  el,código  código,junto  junto,cosas</t>
  </si>
  <si>
    <t>visualizing,louisvuitton  louisvuitton,website  structure,hydra  hydra,analyzed  visualizing,casper  casper,website  structure,supernova  supernova,analyzed  visualizing,gymshark  gymshark,website</t>
  </si>
  <si>
    <t>jessbots,14  14,#extinctionrebellion's  #extinctionrebellion's,network  network,ponderous  ponderous,gephi  gephi,here  here,top  top,influencers  influencers,according  according,pagerank</t>
  </si>
  <si>
    <t>grandjeanmartin,fcahen  fcahen,gephi  gephi,yrochat  yrochat,bonjour  bonjour,grandjeanmartin  grandjeanmartin,et  et,merci  merci,pour  pour,le  le,retour</t>
  </si>
  <si>
    <t>gephi,yrochat  yrochat,très  très,bien  bien,à  à,votre  votre,disposition  gephi,et  et,je  je,vois  vois,que</t>
  </si>
  <si>
    <t>gephi,bendobrown  bendobrown,mihkal  mihkal,chidambara09  chidambara09,belle_lopez  belle_lopez,sjcporter  sjcporter,netwarsystem  netwarsystem,kajk  gephi,netwarsystem  netwarsystem,docassar  docassar,chidambara09</t>
  </si>
  <si>
    <t>Word</t>
  </si>
  <si>
    <t>#gephi</t>
  </si>
  <si>
    <t>je</t>
  </si>
  <si>
    <t>#ai</t>
  </si>
  <si>
    <t>those</t>
  </si>
  <si>
    <t>pink</t>
  </si>
  <si>
    <t>clusters</t>
  </si>
  <si>
    <t>category</t>
  </si>
  <si>
    <t>#finserv</t>
  </si>
  <si>
    <t>avec</t>
  </si>
  <si>
    <t>#futureofwork</t>
  </si>
  <si>
    <t>ø</t>
  </si>
  <si>
    <t>using</t>
  </si>
  <si>
    <t>t</t>
  </si>
  <si>
    <t>twitter</t>
  </si>
  <si>
    <t>pour</t>
  </si>
  <si>
    <t>social</t>
  </si>
  <si>
    <t>s</t>
  </si>
  <si>
    <t>#dataviz</t>
  </si>
  <si>
    <t>analyse</t>
  </si>
  <si>
    <t>ù</t>
  </si>
  <si>
    <t>à</t>
  </si>
  <si>
    <t>want</t>
  </si>
  <si>
    <t>java</t>
  </si>
  <si>
    <t>article</t>
  </si>
  <si>
    <t>n</t>
  </si>
  <si>
    <t>u</t>
  </si>
  <si>
    <t>accounts</t>
  </si>
  <si>
    <t>out</t>
  </si>
  <si>
    <t>pages</t>
  </si>
  <si>
    <t>visualized</t>
  </si>
  <si>
    <t>#cybersécurité</t>
  </si>
  <si>
    <t>#ausvotes</t>
  </si>
  <si>
    <t>tweets</t>
  </si>
  <si>
    <t>co</t>
  </si>
  <si>
    <t>faire</t>
  </si>
  <si>
    <t>followers</t>
  </si>
  <si>
    <t>m</t>
  </si>
  <si>
    <t>basic</t>
  </si>
  <si>
    <t>easy</t>
  </si>
  <si>
    <t>way</t>
  </si>
  <si>
    <t>good</t>
  </si>
  <si>
    <t>dans</t>
  </si>
  <si>
    <t>une</t>
  </si>
  <si>
    <t>account</t>
  </si>
  <si>
    <t>#cashinvestigation</t>
  </si>
  <si>
    <t>derniã</t>
  </si>
  <si>
    <t>qui</t>
  </si>
  <si>
    <t>nice</t>
  </si>
  <si>
    <t>comme</t>
  </si>
  <si>
    <t>set</t>
  </si>
  <si>
    <t>something</t>
  </si>
  <si>
    <t>looking</t>
  </si>
  <si>
    <t>simple</t>
  </si>
  <si>
    <t>websites</t>
  </si>
  <si>
    <t>crawled</t>
  </si>
  <si>
    <t>50m</t>
  </si>
  <si>
    <t>full</t>
  </si>
  <si>
    <t>mr</t>
  </si>
  <si>
    <t>nasir</t>
  </si>
  <si>
    <t>assar</t>
  </si>
  <si>
    <t>#bitcoin</t>
  </si>
  <si>
    <t>#digital</t>
  </si>
  <si>
    <t>#banknifty</t>
  </si>
  <si>
    <t>#cybersã</t>
  </si>
  <si>
    <t>curitã</t>
  </si>
  <si>
    <t>#digitalmarketing</t>
  </si>
  <si>
    <t>#usa</t>
  </si>
  <si>
    <t>#digitaltransformation</t>
  </si>
  <si>
    <t>pretty</t>
  </si>
  <si>
    <t>votre</t>
  </si>
  <si>
    <t>puis</t>
  </si>
  <si>
    <t>pas</t>
  </si>
  <si>
    <t>r</t>
  </si>
  <si>
    <t>work</t>
  </si>
  <si>
    <t>dan</t>
  </si>
  <si>
    <t>networkx</t>
  </si>
  <si>
    <t>know</t>
  </si>
  <si>
    <t>activity</t>
  </si>
  <si>
    <t>lines</t>
  </si>
  <si>
    <t>yep</t>
  </si>
  <si>
    <t>think</t>
  </si>
  <si>
    <t>over</t>
  </si>
  <si>
    <t>1</t>
  </si>
  <si>
    <t>merge</t>
  </si>
  <si>
    <t>looks</t>
  </si>
  <si>
    <t>graphed</t>
  </si>
  <si>
    <t>07</t>
  </si>
  <si>
    <t>fait</t>
  </si>
  <si>
    <t>avoir</t>
  </si>
  <si>
    <t>definitely</t>
  </si>
  <si>
    <t>up</t>
  </si>
  <si>
    <t>thanks</t>
  </si>
  <si>
    <t>computer</t>
  </si>
  <si>
    <t>open</t>
  </si>
  <si>
    <t>tool</t>
  </si>
  <si>
    <t>display</t>
  </si>
  <si>
    <t>single</t>
  </si>
  <si>
    <t>one</t>
  </si>
  <si>
    <t>structures</t>
  </si>
  <si>
    <t>read</t>
  </si>
  <si>
    <t>map</t>
  </si>
  <si>
    <t>myunisa</t>
  </si>
  <si>
    <t>moyama</t>
  </si>
  <si>
    <t>flipgrid</t>
  </si>
  <si>
    <t>h</t>
  </si>
  <si>
    <t>k</t>
  </si>
  <si>
    <t>#machinelearning</t>
  </si>
  <si>
    <t>#cnbc</t>
  </si>
  <si>
    <t>#healthcare</t>
  </si>
  <si>
    <t>#blockchain</t>
  </si>
  <si>
    <t>thank</t>
  </si>
  <si>
    <t>new</t>
  </si>
  <si>
    <t>beautiful</t>
  </si>
  <si>
    <t>time</t>
  </si>
  <si>
    <t>il</t>
  </si>
  <si>
    <t>https</t>
  </si>
  <si>
    <t>merci</t>
  </si>
  <si>
    <t>graphes</t>
  </si>
  <si>
    <t>temps</t>
  </si>
  <si>
    <t>mais</t>
  </si>
  <si>
    <t>minutes</t>
  </si>
  <si>
    <t>suis</t>
  </si>
  <si>
    <t>j'ai</t>
  </si>
  <si>
    <t>going</t>
  </si>
  <si>
    <t>penelitian</t>
  </si>
  <si>
    <t>jd</t>
  </si>
  <si>
    <t>hacer</t>
  </si>
  <si>
    <t>puedes</t>
  </si>
  <si>
    <t>unnatural</t>
  </si>
  <si>
    <t>spotted</t>
  </si>
  <si>
    <t>labels</t>
  </si>
  <si>
    <t>representation</t>
  </si>
  <si>
    <t>captured</t>
  </si>
  <si>
    <t>dots</t>
  </si>
  <si>
    <t>e</t>
  </si>
  <si>
    <t>#ia</t>
  </si>
  <si>
    <t>updated</t>
  </si>
  <si>
    <t>already</t>
  </si>
  <si>
    <t>noeuds</t>
  </si>
  <si>
    <t>depuis</t>
  </si>
  <si>
    <t>ca</t>
  </si>
  <si>
    <t>source</t>
  </si>
  <si>
    <t>workshoppia</t>
  </si>
  <si>
    <t>sosiaalisen</t>
  </si>
  <si>
    <t>median</t>
  </si>
  <si>
    <t>analysoinnista</t>
  </si>
  <si>
    <t>snahelper</t>
  </si>
  <si>
    <t>netwulf</t>
  </si>
  <si>
    <t>cool</t>
  </si>
  <si>
    <t>more</t>
  </si>
  <si>
    <t>done</t>
  </si>
  <si>
    <t>chouette</t>
  </si>
  <si>
    <t>raconte</t>
  </si>
  <si>
    <t>crawl</t>
  </si>
  <si>
    <t>visuelle</t>
  </si>
  <si>
    <t>hypertexte</t>
  </si>
  <si>
    <t>secteur</t>
  </si>
  <si>
    <t>video</t>
  </si>
  <si>
    <t>between</t>
  </si>
  <si>
    <t>few</t>
  </si>
  <si>
    <t>around</t>
  </si>
  <si>
    <t>retweets</t>
  </si>
  <si>
    <t>used</t>
  </si>
  <si>
    <t>prã</t>
  </si>
  <si>
    <t>times</t>
  </si>
  <si>
    <t>aussi</t>
  </si>
  <si>
    <t>rendu</t>
  </si>
  <si>
    <t>liens</t>
  </si>
  <si>
    <t>ça</t>
  </si>
  <si>
    <t>thinking</t>
  </si>
  <si>
    <t>instead</t>
  </si>
  <si>
    <t>c</t>
  </si>
  <si>
    <t>program</t>
  </si>
  <si>
    <t>now</t>
  </si>
  <si>
    <t>trying</t>
  </si>
  <si>
    <t>install</t>
  </si>
  <si>
    <t>winzip</t>
  </si>
  <si>
    <t>working</t>
  </si>
  <si>
    <t>relat</t>
  </si>
  <si>
    <t>person</t>
  </si>
  <si>
    <t>chaka</t>
  </si>
  <si>
    <t>jadi</t>
  </si>
  <si>
    <t>#business</t>
  </si>
  <si>
    <t>#wsj</t>
  </si>
  <si>
    <t>#fashion</t>
  </si>
  <si>
    <t>sir</t>
  </si>
  <si>
    <t>#ecommerce</t>
  </si>
  <si>
    <t>#uk</t>
  </si>
  <si>
    <t>kajk</t>
  </si>
  <si>
    <t>#sacktomwatson</t>
  </si>
  <si>
    <t>#purduedh</t>
  </si>
  <si>
    <t>amazing</t>
  </si>
  <si>
    <t>still</t>
  </si>
  <si>
    <t>find</t>
  </si>
  <si>
    <t>layout</t>
  </si>
  <si>
    <t>non</t>
  </si>
  <si>
    <t>example</t>
  </si>
  <si>
    <t>supernova</t>
  </si>
  <si>
    <t>take</t>
  </si>
  <si>
    <t>away</t>
  </si>
  <si>
    <t>having</t>
  </si>
  <si>
    <t>anything</t>
  </si>
  <si>
    <t>notre</t>
  </si>
  <si>
    <t>quelques</t>
  </si>
  <si>
    <t>plus</t>
  </si>
  <si>
    <t>usage</t>
  </si>
  <si>
    <t>bonjour</t>
  </si>
  <si>
    <t>super</t>
  </si>
  <si>
    <t>amusé</t>
  </si>
  <si>
    <t>sans</t>
  </si>
  <si>
    <t>littérature</t>
  </si>
  <si>
    <t>ajouter</t>
  </si>
  <si>
    <t>là</t>
  </si>
  <si>
    <t>tout</t>
  </si>
  <si>
    <t>faut</t>
  </si>
  <si>
    <t>dire</t>
  </si>
  <si>
    <t>peut</t>
  </si>
  <si>
    <t>est</t>
  </si>
  <si>
    <t>logiciel</t>
  </si>
  <si>
    <t>process</t>
  </si>
  <si>
    <t>15</t>
  </si>
  <si>
    <t>gretathunberg's</t>
  </si>
  <si>
    <t>influence</t>
  </si>
  <si>
    <t>due</t>
  </si>
  <si>
    <t>many</t>
  </si>
  <si>
    <t>#extinctionrebellion</t>
  </si>
  <si>
    <t>14</t>
  </si>
  <si>
    <t>#extinctionrebellion's</t>
  </si>
  <si>
    <t>ponderous</t>
  </si>
  <si>
    <t>influencers</t>
  </si>
  <si>
    <t>according</t>
  </si>
  <si>
    <t>pagerank</t>
  </si>
  <si>
    <t>di</t>
  </si>
  <si>
    <t>mk</t>
  </si>
  <si>
    <t>tu</t>
  </si>
  <si>
    <t>banget</t>
  </si>
  <si>
    <t>tp</t>
  </si>
  <si>
    <t>itu</t>
  </si>
  <si>
    <t>grafos</t>
  </si>
  <si>
    <t>grafo</t>
  </si>
  <si>
    <t>sale</t>
  </si>
  <si>
    <t>donde</t>
  </si>
  <si>
    <t>zoom</t>
  </si>
  <si>
    <t>networks</t>
  </si>
  <si>
    <t>well</t>
  </si>
  <si>
    <t>ini</t>
  </si>
  <si>
    <t>maltego</t>
  </si>
  <si>
    <t>weighted</t>
  </si>
  <si>
    <t>l'outil</t>
  </si>
  <si>
    <t>vã</t>
  </si>
  <si>
    <t>rifier</t>
  </si>
  <si>
    <t>maillage</t>
  </si>
  <si>
    <t>interne</t>
  </si>
  <si>
    <t>transmission</t>
  </si>
  <si>
    <t>popularitã</t>
  </si>
  <si>
    <t>entre</t>
  </si>
  <si>
    <t>#wls19</t>
  </si>
  <si>
    <t>identifier</t>
  </si>
  <si>
    <t>signaux</t>
  </si>
  <si>
    <t>faibles</t>
  </si>
  <si>
    <t>focus</t>
  </si>
  <si>
    <t>acteurs</t>
  </si>
  <si>
    <t>franã</t>
  </si>
  <si>
    <t>ais</t>
  </si>
  <si>
    <t>#datavizualization</t>
  </si>
  <si>
    <t>little</t>
  </si>
  <si>
    <t>doing</t>
  </si>
  <si>
    <t>latest</t>
  </si>
  <si>
    <t>macos</t>
  </si>
  <si>
    <t>jumping</t>
  </si>
  <si>
    <t>four</t>
  </si>
  <si>
    <t>versions</t>
  </si>
  <si>
    <t>finally</t>
  </si>
  <si>
    <t>important</t>
  </si>
  <si>
    <t>table</t>
  </si>
  <si>
    <t>append</t>
  </si>
  <si>
    <t>raison</t>
  </si>
  <si>
    <t>truc</t>
  </si>
  <si>
    <t>ouvrir</t>
  </si>
  <si>
    <t>2</t>
  </si>
  <si>
    <t>mã</t>
  </si>
  <si>
    <t>nouveau</t>
  </si>
  <si>
    <t>label</t>
  </si>
  <si>
    <t>part</t>
  </si>
  <si>
    <t>vedã</t>
  </si>
  <si>
    <t>rajapintapã</t>
  </si>
  <si>
    <t>ivillã</t>
  </si>
  <si>
    <t>tyã</t>
  </si>
  <si>
    <t>kaluina</t>
  </si>
  <si>
    <t>oâ</t>
  </si>
  <si>
    <t>inside</t>
  </si>
  <si>
    <t>see</t>
  </si>
  <si>
    <t>always</t>
  </si>
  <si>
    <t>real</t>
  </si>
  <si>
    <t>#python</t>
  </si>
  <si>
    <t>loving</t>
  </si>
  <si>
    <t>friend</t>
  </si>
  <si>
    <t>#rstats</t>
  </si>
  <si>
    <t>maybe</t>
  </si>
  <si>
    <t>someone</t>
  </si>
  <si>
    <t>both</t>
  </si>
  <si>
    <t>json</t>
  </si>
  <si>
    <t>graphml</t>
  </si>
  <si>
    <t>9</t>
  </si>
  <si>
    <t>edge</t>
  </si>
  <si>
    <t>force</t>
  </si>
  <si>
    <t>atlas</t>
  </si>
  <si>
    <t>shows</t>
  </si>
  <si>
    <t>entities</t>
  </si>
  <si>
    <t>red</t>
  </si>
  <si>
    <t>planning</t>
  </si>
  <si>
    <t>bit</t>
  </si>
  <si>
    <t>people</t>
  </si>
  <si>
    <t>problem</t>
  </si>
  <si>
    <t>made</t>
  </si>
  <si>
    <t>posso</t>
  </si>
  <si>
    <t>please</t>
  </si>
  <si>
    <t>check</t>
  </si>
  <si>
    <t>enjoy</t>
  </si>
  <si>
    <t>sente</t>
  </si>
  <si>
    <t>hydrogã</t>
  </si>
  <si>
    <t>ne</t>
  </si>
  <si>
    <t>page</t>
  </si>
  <si>
    <t>josã</t>
  </si>
  <si>
    <t>youtube</t>
  </si>
  <si>
    <t>total</t>
  </si>
  <si>
    <t>links</t>
  </si>
  <si>
    <t>computationally</t>
  </si>
  <si>
    <t>intractable</t>
  </si>
  <si>
    <t>œäº</t>
  </si>
  <si>
    <t>çš</t>
  </si>
  <si>
    <t>ˆhttps</t>
  </si>
  <si>
    <t>è</t>
  </si>
  <si>
    <t>åœ</t>
  </si>
  <si>
    <t>3d</t>
  </si>
  <si>
    <t>squint</t>
  </si>
  <si>
    <t>hi</t>
  </si>
  <si>
    <t>speak</t>
  </si>
  <si>
    <t>great</t>
  </si>
  <si>
    <t>rede</t>
  </si>
  <si>
    <t>17k</t>
  </si>
  <si>
    <t>tweeted</t>
  </si>
  <si>
    <t>45k</t>
  </si>
  <si>
    <t>#metwo</t>
  </si>
  <si>
    <t>early</t>
  </si>
  <si>
    <t>26</t>
  </si>
  <si>
    <t>27</t>
  </si>
  <si>
    <t>afternoon</t>
  </si>
  <si>
    <t>node</t>
  </si>
  <si>
    <t>another</t>
  </si>
  <si>
    <t>anyone</t>
  </si>
  <si>
    <t>peter</t>
  </si>
  <si>
    <t>dyer</t>
  </si>
  <si>
    <t>back</t>
  </si>
  <si>
    <t>companies</t>
  </si>
  <si>
    <t>sic</t>
  </si>
  <si>
    <t>codes</t>
  </si>
  <si>
    <t>events</t>
  </si>
  <si>
    <t>conferences</t>
  </si>
  <si>
    <t>modularity</t>
  </si>
  <si>
    <t>routine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</si>
  <si>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</si>
  <si>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</si>
  <si>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</si>
  <si>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</si>
  <si>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</si>
  <si>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</si>
  <si>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</si>
  <si>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</si>
  <si>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</si>
  <si>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</si>
  <si>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</si>
  <si>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</si>
  <si>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</si>
  <si>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</si>
  <si>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</si>
  <si>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</si>
  <si>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</si>
  <si>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</si>
  <si>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</si>
  <si>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</si>
  <si>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</si>
  <si>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</si>
  <si>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</si>
  <si>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</si>
  <si>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</si>
  <si>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</si>
  <si>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</si>
  <si>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</si>
  <si>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</si>
  <si>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</si>
  <si>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</si>
  <si>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</si>
  <si>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</si>
  <si>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</si>
  <si>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</si>
  <si>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</si>
  <si>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</si>
  <si>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</si>
  <si>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</si>
  <si>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</si>
  <si>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</si>
  <si>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</si>
  <si>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</si>
  <si>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</si>
  <si>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</si>
  <si>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</si>
  <si>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</si>
  <si>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</si>
  <si>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</si>
  <si>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</si>
  <si>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</si>
  <si>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</si>
  <si>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</si>
  <si>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</si>
  <si>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</si>
  <si>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</si>
  <si>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</si>
  <si>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</si>
  <si>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</si>
  <si>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</si>
  <si>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Sep</t>
  </si>
  <si>
    <t>8-Sep</t>
  </si>
  <si>
    <t>8 PM</t>
  </si>
  <si>
    <t>2018</t>
  </si>
  <si>
    <t>Jul</t>
  </si>
  <si>
    <t>27-Jul</t>
  </si>
  <si>
    <t>3 PM</t>
  </si>
  <si>
    <t>Nov</t>
  </si>
  <si>
    <t>22-Nov</t>
  </si>
  <si>
    <t>8 AM</t>
  </si>
  <si>
    <t>2019</t>
  </si>
  <si>
    <t>16-Jul</t>
  </si>
  <si>
    <t>2 PM</t>
  </si>
  <si>
    <t>3-Sep</t>
  </si>
  <si>
    <t>9-Sep</t>
  </si>
  <si>
    <t>25-Sep</t>
  </si>
  <si>
    <t>2 AM</t>
  </si>
  <si>
    <t>4 AM</t>
  </si>
  <si>
    <t>5 PM</t>
  </si>
  <si>
    <t>6 PM</t>
  </si>
  <si>
    <t>7 PM</t>
  </si>
  <si>
    <t>26-Sep</t>
  </si>
  <si>
    <t>12 AM</t>
  </si>
  <si>
    <t>1 AM</t>
  </si>
  <si>
    <t>6 AM</t>
  </si>
  <si>
    <t>7 AM</t>
  </si>
  <si>
    <t>11 AM</t>
  </si>
  <si>
    <t>4 PM</t>
  </si>
  <si>
    <t>27-Sep</t>
  </si>
  <si>
    <t>9 AM</t>
  </si>
  <si>
    <t>12 PM</t>
  </si>
  <si>
    <t>28-Sep</t>
  </si>
  <si>
    <t>10 PM</t>
  </si>
  <si>
    <t>29-Sep</t>
  </si>
  <si>
    <t>30-Sep</t>
  </si>
  <si>
    <t>9 PM</t>
  </si>
  <si>
    <t>11 PM</t>
  </si>
  <si>
    <t>Oct</t>
  </si>
  <si>
    <t>1-Oct</t>
  </si>
  <si>
    <t>2-Oct</t>
  </si>
  <si>
    <t>1 PM</t>
  </si>
  <si>
    <t>3-Oct</t>
  </si>
  <si>
    <t>5 AM</t>
  </si>
  <si>
    <t>4-Oct</t>
  </si>
  <si>
    <t>5-Oct</t>
  </si>
  <si>
    <t>6-Oct</t>
  </si>
  <si>
    <t>10 AM</t>
  </si>
  <si>
    <t>7-Oct</t>
  </si>
  <si>
    <t>8-Oct</t>
  </si>
  <si>
    <t>128, 128, 128</t>
  </si>
  <si>
    <t>161, 95, 95</t>
  </si>
  <si>
    <t>193, 62, 62</t>
  </si>
  <si>
    <t>225, 30, 30</t>
  </si>
  <si>
    <t>Red</t>
  </si>
  <si>
    <t>G1: nodexl gephi docassar mihkal chidambara09 netwarsystem realshawneib #bigdata socioviz smr_foundation</t>
  </si>
  <si>
    <t>G2: website visualizing structure analyzed 10 ecommerce digitacy gymshark jellyfish each</t>
  </si>
  <si>
    <t>G3: gephi nodexl docassar chidambara09 netwarsystem realshawneib top hashtags #bigdata #iot</t>
  </si>
  <si>
    <t>G4: gephi et rã seau boogheta c'est csv jacomyma tools des</t>
  </si>
  <si>
    <t>G5: gephi å ï ç ã ä æ uma é graphs</t>
  </si>
  <si>
    <t>G6: gephi jessbots network neo4j netwarsystem analysis gretathunberg #power10 20 nodes</t>
  </si>
  <si>
    <t>G7: gephi jon_swords software very excited graph creative industries yorks humb</t>
  </si>
  <si>
    <t>G8: published online module login data proxy measure student engagement case</t>
  </si>
  <si>
    <t>G9: sur les des g_sylvestre travailleurs lâ politiques manquent dâ intelligence</t>
  </si>
  <si>
    <t>G10: gephi scott_bot use network click here drworsten optimized graphs better</t>
  </si>
  <si>
    <t>G11: java gephi 07 marcowenjones imaaaan_1 each luca up 17k accounts</t>
  </si>
  <si>
    <t>G12: je fcahen et gephi petitpixel29 à votre yrochat merci pour</t>
  </si>
  <si>
    <t>G13: reminestasio seolyzer_io des gephi</t>
  </si>
  <si>
    <t>G14: ø ù updated new computer latest macos jumping four versions</t>
  </si>
  <si>
    <t>G15: way m looking basic easy use tool display very simple</t>
  </si>
  <si>
    <t>G18: yg</t>
  </si>
  <si>
    <t>G19: l'outil gephi pour vã rifier maillage interne e transmission popularitã</t>
  </si>
  <si>
    <t>G20: antes</t>
  </si>
  <si>
    <t>G25: est je</t>
  </si>
  <si>
    <t>G27: gephi depuis</t>
  </si>
  <si>
    <t>G28: ðÿ</t>
  </si>
  <si>
    <t>G29: â</t>
  </si>
  <si>
    <t>G30: var</t>
  </si>
  <si>
    <t>G31: gephi</t>
  </si>
  <si>
    <t>G33: over back</t>
  </si>
  <si>
    <t>Autofill Workbook Results</t>
  </si>
  <si>
    <t>Edge Weight▓1▓5▓0▓True▓Gray▓Red▓▓Edge Weight▓1▓5▓0▓3▓10▓False▓Edge Weight▓1▓5▓0▓35▓12▓False▓▓0▓0▓0▓True▓Black▓Black▓▓Followers▓1▓2754288▓0▓162▓1000▓False▓▓0▓0▓0▓0▓0▓False▓▓0▓0▓0▓0▓0▓False▓▓0▓0▓0▓0▓0▓False</t>
  </si>
  <si>
    <t>GraphSource░GraphServerTwitterSearch▓GraphTerm░gephi▓ImportDescription░The graph represents a network of 207 Twitter users whose tweets in the requested range contained "gephi", or who were replied to or mentioned in those tweets.  The network was obtained from the NodeXL Graph Server on Friday, 11 October 2019 at 16:32 UTC.
The requested start date was Wednesday, 09 October 2019 at 00:01 UTC and the maximum number of days (going backward) was 14.
The maximum number of tweets collected was 5,000.
The tweets in the network were tweeted over the 13-day, 19-hour, 57-minute period from Wednesday, 25 September 2019 at 02:58 UTC to Tuesday, 08 October 2019 at 22:55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</si>
</sst>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7161714"/>
        <c:axId val="44693379"/>
      </c:barChart>
      <c:catAx>
        <c:axId val="571617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93379"/>
        <c:crosses val="autoZero"/>
        <c:auto val="1"/>
        <c:lblOffset val="100"/>
        <c:noMultiLvlLbl val="0"/>
      </c:catAx>
      <c:valAx>
        <c:axId val="44693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1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Series'!$A$26:$A$161</c:f>
              <c:strCache>
                <c:ptCount val="106"/>
                <c:pt idx="0">
                  <c:v>8 PM
8-Sep
Sep
2017</c:v>
                </c:pt>
                <c:pt idx="1">
                  <c:v>3 PM
27-Jul
Jul
2018</c:v>
                </c:pt>
                <c:pt idx="2">
                  <c:v>8 AM
22-Nov
Nov</c:v>
                </c:pt>
                <c:pt idx="3">
                  <c:v>2 PM
16-Jul
Jul
2019</c:v>
                </c:pt>
                <c:pt idx="4">
                  <c:v>2 PM
3-Sep
Sep</c:v>
                </c:pt>
                <c:pt idx="5">
                  <c:v>8 AM
9-Sep</c:v>
                </c:pt>
                <c:pt idx="6">
                  <c:v>2 AM
25-Sep</c:v>
                </c:pt>
                <c:pt idx="7">
                  <c:v>4 AM</c:v>
                </c:pt>
                <c:pt idx="8">
                  <c:v>3 PM</c:v>
                </c:pt>
                <c:pt idx="9">
                  <c:v>5 PM</c:v>
                </c:pt>
                <c:pt idx="10">
                  <c:v>6 PM</c:v>
                </c:pt>
                <c:pt idx="11">
                  <c:v>7 PM</c:v>
                </c:pt>
                <c:pt idx="12">
                  <c:v>8 PM</c:v>
                </c:pt>
                <c:pt idx="13">
                  <c:v>12 AM
26-Sep</c:v>
                </c:pt>
                <c:pt idx="14">
                  <c:v>1 AM</c:v>
                </c:pt>
                <c:pt idx="15">
                  <c:v>6 AM</c:v>
                </c:pt>
                <c:pt idx="16">
                  <c:v>7 AM</c:v>
                </c:pt>
                <c:pt idx="17">
                  <c:v>11 AM</c:v>
                </c:pt>
                <c:pt idx="18">
                  <c:v>3 PM</c:v>
                </c:pt>
                <c:pt idx="19">
                  <c:v>4 PM</c:v>
                </c:pt>
                <c:pt idx="20">
                  <c:v>12 AM
27-Sep</c:v>
                </c:pt>
                <c:pt idx="21">
                  <c:v>2 AM</c:v>
                </c:pt>
                <c:pt idx="22">
                  <c:v>6 AM</c:v>
                </c:pt>
                <c:pt idx="23">
                  <c:v>7 AM</c:v>
                </c:pt>
                <c:pt idx="24">
                  <c:v>9 AM</c:v>
                </c:pt>
                <c:pt idx="25">
                  <c:v>11 AM</c:v>
                </c:pt>
                <c:pt idx="26">
                  <c:v>12 PM</c:v>
                </c:pt>
                <c:pt idx="27">
                  <c:v>5 PM</c:v>
                </c:pt>
                <c:pt idx="28">
                  <c:v>6 AM
28-Sep</c:v>
                </c:pt>
                <c:pt idx="29">
                  <c:v>8 AM</c:v>
                </c:pt>
                <c:pt idx="30">
                  <c:v>9 AM</c:v>
                </c:pt>
                <c:pt idx="31">
                  <c:v>11 AM</c:v>
                </c:pt>
                <c:pt idx="32">
                  <c:v>4 PM</c:v>
                </c:pt>
                <c:pt idx="33">
                  <c:v>10 PM</c:v>
                </c:pt>
                <c:pt idx="34">
                  <c:v>12 AM
29-Sep</c:v>
                </c:pt>
                <c:pt idx="35">
                  <c:v>1 AM</c:v>
                </c:pt>
                <c:pt idx="36">
                  <c:v>2 PM</c:v>
                </c:pt>
                <c:pt idx="37">
                  <c:v>6 PM</c:v>
                </c:pt>
                <c:pt idx="38">
                  <c:v>4 AM
30-Sep</c:v>
                </c:pt>
                <c:pt idx="39">
                  <c:v>12 PM</c:v>
                </c:pt>
                <c:pt idx="40">
                  <c:v>3 PM</c:v>
                </c:pt>
                <c:pt idx="41">
                  <c:v>9 PM</c:v>
                </c:pt>
                <c:pt idx="42">
                  <c:v>11 PM</c:v>
                </c:pt>
                <c:pt idx="43">
                  <c:v>12 AM
1-Oct
Oct</c:v>
                </c:pt>
                <c:pt idx="44">
                  <c:v>1 AM</c:v>
                </c:pt>
                <c:pt idx="45">
                  <c:v>2 AM</c:v>
                </c:pt>
                <c:pt idx="46">
                  <c:v>8 AM</c:v>
                </c:pt>
                <c:pt idx="47">
                  <c:v>9 PM</c:v>
                </c:pt>
                <c:pt idx="48">
                  <c:v>10 PM</c:v>
                </c:pt>
                <c:pt idx="49">
                  <c:v>7 AM
2-Oct</c:v>
                </c:pt>
                <c:pt idx="50">
                  <c:v>11 AM</c:v>
                </c:pt>
                <c:pt idx="51">
                  <c:v>12 PM</c:v>
                </c:pt>
                <c:pt idx="52">
                  <c:v>1 PM</c:v>
                </c:pt>
                <c:pt idx="53">
                  <c:v>2 PM</c:v>
                </c:pt>
                <c:pt idx="54">
                  <c:v>3 PM</c:v>
                </c:pt>
                <c:pt idx="55">
                  <c:v>4 PM</c:v>
                </c:pt>
                <c:pt idx="56">
                  <c:v>5 PM</c:v>
                </c:pt>
                <c:pt idx="57">
                  <c:v>6 PM</c:v>
                </c:pt>
                <c:pt idx="58">
                  <c:v>7 PM</c:v>
                </c:pt>
                <c:pt idx="59">
                  <c:v>8 PM</c:v>
                </c:pt>
                <c:pt idx="60">
                  <c:v>9 PM</c:v>
                </c:pt>
                <c:pt idx="61">
                  <c:v>10 PM</c:v>
                </c:pt>
                <c:pt idx="62">
                  <c:v>11 PM</c:v>
                </c:pt>
                <c:pt idx="63">
                  <c:v>12 AM
3-Oct</c:v>
                </c:pt>
                <c:pt idx="64">
                  <c:v>1 AM</c:v>
                </c:pt>
                <c:pt idx="65">
                  <c:v>5 AM</c:v>
                </c:pt>
                <c:pt idx="66">
                  <c:v>7 AM</c:v>
                </c:pt>
                <c:pt idx="67">
                  <c:v>9 AM</c:v>
                </c:pt>
                <c:pt idx="68">
                  <c:v>2 PM</c:v>
                </c:pt>
                <c:pt idx="69">
                  <c:v>6 PM</c:v>
                </c:pt>
                <c:pt idx="70">
                  <c:v>8 AM
4-Oct</c:v>
                </c:pt>
                <c:pt idx="71">
                  <c:v>11 AM</c:v>
                </c:pt>
                <c:pt idx="72">
                  <c:v>2 AM
5-Oct</c:v>
                </c:pt>
                <c:pt idx="73">
                  <c:v>5 AM</c:v>
                </c:pt>
                <c:pt idx="74">
                  <c:v>7 AM</c:v>
                </c:pt>
                <c:pt idx="75">
                  <c:v>8 AM</c:v>
                </c:pt>
                <c:pt idx="76">
                  <c:v>3 PM</c:v>
                </c:pt>
                <c:pt idx="77">
                  <c:v>5 PM</c:v>
                </c:pt>
                <c:pt idx="78">
                  <c:v>8 PM</c:v>
                </c:pt>
                <c:pt idx="79">
                  <c:v>1 AM
6-Oct</c:v>
                </c:pt>
                <c:pt idx="80">
                  <c:v>2 AM</c:v>
                </c:pt>
                <c:pt idx="81">
                  <c:v>8 AM</c:v>
                </c:pt>
                <c:pt idx="82">
                  <c:v>9 AM</c:v>
                </c:pt>
                <c:pt idx="83">
                  <c:v>10 AM</c:v>
                </c:pt>
                <c:pt idx="84">
                  <c:v>12 PM</c:v>
                </c:pt>
                <c:pt idx="85">
                  <c:v>6 PM</c:v>
                </c:pt>
                <c:pt idx="86">
                  <c:v>7 PM</c:v>
                </c:pt>
                <c:pt idx="87">
                  <c:v>8 PM</c:v>
                </c:pt>
                <c:pt idx="88">
                  <c:v>12 AM
7-Oct</c:v>
                </c:pt>
                <c:pt idx="89">
                  <c:v>2 AM</c:v>
                </c:pt>
                <c:pt idx="90">
                  <c:v>4 AM</c:v>
                </c:pt>
                <c:pt idx="91">
                  <c:v>7 AM</c:v>
                </c:pt>
                <c:pt idx="92">
                  <c:v>9 AM</c:v>
                </c:pt>
                <c:pt idx="93">
                  <c:v>10 AM</c:v>
                </c:pt>
                <c:pt idx="94">
                  <c:v>12 PM</c:v>
                </c:pt>
                <c:pt idx="95">
                  <c:v>1 PM</c:v>
                </c:pt>
                <c:pt idx="96">
                  <c:v>3 PM</c:v>
                </c:pt>
                <c:pt idx="97">
                  <c:v>4 PM</c:v>
                </c:pt>
                <c:pt idx="98">
                  <c:v>5 AM
8-Oct</c:v>
                </c:pt>
                <c:pt idx="99">
                  <c:v>8 AM</c:v>
                </c:pt>
                <c:pt idx="100">
                  <c:v>2 PM</c:v>
                </c:pt>
                <c:pt idx="101">
                  <c:v>4 PM</c:v>
                </c:pt>
                <c:pt idx="102">
                  <c:v>5 PM</c:v>
                </c:pt>
                <c:pt idx="103">
                  <c:v>6 PM</c:v>
                </c:pt>
                <c:pt idx="104">
                  <c:v>9 PM</c:v>
                </c:pt>
                <c:pt idx="105">
                  <c:v>10 PM</c:v>
                </c:pt>
              </c:strCache>
            </c:strRef>
          </c:cat>
          <c:val>
            <c:numRef>
              <c:f>'Time Series'!$B$26:$B$161</c:f>
              <c:numCache>
                <c:formatCode>General</c:formatCode>
                <c:ptCount val="106"/>
                <c:pt idx="0">
                  <c:v>1</c:v>
                </c:pt>
                <c:pt idx="1">
                  <c:v>1</c:v>
                </c:pt>
                <c:pt idx="2">
                  <c:v>1</c:v>
                </c:pt>
                <c:pt idx="3">
                  <c:v>1</c:v>
                </c:pt>
                <c:pt idx="4">
                  <c:v>2</c:v>
                </c:pt>
                <c:pt idx="5">
                  <c:v>1</c:v>
                </c:pt>
                <c:pt idx="6">
                  <c:v>1</c:v>
                </c:pt>
                <c:pt idx="7">
                  <c:v>1</c:v>
                </c:pt>
                <c:pt idx="8">
                  <c:v>3</c:v>
                </c:pt>
                <c:pt idx="9">
                  <c:v>3</c:v>
                </c:pt>
                <c:pt idx="10">
                  <c:v>2</c:v>
                </c:pt>
                <c:pt idx="11">
                  <c:v>1</c:v>
                </c:pt>
                <c:pt idx="12">
                  <c:v>1</c:v>
                </c:pt>
                <c:pt idx="13">
                  <c:v>1</c:v>
                </c:pt>
                <c:pt idx="14">
                  <c:v>1</c:v>
                </c:pt>
                <c:pt idx="15">
                  <c:v>2</c:v>
                </c:pt>
                <c:pt idx="16">
                  <c:v>4</c:v>
                </c:pt>
                <c:pt idx="17">
                  <c:v>2</c:v>
                </c:pt>
                <c:pt idx="18">
                  <c:v>1</c:v>
                </c:pt>
                <c:pt idx="19">
                  <c:v>1</c:v>
                </c:pt>
                <c:pt idx="20">
                  <c:v>1</c:v>
                </c:pt>
                <c:pt idx="21">
                  <c:v>1</c:v>
                </c:pt>
                <c:pt idx="22">
                  <c:v>1</c:v>
                </c:pt>
                <c:pt idx="23">
                  <c:v>3</c:v>
                </c:pt>
                <c:pt idx="24">
                  <c:v>2</c:v>
                </c:pt>
                <c:pt idx="25">
                  <c:v>2</c:v>
                </c:pt>
                <c:pt idx="26">
                  <c:v>1</c:v>
                </c:pt>
                <c:pt idx="27">
                  <c:v>2</c:v>
                </c:pt>
                <c:pt idx="28">
                  <c:v>2</c:v>
                </c:pt>
                <c:pt idx="29">
                  <c:v>1</c:v>
                </c:pt>
                <c:pt idx="30">
                  <c:v>1</c:v>
                </c:pt>
                <c:pt idx="31">
                  <c:v>3</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2</c:v>
                </c:pt>
                <c:pt idx="47">
                  <c:v>1</c:v>
                </c:pt>
                <c:pt idx="48">
                  <c:v>1</c:v>
                </c:pt>
                <c:pt idx="49">
                  <c:v>1</c:v>
                </c:pt>
                <c:pt idx="50">
                  <c:v>2</c:v>
                </c:pt>
                <c:pt idx="51">
                  <c:v>2</c:v>
                </c:pt>
                <c:pt idx="52">
                  <c:v>1</c:v>
                </c:pt>
                <c:pt idx="53">
                  <c:v>1</c:v>
                </c:pt>
                <c:pt idx="54">
                  <c:v>4</c:v>
                </c:pt>
                <c:pt idx="55">
                  <c:v>1</c:v>
                </c:pt>
                <c:pt idx="56">
                  <c:v>2</c:v>
                </c:pt>
                <c:pt idx="57">
                  <c:v>1</c:v>
                </c:pt>
                <c:pt idx="58">
                  <c:v>1</c:v>
                </c:pt>
                <c:pt idx="59">
                  <c:v>3</c:v>
                </c:pt>
                <c:pt idx="60">
                  <c:v>2</c:v>
                </c:pt>
                <c:pt idx="61">
                  <c:v>1</c:v>
                </c:pt>
                <c:pt idx="62">
                  <c:v>1</c:v>
                </c:pt>
                <c:pt idx="63">
                  <c:v>2</c:v>
                </c:pt>
                <c:pt idx="64">
                  <c:v>1</c:v>
                </c:pt>
                <c:pt idx="65">
                  <c:v>1</c:v>
                </c:pt>
                <c:pt idx="66">
                  <c:v>2</c:v>
                </c:pt>
                <c:pt idx="67">
                  <c:v>2</c:v>
                </c:pt>
                <c:pt idx="68">
                  <c:v>2</c:v>
                </c:pt>
                <c:pt idx="69">
                  <c:v>1</c:v>
                </c:pt>
                <c:pt idx="70">
                  <c:v>2</c:v>
                </c:pt>
                <c:pt idx="71">
                  <c:v>1</c:v>
                </c:pt>
                <c:pt idx="72">
                  <c:v>6</c:v>
                </c:pt>
                <c:pt idx="73">
                  <c:v>1</c:v>
                </c:pt>
                <c:pt idx="74">
                  <c:v>1</c:v>
                </c:pt>
                <c:pt idx="75">
                  <c:v>1</c:v>
                </c:pt>
                <c:pt idx="76">
                  <c:v>2</c:v>
                </c:pt>
                <c:pt idx="77">
                  <c:v>1</c:v>
                </c:pt>
                <c:pt idx="78">
                  <c:v>1</c:v>
                </c:pt>
                <c:pt idx="79">
                  <c:v>1</c:v>
                </c:pt>
                <c:pt idx="80">
                  <c:v>1</c:v>
                </c:pt>
                <c:pt idx="81">
                  <c:v>1</c:v>
                </c:pt>
                <c:pt idx="82">
                  <c:v>1</c:v>
                </c:pt>
                <c:pt idx="83">
                  <c:v>1</c:v>
                </c:pt>
                <c:pt idx="84">
                  <c:v>1</c:v>
                </c:pt>
                <c:pt idx="85">
                  <c:v>3</c:v>
                </c:pt>
                <c:pt idx="86">
                  <c:v>3</c:v>
                </c:pt>
                <c:pt idx="87">
                  <c:v>2</c:v>
                </c:pt>
                <c:pt idx="88">
                  <c:v>1</c:v>
                </c:pt>
                <c:pt idx="89">
                  <c:v>7</c:v>
                </c:pt>
                <c:pt idx="90">
                  <c:v>2</c:v>
                </c:pt>
                <c:pt idx="91">
                  <c:v>1</c:v>
                </c:pt>
                <c:pt idx="92">
                  <c:v>4</c:v>
                </c:pt>
                <c:pt idx="93">
                  <c:v>2</c:v>
                </c:pt>
                <c:pt idx="94">
                  <c:v>1</c:v>
                </c:pt>
                <c:pt idx="95">
                  <c:v>3</c:v>
                </c:pt>
                <c:pt idx="96">
                  <c:v>2</c:v>
                </c:pt>
                <c:pt idx="97">
                  <c:v>7</c:v>
                </c:pt>
                <c:pt idx="98">
                  <c:v>1</c:v>
                </c:pt>
                <c:pt idx="99">
                  <c:v>1</c:v>
                </c:pt>
                <c:pt idx="100">
                  <c:v>2</c:v>
                </c:pt>
                <c:pt idx="101">
                  <c:v>4</c:v>
                </c:pt>
                <c:pt idx="102">
                  <c:v>1</c:v>
                </c:pt>
                <c:pt idx="103">
                  <c:v>1</c:v>
                </c:pt>
                <c:pt idx="104">
                  <c:v>1</c:v>
                </c:pt>
                <c:pt idx="105">
                  <c:v>2</c:v>
                </c:pt>
              </c:numCache>
            </c:numRef>
          </c:val>
        </c:ser>
        <c:axId val="48173420"/>
        <c:axId val="30907597"/>
      </c:barChart>
      <c:catAx>
        <c:axId val="48173420"/>
        <c:scaling>
          <c:orientation val="minMax"/>
        </c:scaling>
        <c:axPos val="b"/>
        <c:delete val="0"/>
        <c:numFmt formatCode="General" sourceLinked="1"/>
        <c:majorTickMark val="out"/>
        <c:minorTickMark val="none"/>
        <c:tickLblPos val="nextTo"/>
        <c:crossAx val="30907597"/>
        <c:crosses val="autoZero"/>
        <c:auto val="1"/>
        <c:lblOffset val="100"/>
        <c:noMultiLvlLbl val="0"/>
      </c:catAx>
      <c:valAx>
        <c:axId val="30907597"/>
        <c:scaling>
          <c:orientation val="minMax"/>
        </c:scaling>
        <c:axPos val="l"/>
        <c:majorGridlines/>
        <c:delete val="0"/>
        <c:numFmt formatCode="General" sourceLinked="1"/>
        <c:majorTickMark val="out"/>
        <c:minorTickMark val="none"/>
        <c:tickLblPos val="nextTo"/>
        <c:crossAx val="481734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696092"/>
        <c:axId val="63393917"/>
      </c:barChart>
      <c:catAx>
        <c:axId val="666960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393917"/>
        <c:crosses val="autoZero"/>
        <c:auto val="1"/>
        <c:lblOffset val="100"/>
        <c:noMultiLvlLbl val="0"/>
      </c:catAx>
      <c:valAx>
        <c:axId val="63393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6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674342"/>
        <c:axId val="34633623"/>
      </c:barChart>
      <c:catAx>
        <c:axId val="336743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33623"/>
        <c:crosses val="autoZero"/>
        <c:auto val="1"/>
        <c:lblOffset val="100"/>
        <c:noMultiLvlLbl val="0"/>
      </c:catAx>
      <c:valAx>
        <c:axId val="34633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74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267152"/>
        <c:axId val="53860049"/>
      </c:barChart>
      <c:catAx>
        <c:axId val="432671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860049"/>
        <c:crosses val="autoZero"/>
        <c:auto val="1"/>
        <c:lblOffset val="100"/>
        <c:noMultiLvlLbl val="0"/>
      </c:catAx>
      <c:valAx>
        <c:axId val="53860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7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978394"/>
        <c:axId val="587819"/>
      </c:barChart>
      <c:catAx>
        <c:axId val="149783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819"/>
        <c:crosses val="autoZero"/>
        <c:auto val="1"/>
        <c:lblOffset val="100"/>
        <c:noMultiLvlLbl val="0"/>
      </c:catAx>
      <c:valAx>
        <c:axId val="587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8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90372"/>
        <c:axId val="47613349"/>
      </c:barChart>
      <c:catAx>
        <c:axId val="52903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13349"/>
        <c:crosses val="autoZero"/>
        <c:auto val="1"/>
        <c:lblOffset val="100"/>
        <c:noMultiLvlLbl val="0"/>
      </c:catAx>
      <c:valAx>
        <c:axId val="47613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866958"/>
        <c:axId val="31476031"/>
      </c:barChart>
      <c:catAx>
        <c:axId val="258669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476031"/>
        <c:crosses val="autoZero"/>
        <c:auto val="1"/>
        <c:lblOffset val="100"/>
        <c:noMultiLvlLbl val="0"/>
      </c:catAx>
      <c:valAx>
        <c:axId val="31476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6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848824"/>
        <c:axId val="66530553"/>
      </c:barChart>
      <c:catAx>
        <c:axId val="148488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530553"/>
        <c:crosses val="autoZero"/>
        <c:auto val="1"/>
        <c:lblOffset val="100"/>
        <c:noMultiLvlLbl val="0"/>
      </c:catAx>
      <c:valAx>
        <c:axId val="66530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8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904066"/>
        <c:axId val="20265683"/>
      </c:barChart>
      <c:catAx>
        <c:axId val="61904066"/>
        <c:scaling>
          <c:orientation val="minMax"/>
        </c:scaling>
        <c:axPos val="b"/>
        <c:delete val="1"/>
        <c:majorTickMark val="out"/>
        <c:minorTickMark val="none"/>
        <c:tickLblPos val="none"/>
        <c:crossAx val="20265683"/>
        <c:crosses val="autoZero"/>
        <c:auto val="1"/>
        <c:lblOffset val="100"/>
        <c:noMultiLvlLbl val="0"/>
      </c:catAx>
      <c:valAx>
        <c:axId val="20265683"/>
        <c:scaling>
          <c:orientation val="minMax"/>
        </c:scaling>
        <c:axPos val="l"/>
        <c:delete val="1"/>
        <c:majorTickMark val="out"/>
        <c:minorTickMark val="none"/>
        <c:tickLblPos val="none"/>
        <c:crossAx val="619040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Smith" refreshedVersion="5">
  <cacheSource type="worksheet">
    <worksheetSource ref="A2:BL17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dataviz"/>
        <m/>
        <s v="gephi dataviz"/>
        <s v="bigdata healthcare machinelearning blockchain banknifty javascr"/>
        <s v="metwo"/>
        <s v="power10"/>
        <s v="art"/>
        <s v="ia cartographie gephi visibrain"/>
        <s v="cashinvestigation"/>
        <s v="python rstats"/>
        <s v="gephi dhib2019 digitalhumanities"/>
        <s v="gephi"/>
        <s v="cybersã©curitã© ces2019 ia bigdata innovation datavizualization veille cybersecurity rgpd hibp"/>
        <s v="cashinvestigation datavizualization bigdata ia ereputation ubereats g"/>
        <s v="cybersã©curitã©"/>
        <s v="wls19"/>
        <s v="southafrica"/>
        <s v="debodecir gephi"/>
        <s v="extinctionrebellion"/>
        <s v="bigdata gephi cybersécurité iot ai finserv futureofwork dataviz ausvotes power10"/>
        <s v="sacktomwatson bigdata ai iot cybersécurité gephi futureofwork finserv purduedh"/>
        <s v="sacktomwatson bigdata ai iot cybersã©curitã© gephi futureofwork finserv purduedh"/>
        <s v="bigdata ai cnbc iot usa wsj digital finserv dataanalytics health digitaltransformation uk unga fashion bitcoin tech digitalmarketing java digital"/>
        <s v="bigdata iot ai ml 4ir influencers futureofwork fintech datascien"/>
        <s v="bigdata healthcare machinelearning blockchain banknifty javascript ecommerce finserv digitalmarketing cnbc usa uk digitaltransformation"/>
        <s v="bigdata ai iot gephi usa exchangestrong ibm apple ecommerce banknifty healthtech bitcoin business digitalmarketing digitaltransformation"/>
        <s v="ai megatrends iot bigdata futureofwork finserv"/>
        <s v="bigdata ai cnbc wsj digital cx seo digitalmarketing usa healthcare fashion blockchain bitcoin digitaltransformation businessintelligence markets"/>
        <s v="bigdata ai gelhi socialmediamarketing iot bitcoin digital dataprotection business finserv machinelearning banknifty"/>
        <s v="bigdata gephi cybersã©curitã© iot ai finserv futureofwork dataviz ausvotes power10"/>
        <s v="hyphe"/>
        <s v="metwo geph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19-09-25T15:18:19.000"/>
        <d v="2019-09-25T02:58:09.000"/>
        <d v="2019-09-25T15:49:58.000"/>
        <d v="2019-09-25T15:53:31.000"/>
        <d v="2019-09-25T18:53:23.000"/>
        <d v="2019-09-25T19:58:14.000"/>
        <d v="2019-09-25T20:16:07.000"/>
        <d v="2019-09-26T00:01:54.000"/>
        <d v="2019-09-26T01:39:31.000"/>
        <d v="2019-09-26T06:56:07.000"/>
        <d v="2019-09-26T07:13:23.000"/>
        <d v="2019-09-26T11:13:52.000"/>
        <d v="2019-09-26T11:30:04.000"/>
        <d v="2019-09-26T15:44:38.000"/>
        <d v="2019-09-26T16:19:24.000"/>
        <d v="2019-09-25T04:54:22.000"/>
        <d v="2019-09-27T00:30:43.000"/>
        <d v="2019-09-27T02:07:14.000"/>
        <d v="2019-09-27T06:37:52.000"/>
        <d v="2019-09-27T07:10:44.000"/>
        <d v="2019-09-27T07:43:35.000"/>
        <d v="2019-09-27T07:13:36.000"/>
        <d v="2019-09-27T17:51:47.000"/>
        <d v="2019-09-27T11:00:27.000"/>
        <d v="2019-09-27T17:05:23.000"/>
        <d v="2019-09-28T08:20:50.000"/>
        <d v="2019-09-28T09:20:53.000"/>
        <d v="2019-09-28T11:42:38.000"/>
        <d v="2019-09-28T16:30:56.000"/>
        <d v="2019-09-28T22:46:15.000"/>
        <d v="2019-09-29T00:53:56.000"/>
        <d v="2019-09-29T01:39:12.000"/>
        <d v="2019-09-29T14:11:05.000"/>
        <d v="2019-09-29T18:02:29.000"/>
        <d v="2019-09-30T04:00:33.000"/>
        <d v="2019-09-30T12:51:46.000"/>
        <d v="2019-09-30T15:09:40.000"/>
        <d v="2019-09-30T21:15:25.000"/>
        <d v="2019-09-30T23:36:41.000"/>
        <d v="2019-10-01T00:15:08.000"/>
        <d v="2019-10-01T01:00:37.000"/>
        <d v="2019-10-01T02:47:18.000"/>
        <d v="2019-10-01T08:52:37.000"/>
        <d v="2019-10-01T08:54:58.000"/>
        <d v="2019-10-01T21:34:20.000"/>
        <d v="2019-10-01T22:21:40.000"/>
        <d v="2019-10-02T07:41:42.000"/>
        <d v="2019-09-27T12:07:15.000"/>
        <d v="2019-09-27T11:54:44.000"/>
        <d v="2019-10-02T11:25:46.000"/>
        <d v="2019-10-02T12:15:07.000"/>
        <d v="2019-09-27T09:37:34.000"/>
        <d v="2019-10-02T12:25:24.000"/>
        <d v="2019-10-02T15:10:25.000"/>
        <d v="2019-10-02T14:34:13.000"/>
        <d v="2019-10-02T15:10:57.000"/>
        <d v="2019-10-02T15:26:58.000"/>
        <d v="2019-10-02T20:40:23.000"/>
        <d v="2019-10-02T20:39:49.000"/>
        <d v="2019-10-02T20:54:02.000"/>
        <d v="2019-10-02T21:38:10.000"/>
        <d v="2019-09-28T06:14:55.000"/>
        <d v="2019-10-02T21:46:13.000"/>
        <d v="2019-10-02T22:25:43.000"/>
        <d v="2019-10-02T23:22:53.000"/>
        <d v="2019-10-02T13:50:34.000"/>
        <d v="2019-10-03T00:37:32.000"/>
        <d v="2019-10-02T17:23:53.000"/>
        <d v="2019-10-02T17:33:43.000"/>
        <d v="2019-10-02T19:04:47.000"/>
        <d v="2019-10-02T18:55:38.000"/>
        <d v="2019-10-03T05:07:49.000"/>
        <d v="2019-10-02T16:56:35.000"/>
        <d v="2019-10-03T07:45:41.000"/>
        <d v="2019-10-03T07:55:55.000"/>
        <d v="2019-09-09T08:53:59.000"/>
        <d v="2019-10-02T11:28:06.000"/>
        <d v="2019-10-03T09:16:21.000"/>
        <d v="2019-10-03T09:15:52.000"/>
        <d v="2019-10-03T14:09:20.000"/>
        <d v="2019-10-03T14:10:20.000"/>
        <d v="2017-09-08T20:35:08.000"/>
        <d v="2019-10-03T18:58:32.000"/>
        <d v="2019-10-04T08:01:04.000"/>
        <d v="2019-10-04T08:14:24.000"/>
        <d v="2019-10-04T11:38:11.000"/>
        <d v="2019-10-05T02:14:10.000"/>
        <d v="2019-10-05T05:57:02.000"/>
        <d v="2019-10-05T07:15:18.000"/>
        <d v="2019-10-05T08:26:40.000"/>
        <d v="2019-10-05T15:30:36.000"/>
        <d v="2019-10-05T15:30:41.000"/>
        <d v="2019-09-28T06:06:27.000"/>
        <d v="2019-09-27T09:06:13.000"/>
        <d v="2019-10-03T00:24:37.000"/>
        <d v="2019-10-06T01:08:59.000"/>
        <d v="2019-10-06T02:28:31.000"/>
        <d v="2019-10-06T12:24:19.000"/>
        <d v="2019-10-06T19:04:19.000"/>
        <d v="2019-10-06T19:10:56.000"/>
        <d v="2019-10-06T19:28:56.000"/>
        <d v="2019-10-06T20:11:24.000"/>
        <d v="2019-10-06T20:57:32.000"/>
        <d v="2019-10-07T02:00:05.000"/>
        <d v="2019-10-07T02:15:40.000"/>
        <d v="2019-10-07T02:15:55.000"/>
        <d v="2019-09-28T11:28:56.000"/>
        <d v="2019-10-07T02:19:42.000"/>
        <d v="2019-10-07T02:11:45.000"/>
        <d v="2019-10-07T02:19:28.000"/>
        <d v="2019-10-07T02:02:25.000"/>
        <d v="2019-10-07T07:54:02.000"/>
        <d v="2019-10-06T10:08:21.000"/>
        <d v="2019-10-06T08:47:47.000"/>
        <d v="2019-10-06T09:26:58.000"/>
        <d v="2019-10-07T09:38:19.000"/>
        <d v="2019-10-07T09:32:37.000"/>
        <d v="2019-10-07T09:59:51.000"/>
        <d v="2019-10-07T09:30:43.000"/>
        <d v="2019-10-07T10:23:06.000"/>
        <d v="2019-10-07T10:36:23.000"/>
        <d v="2019-10-07T12:03:14.000"/>
        <d v="2019-10-07T13:01:03.000"/>
        <d v="2019-10-07T13:48:31.000"/>
        <d v="2019-10-07T15:17:05.000"/>
        <d v="2019-10-07T15:39:12.000"/>
        <d v="2019-10-05T02:11:33.000"/>
        <d v="2019-10-05T02:11:46.000"/>
        <d v="2019-10-07T16:25:10.000"/>
        <d v="2019-10-07T16:25:21.000"/>
        <d v="2019-09-25T17:28:40.000"/>
        <d v="2019-10-02T15:03:35.000"/>
        <d v="2019-09-25T17:40:26.000"/>
        <d v="2019-09-25T18:23:16.000"/>
        <d v="2019-09-25T17:35:08.000"/>
        <d v="2019-09-03T14:44:09.000"/>
        <d v="2019-09-03T14:44:14.000"/>
        <d v="2019-09-26T06:24:28.000"/>
        <d v="2019-09-26T07:09:44.000"/>
        <d v="2019-09-26T07:23:02.000"/>
        <d v="2019-09-26T07:05:55.000"/>
        <d v="2019-10-05T02:47:35.000"/>
        <d v="2019-10-05T20:24:33.000"/>
        <d v="2019-10-07T04:24:55.000"/>
        <d v="2019-10-07T00:59:31.000"/>
        <d v="2019-10-07T04:36:40.000"/>
        <d v="2019-10-05T02:40:32.000"/>
        <d v="2019-10-05T02:40:34.000"/>
        <d v="2019-10-07T16:51:33.000"/>
        <d v="2019-10-07T16:51:38.000"/>
        <d v="2019-10-07T16:51:41.000"/>
        <d v="2019-10-05T17:40:59.000"/>
        <d v="2019-10-07T16:55:02.000"/>
        <d v="2019-10-03T01:42:27.000"/>
        <d v="2019-10-07T16:24:58.000"/>
        <d v="2018-11-22T08:09:28.000"/>
        <d v="2019-07-16T14:47:54.000"/>
        <d v="2019-09-28T11:22:55.000"/>
        <d v="2019-10-08T05:02:31.000"/>
        <d v="2019-10-08T08:06:56.000"/>
        <d v="2019-10-08T14:57:18.000"/>
        <d v="2019-10-07T13:21:47.000"/>
        <d v="2019-10-06T18:06:05.000"/>
        <d v="2019-10-06T18:00:08.000"/>
        <d v="2019-10-08T16:40:07.000"/>
        <d v="2019-10-06T18:05:48.000"/>
        <d v="2019-10-08T14:54:49.000"/>
        <d v="2019-10-08T16:45:46.000"/>
        <d v="2019-10-08T16:48:26.000"/>
        <d v="2019-10-08T16:57:48.000"/>
        <d v="2019-10-08T17:10:51.000"/>
        <d v="2018-07-27T15:03:37.000"/>
        <d v="2019-10-08T18:10:30.000"/>
        <d v="2019-10-08T21:42:47.000"/>
        <d v="2019-10-08T22:44:47.000"/>
        <d v="2019-10-08T22:55:29.000"/>
      </sharedItems>
      <fieldGroup par="66" base="22">
        <rangePr groupBy="hours" autoEnd="1" autoStart="1" startDate="2017-09-08T20:35:08.000" endDate="2019-10-08T22:55:29.000"/>
        <groupItems count="26">
          <s v="&lt;9/8/2017"/>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9-08T20:35:08.000" endDate="2019-10-08T22:55:29.000"/>
        <groupItems count="368">
          <s v="&lt;9/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7-09-08T20:35:08.000" endDate="2019-10-08T22:55:29.000"/>
        <groupItems count="14">
          <s v="&lt;9/8/2017"/>
          <s v="Jan"/>
          <s v="Feb"/>
          <s v="Mar"/>
          <s v="Apr"/>
          <s v="May"/>
          <s v="Jun"/>
          <s v="Jul"/>
          <s v="Aug"/>
          <s v="Sep"/>
          <s v="Oct"/>
          <s v="Nov"/>
          <s v="Dec"/>
          <s v="&gt;10/8/2019"/>
        </groupItems>
      </fieldGroup>
    </cacheField>
    <cacheField name="Years" databaseField="0">
      <sharedItems containsMixedTypes="0" count="0"/>
      <fieldGroup base="22">
        <rangePr groupBy="years" autoEnd="1" autoStart="1" startDate="2017-09-08T20:35:08.000" endDate="2019-10-08T22:55:29.000"/>
        <groupItems count="5">
          <s v="&lt;9/8/2017"/>
          <s v="2017"/>
          <s v="2018"/>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xmacex"/>
    <s v="gephi"/>
    <m/>
    <m/>
    <m/>
    <m/>
    <m/>
    <m/>
    <m/>
    <m/>
    <s v="No"/>
    <n v="3"/>
    <m/>
    <m/>
    <x v="0"/>
    <d v="2019-09-25T15:18:19.000"/>
    <s v="Those of you working with @Gephi: do you do the modularity calculation+color nodes by modularity. class as a routine? I am trying to unlearning the routine. #dataviz"/>
    <m/>
    <m/>
    <x v="0"/>
    <m/>
    <s v="http://pbs.twimg.com/profile_images/904076008441217024/CYV6esqx_normal.jpg"/>
    <x v="0"/>
    <s v="https://twitter.com/#!/xmacex/status/1176878606682902531"/>
    <m/>
    <m/>
    <s v="1176878606682902531"/>
    <m/>
    <b v="0"/>
    <n v="0"/>
    <s v=""/>
    <b v="0"/>
    <s v="en"/>
    <m/>
    <s v=""/>
    <b v="0"/>
    <n v="0"/>
    <s v=""/>
    <s v="Twitter Web App"/>
    <b v="0"/>
    <s v="1176878606682902531"/>
    <s v="Tweet"/>
    <n v="0"/>
    <n v="0"/>
    <m/>
    <m/>
    <m/>
    <m/>
    <m/>
    <m/>
    <m/>
    <m/>
    <n v="1"/>
    <s v="4"/>
    <s v="4"/>
    <n v="0"/>
    <n v="0"/>
    <n v="0"/>
    <n v="0"/>
    <n v="0"/>
    <n v="0"/>
    <n v="28"/>
    <n v="100"/>
    <n v="28"/>
  </r>
  <r>
    <s v="profstevek"/>
    <s v="chihacknight"/>
    <m/>
    <m/>
    <m/>
    <m/>
    <m/>
    <m/>
    <m/>
    <m/>
    <s v="No"/>
    <n v="4"/>
    <m/>
    <m/>
    <x v="0"/>
    <d v="2019-09-25T02:58:09.000"/>
    <s v="@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
    <m/>
    <m/>
    <x v="1"/>
    <s v="https://pbs.twimg.com/media/EFRzcQYXYAAh40P.jpg"/>
    <s v="https://pbs.twimg.com/media/EFRzcQYXYAAh40P.jpg"/>
    <x v="1"/>
    <s v="https://twitter.com/#!/profstevek/status/1176692336648249344"/>
    <m/>
    <m/>
    <s v="1176692336648249344"/>
    <s v="1176650094181007360"/>
    <b v="0"/>
    <n v="5"/>
    <s v="45338918"/>
    <b v="0"/>
    <s v="en"/>
    <m/>
    <s v=""/>
    <b v="0"/>
    <n v="0"/>
    <s v=""/>
    <s v="Twitter Web App"/>
    <b v="0"/>
    <s v="1176650094181007360"/>
    <s v="Tweet"/>
    <n v="0"/>
    <n v="0"/>
    <m/>
    <m/>
    <m/>
    <m/>
    <m/>
    <m/>
    <m/>
    <m/>
    <n v="1"/>
    <s v="1"/>
    <s v="1"/>
    <m/>
    <m/>
    <m/>
    <m/>
    <m/>
    <m/>
    <m/>
    <m/>
    <m/>
  </r>
  <r>
    <s v="tutormentorteam"/>
    <s v="chihacknight"/>
    <m/>
    <m/>
    <m/>
    <m/>
    <m/>
    <m/>
    <m/>
    <m/>
    <s v="No"/>
    <n v="5"/>
    <m/>
    <m/>
    <x v="0"/>
    <d v="2019-09-25T15:49:58.000"/>
    <s v="@profstevek @chihacknight @nodexl @Gephi Here's another article that shows network analysis that I've tried to get done. It focuses on Tu tor/Mentor Conferences I held for 20 years in Chicago.  Most recent work was by the IVMOOC at Indiana University.  https://t.co/KDa8ZLdkg6"/>
    <s v="https://tutormentor.blogspot.com/2015/05/report-looks-at-tutormentor-conferences.html"/>
    <s v="blogspot.com"/>
    <x v="1"/>
    <m/>
    <s v="http://pbs.twimg.com/profile_images/1106198763473944577/9-Ws7_kE_normal.png"/>
    <x v="2"/>
    <s v="https://twitter.com/#!/tutormentorteam/status/1176886571745861639"/>
    <m/>
    <m/>
    <s v="1176886571745861639"/>
    <s v="1176692336648249344"/>
    <b v="0"/>
    <n v="3"/>
    <s v="18621456"/>
    <b v="0"/>
    <s v="en"/>
    <m/>
    <s v=""/>
    <b v="0"/>
    <n v="0"/>
    <s v=""/>
    <s v="Twitter Web App"/>
    <b v="0"/>
    <s v="1176692336648249344"/>
    <s v="Tweet"/>
    <n v="0"/>
    <n v="0"/>
    <m/>
    <m/>
    <m/>
    <m/>
    <m/>
    <m/>
    <m/>
    <m/>
    <n v="2"/>
    <s v="1"/>
    <s v="1"/>
    <m/>
    <m/>
    <m/>
    <m/>
    <m/>
    <m/>
    <m/>
    <m/>
    <m/>
  </r>
  <r>
    <s v="tutormentorteam"/>
    <s v="chihacknight"/>
    <m/>
    <m/>
    <m/>
    <m/>
    <m/>
    <m/>
    <m/>
    <m/>
    <s v="No"/>
    <n v="6"/>
    <m/>
    <m/>
    <x v="0"/>
    <d v="2019-09-25T15:53:31.000"/>
    <s v="@profstevek @chihacknight @nodexl @Gephi On this page I show use of GIS maps to do network analysis of conference participation.  I think anyone hosting events could do this.  https://t.co/z20VH52bAR  These tools should be part of on-going process of community building. https://t.co/U9WvJbLq7E"/>
    <s v="http://www.tutormentorconference.org/ConferenceMaps.htm"/>
    <s v="tutormentorconference.org"/>
    <x v="1"/>
    <s v="https://pbs.twimg.com/media/EFUk56wWkAINRrB.png"/>
    <s v="https://pbs.twimg.com/media/EFUk56wWkAINRrB.png"/>
    <x v="3"/>
    <s v="https://twitter.com/#!/tutormentorteam/status/1176887462267891712"/>
    <m/>
    <m/>
    <s v="1176887462267891712"/>
    <s v="1176692336648249344"/>
    <b v="0"/>
    <n v="3"/>
    <s v="18621456"/>
    <b v="0"/>
    <s v="en"/>
    <m/>
    <s v=""/>
    <b v="0"/>
    <n v="0"/>
    <s v=""/>
    <s v="Twitter Web App"/>
    <b v="0"/>
    <s v="1176692336648249344"/>
    <s v="Tweet"/>
    <n v="0"/>
    <n v="0"/>
    <m/>
    <m/>
    <m/>
    <m/>
    <m/>
    <m/>
    <m/>
    <m/>
    <n v="2"/>
    <s v="1"/>
    <s v="1"/>
    <m/>
    <m/>
    <m/>
    <m/>
    <m/>
    <m/>
    <m/>
    <m/>
    <m/>
  </r>
  <r>
    <s v="manthorp"/>
    <s v="jon_swords"/>
    <m/>
    <m/>
    <m/>
    <m/>
    <m/>
    <m/>
    <m/>
    <m/>
    <s v="No"/>
    <n v="16"/>
    <m/>
    <m/>
    <x v="0"/>
    <d v="2019-09-25T18:53:23.000"/>
    <s v="RT @jon_swords: I'm very excited about this graph. It's the creative industries in Yorks&amp;amp;Humb graphed in social network analysis software (…"/>
    <m/>
    <m/>
    <x v="1"/>
    <m/>
    <s v="http://pbs.twimg.com/profile_images/1168533473684086791/0YKd_MeE_normal.jpg"/>
    <x v="4"/>
    <s v="https://twitter.com/#!/manthorp/status/1176932730556342272"/>
    <m/>
    <m/>
    <s v="1176932730556342272"/>
    <m/>
    <b v="0"/>
    <n v="0"/>
    <s v=""/>
    <b v="0"/>
    <s v="en"/>
    <m/>
    <s v=""/>
    <b v="0"/>
    <n v="1"/>
    <s v="1151141410369761283"/>
    <s v="Twitter for Android"/>
    <b v="0"/>
    <s v="1151141410369761283"/>
    <s v="Tweet"/>
    <n v="0"/>
    <n v="0"/>
    <m/>
    <m/>
    <m/>
    <m/>
    <m/>
    <m/>
    <m/>
    <m/>
    <n v="1"/>
    <s v="7"/>
    <s v="7"/>
    <n v="2"/>
    <n v="9.090909090909092"/>
    <n v="0"/>
    <n v="0"/>
    <n v="0"/>
    <n v="0"/>
    <n v="20"/>
    <n v="90.9090909090909"/>
    <n v="22"/>
  </r>
  <r>
    <s v="fiorellaconn"/>
    <s v="tableau"/>
    <m/>
    <m/>
    <m/>
    <m/>
    <m/>
    <m/>
    <m/>
    <m/>
    <s v="No"/>
    <n v="17"/>
    <m/>
    <m/>
    <x v="0"/>
    <d v="2019-09-25T19:58:14.000"/>
    <s v="Great job honey, #2 😃❤️!! @ChrisC737 , super proud of you! Your @tableau / #Gephi #dataviz is stunning!!!! https://t.co/GoolNuZ2kn"/>
    <s v="https://twitter.com/josh_tapley/status/1176946318616518657"/>
    <s v="twitter.com"/>
    <x v="2"/>
    <m/>
    <s v="http://pbs.twimg.com/profile_images/976682170587660288/0nb6ea1i_normal.jpg"/>
    <x v="5"/>
    <s v="https://twitter.com/#!/fiorellaconn/status/1176949046734401537"/>
    <m/>
    <m/>
    <s v="1176949046734401537"/>
    <m/>
    <b v="0"/>
    <n v="7"/>
    <s v=""/>
    <b v="1"/>
    <s v="en"/>
    <m/>
    <s v="1176946318616518657"/>
    <b v="0"/>
    <n v="0"/>
    <s v=""/>
    <s v="Twitter for iPhone"/>
    <b v="0"/>
    <s v="1176949046734401537"/>
    <s v="Tweet"/>
    <n v="0"/>
    <n v="0"/>
    <m/>
    <m/>
    <m/>
    <m/>
    <m/>
    <m/>
    <m/>
    <m/>
    <n v="1"/>
    <s v="22"/>
    <s v="22"/>
    <m/>
    <m/>
    <m/>
    <m/>
    <m/>
    <m/>
    <m/>
    <m/>
    <m/>
  </r>
  <r>
    <s v="pollenstudio"/>
    <s v="gephi"/>
    <m/>
    <m/>
    <m/>
    <m/>
    <m/>
    <m/>
    <m/>
    <m/>
    <s v="No"/>
    <n v="19"/>
    <m/>
    <m/>
    <x v="0"/>
    <d v="2019-09-25T20:16:07.000"/>
    <s v="@jon_swords @Gephi Hey, if you squint you can see us! Woo!"/>
    <m/>
    <m/>
    <x v="1"/>
    <m/>
    <s v="http://pbs.twimg.com/profile_images/137433992/twitterlogo_normal.jpg"/>
    <x v="6"/>
    <s v="https://twitter.com/#!/pollenstudio/status/1176953548489273345"/>
    <m/>
    <m/>
    <s v="1176953548489273345"/>
    <s v="1151141410369761283"/>
    <b v="0"/>
    <n v="1"/>
    <s v="234161874"/>
    <b v="0"/>
    <s v="en"/>
    <m/>
    <s v=""/>
    <b v="0"/>
    <n v="0"/>
    <s v=""/>
    <s v="Twitter for iPhone"/>
    <b v="0"/>
    <s v="1151141410369761283"/>
    <s v="Tweet"/>
    <n v="0"/>
    <n v="0"/>
    <m/>
    <m/>
    <m/>
    <m/>
    <m/>
    <m/>
    <m/>
    <m/>
    <n v="1"/>
    <s v="7"/>
    <s v="4"/>
    <m/>
    <m/>
    <m/>
    <m/>
    <m/>
    <m/>
    <m/>
    <m/>
    <m/>
  </r>
  <r>
    <s v="avopq"/>
    <s v="amiruulmr"/>
    <m/>
    <m/>
    <m/>
    <m/>
    <m/>
    <m/>
    <m/>
    <m/>
    <s v="No"/>
    <n v="21"/>
    <m/>
    <m/>
    <x v="0"/>
    <d v="2019-09-26T00:01:54.000"/>
    <s v="@akhbarbeque @amiruulmr gephi"/>
    <m/>
    <m/>
    <x v="1"/>
    <m/>
    <s v="http://pbs.twimg.com/profile_images/1173216675119820800/fQm9Vbss_normal.jpg"/>
    <x v="7"/>
    <s v="https://twitter.com/#!/avopq/status/1177010368880599041"/>
    <m/>
    <m/>
    <s v="1177010368880599041"/>
    <s v="1177009403754512384"/>
    <b v="0"/>
    <n v="0"/>
    <s v="1109851148406550528"/>
    <b v="0"/>
    <s v="de"/>
    <m/>
    <s v=""/>
    <b v="0"/>
    <n v="0"/>
    <s v=""/>
    <s v="Twitter for Android"/>
    <b v="0"/>
    <s v="1177009403754512384"/>
    <s v="Tweet"/>
    <n v="0"/>
    <n v="0"/>
    <m/>
    <m/>
    <m/>
    <m/>
    <m/>
    <m/>
    <m/>
    <m/>
    <n v="1"/>
    <s v="21"/>
    <s v="21"/>
    <m/>
    <m/>
    <m/>
    <m/>
    <m/>
    <m/>
    <m/>
    <m/>
    <m/>
  </r>
  <r>
    <s v="chronic0ps"/>
    <s v="hallawaysam"/>
    <m/>
    <m/>
    <m/>
    <m/>
    <m/>
    <m/>
    <m/>
    <m/>
    <s v="No"/>
    <n v="23"/>
    <m/>
    <m/>
    <x v="1"/>
    <d v="2019-09-26T01:39:31.000"/>
    <s v="@HallawaySam It's on my timeline over a month back.  There's even a YouTube video of taking the raw data set and making a map in Gephi.  I'll check for it, it's way back.  Everything you're asking has been gone over several times."/>
    <m/>
    <m/>
    <x v="1"/>
    <m/>
    <s v="http://pbs.twimg.com/profile_images/1024655144066199552/B5tDymWq_normal.jpg"/>
    <x v="8"/>
    <s v="https://twitter.com/#!/chronic0ps/status/1177034936722829313"/>
    <m/>
    <m/>
    <s v="1177034936722829313"/>
    <s v="1177015776273948674"/>
    <b v="0"/>
    <n v="1"/>
    <s v="1141150821868015618"/>
    <b v="0"/>
    <s v="en"/>
    <m/>
    <s v=""/>
    <b v="0"/>
    <n v="0"/>
    <s v=""/>
    <s v="Twitter Web App"/>
    <b v="0"/>
    <s v="1177015776273948674"/>
    <s v="Tweet"/>
    <n v="0"/>
    <n v="0"/>
    <m/>
    <m/>
    <m/>
    <m/>
    <m/>
    <m/>
    <m/>
    <m/>
    <n v="1"/>
    <s v="33"/>
    <s v="33"/>
    <n v="0"/>
    <n v="0"/>
    <n v="0"/>
    <n v="0"/>
    <n v="0"/>
    <n v="0"/>
    <n v="42"/>
    <n v="100"/>
    <n v="42"/>
  </r>
  <r>
    <s v="dendisuhubdy"/>
    <s v="dendisuhubdy"/>
    <m/>
    <m/>
    <m/>
    <m/>
    <m/>
    <m/>
    <m/>
    <m/>
    <s v="No"/>
    <n v="24"/>
    <m/>
    <m/>
    <x v="2"/>
    <d v="2019-09-26T06:56:07.000"/>
    <s v="Fruchterman Reingold's algorithm https://t.co/uqPvVMBSPj"/>
    <s v="https://github.com/gephi/gephi/wiki/Fruchterman-Reingold"/>
    <s v="github.com"/>
    <x v="1"/>
    <m/>
    <s v="http://pbs.twimg.com/profile_images/1169033958887231489/FoyFYYt0_normal.jpg"/>
    <x v="9"/>
    <s v="https://twitter.com/#!/dendisuhubdy/status/1177114608349265921"/>
    <m/>
    <m/>
    <s v="1177114608349265921"/>
    <m/>
    <b v="0"/>
    <n v="0"/>
    <s v=""/>
    <b v="0"/>
    <s v="de"/>
    <m/>
    <s v=""/>
    <b v="0"/>
    <n v="0"/>
    <s v=""/>
    <s v="Twitter Web App"/>
    <b v="0"/>
    <s v="1177114608349265921"/>
    <s v="Tweet"/>
    <n v="0"/>
    <n v="0"/>
    <m/>
    <m/>
    <m/>
    <m/>
    <m/>
    <m/>
    <m/>
    <m/>
    <n v="1"/>
    <s v="5"/>
    <s v="5"/>
    <n v="0"/>
    <n v="0"/>
    <n v="0"/>
    <n v="0"/>
    <n v="0"/>
    <n v="0"/>
    <n v="3"/>
    <n v="100"/>
    <n v="3"/>
  </r>
  <r>
    <s v="machine_ml"/>
    <s v="bernardamus"/>
    <m/>
    <m/>
    <m/>
    <m/>
    <m/>
    <m/>
    <m/>
    <m/>
    <s v="No"/>
    <n v="25"/>
    <m/>
    <m/>
    <x v="0"/>
    <d v="2019-09-26T07:13:23.000"/>
    <s v="RT @chidambara09: @PD_MobileApps @Gephi @nodexl @Socioviz @smr_foundation @mihkal @JeremyHL @UNOSML @GamerGeekNews @MikeQuindazzi @Bernardamus ThAnk U _x000a_Peter dyer _x000a_@gephi / @socioviz / @nodexl via NODEXL _x000a_#bigdata #healthcare #MachineLearning _x000a_#Blockchain #banknifty #javascr…"/>
    <m/>
    <m/>
    <x v="3"/>
    <m/>
    <s v="http://pbs.twimg.com/profile_images/1004235176082321408/sr8WYJoB_normal.jpg"/>
    <x v="10"/>
    <s v="https://twitter.com/#!/machine_ml/status/1177118954323623937"/>
    <m/>
    <m/>
    <s v="1177118954323623937"/>
    <m/>
    <b v="0"/>
    <n v="0"/>
    <s v=""/>
    <b v="0"/>
    <s v="en"/>
    <m/>
    <s v=""/>
    <b v="0"/>
    <n v="0"/>
    <s v=""/>
    <s v="IFTTT"/>
    <b v="0"/>
    <s v="1177118954323623937"/>
    <s v="Tweet"/>
    <n v="0"/>
    <n v="0"/>
    <m/>
    <m/>
    <m/>
    <m/>
    <m/>
    <m/>
    <m/>
    <m/>
    <n v="1"/>
    <s v="1"/>
    <s v="1"/>
    <m/>
    <m/>
    <m/>
    <m/>
    <m/>
    <m/>
    <m/>
    <m/>
    <m/>
  </r>
  <r>
    <s v="nullnotes"/>
    <s v="nullnotes"/>
    <m/>
    <m/>
    <m/>
    <m/>
    <m/>
    <m/>
    <m/>
    <m/>
    <s v="No"/>
    <n v="37"/>
    <m/>
    <m/>
    <x v="2"/>
    <d v="2019-09-26T11:13:52.000"/>
    <s v="[در حال سر و کله زدن با gephi]"/>
    <m/>
    <m/>
    <x v="1"/>
    <m/>
    <s v="http://pbs.twimg.com/profile_images/1176410164162977792/qaahmoT8_normal.jpg"/>
    <x v="11"/>
    <s v="https://twitter.com/#!/nullnotes/status/1177179476913983488"/>
    <m/>
    <m/>
    <s v="1177179476913983488"/>
    <m/>
    <b v="0"/>
    <n v="9"/>
    <s v=""/>
    <b v="0"/>
    <s v="fa"/>
    <m/>
    <s v=""/>
    <b v="0"/>
    <n v="0"/>
    <s v=""/>
    <s v="Twitter for Android"/>
    <b v="0"/>
    <s v="1177179476913983488"/>
    <s v="Tweet"/>
    <n v="0"/>
    <n v="0"/>
    <m/>
    <m/>
    <m/>
    <m/>
    <m/>
    <m/>
    <m/>
    <m/>
    <n v="1"/>
    <s v="5"/>
    <s v="5"/>
    <n v="0"/>
    <n v="0"/>
    <n v="0"/>
    <n v="0"/>
    <n v="0"/>
    <n v="0"/>
    <n v="8"/>
    <n v="100"/>
    <n v="8"/>
  </r>
  <r>
    <s v="supposeiam"/>
    <s v="supposeiam"/>
    <m/>
    <m/>
    <m/>
    <m/>
    <m/>
    <m/>
    <m/>
    <m/>
    <s v="No"/>
    <n v="38"/>
    <m/>
    <m/>
    <x v="2"/>
    <d v="2019-09-26T11:30:04.000"/>
    <s v="Is anyone around here a # Gephi specialist with loads of patience and up for a challenge?"/>
    <m/>
    <m/>
    <x v="1"/>
    <m/>
    <s v="http://pbs.twimg.com/profile_images/1012619146121662464/0RyzU7nO_normal.jpg"/>
    <x v="12"/>
    <s v="https://twitter.com/#!/supposeiam/status/1177183551160295426"/>
    <m/>
    <m/>
    <s v="1177183551160295426"/>
    <m/>
    <b v="0"/>
    <n v="0"/>
    <s v=""/>
    <b v="0"/>
    <s v="en"/>
    <m/>
    <s v=""/>
    <b v="0"/>
    <n v="0"/>
    <s v=""/>
    <s v="Twitter Web App"/>
    <b v="0"/>
    <s v="1177183551160295426"/>
    <s v="Tweet"/>
    <n v="0"/>
    <n v="0"/>
    <m/>
    <m/>
    <m/>
    <m/>
    <m/>
    <m/>
    <m/>
    <m/>
    <n v="1"/>
    <s v="5"/>
    <s v="5"/>
    <n v="1"/>
    <n v="6.25"/>
    <n v="0"/>
    <n v="0"/>
    <n v="0"/>
    <n v="0"/>
    <n v="15"/>
    <n v="93.75"/>
    <n v="16"/>
  </r>
  <r>
    <s v="derekr0ss"/>
    <s v="lecagle"/>
    <m/>
    <m/>
    <m/>
    <m/>
    <m/>
    <m/>
    <m/>
    <m/>
    <s v="No"/>
    <n v="39"/>
    <m/>
    <m/>
    <x v="1"/>
    <d v="2019-09-26T15:44:38.000"/>
    <s v="@lecagle I'd love to talk R. Still learning over here as well. I'm mainly using it as a more flexible version of Gephi, but it's cool knowing that I can make it do pretty much anything I want so long as I essentially learn another language (or find someone that already knows it)!"/>
    <m/>
    <m/>
    <x v="1"/>
    <m/>
    <s v="http://pbs.twimg.com/profile_images/989305200761589761/sraGd680_normal.jpg"/>
    <x v="13"/>
    <s v="https://twitter.com/#!/derekr0ss/status/1177247614212796416"/>
    <m/>
    <m/>
    <s v="1177247614212796416"/>
    <s v="1177009311299637251"/>
    <b v="0"/>
    <n v="1"/>
    <s v="116817969"/>
    <b v="0"/>
    <s v="en"/>
    <m/>
    <s v=""/>
    <b v="0"/>
    <n v="0"/>
    <s v=""/>
    <s v="Twitter Web App"/>
    <b v="0"/>
    <s v="1177009311299637251"/>
    <s v="Tweet"/>
    <n v="0"/>
    <n v="0"/>
    <m/>
    <m/>
    <m/>
    <m/>
    <m/>
    <m/>
    <m/>
    <m/>
    <n v="1"/>
    <s v="32"/>
    <s v="32"/>
    <n v="5"/>
    <n v="9.433962264150944"/>
    <n v="0"/>
    <n v="0"/>
    <n v="0"/>
    <n v="0"/>
    <n v="48"/>
    <n v="90.56603773584905"/>
    <n v="53"/>
  </r>
  <r>
    <s v="theosrsorg"/>
    <s v="luca"/>
    <m/>
    <m/>
    <m/>
    <m/>
    <m/>
    <m/>
    <m/>
    <m/>
    <s v="No"/>
    <n v="40"/>
    <m/>
    <m/>
    <x v="0"/>
    <d v="2019-09-26T16:19:24.000"/>
    <s v="RT @luca: 17k accounts tweeted 45k times about #metwo. I visualized Retweets from early 26.07 to 27.07. afternoon. Each node is an account,…"/>
    <m/>
    <m/>
    <x v="4"/>
    <m/>
    <s v="http://pbs.twimg.com/profile_images/1171102847150252032/8eW5MSbg_normal.jpg"/>
    <x v="14"/>
    <s v="https://twitter.com/#!/theosrsorg/status/1177256365099769861"/>
    <m/>
    <m/>
    <s v="1177256365099769861"/>
    <m/>
    <b v="0"/>
    <n v="0"/>
    <s v=""/>
    <b v="0"/>
    <s v="en"/>
    <m/>
    <s v=""/>
    <b v="0"/>
    <n v="17"/>
    <s v="1022860061411094530"/>
    <s v="Twitter Web App"/>
    <b v="0"/>
    <s v="1022860061411094530"/>
    <s v="Tweet"/>
    <n v="0"/>
    <n v="0"/>
    <m/>
    <m/>
    <m/>
    <m/>
    <m/>
    <m/>
    <m/>
    <m/>
    <n v="1"/>
    <s v="11"/>
    <s v="11"/>
    <n v="0"/>
    <n v="0"/>
    <n v="0"/>
    <n v="0"/>
    <n v="0"/>
    <n v="0"/>
    <n v="25"/>
    <n v="100"/>
    <n v="25"/>
  </r>
  <r>
    <s v="chevyputrii"/>
    <s v="zowalla"/>
    <m/>
    <m/>
    <m/>
    <m/>
    <m/>
    <m/>
    <m/>
    <m/>
    <s v="No"/>
    <n v="41"/>
    <m/>
    <m/>
    <x v="1"/>
    <d v="2019-09-25T04:54:22.000"/>
    <s v="@zowalla Hello, could you please help me with Gephi installation on Windows? I have a problem"/>
    <m/>
    <m/>
    <x v="1"/>
    <m/>
    <s v="http://pbs.twimg.com/profile_images/1176666321024507904/Vo1NhJhq_normal.jpg"/>
    <x v="15"/>
    <s v="https://twitter.com/#!/chevyputrii/status/1176721581424250881"/>
    <m/>
    <m/>
    <s v="1176721581424250881"/>
    <s v="1164804293695643651"/>
    <b v="0"/>
    <n v="0"/>
    <s v="2764685914"/>
    <b v="0"/>
    <s v="en"/>
    <m/>
    <s v=""/>
    <b v="0"/>
    <n v="0"/>
    <s v=""/>
    <s v="Twitter Web App"/>
    <b v="0"/>
    <s v="1164804293695643651"/>
    <s v="Tweet"/>
    <n v="0"/>
    <n v="0"/>
    <m/>
    <m/>
    <m/>
    <m/>
    <m/>
    <m/>
    <m/>
    <m/>
    <n v="1"/>
    <s v="31"/>
    <s v="31"/>
    <n v="0"/>
    <n v="0"/>
    <n v="1"/>
    <n v="6.25"/>
    <n v="0"/>
    <n v="0"/>
    <n v="15"/>
    <n v="93.75"/>
    <n v="16"/>
  </r>
  <r>
    <s v="chevyputrii"/>
    <s v="chevyputrii"/>
    <m/>
    <m/>
    <m/>
    <m/>
    <m/>
    <m/>
    <m/>
    <m/>
    <s v="No"/>
    <n v="42"/>
    <m/>
    <m/>
    <x v="2"/>
    <d v="2019-09-27T00:30:43.000"/>
    <s v="Baca thread ini jadi tambah kerasa,  betapa pentingnya mahasiswa khususnya ilmu politik buat melek Gephi atau Drone Emprit https://t.co/Ul2dDu3U2w"/>
    <s v="https://twitter.com/ismailfahmi/status/1177254823885803520"/>
    <s v="twitter.com"/>
    <x v="1"/>
    <m/>
    <s v="http://pbs.twimg.com/profile_images/1176666321024507904/Vo1NhJhq_normal.jpg"/>
    <x v="16"/>
    <s v="https://twitter.com/#!/chevyputrii/status/1177380008756572160"/>
    <m/>
    <m/>
    <s v="1177380008756572160"/>
    <m/>
    <b v="0"/>
    <n v="3"/>
    <s v=""/>
    <b v="1"/>
    <s v="in"/>
    <m/>
    <s v="1177254823885803520"/>
    <b v="0"/>
    <n v="0"/>
    <s v=""/>
    <s v="Twitter for Android"/>
    <b v="0"/>
    <s v="1177380008756572160"/>
    <s v="Tweet"/>
    <n v="0"/>
    <n v="0"/>
    <m/>
    <m/>
    <m/>
    <m/>
    <m/>
    <m/>
    <m/>
    <m/>
    <n v="1"/>
    <s v="31"/>
    <s v="31"/>
    <n v="0"/>
    <n v="0"/>
    <n v="0"/>
    <n v="0"/>
    <n v="0"/>
    <n v="0"/>
    <n v="18"/>
    <n v="100"/>
    <n v="18"/>
  </r>
  <r>
    <s v="brazoli"/>
    <s v="brazoli"/>
    <m/>
    <m/>
    <m/>
    <m/>
    <m/>
    <m/>
    <m/>
    <m/>
    <s v="No"/>
    <n v="43"/>
    <m/>
    <m/>
    <x v="2"/>
    <d v="2019-09-27T02:07:14.000"/>
    <s v="Para subir uma rede em sigma.js preciso ter uma servidor? Como funciona esse rolê?_x000a__x000a_Queria explorar uma rede, mas no Gephi é meio canseira as vezes. https://t.co/PlEfJSdFZV"/>
    <m/>
    <m/>
    <x v="1"/>
    <s v="https://pbs.twimg.com/media/EFb67kiWwAEaJs0.jpg"/>
    <s v="https://pbs.twimg.com/media/EFb67kiWwAEaJs0.jpg"/>
    <x v="17"/>
    <s v="https://twitter.com/#!/brazoli/status/1177404297182662663"/>
    <m/>
    <m/>
    <s v="1177404297182662663"/>
    <m/>
    <b v="0"/>
    <n v="0"/>
    <s v=""/>
    <b v="0"/>
    <s v="pt"/>
    <m/>
    <s v=""/>
    <b v="0"/>
    <n v="0"/>
    <s v=""/>
    <s v="Twitter Web App"/>
    <b v="0"/>
    <s v="1177404297182662663"/>
    <s v="Tweet"/>
    <n v="0"/>
    <n v="0"/>
    <m/>
    <m/>
    <m/>
    <m/>
    <m/>
    <m/>
    <m/>
    <m/>
    <n v="1"/>
    <s v="5"/>
    <s v="5"/>
    <n v="0"/>
    <n v="0"/>
    <n v="0"/>
    <n v="0"/>
    <n v="0"/>
    <n v="0"/>
    <n v="27"/>
    <n v="100"/>
    <n v="27"/>
  </r>
  <r>
    <s v="donna_close"/>
    <s v="gephi"/>
    <m/>
    <m/>
    <m/>
    <m/>
    <m/>
    <m/>
    <m/>
    <m/>
    <s v="No"/>
    <n v="44"/>
    <m/>
    <m/>
    <x v="0"/>
    <d v="2019-09-27T06:37:52.000"/>
    <s v="@jon_swords @Gephi Beautiful workJon"/>
    <m/>
    <m/>
    <x v="1"/>
    <m/>
    <s v="http://pbs.twimg.com/profile_images/3161411892/3d153ae77cdd6348bff77b4fef10145f_normal.jpeg"/>
    <x v="18"/>
    <s v="https://twitter.com/#!/donna_close/status/1177472403867258881"/>
    <m/>
    <m/>
    <s v="1177472403867258881"/>
    <s v="1151141410369761283"/>
    <b v="0"/>
    <n v="0"/>
    <s v="234161874"/>
    <b v="0"/>
    <s v="en"/>
    <m/>
    <s v=""/>
    <b v="0"/>
    <n v="0"/>
    <s v=""/>
    <s v="Twitter for iPhone"/>
    <b v="0"/>
    <s v="1151141410369761283"/>
    <s v="Tweet"/>
    <n v="0"/>
    <n v="0"/>
    <m/>
    <m/>
    <m/>
    <m/>
    <m/>
    <m/>
    <m/>
    <m/>
    <n v="1"/>
    <s v="7"/>
    <s v="4"/>
    <m/>
    <m/>
    <m/>
    <m/>
    <m/>
    <m/>
    <m/>
    <m/>
    <m/>
  </r>
  <r>
    <s v="misterdanielm"/>
    <s v="jon_swords"/>
    <m/>
    <m/>
    <m/>
    <m/>
    <m/>
    <m/>
    <m/>
    <m/>
    <s v="No"/>
    <n v="46"/>
    <m/>
    <m/>
    <x v="0"/>
    <d v="2019-09-27T07:10:44.000"/>
    <s v="RT @jon_swords: I'm very excited about this graph. It's the creative industries in Yorks&amp;amp;Humb graphed in social network analysis software (…"/>
    <m/>
    <m/>
    <x v="1"/>
    <m/>
    <s v="http://pbs.twimg.com/profile_images/1097517386771644417/Avrzn88x_normal.jpg"/>
    <x v="19"/>
    <s v="https://twitter.com/#!/misterdanielm/status/1177480678662782976"/>
    <m/>
    <m/>
    <s v="1177480678662782976"/>
    <m/>
    <b v="0"/>
    <n v="0"/>
    <s v=""/>
    <b v="0"/>
    <s v="en"/>
    <m/>
    <s v=""/>
    <b v="0"/>
    <n v="3"/>
    <s v="1151141410369761283"/>
    <s v="Twitter for Android"/>
    <b v="0"/>
    <s v="1151141410369761283"/>
    <s v="Tweet"/>
    <n v="0"/>
    <n v="0"/>
    <m/>
    <m/>
    <m/>
    <m/>
    <m/>
    <m/>
    <m/>
    <m/>
    <n v="1"/>
    <s v="7"/>
    <s v="7"/>
    <n v="2"/>
    <n v="9.090909090909092"/>
    <n v="0"/>
    <n v="0"/>
    <n v="0"/>
    <n v="0"/>
    <n v="20"/>
    <n v="90.9090909090909"/>
    <n v="22"/>
  </r>
  <r>
    <s v="abell_design"/>
    <s v="jon_swords"/>
    <m/>
    <m/>
    <m/>
    <m/>
    <m/>
    <m/>
    <m/>
    <m/>
    <s v="No"/>
    <n v="47"/>
    <m/>
    <m/>
    <x v="0"/>
    <d v="2019-09-27T07:43:35.000"/>
    <s v="RT @jon_swords: I'm very excited about this graph. It's the creative industries in Yorks&amp;amp;Humb graphed in social network analysis software (…"/>
    <m/>
    <m/>
    <x v="1"/>
    <m/>
    <s v="http://pbs.twimg.com/profile_images/1145660203599372294/LuehUDpP_normal.jpg"/>
    <x v="20"/>
    <s v="https://twitter.com/#!/abell_design/status/1177488943572373504"/>
    <m/>
    <m/>
    <s v="1177488943572373504"/>
    <m/>
    <b v="0"/>
    <n v="0"/>
    <s v=""/>
    <b v="0"/>
    <s v="en"/>
    <m/>
    <s v=""/>
    <b v="0"/>
    <n v="3"/>
    <s v="1151141410369761283"/>
    <s v="Twitter Web App"/>
    <b v="0"/>
    <s v="1151141410369761283"/>
    <s v="Tweet"/>
    <n v="0"/>
    <n v="0"/>
    <m/>
    <m/>
    <m/>
    <m/>
    <m/>
    <m/>
    <m/>
    <m/>
    <n v="1"/>
    <s v="7"/>
    <s v="7"/>
    <n v="2"/>
    <n v="9.090909090909092"/>
    <n v="0"/>
    <n v="0"/>
    <n v="0"/>
    <n v="0"/>
    <n v="20"/>
    <n v="90.9090909090909"/>
    <n v="22"/>
  </r>
  <r>
    <s v="owen_ubd"/>
    <s v="ubd_studio"/>
    <m/>
    <m/>
    <m/>
    <m/>
    <m/>
    <m/>
    <m/>
    <m/>
    <s v="No"/>
    <n v="48"/>
    <m/>
    <m/>
    <x v="0"/>
    <d v="2019-09-27T07:13:36.000"/>
    <s v="@jon_swords @Gephi This is wonderful work Jon. We would most definitely like to speak to you about how we can profile this during @yorkdesignweek It would be great to speak about how we could integrate it and the work you are doing @ArtsKaizen @dogeatcog @ubd_studio"/>
    <m/>
    <m/>
    <x v="1"/>
    <m/>
    <s v="http://pbs.twimg.com/profile_images/1037787653184409601/y6I6yya4_normal.jpg"/>
    <x v="21"/>
    <s v="https://twitter.com/#!/owen_ubd/status/1177481396773720065"/>
    <m/>
    <m/>
    <s v="1177481396773720065"/>
    <s v="1151141410369761283"/>
    <b v="0"/>
    <n v="2"/>
    <s v="234161874"/>
    <b v="0"/>
    <s v="en"/>
    <m/>
    <s v=""/>
    <b v="0"/>
    <n v="0"/>
    <s v=""/>
    <s v="Twitter for iPhone"/>
    <b v="0"/>
    <s v="1151141410369761283"/>
    <s v="Tweet"/>
    <n v="0"/>
    <n v="0"/>
    <m/>
    <m/>
    <m/>
    <m/>
    <m/>
    <m/>
    <m/>
    <m/>
    <n v="2"/>
    <s v="7"/>
    <s v="7"/>
    <m/>
    <m/>
    <m/>
    <m/>
    <m/>
    <m/>
    <m/>
    <m/>
    <m/>
  </r>
  <r>
    <s v="owen_ubd"/>
    <s v="ubd_studio"/>
    <m/>
    <m/>
    <m/>
    <m/>
    <m/>
    <m/>
    <m/>
    <m/>
    <s v="No"/>
    <n v="49"/>
    <m/>
    <m/>
    <x v="0"/>
    <d v="2019-09-27T17:51:47.000"/>
    <s v="@jon_swords @Gephi @yorkdesignweek @ArtsKaizen @dogeatcog @ubd_studio Yes of course!"/>
    <m/>
    <m/>
    <x v="1"/>
    <m/>
    <s v="http://pbs.twimg.com/profile_images/1037787653184409601/y6I6yya4_normal.jpg"/>
    <x v="22"/>
    <s v="https://twitter.com/#!/owen_ubd/status/1177642002856517633"/>
    <m/>
    <m/>
    <s v="1177642002856517633"/>
    <s v="1177538486045483009"/>
    <b v="0"/>
    <n v="0"/>
    <s v="234161874"/>
    <b v="0"/>
    <s v="en"/>
    <m/>
    <s v=""/>
    <b v="0"/>
    <n v="0"/>
    <s v=""/>
    <s v="Twitter for iPhone"/>
    <b v="0"/>
    <s v="1177538486045483009"/>
    <s v="Tweet"/>
    <n v="0"/>
    <n v="0"/>
    <m/>
    <m/>
    <m/>
    <m/>
    <m/>
    <m/>
    <m/>
    <m/>
    <n v="2"/>
    <s v="7"/>
    <s v="7"/>
    <m/>
    <m/>
    <m/>
    <m/>
    <m/>
    <m/>
    <m/>
    <m/>
    <m/>
  </r>
  <r>
    <s v="jon_swords"/>
    <s v="ubd_studio"/>
    <m/>
    <m/>
    <m/>
    <m/>
    <m/>
    <m/>
    <m/>
    <m/>
    <s v="No"/>
    <n v="50"/>
    <m/>
    <m/>
    <x v="0"/>
    <d v="2019-09-27T11:00:27.000"/>
    <s v="@owen_ubd @Gephi @yorkdesignweek @ArtsKaizen @dogeatcog @ubd_studio Hi Owen, thanks for the interest. Could you email me more info? My address is firstname.surname@york.ac.uk"/>
    <m/>
    <m/>
    <x v="1"/>
    <m/>
    <s v="http://pbs.twimg.com/profile_images/840117810705518594/twomBGOE_normal.jpg"/>
    <x v="23"/>
    <s v="https://twitter.com/#!/jon_swords/status/1177538486045483009"/>
    <m/>
    <m/>
    <s v="1177538486045483009"/>
    <s v="1177481396773720065"/>
    <b v="0"/>
    <n v="0"/>
    <s v="16939194"/>
    <b v="0"/>
    <s v="en"/>
    <m/>
    <s v=""/>
    <b v="0"/>
    <n v="0"/>
    <s v=""/>
    <s v="Twitter Web App"/>
    <b v="0"/>
    <s v="1177481396773720065"/>
    <s v="Tweet"/>
    <n v="0"/>
    <n v="0"/>
    <m/>
    <m/>
    <m/>
    <m/>
    <m/>
    <m/>
    <m/>
    <m/>
    <n v="1"/>
    <s v="7"/>
    <s v="7"/>
    <m/>
    <m/>
    <m/>
    <m/>
    <m/>
    <m/>
    <m/>
    <m/>
    <m/>
  </r>
  <r>
    <s v="ravagephoto"/>
    <s v="gephi"/>
    <m/>
    <m/>
    <m/>
    <m/>
    <m/>
    <m/>
    <m/>
    <m/>
    <s v="No"/>
    <n v="60"/>
    <m/>
    <m/>
    <x v="0"/>
    <d v="2019-09-27T17:05:23.000"/>
    <s v="@jon_swords @Gephi That’s beautiful (especially if I’m in it 😊) would be amazing if it were 3D (maybe it already is?)"/>
    <m/>
    <m/>
    <x v="1"/>
    <m/>
    <s v="http://pbs.twimg.com/profile_images/949914271529529344/Q1BjVXX__normal.jpg"/>
    <x v="24"/>
    <s v="https://twitter.com/#!/ravagephoto/status/1177630323124953088"/>
    <m/>
    <m/>
    <s v="1177630323124953088"/>
    <s v="1151141410369761283"/>
    <b v="0"/>
    <n v="0"/>
    <s v="234161874"/>
    <b v="0"/>
    <s v="en"/>
    <m/>
    <s v=""/>
    <b v="0"/>
    <n v="0"/>
    <s v=""/>
    <s v="Twitter for iPhone"/>
    <b v="0"/>
    <s v="1151141410369761283"/>
    <s v="Tweet"/>
    <n v="0"/>
    <n v="0"/>
    <m/>
    <m/>
    <m/>
    <m/>
    <m/>
    <m/>
    <m/>
    <m/>
    <n v="1"/>
    <s v="7"/>
    <s v="4"/>
    <m/>
    <m/>
    <m/>
    <m/>
    <m/>
    <m/>
    <m/>
    <m/>
    <m/>
  </r>
  <r>
    <s v="jon_swords"/>
    <s v="ravagephoto"/>
    <m/>
    <m/>
    <m/>
    <m/>
    <m/>
    <m/>
    <m/>
    <m/>
    <s v="Yes"/>
    <n v="62"/>
    <m/>
    <m/>
    <x v="1"/>
    <d v="2019-09-28T08:20:50.000"/>
    <s v="@ravagephoto @Gephi the software doesn't do 3D (afaik) but if you squint..."/>
    <m/>
    <m/>
    <x v="1"/>
    <m/>
    <s v="http://pbs.twimg.com/profile_images/840117810705518594/twomBGOE_normal.jpg"/>
    <x v="25"/>
    <s v="https://twitter.com/#!/jon_swords/status/1177860703706910721"/>
    <m/>
    <m/>
    <s v="1177860703706910721"/>
    <s v="1177630323124953088"/>
    <b v="0"/>
    <n v="1"/>
    <s v="198085968"/>
    <b v="0"/>
    <s v="en"/>
    <m/>
    <s v=""/>
    <b v="0"/>
    <n v="0"/>
    <s v=""/>
    <s v="Twitter Web App"/>
    <b v="0"/>
    <s v="1177630323124953088"/>
    <s v="Tweet"/>
    <n v="0"/>
    <n v="0"/>
    <m/>
    <m/>
    <m/>
    <m/>
    <m/>
    <m/>
    <m/>
    <m/>
    <n v="1"/>
    <s v="7"/>
    <s v="7"/>
    <n v="0"/>
    <n v="0"/>
    <n v="0"/>
    <n v="0"/>
    <n v="0"/>
    <n v="0"/>
    <n v="12"/>
    <n v="100"/>
    <n v="12"/>
  </r>
  <r>
    <s v="sjnrth"/>
    <s v="sjnrth"/>
    <m/>
    <m/>
    <m/>
    <m/>
    <m/>
    <m/>
    <m/>
    <m/>
    <s v="No"/>
    <n v="63"/>
    <m/>
    <m/>
    <x v="2"/>
    <d v="2019-09-28T09:20:53.000"/>
    <s v="Rainy Saturday morning = time to play around with some pretty network graphs in Gephi. ðŸ˜ðŸ¤“"/>
    <m/>
    <m/>
    <x v="1"/>
    <m/>
    <s v="http://pbs.twimg.com/profile_images/1138333783147601921/otG5KZP8_normal.png"/>
    <x v="26"/>
    <s v="https://twitter.com/#!/sjnrth/status/1177875817034141696"/>
    <m/>
    <m/>
    <s v="1177875817034141696"/>
    <m/>
    <b v="0"/>
    <n v="1"/>
    <s v=""/>
    <b v="0"/>
    <s v="en"/>
    <m/>
    <s v=""/>
    <b v="0"/>
    <n v="0"/>
    <s v=""/>
    <s v="Twitter Web App"/>
    <b v="0"/>
    <s v="1177875817034141696"/>
    <s v="Tweet"/>
    <n v="0"/>
    <n v="0"/>
    <m/>
    <m/>
    <m/>
    <m/>
    <m/>
    <m/>
    <m/>
    <m/>
    <n v="1"/>
    <s v="5"/>
    <s v="5"/>
    <n v="1"/>
    <n v="6.25"/>
    <n v="0"/>
    <n v="0"/>
    <n v="0"/>
    <n v="0"/>
    <n v="15"/>
    <n v="93.75"/>
    <n v="16"/>
  </r>
  <r>
    <s v="ooof"/>
    <s v="ooof"/>
    <m/>
    <m/>
    <m/>
    <m/>
    <m/>
    <m/>
    <m/>
    <m/>
    <s v="No"/>
    <n v="64"/>
    <m/>
    <m/>
    <x v="2"/>
    <d v="2019-09-28T11:42:38.000"/>
    <s v="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
    <s v="https://link.springer.com/article/10.1007%2FBF02478225 https://www.jstor.org/stable/3033543 https://kops.uni-konstanz.de/bitstream/handle/123456789/5739/algorithm.pdf"/>
    <s v="springer.com jstor.org uni-konstanz.de"/>
    <x v="1"/>
    <m/>
    <s v="http://pbs.twimg.com/profile_images/809385852115636230/DWvOo87R_normal.jpg"/>
    <x v="27"/>
    <s v="https://twitter.com/#!/ooof/status/1177911489748856832"/>
    <m/>
    <m/>
    <s v="1177911489748856832"/>
    <m/>
    <b v="0"/>
    <n v="0"/>
    <s v=""/>
    <b v="0"/>
    <s v="zh"/>
    <m/>
    <s v=""/>
    <b v="0"/>
    <n v="0"/>
    <s v=""/>
    <s v="Twitter Web App"/>
    <b v="0"/>
    <s v="1177911489748856832"/>
    <s v="Tweet"/>
    <n v="0"/>
    <n v="0"/>
    <m/>
    <m/>
    <m/>
    <m/>
    <m/>
    <m/>
    <m/>
    <m/>
    <n v="1"/>
    <s v="5"/>
    <s v="5"/>
    <n v="0"/>
    <n v="0"/>
    <n v="0"/>
    <n v="0"/>
    <n v="0"/>
    <n v="0"/>
    <n v="72"/>
    <n v="100"/>
    <n v="72"/>
  </r>
  <r>
    <s v="kerner_gary"/>
    <s v="gephi"/>
    <m/>
    <m/>
    <m/>
    <m/>
    <m/>
    <m/>
    <m/>
    <m/>
    <s v="No"/>
    <n v="65"/>
    <m/>
    <m/>
    <x v="0"/>
    <d v="2019-09-28T16:30:56.000"/>
    <s v="RT @NetwarSystem: #Power10 20% of the nodes, 10% of the total links, and it's computationally intractable with @Gephi. https://t.co/DuFxXv8â€¦"/>
    <m/>
    <m/>
    <x v="5"/>
    <m/>
    <s v="http://pbs.twimg.com/profile_images/692461293589151744/XiQIRKPI_normal.jpg"/>
    <x v="28"/>
    <s v="https://twitter.com/#!/kerner_gary/status/1177984041955549184"/>
    <m/>
    <m/>
    <s v="1177984041955549184"/>
    <m/>
    <b v="0"/>
    <n v="0"/>
    <s v=""/>
    <b v="0"/>
    <s v="en"/>
    <m/>
    <s v=""/>
    <b v="0"/>
    <n v="1"/>
    <s v="1177906530131144704"/>
    <s v="Twitter for iPhone"/>
    <b v="0"/>
    <s v="1177906530131144704"/>
    <s v="Tweet"/>
    <n v="0"/>
    <n v="0"/>
    <m/>
    <m/>
    <m/>
    <m/>
    <m/>
    <m/>
    <m/>
    <m/>
    <n v="1"/>
    <s v="6"/>
    <s v="4"/>
    <m/>
    <m/>
    <m/>
    <m/>
    <m/>
    <m/>
    <m/>
    <m/>
    <m/>
  </r>
  <r>
    <s v="bpellegr_econ"/>
    <s v="gephi"/>
    <m/>
    <m/>
    <m/>
    <m/>
    <m/>
    <m/>
    <m/>
    <m/>
    <s v="No"/>
    <n v="67"/>
    <m/>
    <m/>
    <x v="0"/>
    <d v="2019-09-28T22:46:15.000"/>
    <s v="A few people asked me how I made the network graph in my JMP. The answer is with the @Gephi OpenSource software. It lays out the nodes on a 2D surface using a gravity equation. I posted an animation on YouTube. Enjoy! https://t.co/iME8tcyuYm"/>
    <s v="https://www.youtube.com/watch?v=8EU_iRikAEw&amp;feature=youtu.be"/>
    <s v="youtube.com"/>
    <x v="1"/>
    <m/>
    <s v="http://pbs.twimg.com/profile_images/1143889524621074432/pOff6dka_normal.jpg"/>
    <x v="29"/>
    <s v="https://twitter.com/#!/bpellegr_econ/status/1178078495466897409"/>
    <m/>
    <m/>
    <s v="1178078495466897409"/>
    <m/>
    <b v="0"/>
    <n v="3"/>
    <s v=""/>
    <b v="0"/>
    <s v="en"/>
    <m/>
    <s v=""/>
    <b v="0"/>
    <n v="0"/>
    <s v=""/>
    <s v="Twitter Web App"/>
    <b v="0"/>
    <s v="1178078495466897409"/>
    <s v="Tweet"/>
    <n v="0"/>
    <n v="0"/>
    <m/>
    <m/>
    <m/>
    <m/>
    <m/>
    <m/>
    <m/>
    <m/>
    <n v="1"/>
    <s v="4"/>
    <s v="4"/>
    <n v="1"/>
    <n v="2.380952380952381"/>
    <n v="0"/>
    <n v="0"/>
    <n v="0"/>
    <n v="0"/>
    <n v="41"/>
    <n v="97.61904761904762"/>
    <n v="42"/>
  </r>
  <r>
    <s v="cardonanl"/>
    <s v="milangacali"/>
    <m/>
    <m/>
    <m/>
    <m/>
    <m/>
    <m/>
    <m/>
    <m/>
    <s v="No"/>
    <n v="68"/>
    <m/>
    <m/>
    <x v="0"/>
    <d v="2019-09-29T00:53:56.000"/>
    <s v="@camaba9 @milangacali Antes lo podÃ­a hacer porque donde trabajaba antes tenÃ­a acceso al API de Twitter para sacar datos hasta de un aÃ±o, y luego los subÃ­a a Gephi y sale :("/>
    <m/>
    <m/>
    <x v="1"/>
    <m/>
    <s v="http://pbs.twimg.com/profile_images/1124434773940801536/ZGV2Ukby_normal.jpg"/>
    <x v="30"/>
    <s v="https://twitter.com/#!/cardonanl/status/1178110626016747520"/>
    <m/>
    <m/>
    <s v="1178110626016747520"/>
    <s v="1178110217134968832"/>
    <b v="0"/>
    <n v="1"/>
    <s v="233742526"/>
    <b v="0"/>
    <s v="es"/>
    <m/>
    <s v=""/>
    <b v="0"/>
    <n v="0"/>
    <s v=""/>
    <s v="Twitter Web App"/>
    <b v="0"/>
    <s v="1178110217134968832"/>
    <s v="Tweet"/>
    <n v="0"/>
    <n v="0"/>
    <m/>
    <m/>
    <m/>
    <m/>
    <m/>
    <m/>
    <m/>
    <m/>
    <n v="1"/>
    <s v="20"/>
    <s v="20"/>
    <m/>
    <m/>
    <m/>
    <m/>
    <m/>
    <m/>
    <m/>
    <m/>
    <m/>
  </r>
  <r>
    <s v="karyprem"/>
    <s v="karyprem"/>
    <m/>
    <m/>
    <m/>
    <m/>
    <m/>
    <m/>
    <m/>
    <m/>
    <s v="No"/>
    <n v="70"/>
    <m/>
    <m/>
    <x v="2"/>
    <d v="2019-09-29T01:39:12.000"/>
    <s v="Saquen el gephi de las bÃºsquedas en Google de los TT_x000a_Juan Gabriel_x000a_JosÃ© JosÃ©_x000a_Chabelo"/>
    <m/>
    <m/>
    <x v="1"/>
    <m/>
    <s v="http://pbs.twimg.com/profile_images/560653375243821057/0GZb6Cx1_normal.jpeg"/>
    <x v="31"/>
    <s v="https://twitter.com/#!/karyprem/status/1178122020648898560"/>
    <m/>
    <m/>
    <s v="1178122020648898560"/>
    <m/>
    <b v="0"/>
    <n v="0"/>
    <s v=""/>
    <b v="0"/>
    <s v="es"/>
    <m/>
    <s v=""/>
    <b v="0"/>
    <n v="0"/>
    <s v=""/>
    <s v="Twitter for Android"/>
    <b v="0"/>
    <s v="1178122020648898560"/>
    <s v="Tweet"/>
    <n v="0"/>
    <n v="0"/>
    <m/>
    <m/>
    <m/>
    <m/>
    <m/>
    <m/>
    <m/>
    <m/>
    <n v="1"/>
    <s v="5"/>
    <s v="5"/>
    <n v="0"/>
    <n v="0"/>
    <n v="0"/>
    <n v="0"/>
    <n v="0"/>
    <n v="0"/>
    <n v="16"/>
    <n v="100"/>
    <n v="16"/>
  </r>
  <r>
    <s v="biocomicals"/>
    <s v="sibirbil"/>
    <m/>
    <m/>
    <m/>
    <m/>
    <m/>
    <m/>
    <m/>
    <m/>
    <s v="No"/>
    <n v="71"/>
    <m/>
    <m/>
    <x v="1"/>
    <d v="2019-09-29T14:11:05.000"/>
    <s v="@sibirbil Gephi diye kullandigimiz bir program var orada page rank opsiyonu var sanirim sayfalarinda ornekleri de var https://t.co/R4szu6gYzA"/>
    <s v="https://gephi.org"/>
    <s v="gephi.org"/>
    <x v="1"/>
    <m/>
    <s v="http://pbs.twimg.com/profile_images/1736353228/twittlogo1_normal.gif"/>
    <x v="32"/>
    <s v="https://twitter.com/#!/biocomicals/status/1178311235353419776"/>
    <m/>
    <m/>
    <s v="1178311235353419776"/>
    <s v="1178309374982463490"/>
    <b v="0"/>
    <n v="2"/>
    <s v="166477660"/>
    <b v="0"/>
    <s v="tr"/>
    <m/>
    <s v=""/>
    <b v="0"/>
    <n v="0"/>
    <s v=""/>
    <s v="Twitter for iPhone"/>
    <b v="0"/>
    <s v="1178309374982463490"/>
    <s v="Tweet"/>
    <n v="0"/>
    <n v="0"/>
    <m/>
    <m/>
    <m/>
    <m/>
    <m/>
    <m/>
    <m/>
    <m/>
    <n v="1"/>
    <s v="30"/>
    <s v="30"/>
    <n v="0"/>
    <n v="0"/>
    <n v="0"/>
    <n v="0"/>
    <n v="0"/>
    <n v="0"/>
    <n v="17"/>
    <n v="100"/>
    <n v="17"/>
  </r>
  <r>
    <s v="debienj"/>
    <s v="jacomyma"/>
    <m/>
    <m/>
    <m/>
    <m/>
    <m/>
    <m/>
    <m/>
    <m/>
    <s v="No"/>
    <n v="72"/>
    <m/>
    <m/>
    <x v="0"/>
    <d v="2019-09-29T18:02:29.000"/>
    <s v="RT @jacomyma: Un chouette article qui raconte et prÃ©sente un crawl et une analyse visuelle du rÃ©seau hypertexte du secteur de lâ€™hydrogÃ¨ne eâ€¦"/>
    <m/>
    <m/>
    <x v="1"/>
    <m/>
    <s v="http://pbs.twimg.com/profile_images/2645899157/4981195db5318a195d4933b552a8e804_normal.jpeg"/>
    <x v="33"/>
    <s v="https://twitter.com/#!/debienj/status/1178369469162442752"/>
    <m/>
    <m/>
    <s v="1178369469162442752"/>
    <m/>
    <b v="0"/>
    <n v="0"/>
    <s v=""/>
    <b v="1"/>
    <s v="fr"/>
    <m/>
    <s v="1065515482567057410"/>
    <b v="0"/>
    <n v="9"/>
    <s v="1065517606139060224"/>
    <s v="Twitter Web Client"/>
    <b v="0"/>
    <s v="1065517606139060224"/>
    <s v="Tweet"/>
    <n v="0"/>
    <n v="0"/>
    <m/>
    <m/>
    <m/>
    <m/>
    <m/>
    <m/>
    <m/>
    <m/>
    <n v="1"/>
    <s v="4"/>
    <s v="4"/>
    <n v="0"/>
    <n v="0"/>
    <n v="0"/>
    <n v="0"/>
    <n v="0"/>
    <n v="0"/>
    <n v="27"/>
    <n v="100"/>
    <n v="27"/>
  </r>
  <r>
    <s v="ict690"/>
    <s v="ict690"/>
    <m/>
    <m/>
    <m/>
    <m/>
    <m/>
    <m/>
    <m/>
    <m/>
    <s v="No"/>
    <n v="73"/>
    <m/>
    <m/>
    <x v="2"/>
    <d v="2019-09-30T04:00:33.000"/>
    <s v="Dear Students. If you are not yet familiar with Gephi, please check out this comprehensive tutorial video. Enjoy!_x000a__x000a_https://t.co/vnIJJpKt30"/>
    <s v="https://www.youtube.com/watch?v=2FqM4gKeNO4&amp;feature=youtu.be&amp;t=341"/>
    <s v="youtube.com"/>
    <x v="1"/>
    <m/>
    <s v="http://pbs.twimg.com/profile_images/1168909317111783425/DHGWoYTi_normal.jpg"/>
    <x v="34"/>
    <s v="https://twitter.com/#!/ict690/status/1178519977353043968"/>
    <m/>
    <m/>
    <s v="1178519977353043968"/>
    <m/>
    <b v="0"/>
    <n v="1"/>
    <s v=""/>
    <b v="0"/>
    <s v="en"/>
    <m/>
    <s v=""/>
    <b v="0"/>
    <n v="0"/>
    <s v=""/>
    <s v="Twitter Web App"/>
    <b v="0"/>
    <s v="1178519977353043968"/>
    <s v="Tweet"/>
    <n v="0"/>
    <n v="0"/>
    <m/>
    <m/>
    <m/>
    <m/>
    <m/>
    <m/>
    <m/>
    <m/>
    <n v="1"/>
    <s v="5"/>
    <s v="5"/>
    <n v="2"/>
    <n v="11.11111111111111"/>
    <n v="0"/>
    <n v="0"/>
    <n v="0"/>
    <n v="0"/>
    <n v="16"/>
    <n v="88.88888888888889"/>
    <n v="18"/>
  </r>
  <r>
    <s v="mv_pereirasilva"/>
    <s v="mv_pereirasilva"/>
    <m/>
    <m/>
    <m/>
    <m/>
    <m/>
    <m/>
    <m/>
    <m/>
    <s v="No"/>
    <n v="74"/>
    <m/>
    <m/>
    <x v="2"/>
    <d v="2019-09-30T12:51:46.000"/>
    <s v="LaboratÃ³rio de informÃ¡tica da FGV jÃ¡ tem instalado R, Gephi, NVivo, Bizagi para todos os usuÃ¡rios. Posso sentir inveja, nÃ£o posso?"/>
    <m/>
    <m/>
    <x v="1"/>
    <m/>
    <s v="http://pbs.twimg.com/profile_images/1148545280754761728/kNr0vIRn_normal.jpg"/>
    <x v="35"/>
    <s v="https://twitter.com/#!/mv_pereirasilva/status/1178653664644345857"/>
    <m/>
    <m/>
    <s v="1178653664644345857"/>
    <m/>
    <b v="0"/>
    <n v="3"/>
    <s v=""/>
    <b v="0"/>
    <s v="pt"/>
    <m/>
    <s v=""/>
    <b v="0"/>
    <n v="0"/>
    <s v=""/>
    <s v="Twitter for Android"/>
    <b v="0"/>
    <s v="1178653664644345857"/>
    <s v="Tweet"/>
    <n v="0"/>
    <n v="0"/>
    <s v="-43.795449,-23.08302 _x000a_-43.0877068,-23.08302 _x000a_-43.0877068,-22.7398234 _x000a_-43.795449,-22.7398234"/>
    <s v="Brazil"/>
    <s v="BR"/>
    <s v="Rio de Janeiro, Brazil"/>
    <s v="97bcdfca1a2dca59"/>
    <s v="Rio de Janeiro"/>
    <s v="city"/>
    <s v="https://api.twitter.com/1.1/geo/id/97bcdfca1a2dca59.json"/>
    <n v="1"/>
    <s v="5"/>
    <s v="5"/>
    <n v="0"/>
    <n v="0"/>
    <n v="0"/>
    <n v="0"/>
    <n v="0"/>
    <n v="0"/>
    <n v="25"/>
    <n v="100"/>
    <n v="25"/>
  </r>
  <r>
    <s v="danimallo1"/>
    <s v="bendobrown"/>
    <m/>
    <m/>
    <m/>
    <m/>
    <m/>
    <m/>
    <m/>
    <m/>
    <s v="No"/>
    <n v="75"/>
    <m/>
    <m/>
    <x v="0"/>
    <d v="2019-09-30T15:09:40.000"/>
    <s v="RT @BenDoBrown: With this unnatural network spotted, I want to know WHO they are. I have the labels in Gephi for the nodes as the account nâ€¦"/>
    <m/>
    <m/>
    <x v="1"/>
    <m/>
    <s v="http://pbs.twimg.com/profile_images/1127964940726222848/K_wizKws_normal.jpg"/>
    <x v="36"/>
    <s v="https://twitter.com/#!/danimallo1/status/1178688366675542017"/>
    <m/>
    <m/>
    <s v="1178688366675542017"/>
    <m/>
    <b v="0"/>
    <n v="0"/>
    <s v=""/>
    <b v="0"/>
    <s v="en"/>
    <m/>
    <s v=""/>
    <b v="0"/>
    <n v="42"/>
    <s v="1168897494664847362"/>
    <s v="Twitter for Android"/>
    <b v="0"/>
    <s v="1168897494664847362"/>
    <s v="Tweet"/>
    <n v="0"/>
    <n v="0"/>
    <m/>
    <m/>
    <m/>
    <m/>
    <m/>
    <m/>
    <m/>
    <m/>
    <n v="1"/>
    <s v="3"/>
    <s v="3"/>
    <n v="0"/>
    <n v="0"/>
    <n v="1"/>
    <n v="3.7037037037037037"/>
    <n v="0"/>
    <n v="0"/>
    <n v="26"/>
    <n v="96.29629629629629"/>
    <n v="27"/>
  </r>
  <r>
    <s v="ifeanyidiaye"/>
    <s v="agephipopart"/>
    <m/>
    <m/>
    <m/>
    <m/>
    <m/>
    <m/>
    <m/>
    <m/>
    <s v="No"/>
    <n v="76"/>
    <m/>
    <m/>
    <x v="0"/>
    <d v="2019-09-30T21:15:25.000"/>
    <s v="Something pretty made in @Gephi @AGephiPopArt #art https://t.co/xdLlBNzctZ"/>
    <m/>
    <m/>
    <x v="6"/>
    <s v="https://pbs.twimg.com/media/EFvehPYWkAEY4E6.jpg"/>
    <s v="https://pbs.twimg.com/media/EFvehPYWkAEY4E6.jpg"/>
    <x v="37"/>
    <s v="https://twitter.com/#!/ifeanyidiaye/status/1178780410295267328"/>
    <m/>
    <m/>
    <s v="1178780410295267328"/>
    <m/>
    <b v="0"/>
    <n v="1"/>
    <s v=""/>
    <b v="0"/>
    <s v="en"/>
    <m/>
    <s v=""/>
    <b v="0"/>
    <n v="0"/>
    <s v=""/>
    <s v="Twitter for Android"/>
    <b v="0"/>
    <s v="1178780410295267328"/>
    <s v="Tweet"/>
    <n v="0"/>
    <n v="0"/>
    <m/>
    <m/>
    <m/>
    <m/>
    <m/>
    <m/>
    <m/>
    <m/>
    <n v="1"/>
    <s v="2"/>
    <s v="2"/>
    <n v="1"/>
    <n v="14.285714285714286"/>
    <n v="0"/>
    <n v="0"/>
    <n v="0"/>
    <n v="0"/>
    <n v="6"/>
    <n v="85.71428571428571"/>
    <n v="7"/>
  </r>
  <r>
    <s v="herrrul"/>
    <s v="herrrul"/>
    <m/>
    <m/>
    <m/>
    <m/>
    <m/>
    <m/>
    <m/>
    <m/>
    <s v="No"/>
    <n v="78"/>
    <m/>
    <m/>
    <x v="2"/>
    <d v="2019-09-30T23:36:41.000"/>
    <s v="I can improve Kafka-Graphs like GraphX / Gephi https://t.co/oMuI1xwx4v"/>
    <m/>
    <m/>
    <x v="1"/>
    <s v="https://pbs.twimg.com/tweet_video_thumb/EFv-3M9UEAMmqrJ.jpg"/>
    <s v="https://pbs.twimg.com/tweet_video_thumb/EFv-3M9UEAMmqrJ.jpg"/>
    <x v="38"/>
    <s v="https://twitter.com/#!/herrrul/status/1178815962914545665"/>
    <m/>
    <m/>
    <s v="1178815962914545665"/>
    <m/>
    <b v="0"/>
    <n v="0"/>
    <s v=""/>
    <b v="0"/>
    <s v="en"/>
    <m/>
    <s v=""/>
    <b v="0"/>
    <n v="0"/>
    <s v=""/>
    <s v="Twitter for Android"/>
    <b v="0"/>
    <s v="1178815962914545665"/>
    <s v="Tweet"/>
    <n v="0"/>
    <n v="0"/>
    <m/>
    <m/>
    <m/>
    <m/>
    <m/>
    <m/>
    <m/>
    <m/>
    <n v="1"/>
    <s v="5"/>
    <s v="5"/>
    <n v="2"/>
    <n v="25"/>
    <n v="0"/>
    <n v="0"/>
    <n v="0"/>
    <n v="0"/>
    <n v="6"/>
    <n v="75"/>
    <n v="8"/>
  </r>
  <r>
    <s v="edcouniandes"/>
    <s v="cienciasuandes"/>
    <m/>
    <m/>
    <m/>
    <m/>
    <m/>
    <m/>
    <m/>
    <m/>
    <s v="No"/>
    <n v="79"/>
    <m/>
    <m/>
    <x v="0"/>
    <d v="2019-10-01T00:15:08.000"/>
    <s v="ðŸŒ Â¡Todo estÃ¡ conectado! Entiende el concepto de grafo, sus caracterÃ­sticas y aplicaciones usando el programa Open-Source, GEPHI._x000a_â„¹ï¸ Para mÃ¡s informaciÃ³n ingresa al siguiente link:_x000a_https://t.co/OAWokeynFQ_x000a_@CienciasUAndes https://t.co/yJ1FIzIeD3"/>
    <s v="https://educacioncontinuada.uniandes.edu.co/index.php/es/nuestra-oferta/2091_curso-teoria-de-grafos-analisis-de-datos-y-sus-aplicaciones"/>
    <s v="edu.co"/>
    <x v="1"/>
    <s v="https://pbs.twimg.com/media/EFwHq1UWkAAP--x.jpg"/>
    <s v="https://pbs.twimg.com/media/EFwHq1UWkAAP--x.jpg"/>
    <x v="39"/>
    <s v="https://twitter.com/#!/edcouniandes/status/1178825637768892417"/>
    <m/>
    <m/>
    <s v="1178825637768892417"/>
    <m/>
    <b v="0"/>
    <n v="0"/>
    <s v=""/>
    <b v="0"/>
    <s v="es"/>
    <m/>
    <s v=""/>
    <b v="0"/>
    <n v="0"/>
    <s v=""/>
    <s v="Hootsuite Inc."/>
    <b v="0"/>
    <s v="1178825637768892417"/>
    <s v="Tweet"/>
    <n v="0"/>
    <n v="0"/>
    <m/>
    <m/>
    <m/>
    <m/>
    <m/>
    <m/>
    <m/>
    <m/>
    <n v="1"/>
    <s v="29"/>
    <s v="29"/>
    <n v="0"/>
    <n v="0"/>
    <n v="0"/>
    <n v="0"/>
    <n v="0"/>
    <n v="0"/>
    <n v="33"/>
    <n v="100"/>
    <n v="33"/>
  </r>
  <r>
    <s v="vezziet"/>
    <s v="timothyjgraham"/>
    <m/>
    <m/>
    <m/>
    <m/>
    <m/>
    <m/>
    <m/>
    <m/>
    <s v="No"/>
    <n v="80"/>
    <m/>
    <m/>
    <x v="1"/>
    <d v="2019-10-01T01:00:37.000"/>
    <s v="@Timothyjgraham I figured out the problem I was having on Gephi and it was so basic ðŸ˜‚ðŸ˜­ rerunning force atlas restored the zoom function in overview"/>
    <m/>
    <m/>
    <x v="1"/>
    <m/>
    <s v="http://pbs.twimg.com/profile_images/1061561055397076994/RfTmBYyh_normal.jpg"/>
    <x v="40"/>
    <s v="https://twitter.com/#!/vezziet/status/1178837083172945920"/>
    <m/>
    <m/>
    <s v="1178837083172945920"/>
    <m/>
    <b v="0"/>
    <n v="2"/>
    <s v="303048766"/>
    <b v="0"/>
    <s v="en"/>
    <m/>
    <s v=""/>
    <b v="0"/>
    <n v="0"/>
    <s v=""/>
    <s v="Twitter Web App"/>
    <b v="0"/>
    <s v="1178837083172945920"/>
    <s v="Tweet"/>
    <n v="0"/>
    <n v="0"/>
    <m/>
    <m/>
    <m/>
    <m/>
    <m/>
    <m/>
    <m/>
    <m/>
    <n v="1"/>
    <s v="28"/>
    <s v="28"/>
    <n v="1"/>
    <n v="3.7037037037037037"/>
    <n v="1"/>
    <n v="3.7037037037037037"/>
    <n v="0"/>
    <n v="0"/>
    <n v="25"/>
    <n v="92.5925925925926"/>
    <n v="27"/>
  </r>
  <r>
    <s v="ialexs"/>
    <s v="ialexs"/>
    <m/>
    <m/>
    <m/>
    <m/>
    <m/>
    <m/>
    <m/>
    <m/>
    <s v="No"/>
    <n v="81"/>
    <m/>
    <m/>
    <x v="2"/>
    <d v="2019-10-01T02:47:18.000"/>
    <s v="People like colorful, looks-like-hightech complex graph.. here.. try Gephi.. _x000a__x000a_Like Photoshopâ„¢ for graphs... https://t.co/CSH6dPKkHV_x000a__x000a_click click click... https://t.co/KdYyeyqbJI"/>
    <s v="https://gephi.org/"/>
    <s v="gephi.org"/>
    <x v="1"/>
    <s v="https://pbs.twimg.com/media/EFwqf2vUEAARdne.jpg"/>
    <s v="https://pbs.twimg.com/media/EFwqf2vUEAARdne.jpg"/>
    <x v="41"/>
    <s v="https://twitter.com/#!/ialexs/status/1178863933618184194"/>
    <m/>
    <m/>
    <s v="1178863933618184194"/>
    <m/>
    <b v="0"/>
    <n v="3"/>
    <s v=""/>
    <b v="0"/>
    <s v="en"/>
    <m/>
    <s v=""/>
    <b v="0"/>
    <n v="0"/>
    <s v=""/>
    <s v="Twitter Web App"/>
    <b v="0"/>
    <s v="1178863933618184194"/>
    <s v="Tweet"/>
    <n v="0"/>
    <n v="0"/>
    <m/>
    <m/>
    <m/>
    <m/>
    <m/>
    <m/>
    <m/>
    <m/>
    <n v="1"/>
    <s v="5"/>
    <s v="5"/>
    <n v="4"/>
    <n v="22.22222222222222"/>
    <n v="1"/>
    <n v="5.555555555555555"/>
    <n v="0"/>
    <n v="0"/>
    <n v="13"/>
    <n v="72.22222222222223"/>
    <n v="18"/>
  </r>
  <r>
    <s v="kitsunegari13"/>
    <s v="kitsunegari13"/>
    <m/>
    <m/>
    <m/>
    <m/>
    <m/>
    <m/>
    <m/>
    <m/>
    <s v="No"/>
    <n v="82"/>
    <m/>
    <m/>
    <x v="2"/>
    <d v="2019-10-01T08:52:37.000"/>
    <s v="Je m'auto-forme au logiciel Gephi, j'ai envie de faire des graphes Ã  partir de tout maintenant."/>
    <m/>
    <m/>
    <x v="1"/>
    <m/>
    <s v="http://pbs.twimg.com/profile_images/553568373619957761/sm1-zLUW_normal.jpeg"/>
    <x v="42"/>
    <s v="https://twitter.com/#!/kitsunegari13/status/1178955869742141440"/>
    <m/>
    <m/>
    <s v="1178955869742141440"/>
    <m/>
    <b v="0"/>
    <n v="4"/>
    <s v=""/>
    <b v="0"/>
    <s v="fr"/>
    <m/>
    <s v=""/>
    <b v="0"/>
    <n v="0"/>
    <s v=""/>
    <s v="Twitter Web App"/>
    <b v="0"/>
    <s v="1178955869742141440"/>
    <s v="Tweet"/>
    <n v="0"/>
    <n v="0"/>
    <m/>
    <m/>
    <m/>
    <m/>
    <m/>
    <m/>
    <m/>
    <m/>
    <n v="1"/>
    <s v="27"/>
    <s v="27"/>
    <n v="0"/>
    <n v="0"/>
    <n v="1"/>
    <n v="5.882352941176471"/>
    <n v="0"/>
    <n v="0"/>
    <n v="16"/>
    <n v="94.11764705882354"/>
    <n v="17"/>
  </r>
  <r>
    <s v="segolenemathieu"/>
    <s v="kitsunegari13"/>
    <m/>
    <m/>
    <m/>
    <m/>
    <m/>
    <m/>
    <m/>
    <m/>
    <s v="No"/>
    <n v="83"/>
    <m/>
    <m/>
    <x v="1"/>
    <d v="2019-10-01T08:54:58.000"/>
    <s v="@kitsunegari13 Gephi cette drogue dure qui sÃ©vit dans les labos depuis quelques temps... (addict depuis 6mois)"/>
    <m/>
    <m/>
    <x v="1"/>
    <m/>
    <s v="http://pbs.twimg.com/profile_images/1178962868093542400/qbToRQMT_normal.jpg"/>
    <x v="43"/>
    <s v="https://twitter.com/#!/segolenemathieu/status/1178956458303610880"/>
    <m/>
    <m/>
    <s v="1178956458303610880"/>
    <s v="1178955869742141440"/>
    <b v="0"/>
    <n v="1"/>
    <s v="18436075"/>
    <b v="0"/>
    <s v="fr"/>
    <m/>
    <s v=""/>
    <b v="0"/>
    <n v="0"/>
    <s v=""/>
    <s v="Twitter Web App"/>
    <b v="0"/>
    <s v="1178955869742141440"/>
    <s v="Tweet"/>
    <n v="0"/>
    <n v="0"/>
    <m/>
    <m/>
    <m/>
    <m/>
    <m/>
    <m/>
    <m/>
    <m/>
    <n v="1"/>
    <s v="27"/>
    <s v="27"/>
    <n v="0"/>
    <n v="0"/>
    <n v="1"/>
    <n v="5.882352941176471"/>
    <n v="0"/>
    <n v="0"/>
    <n v="16"/>
    <n v="94.11764705882354"/>
    <n v="17"/>
  </r>
  <r>
    <s v="mrminiki"/>
    <s v="gephi"/>
    <m/>
    <m/>
    <m/>
    <m/>
    <m/>
    <m/>
    <m/>
    <m/>
    <s v="No"/>
    <n v="84"/>
    <m/>
    <m/>
    <x v="0"/>
    <d v="2019-10-01T21:34:20.000"/>
    <s v="@ChristineLocher @Gephi ?"/>
    <m/>
    <m/>
    <x v="1"/>
    <m/>
    <s v="http://pbs.twimg.com/profile_images/1167688148152934400/bs1m_DUo_normal.jpg"/>
    <x v="44"/>
    <s v="https://twitter.com/#!/mrminiki/status/1179147558897238016"/>
    <m/>
    <m/>
    <s v="1179147558897238016"/>
    <s v="1179146227553882113"/>
    <b v="0"/>
    <n v="0"/>
    <s v="1364441462"/>
    <b v="0"/>
    <s v="und"/>
    <m/>
    <s v=""/>
    <b v="0"/>
    <n v="0"/>
    <s v=""/>
    <s v="Twitter for Android"/>
    <b v="0"/>
    <s v="1179146227553882113"/>
    <s v="Tweet"/>
    <n v="0"/>
    <n v="0"/>
    <m/>
    <m/>
    <m/>
    <m/>
    <m/>
    <m/>
    <m/>
    <m/>
    <n v="1"/>
    <s v="4"/>
    <s v="4"/>
    <m/>
    <m/>
    <m/>
    <m/>
    <m/>
    <m/>
    <m/>
    <m/>
    <m/>
  </r>
  <r>
    <s v="christinelocher"/>
    <s v="mrminiki"/>
    <m/>
    <m/>
    <m/>
    <m/>
    <m/>
    <m/>
    <m/>
    <m/>
    <s v="Yes"/>
    <n v="86"/>
    <m/>
    <m/>
    <x v="1"/>
    <d v="2019-10-01T22:21:40.000"/>
    <s v="@MrMiNiKi @Gephi am poking around on the website a bit --- looks like I'd need to get the data from somewhere else and they'd just visualize it?"/>
    <m/>
    <m/>
    <x v="1"/>
    <m/>
    <s v="http://pbs.twimg.com/profile_images/864558976649666560/Ms-xPfrI_normal.jpg"/>
    <x v="45"/>
    <s v="https://twitter.com/#!/christinelocher/status/1179159473396600835"/>
    <m/>
    <m/>
    <s v="1179159473396600835"/>
    <s v="1179147558897238016"/>
    <b v="0"/>
    <n v="0"/>
    <s v="2273519227"/>
    <b v="0"/>
    <s v="en"/>
    <m/>
    <s v=""/>
    <b v="0"/>
    <n v="0"/>
    <s v=""/>
    <s v="Twitter Web App"/>
    <b v="0"/>
    <s v="1179147558897238016"/>
    <s v="Tweet"/>
    <n v="0"/>
    <n v="0"/>
    <m/>
    <m/>
    <m/>
    <m/>
    <m/>
    <m/>
    <m/>
    <m/>
    <n v="1"/>
    <s v="4"/>
    <s v="4"/>
    <m/>
    <m/>
    <m/>
    <m/>
    <m/>
    <m/>
    <m/>
    <m/>
    <m/>
  </r>
  <r>
    <s v="sizuma090800"/>
    <s v="sizuma090800"/>
    <m/>
    <m/>
    <m/>
    <m/>
    <m/>
    <m/>
    <m/>
    <m/>
    <s v="No"/>
    <n v="88"/>
    <m/>
    <m/>
    <x v="2"/>
    <d v="2019-10-02T07:41:42.000"/>
    <s v="gephiãŒå…¨ãå‹•ã‹ãšã‚­ãƒ¬ã¦ã„ã‚‹"/>
    <m/>
    <m/>
    <x v="1"/>
    <m/>
    <s v="http://pbs.twimg.com/profile_images/832932282541314048/0VUkcZDS_normal.jpg"/>
    <x v="46"/>
    <s v="https://twitter.com/#!/sizuma090800/status/1179300407304024065"/>
    <m/>
    <m/>
    <s v="1179300407304024065"/>
    <m/>
    <b v="0"/>
    <n v="0"/>
    <s v=""/>
    <b v="0"/>
    <s v="ja"/>
    <m/>
    <s v=""/>
    <b v="0"/>
    <n v="0"/>
    <s v=""/>
    <s v="TweetDeck"/>
    <b v="0"/>
    <s v="1179300407304024065"/>
    <s v="Tweet"/>
    <n v="0"/>
    <n v="0"/>
    <m/>
    <m/>
    <m/>
    <m/>
    <m/>
    <m/>
    <m/>
    <m/>
    <n v="1"/>
    <s v="5"/>
    <s v="5"/>
    <n v="0"/>
    <n v="0"/>
    <n v="0"/>
    <n v="0"/>
    <n v="0"/>
    <n v="0"/>
    <n v="11"/>
    <n v="100"/>
    <n v="11"/>
  </r>
  <r>
    <s v="wietsewind"/>
    <s v="backblaze"/>
    <m/>
    <m/>
    <m/>
    <m/>
    <m/>
    <m/>
    <m/>
    <m/>
    <s v="No"/>
    <n v="89"/>
    <m/>
    <m/>
    <x v="0"/>
    <d v="2019-09-27T12:07:15.000"/>
    <s v="@smellslike9 @backblaze @Gephi @neo4j I'm planning on quarterly full dumps. If you want near realtime results, you can use by BigQuery dataset, that's updated every few minutes."/>
    <m/>
    <m/>
    <x v="1"/>
    <m/>
    <s v="http://pbs.twimg.com/profile_images/957963038711304192/1j8NoQ6T_normal.jpg"/>
    <x v="47"/>
    <s v="https://twitter.com/#!/wietsewind/status/1177555297818349573"/>
    <m/>
    <m/>
    <s v="1177555297818349573"/>
    <s v="1177552147866693633"/>
    <b v="0"/>
    <n v="0"/>
    <s v="1132556678212329473"/>
    <b v="0"/>
    <s v="en"/>
    <m/>
    <s v=""/>
    <b v="0"/>
    <n v="0"/>
    <s v=""/>
    <s v="Twitter Web App"/>
    <b v="0"/>
    <s v="1177552147866693633"/>
    <s v="Tweet"/>
    <n v="0"/>
    <n v="0"/>
    <m/>
    <m/>
    <m/>
    <m/>
    <m/>
    <m/>
    <m/>
    <m/>
    <n v="1"/>
    <s v="6"/>
    <s v="6"/>
    <m/>
    <m/>
    <m/>
    <m/>
    <m/>
    <m/>
    <m/>
    <m/>
    <m/>
  </r>
  <r>
    <s v="smellslike9"/>
    <s v="backblaze"/>
    <m/>
    <m/>
    <m/>
    <m/>
    <m/>
    <m/>
    <m/>
    <m/>
    <s v="No"/>
    <n v="90"/>
    <m/>
    <m/>
    <x v="0"/>
    <d v="2019-09-27T11:54:44.000"/>
    <s v="@WietseWind @backblaze Are you planning to release any daily/weekly/monthly updates? _x000a__x000a_I've been wanting to get my hands dirty on some graph analysis of the ledger using @Gephi and @neo4j and this is a nice bootstrap. Thanks. Again."/>
    <m/>
    <m/>
    <x v="1"/>
    <m/>
    <s v="http://pbs.twimg.com/profile_images/1142629294704922627/osOwk_Fc_normal.png"/>
    <x v="48"/>
    <s v="https://twitter.com/#!/smellslike9/status/1177552147866693633"/>
    <m/>
    <m/>
    <s v="1177552147866693633"/>
    <s v="1177485074406658049"/>
    <b v="0"/>
    <n v="0"/>
    <s v="184574549"/>
    <b v="0"/>
    <s v="en"/>
    <m/>
    <s v=""/>
    <b v="0"/>
    <n v="0"/>
    <s v=""/>
    <s v="Twitter Web App"/>
    <b v="0"/>
    <s v="1177485074406658049"/>
    <s v="Tweet"/>
    <n v="0"/>
    <n v="0"/>
    <m/>
    <m/>
    <m/>
    <m/>
    <m/>
    <m/>
    <m/>
    <m/>
    <n v="1"/>
    <s v="6"/>
    <s v="6"/>
    <m/>
    <m/>
    <m/>
    <m/>
    <m/>
    <m/>
    <m/>
    <m/>
    <m/>
  </r>
  <r>
    <s v="smellslike9"/>
    <s v="doculayer"/>
    <m/>
    <m/>
    <m/>
    <m/>
    <m/>
    <m/>
    <m/>
    <m/>
    <s v="No"/>
    <n v="95"/>
    <m/>
    <m/>
    <x v="0"/>
    <d v="2019-10-02T11:25:46.000"/>
    <s v="This video shows a social network analysis of named entities extracted from @nytimes articles on @Uber. The analysis was done using @IBMWatson, @Gephi and @doculayer. Sentiment between entities is indicated as green, red or blue (pos, neg, neut)._x000a_https://t.co/rd0WOy8hQ0"/>
    <s v="https://www.youtube.com/watch?v=dhQ3TucrSvs"/>
    <s v="youtube.com"/>
    <x v="1"/>
    <m/>
    <s v="http://pbs.twimg.com/profile_images/1142629294704922627/osOwk_Fc_normal.png"/>
    <x v="49"/>
    <s v="https://twitter.com/#!/smellslike9/status/1179356797754322944"/>
    <m/>
    <m/>
    <s v="1179356797754322944"/>
    <m/>
    <b v="0"/>
    <n v="2"/>
    <s v=""/>
    <b v="0"/>
    <s v="en"/>
    <m/>
    <s v=""/>
    <b v="0"/>
    <n v="0"/>
    <s v=""/>
    <s v="Twitter Web App"/>
    <b v="0"/>
    <s v="1179356797754322944"/>
    <s v="Tweet"/>
    <n v="0"/>
    <n v="0"/>
    <m/>
    <m/>
    <m/>
    <m/>
    <m/>
    <m/>
    <m/>
    <m/>
    <n v="1"/>
    <s v="6"/>
    <s v="6"/>
    <m/>
    <m/>
    <m/>
    <m/>
    <m/>
    <m/>
    <m/>
    <m/>
    <m/>
  </r>
  <r>
    <s v="laloumo"/>
    <s v="g_sylvestre"/>
    <m/>
    <m/>
    <m/>
    <m/>
    <m/>
    <m/>
    <m/>
    <m/>
    <s v="No"/>
    <n v="102"/>
    <m/>
    <m/>
    <x v="0"/>
    <d v="2019-10-02T12:15:07.000"/>
    <s v="Cash Investigation sur les travailleurs de lâ€™#IA : les politiques manquent dâ€™intelligence https://t.co/uSqLQ2DHLP par @g_sylvestre #cartographie #gephi #visibrain https://t.co/myokGo2FLM"/>
    <s v="https://cartorezo.wordpress.com/2019/10/02/cash-investigation-sur-les-travailleurs-de-lia-les-politiques-manquent-dintelligence/"/>
    <s v="wordpress.com"/>
    <x v="7"/>
    <s v="https://pbs.twimg.com/media/EF32DcEXUAYqoR0.jpg"/>
    <s v="https://pbs.twimg.com/media/EF32DcEXUAYqoR0.jpg"/>
    <x v="50"/>
    <s v="https://twitter.com/#!/laloumo/status/1179369218388742144"/>
    <m/>
    <m/>
    <s v="1179369218388742144"/>
    <m/>
    <b v="0"/>
    <n v="0"/>
    <s v=""/>
    <b v="0"/>
    <s v="fr"/>
    <m/>
    <s v=""/>
    <b v="0"/>
    <n v="0"/>
    <s v=""/>
    <s v="Buffer"/>
    <b v="0"/>
    <s v="1179369218388742144"/>
    <s v="Tweet"/>
    <n v="0"/>
    <n v="0"/>
    <m/>
    <m/>
    <m/>
    <m/>
    <m/>
    <m/>
    <m/>
    <m/>
    <n v="1"/>
    <s v="9"/>
    <s v="9"/>
    <n v="1"/>
    <n v="5.555555555555555"/>
    <n v="0"/>
    <n v="0"/>
    <n v="0"/>
    <n v="0"/>
    <n v="17"/>
    <n v="94.44444444444444"/>
    <n v="18"/>
  </r>
  <r>
    <s v="bahs"/>
    <s v="jacomyma"/>
    <m/>
    <m/>
    <m/>
    <m/>
    <m/>
    <m/>
    <m/>
    <m/>
    <s v="No"/>
    <n v="103"/>
    <m/>
    <m/>
    <x v="0"/>
    <d v="2019-09-27T09:37:34.000"/>
    <s v="RT @jacomyma: Un chouette article qui raconte et présente un crawl et une analyse visuelle du réseau hypertexte du secteur de l’hydrogène e…"/>
    <m/>
    <m/>
    <x v="1"/>
    <m/>
    <s v="http://pbs.twimg.com/profile_images/1097460327065812992/FlYEwnxR_normal.png"/>
    <x v="51"/>
    <s v="https://twitter.com/#!/bahs/status/1177517627645677568"/>
    <m/>
    <m/>
    <s v="1177517627645677568"/>
    <m/>
    <b v="0"/>
    <n v="0"/>
    <s v=""/>
    <b v="1"/>
    <s v="fr"/>
    <m/>
    <s v="1065515482567057410"/>
    <b v="0"/>
    <n v="8"/>
    <s v="1065517606139060224"/>
    <s v="Twitter Web App"/>
    <b v="0"/>
    <s v="1065517606139060224"/>
    <s v="Tweet"/>
    <n v="0"/>
    <n v="0"/>
    <m/>
    <m/>
    <m/>
    <m/>
    <m/>
    <m/>
    <m/>
    <m/>
    <n v="1"/>
    <s v="9"/>
    <s v="4"/>
    <n v="0"/>
    <n v="0"/>
    <n v="0"/>
    <n v="0"/>
    <n v="0"/>
    <n v="0"/>
    <n v="24"/>
    <n v="100"/>
    <n v="24"/>
  </r>
  <r>
    <s v="bahs"/>
    <s v="g_sylvestre"/>
    <m/>
    <m/>
    <m/>
    <m/>
    <m/>
    <m/>
    <m/>
    <m/>
    <s v="No"/>
    <n v="104"/>
    <m/>
    <m/>
    <x v="0"/>
    <d v="2019-10-02T12:25:24.000"/>
    <s v="RT @g_sylvestre: #CashInvestigation sur les travailleurs de lâ€™IA : les politiques manquent dâ€™intelligence, analyse des tweets sur la derniÃ¨â€¦"/>
    <m/>
    <m/>
    <x v="8"/>
    <m/>
    <s v="http://pbs.twimg.com/profile_images/1097460327065812992/FlYEwnxR_normal.png"/>
    <x v="52"/>
    <s v="https://twitter.com/#!/bahs/status/1179371803791286272"/>
    <m/>
    <m/>
    <s v="1179371803791286272"/>
    <m/>
    <b v="0"/>
    <n v="0"/>
    <s v=""/>
    <b v="0"/>
    <s v="fr"/>
    <m/>
    <s v=""/>
    <b v="0"/>
    <n v="1"/>
    <s v="1179357384080314368"/>
    <s v="Twitter Web App"/>
    <b v="0"/>
    <s v="1179357384080314368"/>
    <s v="Tweet"/>
    <n v="0"/>
    <n v="0"/>
    <m/>
    <m/>
    <m/>
    <m/>
    <m/>
    <m/>
    <m/>
    <m/>
    <n v="1"/>
    <s v="9"/>
    <s v="9"/>
    <n v="1"/>
    <n v="4.761904761904762"/>
    <n v="0"/>
    <n v="0"/>
    <n v="0"/>
    <n v="0"/>
    <n v="20"/>
    <n v="95.23809523809524"/>
    <n v="21"/>
  </r>
  <r>
    <s v="scott_bot"/>
    <s v="ryanmhorne"/>
    <m/>
    <m/>
    <m/>
    <m/>
    <m/>
    <m/>
    <m/>
    <m/>
    <s v="No"/>
    <n v="105"/>
    <m/>
    <m/>
    <x v="0"/>
    <d v="2019-10-02T15:10:25.000"/>
    <s v="@TinkeringHuman Gephi has JSON and SigmaJS exporter plugins, which allows for simple interactives, or you can save the network in common file format like GraphML, and then use a library like NetworkX to convert from graphml to the sort of JSON d3 can handle._x000a__x000a_@RyanMHorne may have better advice."/>
    <m/>
    <m/>
    <x v="1"/>
    <m/>
    <s v="http://pbs.twimg.com/profile_images/421419563985543168/jRxNU8By_normal.jpeg"/>
    <x v="53"/>
    <s v="https://twitter.com/#!/scott_bot/status/1179413331226046464"/>
    <m/>
    <m/>
    <s v="1179413331226046464"/>
    <s v="1179404223861186560"/>
    <b v="0"/>
    <n v="3"/>
    <s v="2970440088"/>
    <b v="0"/>
    <s v="en"/>
    <m/>
    <s v=""/>
    <b v="0"/>
    <n v="0"/>
    <s v=""/>
    <s v="Twitter Web App"/>
    <b v="0"/>
    <s v="1179404223861186560"/>
    <s v="Tweet"/>
    <n v="0"/>
    <n v="0"/>
    <m/>
    <m/>
    <m/>
    <m/>
    <m/>
    <m/>
    <m/>
    <m/>
    <n v="1"/>
    <s v="10"/>
    <s v="10"/>
    <m/>
    <m/>
    <m/>
    <m/>
    <m/>
    <m/>
    <m/>
    <m/>
    <m/>
  </r>
  <r>
    <s v="tinkeringhuman"/>
    <s v="scott_bot"/>
    <m/>
    <m/>
    <m/>
    <m/>
    <m/>
    <m/>
    <m/>
    <m/>
    <s v="Yes"/>
    <n v="106"/>
    <m/>
    <m/>
    <x v="1"/>
    <d v="2019-10-02T14:34:13.000"/>
    <s v="@scott_bot I'm wondering if you've found any easy ways to export interactive networks easily (say from Gephi) which could be added to a website?"/>
    <m/>
    <m/>
    <x v="1"/>
    <m/>
    <s v="http://pbs.twimg.com/profile_images/607685736574255105/j4BnO2cq_normal.jpg"/>
    <x v="54"/>
    <s v="https://twitter.com/#!/tinkeringhuman/status/1179404223861186560"/>
    <m/>
    <m/>
    <s v="1179404223861186560"/>
    <s v="1179393199116361733"/>
    <b v="0"/>
    <n v="0"/>
    <s v="15762276"/>
    <b v="0"/>
    <s v="en"/>
    <m/>
    <s v=""/>
    <b v="0"/>
    <n v="0"/>
    <s v=""/>
    <s v="Twitter Web App"/>
    <b v="0"/>
    <s v="1179393199116361733"/>
    <s v="Tweet"/>
    <n v="0"/>
    <n v="0"/>
    <m/>
    <m/>
    <m/>
    <m/>
    <m/>
    <m/>
    <m/>
    <m/>
    <n v="1"/>
    <s v="10"/>
    <s v="10"/>
    <n v="1"/>
    <n v="4.166666666666667"/>
    <n v="0"/>
    <n v="0"/>
    <n v="0"/>
    <n v="0"/>
    <n v="23"/>
    <n v="95.83333333333333"/>
    <n v="24"/>
  </r>
  <r>
    <s v="scott_bot"/>
    <s v="drworsten"/>
    <m/>
    <m/>
    <m/>
    <m/>
    <m/>
    <m/>
    <m/>
    <m/>
    <s v="No"/>
    <n v="108"/>
    <m/>
    <m/>
    <x v="1"/>
    <d v="2019-10-02T15:10:57.000"/>
    <s v="@DrWorsTen This was done in Gephi."/>
    <m/>
    <m/>
    <x v="1"/>
    <m/>
    <s v="http://pbs.twimg.com/profile_images/421419563985543168/jRxNU8By_normal.jpeg"/>
    <x v="55"/>
    <s v="https://twitter.com/#!/scott_bot/status/1179413467587067905"/>
    <m/>
    <m/>
    <s v="1179413467587067905"/>
    <s v="1179412973347053569"/>
    <b v="0"/>
    <n v="0"/>
    <s v="840133502976774146"/>
    <b v="0"/>
    <s v="en"/>
    <m/>
    <s v=""/>
    <b v="0"/>
    <n v="0"/>
    <s v=""/>
    <s v="Twitter Web App"/>
    <b v="0"/>
    <s v="1179412973347053569"/>
    <s v="Tweet"/>
    <n v="0"/>
    <n v="0"/>
    <m/>
    <m/>
    <m/>
    <m/>
    <m/>
    <m/>
    <m/>
    <m/>
    <n v="1"/>
    <s v="10"/>
    <s v="10"/>
    <n v="0"/>
    <n v="0"/>
    <n v="0"/>
    <n v="0"/>
    <n v="0"/>
    <n v="0"/>
    <n v="6"/>
    <n v="100"/>
    <n v="6"/>
  </r>
  <r>
    <s v="kalanicraig"/>
    <s v="drworsten"/>
    <m/>
    <m/>
    <m/>
    <m/>
    <m/>
    <m/>
    <m/>
    <m/>
    <s v="No"/>
    <n v="109"/>
    <m/>
    <m/>
    <x v="0"/>
    <d v="2019-10-02T15:26:58.000"/>
    <s v="@scott_bot @DrWorsTen Net.Create is not the easiest to install but once itâ€™s installed, it is very easy to use. My team and I wanted a platform to teach in that approximated Gephiâ€™s power and flexibility with a more friendly UI. Netcreate exports to Gephi, so best of both worlds."/>
    <m/>
    <m/>
    <x v="1"/>
    <m/>
    <s v="http://pbs.twimg.com/profile_images/913589681241108480/fMQS4u-l_normal.jpg"/>
    <x v="56"/>
    <s v="https://twitter.com/#!/kalanicraig/status/1179417496711041030"/>
    <m/>
    <m/>
    <s v="1179417496711041030"/>
    <s v="1179413996992159744"/>
    <b v="0"/>
    <n v="3"/>
    <s v="15762276"/>
    <b v="0"/>
    <s v="en"/>
    <m/>
    <s v=""/>
    <b v="0"/>
    <n v="0"/>
    <s v=""/>
    <s v="Twitter for iPhone"/>
    <b v="0"/>
    <s v="1179413996992159744"/>
    <s v="Tweet"/>
    <n v="0"/>
    <n v="0"/>
    <m/>
    <m/>
    <m/>
    <m/>
    <m/>
    <m/>
    <m/>
    <m/>
    <n v="1"/>
    <s v="10"/>
    <s v="10"/>
    <m/>
    <m/>
    <m/>
    <m/>
    <m/>
    <m/>
    <m/>
    <m/>
    <m/>
  </r>
  <r>
    <s v="rstatstweet"/>
    <s v="ruydg"/>
    <m/>
    <m/>
    <m/>
    <m/>
    <m/>
    <m/>
    <m/>
    <m/>
    <s v="No"/>
    <n v="111"/>
    <m/>
    <m/>
    <x v="0"/>
    <d v="2019-10-02T20:40:23.000"/>
    <s v="RT @gdeandajauregui: @ruydg Netwulf looks real cool my #python-loving friend! There are nice #rstats tools also, like snahelper https://t.câ€¦"/>
    <m/>
    <m/>
    <x v="9"/>
    <m/>
    <s v="http://pbs.twimg.com/profile_images/1011818295916417025/P1CkbdYi_normal.jpg"/>
    <x v="57"/>
    <s v="https://twitter.com/#!/rstatstweet/status/1179496369473675264"/>
    <m/>
    <m/>
    <s v="1179496369473675264"/>
    <m/>
    <b v="0"/>
    <n v="0"/>
    <s v=""/>
    <b v="0"/>
    <s v="en"/>
    <m/>
    <s v=""/>
    <b v="0"/>
    <n v="1"/>
    <s v="1179496227446108160"/>
    <s v="rstatsretweetingtool"/>
    <b v="0"/>
    <s v="1179496227446108160"/>
    <s v="Tweet"/>
    <n v="0"/>
    <n v="0"/>
    <m/>
    <m/>
    <m/>
    <m/>
    <m/>
    <m/>
    <m/>
    <m/>
    <n v="1"/>
    <s v="4"/>
    <s v="4"/>
    <m/>
    <m/>
    <m/>
    <m/>
    <m/>
    <m/>
    <m/>
    <m/>
    <m/>
  </r>
  <r>
    <s v="gdeandajauregui"/>
    <s v="cytoscape"/>
    <m/>
    <m/>
    <m/>
    <m/>
    <m/>
    <m/>
    <m/>
    <m/>
    <s v="No"/>
    <n v="113"/>
    <m/>
    <m/>
    <x v="0"/>
    <d v="2019-10-02T20:39:49.000"/>
    <s v="@ruydg Netwulf looks real cool my #python-loving friend! There are nice #rstats tools also, like snahelper https://t.co/H5JNSCegam ... and there's always good ol'  @Gephi which shares some of @cytoscape's look and feel ... maybe someone else has other good tools?"/>
    <s v="https://github.com/schochastics/snahelper"/>
    <s v="github.com"/>
    <x v="9"/>
    <m/>
    <s v="http://pbs.twimg.com/profile_images/962914644535881728/IdbYlfEc_normal.jpg"/>
    <x v="58"/>
    <s v="https://twitter.com/#!/gdeandajauregui/status/1179496227446108160"/>
    <m/>
    <m/>
    <s v="1179496227446108160"/>
    <s v="1179491033467543553"/>
    <b v="0"/>
    <n v="1"/>
    <s v="118229888"/>
    <b v="0"/>
    <s v="en"/>
    <m/>
    <s v=""/>
    <b v="0"/>
    <n v="1"/>
    <s v=""/>
    <s v="Twitter Web App"/>
    <b v="0"/>
    <s v="1179491033467543553"/>
    <s v="Tweet"/>
    <n v="0"/>
    <n v="0"/>
    <m/>
    <m/>
    <m/>
    <m/>
    <m/>
    <m/>
    <m/>
    <m/>
    <n v="1"/>
    <s v="4"/>
    <s v="4"/>
    <n v="6"/>
    <n v="15.789473684210526"/>
    <n v="0"/>
    <n v="0"/>
    <n v="0"/>
    <n v="0"/>
    <n v="32"/>
    <n v="84.21052631578948"/>
    <n v="38"/>
  </r>
  <r>
    <s v="ruydg"/>
    <s v="cytoscape"/>
    <m/>
    <m/>
    <m/>
    <m/>
    <m/>
    <m/>
    <m/>
    <m/>
    <s v="No"/>
    <n v="114"/>
    <m/>
    <m/>
    <x v="0"/>
    <d v="2019-10-02T20:54:02.000"/>
    <s v="@gdeandajauregui @Gephi @cytoscape Definitely all good tools. Looking for a network viz that can run inside jupyter like I guess snahelper can. A big plus for Netwulf that I could see from their code is that they use javascript which is always good for tools running inside browsers!"/>
    <m/>
    <m/>
    <x v="1"/>
    <m/>
    <s v="http://pbs.twimg.com/profile_images/1139563012967133185/vtW94cv-_normal.jpg"/>
    <x v="59"/>
    <s v="https://twitter.com/#!/ruydg/status/1179499806944894982"/>
    <m/>
    <m/>
    <s v="1179499806944894982"/>
    <s v="1179496227446108160"/>
    <b v="0"/>
    <n v="2"/>
    <s v="962911429052518400"/>
    <b v="0"/>
    <s v="en"/>
    <m/>
    <s v=""/>
    <b v="0"/>
    <n v="0"/>
    <s v=""/>
    <s v="Twitter Web App"/>
    <b v="0"/>
    <s v="1179496227446108160"/>
    <s v="Tweet"/>
    <n v="0"/>
    <n v="0"/>
    <m/>
    <m/>
    <m/>
    <m/>
    <m/>
    <m/>
    <m/>
    <m/>
    <n v="1"/>
    <s v="4"/>
    <s v="4"/>
    <n v="3"/>
    <n v="6.25"/>
    <n v="0"/>
    <n v="0"/>
    <n v="0"/>
    <n v="0"/>
    <n v="45"/>
    <n v="93.75"/>
    <n v="48"/>
  </r>
  <r>
    <s v="ariful7079"/>
    <s v="dataneel"/>
    <m/>
    <m/>
    <m/>
    <m/>
    <m/>
    <m/>
    <m/>
    <m/>
    <s v="No"/>
    <n v="119"/>
    <m/>
    <m/>
    <x v="1"/>
    <d v="2019-10-02T21:38:10.000"/>
    <s v="@DataNeel @Gephi Nice...,."/>
    <m/>
    <m/>
    <x v="1"/>
    <m/>
    <s v="http://pbs.twimg.com/profile_images/1150164248464482304/8G8l3gXS_normal.jpg"/>
    <x v="60"/>
    <s v="https://twitter.com/#!/ariful7079/status/1179510912849305600"/>
    <m/>
    <m/>
    <s v="1179510912849305600"/>
    <s v="968886566751031296"/>
    <b v="0"/>
    <n v="0"/>
    <s v="514486170"/>
    <b v="0"/>
    <s v="en"/>
    <m/>
    <s v=""/>
    <b v="0"/>
    <n v="0"/>
    <s v=""/>
    <s v="Twitter Web App"/>
    <b v="0"/>
    <s v="968886566751031296"/>
    <s v="Tweet"/>
    <n v="0"/>
    <n v="0"/>
    <m/>
    <m/>
    <m/>
    <m/>
    <m/>
    <m/>
    <m/>
    <m/>
    <n v="1"/>
    <s v="4"/>
    <s v="4"/>
    <n v="1"/>
    <n v="33.333333333333336"/>
    <n v="0"/>
    <n v="0"/>
    <n v="0"/>
    <n v="0"/>
    <n v="2"/>
    <n v="66.66666666666667"/>
    <n v="3"/>
  </r>
  <r>
    <s v="fadlan_anam"/>
    <s v="mspowerbi"/>
    <m/>
    <m/>
    <m/>
    <m/>
    <m/>
    <m/>
    <m/>
    <m/>
    <s v="No"/>
    <n v="121"/>
    <m/>
    <m/>
    <x v="0"/>
    <d v="2019-09-28T06:14:55.000"/>
    <s v="RT @mihkal: VedÃ¤n workshoppia RajapintapÃ¤ivillÃ¤ sosiaalisen median analysoinnista. TyÃ¶kaluina @nodexl @Gephi @SocioVizNet ja @MSPowerBI _x000a__x000a_Oâ€¦"/>
    <m/>
    <m/>
    <x v="1"/>
    <m/>
    <s v="http://pbs.twimg.com/profile_images/724853119574769665/cQAq1z4r_normal.jpg"/>
    <x v="61"/>
    <s v="https://twitter.com/#!/fadlan_anam/status/1177829019015770113"/>
    <m/>
    <m/>
    <s v="1177829019015770113"/>
    <m/>
    <b v="0"/>
    <n v="0"/>
    <s v=""/>
    <b v="1"/>
    <s v="fi"/>
    <m/>
    <s v="1171438469526126594"/>
    <b v="0"/>
    <n v="2"/>
    <s v="1177509737820127235"/>
    <s v="Twitter Web App"/>
    <b v="0"/>
    <s v="1177509737820127235"/>
    <s v="Tweet"/>
    <n v="0"/>
    <n v="0"/>
    <m/>
    <m/>
    <m/>
    <m/>
    <m/>
    <m/>
    <m/>
    <m/>
    <n v="1"/>
    <s v="1"/>
    <s v="1"/>
    <m/>
    <m/>
    <m/>
    <m/>
    <m/>
    <m/>
    <m/>
    <m/>
    <m/>
  </r>
  <r>
    <s v="fadlan_anam"/>
    <s v="gephi"/>
    <m/>
    <m/>
    <m/>
    <m/>
    <m/>
    <m/>
    <m/>
    <m/>
    <s v="No"/>
    <n v="126"/>
    <m/>
    <m/>
    <x v="0"/>
    <d v="2019-10-02T21:46:13.000"/>
    <s v="RT @jacomyma: @boogheta @amarlakel @Gephi Yep @boogheta a raison. Ca merge sur les id. Le truc Ã  faire c'est ouvrir le rÃ©seau 1, puis le rÃ©â€¦"/>
    <m/>
    <m/>
    <x v="1"/>
    <m/>
    <s v="http://pbs.twimg.com/profile_images/724853119574769665/cQAq1z4r_normal.jpg"/>
    <x v="62"/>
    <s v="https://twitter.com/#!/fadlan_anam/status/1179512939360817152"/>
    <m/>
    <m/>
    <s v="1179512939360817152"/>
    <m/>
    <b v="0"/>
    <n v="0"/>
    <s v=""/>
    <b v="0"/>
    <s v="fr"/>
    <m/>
    <s v=""/>
    <b v="0"/>
    <n v="1"/>
    <s v="1179449395777085440"/>
    <s v="Twitter Web App"/>
    <b v="0"/>
    <s v="1179449395777085440"/>
    <s v="Tweet"/>
    <n v="0"/>
    <n v="0"/>
    <m/>
    <m/>
    <m/>
    <m/>
    <m/>
    <m/>
    <m/>
    <m/>
    <n v="2"/>
    <s v="1"/>
    <s v="4"/>
    <m/>
    <m/>
    <m/>
    <m/>
    <m/>
    <m/>
    <m/>
    <m/>
    <m/>
  </r>
  <r>
    <s v="tillgrallert"/>
    <s v="hanleywill"/>
    <m/>
    <m/>
    <m/>
    <m/>
    <m/>
    <m/>
    <m/>
    <m/>
    <s v="No"/>
    <n v="130"/>
    <m/>
    <m/>
    <x v="0"/>
    <d v="2019-10-02T22:25:43.000"/>
    <s v="Ù…Ø§ Ø´Ø§Ø¡ Ø§Ù„Ù„Ù‡!! I just updated to a new computer and the latest macOS (jumping four versions) and finally #Gephi can render Arabic script. #dhib2019 #digitalhumanities. Did you know this already? @maximromanov @HanleyWill https://t.co/Hv8e7clfau"/>
    <m/>
    <m/>
    <x v="10"/>
    <s v="https://pbs.twimg.com/media/EF6BjNAWkAcZ7cs.jpg"/>
    <s v="https://pbs.twimg.com/media/EF6BjNAWkAcZ7cs.jpg"/>
    <x v="63"/>
    <s v="https://twitter.com/#!/tillgrallert/status/1179522880306061313"/>
    <m/>
    <m/>
    <s v="1179522880306061313"/>
    <m/>
    <b v="0"/>
    <n v="11"/>
    <s v=""/>
    <b v="0"/>
    <s v="en"/>
    <m/>
    <s v=""/>
    <b v="0"/>
    <n v="1"/>
    <s v=""/>
    <s v="TweetDeck"/>
    <b v="0"/>
    <s v="1179522880306061313"/>
    <s v="Tweet"/>
    <n v="0"/>
    <n v="0"/>
    <m/>
    <m/>
    <m/>
    <m/>
    <m/>
    <m/>
    <m/>
    <m/>
    <n v="1"/>
    <s v="14"/>
    <s v="14"/>
    <m/>
    <m/>
    <m/>
    <m/>
    <m/>
    <m/>
    <m/>
    <m/>
    <m/>
  </r>
  <r>
    <s v="digtalhumanatee"/>
    <s v="tillgrallert"/>
    <m/>
    <m/>
    <m/>
    <m/>
    <m/>
    <m/>
    <m/>
    <m/>
    <s v="No"/>
    <n v="132"/>
    <m/>
    <m/>
    <x v="0"/>
    <d v="2019-10-02T23:22:53.000"/>
    <s v="RT @tillgrallert: Ù…Ø§ Ø´Ø§Ø¡ Ø§Ù„Ù„Ù‡!! I just updated to a new computer and the latest macOS (jumping four versions) and finally #Gephi can renderâ€¦"/>
    <m/>
    <m/>
    <x v="11"/>
    <m/>
    <s v="http://abs.twimg.com/sticky/default_profile_images/default_profile_normal.png"/>
    <x v="64"/>
    <s v="https://twitter.com/#!/digtalhumanatee/status/1179537263610470401"/>
    <m/>
    <m/>
    <s v="1179537263610470401"/>
    <m/>
    <b v="0"/>
    <n v="0"/>
    <s v=""/>
    <b v="0"/>
    <s v="en"/>
    <m/>
    <s v=""/>
    <b v="0"/>
    <n v="1"/>
    <s v="1179522880306061313"/>
    <s v="K. White"/>
    <b v="0"/>
    <s v="1179522880306061313"/>
    <s v="Tweet"/>
    <n v="0"/>
    <n v="0"/>
    <m/>
    <m/>
    <m/>
    <m/>
    <m/>
    <m/>
    <m/>
    <m/>
    <n v="1"/>
    <s v="14"/>
    <s v="14"/>
    <n v="0"/>
    <n v="0"/>
    <n v="0"/>
    <n v="0"/>
    <n v="0"/>
    <n v="0"/>
    <n v="30"/>
    <n v="100"/>
    <n v="30"/>
  </r>
  <r>
    <s v="scott_bot"/>
    <s v="scott_bot"/>
    <m/>
    <m/>
    <m/>
    <m/>
    <m/>
    <m/>
    <m/>
    <m/>
    <s v="No"/>
    <n v="133"/>
    <m/>
    <m/>
    <x v="2"/>
    <d v="2019-10-02T13:50:34.000"/>
    <s v="9.5) Layout algorithms optimized for smaller graphs are usually better at reducing edge-crossing than ones optimized for larger graphs. So if you're using Gephi, for example, to get the ball rolling you might want to use Yifan Hu instead of Force Atlas 2."/>
    <m/>
    <m/>
    <x v="1"/>
    <m/>
    <s v="http://pbs.twimg.com/profile_images/421419563985543168/jRxNU8By_normal.jpeg"/>
    <x v="65"/>
    <s v="https://twitter.com/#!/scott_bot/status/1179393236479234049"/>
    <m/>
    <m/>
    <s v="1179393236479234049"/>
    <s v="1179393234587602946"/>
    <b v="0"/>
    <n v="2"/>
    <s v="15762276"/>
    <b v="0"/>
    <s v="en"/>
    <m/>
    <s v=""/>
    <b v="0"/>
    <n v="0"/>
    <s v=""/>
    <s v="Twitter Web App"/>
    <b v="0"/>
    <s v="1179393234587602946"/>
    <s v="Tweet"/>
    <n v="0"/>
    <n v="0"/>
    <m/>
    <m/>
    <m/>
    <m/>
    <m/>
    <m/>
    <m/>
    <m/>
    <n v="1"/>
    <s v="10"/>
    <s v="10"/>
    <n v="1"/>
    <n v="2.2222222222222223"/>
    <n v="0"/>
    <n v="0"/>
    <n v="0"/>
    <n v="0"/>
    <n v="44"/>
    <n v="97.77777777777777"/>
    <n v="45"/>
  </r>
  <r>
    <s v="electricarchaeo"/>
    <s v="scott_bot"/>
    <m/>
    <m/>
    <m/>
    <m/>
    <m/>
    <m/>
    <m/>
    <m/>
    <s v="No"/>
    <n v="134"/>
    <m/>
    <m/>
    <x v="1"/>
    <d v="2019-10-03T00:37:32.000"/>
    <s v="@scott_bot I'm going to do a little network workshop, and I was thinking of doing R or Python rather than gephi, to get away from thirty minutes of me saying click this then this then click over here then here..."/>
    <m/>
    <m/>
    <x v="1"/>
    <m/>
    <s v="http://pbs.twimg.com/profile_images/411694091538165760/WO9XkQZa_normal.jpeg"/>
    <x v="66"/>
    <s v="https://twitter.com/#!/electricarchaeo/status/1179556052767006725"/>
    <m/>
    <m/>
    <s v="1179556052767006725"/>
    <s v="1179555305748910082"/>
    <b v="0"/>
    <n v="1"/>
    <s v="15762276"/>
    <b v="0"/>
    <s v="en"/>
    <m/>
    <s v=""/>
    <b v="0"/>
    <n v="0"/>
    <s v=""/>
    <s v="Twitter for iPad"/>
    <b v="0"/>
    <s v="1179555305748910082"/>
    <s v="Tweet"/>
    <n v="0"/>
    <n v="0"/>
    <m/>
    <m/>
    <m/>
    <m/>
    <m/>
    <m/>
    <m/>
    <m/>
    <n v="1"/>
    <s v="10"/>
    <s v="10"/>
    <n v="0"/>
    <n v="0"/>
    <n v="0"/>
    <n v="0"/>
    <n v="0"/>
    <n v="0"/>
    <n v="40"/>
    <n v="100"/>
    <n v="40"/>
  </r>
  <r>
    <s v="boogheta"/>
    <s v="gephi"/>
    <m/>
    <m/>
    <m/>
    <m/>
    <m/>
    <m/>
    <m/>
    <m/>
    <s v="No"/>
    <n v="135"/>
    <m/>
    <m/>
    <x v="0"/>
    <d v="2019-10-02T17:23:53.000"/>
    <s v="@amarlakel @jacomyma @Gephi De mÃ©moire je crois que le merge marche en rÃ©important un nouveau csv, mais uniquement sur l'id, donc il faut probablement faire le matching sur le label Ã  part d'abord puis charger le nouveau CSV"/>
    <m/>
    <m/>
    <x v="1"/>
    <m/>
    <s v="http://pbs.twimg.com/profile_images/897890073773002752/b5kkl5nG_normal.jpg"/>
    <x v="67"/>
    <s v="https://twitter.com/#!/boogheta/status/1179446921049575424"/>
    <m/>
    <m/>
    <s v="1179446921049575424"/>
    <s v="1179440052004368388"/>
    <b v="0"/>
    <n v="0"/>
    <s v="15001592"/>
    <b v="0"/>
    <s v="fr"/>
    <m/>
    <s v=""/>
    <b v="0"/>
    <n v="0"/>
    <s v=""/>
    <s v="Twitter Web Client"/>
    <b v="0"/>
    <s v="1179440052004368388"/>
    <s v="Tweet"/>
    <n v="0"/>
    <n v="0"/>
    <m/>
    <m/>
    <m/>
    <m/>
    <m/>
    <m/>
    <m/>
    <m/>
    <n v="1"/>
    <s v="4"/>
    <s v="4"/>
    <m/>
    <m/>
    <m/>
    <m/>
    <m/>
    <m/>
    <m/>
    <m/>
    <m/>
  </r>
  <r>
    <s v="jacomyma"/>
    <s v="boogheta"/>
    <m/>
    <m/>
    <m/>
    <m/>
    <m/>
    <m/>
    <m/>
    <m/>
    <s v="Yes"/>
    <n v="138"/>
    <m/>
    <m/>
    <x v="1"/>
    <d v="2019-10-02T17:33:43.000"/>
    <s v="@boogheta @amarlakel @Gephi Yep @boogheta a raison. Ca merge sur les id. Le truc Ã  faire c'est ouvrir le rÃ©seau 1, puis le rÃ©seau 2 (ou importer le CSV des noeuds) et cocher la case &quot;append&quot; dans le panneau d'ouverture.  https://t.co/fErln9eHHv"/>
    <s v="https://gephi.wordpress.com/2017/09/26/gephi-0-9-2-a-new-csv-importer/"/>
    <s v="wordpress.com"/>
    <x v="1"/>
    <m/>
    <s v="http://pbs.twimg.com/profile_images/561893824029421571/rPz1UutI_normal.jpeg"/>
    <x v="68"/>
    <s v="https://twitter.com/#!/jacomyma/status/1179449395777085440"/>
    <m/>
    <m/>
    <s v="1179449395777085440"/>
    <s v="1179446921049575424"/>
    <b v="0"/>
    <n v="1"/>
    <s v="897889083170672642"/>
    <b v="0"/>
    <s v="fr"/>
    <m/>
    <s v=""/>
    <b v="0"/>
    <n v="0"/>
    <s v=""/>
    <s v="TweetDeck"/>
    <b v="0"/>
    <s v="1179446921049575424"/>
    <s v="Tweet"/>
    <n v="0"/>
    <n v="0"/>
    <m/>
    <m/>
    <m/>
    <m/>
    <m/>
    <m/>
    <m/>
    <m/>
    <n v="1"/>
    <s v="4"/>
    <s v="4"/>
    <n v="0"/>
    <n v="0"/>
    <n v="0"/>
    <n v="0"/>
    <n v="0"/>
    <n v="0"/>
    <n v="42"/>
    <n v="100"/>
    <n v="42"/>
  </r>
  <r>
    <s v="jacomyma"/>
    <s v="boogheta"/>
    <m/>
    <m/>
    <m/>
    <m/>
    <m/>
    <m/>
    <m/>
    <m/>
    <s v="Yes"/>
    <n v="139"/>
    <m/>
    <m/>
    <x v="0"/>
    <d v="2019-10-02T19:04:47.000"/>
    <s v="@amarlakel @boogheta @Gephi Non c'est bon, en important le csv comme table des noeuds depuis le laboratoire de donnÃ©es, ca va faire pareil. Comme &quot;append&quot; un rÃ©seau sans liens, quoi."/>
    <m/>
    <m/>
    <x v="1"/>
    <m/>
    <s v="http://pbs.twimg.com/profile_images/561893824029421571/rPz1UutI_normal.jpeg"/>
    <x v="69"/>
    <s v="https://twitter.com/#!/jacomyma/status/1179472313252745217"/>
    <m/>
    <m/>
    <s v="1179472313252745217"/>
    <s v="1179470010948947970"/>
    <b v="0"/>
    <n v="2"/>
    <s v="15001592"/>
    <b v="0"/>
    <s v="fr"/>
    <m/>
    <s v=""/>
    <b v="0"/>
    <n v="0"/>
    <s v=""/>
    <s v="TweetDeck"/>
    <b v="0"/>
    <s v="1179470010948947970"/>
    <s v="Tweet"/>
    <n v="0"/>
    <n v="0"/>
    <m/>
    <m/>
    <m/>
    <m/>
    <m/>
    <m/>
    <m/>
    <m/>
    <n v="1"/>
    <s v="4"/>
    <s v="4"/>
    <n v="1"/>
    <n v="3.125"/>
    <n v="0"/>
    <n v="0"/>
    <n v="0"/>
    <n v="0"/>
    <n v="31"/>
    <n v="96.875"/>
    <n v="32"/>
  </r>
  <r>
    <s v="amarlakel"/>
    <s v="boogheta"/>
    <m/>
    <m/>
    <m/>
    <m/>
    <m/>
    <m/>
    <m/>
    <m/>
    <s v="Yes"/>
    <n v="140"/>
    <m/>
    <m/>
    <x v="0"/>
    <d v="2019-10-02T18:55:38.000"/>
    <s v="@jacomyma @boogheta @Gephi En fait le second set, c'est pas un rÃ©seau. C'est des datas qui viennent enrichir le set 1 et le seul point commun c'est l'url comme clÃ©s unique... Je sais pas si je dis pas une c...."/>
    <m/>
    <m/>
    <x v="1"/>
    <m/>
    <s v="http://pbs.twimg.com/profile_images/1153246788759052288/J7imc2ho_normal.png"/>
    <x v="70"/>
    <s v="https://twitter.com/#!/amarlakel/status/1179470010948947970"/>
    <m/>
    <m/>
    <s v="1179470010948947970"/>
    <s v="1179449395777085440"/>
    <b v="0"/>
    <n v="0"/>
    <s v="1549209552"/>
    <b v="0"/>
    <s v="fr"/>
    <m/>
    <s v=""/>
    <b v="0"/>
    <n v="0"/>
    <s v=""/>
    <s v="Twitter Web App"/>
    <b v="0"/>
    <s v="1179449395777085440"/>
    <s v="Tweet"/>
    <n v="0"/>
    <n v="0"/>
    <m/>
    <m/>
    <m/>
    <m/>
    <m/>
    <m/>
    <m/>
    <m/>
    <n v="2"/>
    <s v="4"/>
    <s v="4"/>
    <n v="0"/>
    <n v="0"/>
    <n v="0"/>
    <n v="0"/>
    <n v="0"/>
    <n v="0"/>
    <n v="42"/>
    <n v="100"/>
    <n v="42"/>
  </r>
  <r>
    <s v="amarlakel"/>
    <s v="boogheta"/>
    <m/>
    <m/>
    <m/>
    <m/>
    <m/>
    <m/>
    <m/>
    <m/>
    <s v="Yes"/>
    <n v="141"/>
    <m/>
    <m/>
    <x v="0"/>
    <d v="2019-10-03T05:07:49.000"/>
    <s v="@jacomyma @boogheta @Gephi Txxx"/>
    <m/>
    <m/>
    <x v="1"/>
    <m/>
    <s v="http://pbs.twimg.com/profile_images/1153246788759052288/J7imc2ho_normal.png"/>
    <x v="71"/>
    <s v="https://twitter.com/#!/amarlakel/status/1179624070654115840"/>
    <m/>
    <m/>
    <s v="1179624070654115840"/>
    <s v="1179472313252745217"/>
    <b v="0"/>
    <n v="1"/>
    <s v="1549209552"/>
    <b v="0"/>
    <s v="und"/>
    <m/>
    <s v=""/>
    <b v="0"/>
    <n v="0"/>
    <s v=""/>
    <s v="Twitter for Android"/>
    <b v="0"/>
    <s v="1179472313252745217"/>
    <s v="Tweet"/>
    <n v="0"/>
    <n v="0"/>
    <m/>
    <m/>
    <m/>
    <m/>
    <m/>
    <m/>
    <m/>
    <m/>
    <n v="2"/>
    <s v="4"/>
    <s v="4"/>
    <n v="0"/>
    <n v="0"/>
    <n v="0"/>
    <n v="0"/>
    <n v="0"/>
    <n v="0"/>
    <n v="4"/>
    <n v="100"/>
    <n v="4"/>
  </r>
  <r>
    <s v="amarlakel"/>
    <s v="gephi"/>
    <m/>
    <m/>
    <m/>
    <m/>
    <m/>
    <m/>
    <m/>
    <m/>
    <s v="No"/>
    <n v="144"/>
    <m/>
    <m/>
    <x v="0"/>
    <d v="2019-10-02T16:56:35.000"/>
    <s v="Heeelllooooooo @jacomyma Peut-on dans @Gephi  merger la table de noeuds avec un csv externe pour ajouter des variables d'une autre source ? Genre merge( by=&quot;label&quot;)"/>
    <m/>
    <m/>
    <x v="1"/>
    <m/>
    <s v="http://pbs.twimg.com/profile_images/1153246788759052288/J7imc2ho_normal.png"/>
    <x v="72"/>
    <s v="https://twitter.com/#!/amarlakel/status/1179440052004368388"/>
    <m/>
    <m/>
    <s v="1179440052004368388"/>
    <m/>
    <b v="0"/>
    <n v="0"/>
    <s v=""/>
    <b v="0"/>
    <s v="fr"/>
    <m/>
    <s v=""/>
    <b v="0"/>
    <n v="0"/>
    <s v=""/>
    <s v="Twitter Web App"/>
    <b v="0"/>
    <s v="1179440052004368388"/>
    <s v="Tweet"/>
    <n v="0"/>
    <n v="0"/>
    <m/>
    <m/>
    <m/>
    <m/>
    <m/>
    <m/>
    <m/>
    <m/>
    <n v="3"/>
    <s v="4"/>
    <s v="4"/>
    <m/>
    <m/>
    <m/>
    <m/>
    <m/>
    <m/>
    <m/>
    <m/>
    <m/>
  </r>
  <r>
    <s v="nicolas_hu"/>
    <s v="g_sylvestre"/>
    <m/>
    <m/>
    <m/>
    <m/>
    <m/>
    <m/>
    <m/>
    <m/>
    <s v="No"/>
    <n v="150"/>
    <m/>
    <m/>
    <x v="0"/>
    <d v="2019-10-03T07:45:41.000"/>
    <s v="RT @g_sylvestre: #CashInvestigation sur les travailleurs de lâ€™IA : les politiques manquent dâ€™intelligence, analyse des tweets sur la derniÃ¨â€¦"/>
    <m/>
    <m/>
    <x v="8"/>
    <m/>
    <s v="http://pbs.twimg.com/profile_images/544807298883801088/UNPDAF_i_normal.jpeg"/>
    <x v="73"/>
    <s v="https://twitter.com/#!/nicolas_hu/status/1179663797553942528"/>
    <m/>
    <m/>
    <s v="1179663797553942528"/>
    <m/>
    <b v="0"/>
    <n v="0"/>
    <s v=""/>
    <b v="0"/>
    <s v="fr"/>
    <m/>
    <s v=""/>
    <b v="0"/>
    <n v="4"/>
    <s v="1179357384080314368"/>
    <s v="Twitter Web App"/>
    <b v="0"/>
    <s v="1179357384080314368"/>
    <s v="Tweet"/>
    <n v="0"/>
    <n v="0"/>
    <m/>
    <m/>
    <m/>
    <m/>
    <m/>
    <m/>
    <m/>
    <m/>
    <n v="1"/>
    <s v="9"/>
    <s v="9"/>
    <n v="1"/>
    <n v="4.761904761904762"/>
    <n v="0"/>
    <n v="0"/>
    <n v="0"/>
    <n v="0"/>
    <n v="20"/>
    <n v="95.23809523809524"/>
    <n v="21"/>
  </r>
  <r>
    <s v="reisoduke"/>
    <s v="g_sylvestre"/>
    <m/>
    <m/>
    <m/>
    <m/>
    <m/>
    <m/>
    <m/>
    <m/>
    <s v="No"/>
    <n v="151"/>
    <m/>
    <m/>
    <x v="0"/>
    <d v="2019-10-03T07:55:55.000"/>
    <s v="RT @g_sylvestre: #CashInvestigation sur les travailleurs de lâ€™IA : les politiques manquent dâ€™intelligence, analyse des tweets sur la derniÃ¨â€¦"/>
    <m/>
    <m/>
    <x v="8"/>
    <m/>
    <s v="http://pbs.twimg.com/profile_images/697448076773101570/NQhfaMcJ_normal.jpg"/>
    <x v="74"/>
    <s v="https://twitter.com/#!/reisoduke/status/1179666374379081729"/>
    <m/>
    <m/>
    <s v="1179666374379081729"/>
    <m/>
    <b v="0"/>
    <n v="0"/>
    <s v=""/>
    <b v="0"/>
    <s v="fr"/>
    <m/>
    <s v=""/>
    <b v="0"/>
    <n v="4"/>
    <s v="1179357384080314368"/>
    <s v="Twitter for Android"/>
    <b v="0"/>
    <s v="1179357384080314368"/>
    <s v="Tweet"/>
    <n v="0"/>
    <n v="0"/>
    <m/>
    <m/>
    <m/>
    <m/>
    <m/>
    <m/>
    <m/>
    <m/>
    <n v="1"/>
    <s v="9"/>
    <s v="9"/>
    <n v="1"/>
    <n v="4.761904761904762"/>
    <n v="0"/>
    <n v="0"/>
    <n v="0"/>
    <n v="0"/>
    <n v="20"/>
    <n v="95.23809523809524"/>
    <n v="21"/>
  </r>
  <r>
    <s v="g_sylvestre"/>
    <s v="visibrain"/>
    <m/>
    <m/>
    <m/>
    <m/>
    <m/>
    <m/>
    <m/>
    <m/>
    <s v="No"/>
    <n v="152"/>
    <m/>
    <m/>
    <x v="0"/>
    <d v="2019-09-09T08:53:59.000"/>
    <s v="Identifier des signaux faibles sur Twitter, focus sur les acteurs franÃ§ais de la #cybersÃ©curitÃ©  avec @visibrain et @Gephi #ces2019 #IA #bigdata #innovation #datavizualization #veille #cybersecurity #RGPD #HIBP https://t.co/nttyB7NiwS"/>
    <s v="https://www.linkedin.com/slink?code=gQyrApk"/>
    <s v="linkedin.com"/>
    <x v="12"/>
    <m/>
    <s v="http://pbs.twimg.com/profile_images/571421295414231040/T2wYz7Oa_normal.jpeg"/>
    <x v="75"/>
    <s v="https://twitter.com/#!/g_sylvestre/status/1170983680585523200"/>
    <m/>
    <m/>
    <s v="1170983680585523200"/>
    <m/>
    <b v="0"/>
    <n v="5"/>
    <s v=""/>
    <b v="0"/>
    <s v="fr"/>
    <m/>
    <s v=""/>
    <b v="0"/>
    <n v="14"/>
    <s v=""/>
    <s v="LinkedIn"/>
    <b v="0"/>
    <s v="1170983680585523200"/>
    <s v="Retweet"/>
    <n v="0"/>
    <n v="0"/>
    <m/>
    <m/>
    <m/>
    <m/>
    <m/>
    <m/>
    <m/>
    <m/>
    <n v="2"/>
    <s v="9"/>
    <s v="9"/>
    <n v="1"/>
    <n v="3.4482758620689653"/>
    <n v="0"/>
    <n v="0"/>
    <n v="0"/>
    <n v="0"/>
    <n v="28"/>
    <n v="96.55172413793103"/>
    <n v="29"/>
  </r>
  <r>
    <s v="g_sylvestre"/>
    <s v="visibrain"/>
    <m/>
    <m/>
    <m/>
    <m/>
    <m/>
    <m/>
    <m/>
    <m/>
    <s v="No"/>
    <n v="153"/>
    <m/>
    <m/>
    <x v="0"/>
    <d v="2019-10-02T11:28:06.000"/>
    <s v="#CashInvestigation sur les travailleurs de lâ€™IA : les politiques manquent dâ€™intelligence, analyse des tweets sur la derniÃ¨re Ã©mission d'Elise Lucet via @Gephi et @Visibrain  #datavizualization #bigdata #IA #ereputation #ubereats #Gâ€¦https://t.co/kKl3VsDSlC https://t.co/4j3w1QJtNv"/>
    <s v="https://www.linkedin.com/slink?code=gwpJpXV https://www.linkedin.com/slink?code=gT-d8yJ"/>
    <s v="linkedin.com linkedin.com"/>
    <x v="13"/>
    <m/>
    <s v="http://pbs.twimg.com/profile_images/571421295414231040/T2wYz7Oa_normal.jpeg"/>
    <x v="76"/>
    <s v="https://twitter.com/#!/g_sylvestre/status/1179357384080314368"/>
    <m/>
    <m/>
    <s v="1179357384080314368"/>
    <m/>
    <b v="0"/>
    <n v="1"/>
    <s v=""/>
    <b v="0"/>
    <s v="fr"/>
    <m/>
    <s v=""/>
    <b v="0"/>
    <n v="1"/>
    <s v=""/>
    <s v="LinkedIn"/>
    <b v="0"/>
    <s v="1179357384080314368"/>
    <s v="Tweet"/>
    <n v="0"/>
    <n v="0"/>
    <m/>
    <m/>
    <m/>
    <m/>
    <m/>
    <m/>
    <m/>
    <m/>
    <n v="2"/>
    <s v="9"/>
    <s v="9"/>
    <n v="1"/>
    <n v="2.7027027027027026"/>
    <n v="0"/>
    <n v="0"/>
    <n v="0"/>
    <n v="0"/>
    <n v="36"/>
    <n v="97.29729729729729"/>
    <n v="37"/>
  </r>
  <r>
    <s v="competencerh2"/>
    <s v="visibrain"/>
    <m/>
    <m/>
    <m/>
    <m/>
    <m/>
    <m/>
    <m/>
    <m/>
    <s v="No"/>
    <n v="154"/>
    <m/>
    <m/>
    <x v="0"/>
    <d v="2019-10-03T09:16:21.000"/>
    <s v="RT @g_sylvestre: Identifier des signaux faibles sur Twitter, focus sur les acteurs franÃ§ais de la #cybersÃ©curitÃ©  avec @visibrain et @Gephiâ€¦"/>
    <m/>
    <m/>
    <x v="14"/>
    <m/>
    <s v="http://pbs.twimg.com/profile_images/2178089097/11855760-l-39-art-illustration-d-39-un-arbre-fleuri-sur-fond-isole_normal.jpg"/>
    <x v="77"/>
    <s v="https://twitter.com/#!/competencerh2/status/1179686617646342144"/>
    <m/>
    <m/>
    <s v="1179686617646342144"/>
    <m/>
    <b v="0"/>
    <n v="0"/>
    <s v=""/>
    <b v="0"/>
    <s v="fr"/>
    <m/>
    <s v=""/>
    <b v="0"/>
    <n v="14"/>
    <s v="1170983680585523200"/>
    <s v="Twitter for Android"/>
    <b v="0"/>
    <s v="1170983680585523200"/>
    <s v="Tweet"/>
    <n v="0"/>
    <n v="0"/>
    <m/>
    <m/>
    <m/>
    <m/>
    <m/>
    <m/>
    <m/>
    <m/>
    <n v="1"/>
    <s v="9"/>
    <s v="9"/>
    <m/>
    <m/>
    <m/>
    <m/>
    <m/>
    <m/>
    <m/>
    <m/>
    <m/>
  </r>
  <r>
    <s v="competencerh2"/>
    <s v="g_sylvestre"/>
    <m/>
    <m/>
    <m/>
    <m/>
    <m/>
    <m/>
    <m/>
    <m/>
    <s v="No"/>
    <n v="157"/>
    <m/>
    <m/>
    <x v="0"/>
    <d v="2019-10-03T09:15:52.000"/>
    <s v="RT @g_sylvestre: #CashInvestigation sur les travailleurs de lâ€™IA : les politiques manquent dâ€™intelligence, analyse des tweets sur la derniÃ¨â€¦"/>
    <m/>
    <m/>
    <x v="8"/>
    <m/>
    <s v="http://pbs.twimg.com/profile_images/2178089097/11855760-l-39-art-illustration-d-39-un-arbre-fleuri-sur-fond-isole_normal.jpg"/>
    <x v="78"/>
    <s v="https://twitter.com/#!/competencerh2/status/1179686493629100032"/>
    <m/>
    <m/>
    <s v="1179686493629100032"/>
    <m/>
    <b v="0"/>
    <n v="0"/>
    <s v=""/>
    <b v="0"/>
    <s v="fr"/>
    <m/>
    <s v=""/>
    <b v="0"/>
    <n v="4"/>
    <s v="1179357384080314368"/>
    <s v="Twitter for Android"/>
    <b v="0"/>
    <s v="1179357384080314368"/>
    <s v="Tweet"/>
    <n v="0"/>
    <n v="0"/>
    <m/>
    <m/>
    <m/>
    <m/>
    <m/>
    <m/>
    <m/>
    <m/>
    <n v="2"/>
    <s v="9"/>
    <s v="9"/>
    <n v="1"/>
    <n v="4.761904761904762"/>
    <n v="0"/>
    <n v="0"/>
    <n v="0"/>
    <n v="0"/>
    <n v="20"/>
    <n v="95.23809523809524"/>
    <n v="21"/>
  </r>
  <r>
    <s v="alexpinto83"/>
    <s v="speyronnet"/>
    <m/>
    <m/>
    <m/>
    <m/>
    <m/>
    <m/>
    <m/>
    <m/>
    <s v="No"/>
    <n v="159"/>
    <m/>
    <m/>
    <x v="0"/>
    <d v="2019-10-03T14:09:20.000"/>
    <s v="L'outil Gephi pour vÃ©rifier son maillage interne i.e. la transmission de popularitÃ© entre les pages @speyronnet #wls19 https://t.co/jH1u3u5Mlu"/>
    <m/>
    <m/>
    <x v="15"/>
    <s v="https://pbs.twimg.com/media/EF9ZxwdXoAE67vf.jpg"/>
    <s v="https://pbs.twimg.com/media/EF9ZxwdXoAE67vf.jpg"/>
    <x v="79"/>
    <s v="https://twitter.com/#!/alexpinto83/status/1179760346002788353"/>
    <m/>
    <m/>
    <s v="1179760346002788353"/>
    <m/>
    <b v="0"/>
    <n v="1"/>
    <s v=""/>
    <b v="0"/>
    <s v="fr"/>
    <m/>
    <s v=""/>
    <b v="0"/>
    <n v="1"/>
    <s v=""/>
    <s v="Twitter for Android"/>
    <b v="0"/>
    <s v="1179760346002788353"/>
    <s v="Tweet"/>
    <n v="0"/>
    <n v="0"/>
    <m/>
    <m/>
    <m/>
    <m/>
    <m/>
    <m/>
    <m/>
    <m/>
    <n v="1"/>
    <s v="19"/>
    <s v="19"/>
    <n v="0"/>
    <n v="0"/>
    <n v="0"/>
    <n v="0"/>
    <n v="0"/>
    <n v="0"/>
    <n v="19"/>
    <n v="100"/>
    <n v="19"/>
  </r>
  <r>
    <s v="nathalie_pe"/>
    <s v="speyronnet"/>
    <m/>
    <m/>
    <m/>
    <m/>
    <m/>
    <m/>
    <m/>
    <m/>
    <s v="No"/>
    <n v="160"/>
    <m/>
    <m/>
    <x v="0"/>
    <d v="2019-10-03T14:10:20.000"/>
    <s v="RT @AlexPinto83: L'outil Gephi pour vÃ©rifier son maillage interne i.e. la transmission de popularitÃ© entre les pages @speyronnet #wls19 httâ€¦"/>
    <m/>
    <m/>
    <x v="15"/>
    <m/>
    <s v="http://pbs.twimg.com/profile_images/1170026407260557312/Xh271wh1_normal.jpg"/>
    <x v="80"/>
    <s v="https://twitter.com/#!/nathalie_pe/status/1179760599762386945"/>
    <m/>
    <m/>
    <s v="1179760599762386945"/>
    <m/>
    <b v="0"/>
    <n v="0"/>
    <s v=""/>
    <b v="0"/>
    <s v="fr"/>
    <m/>
    <s v=""/>
    <b v="0"/>
    <n v="1"/>
    <s v="1179760346002788353"/>
    <s v="Twitter for Android"/>
    <b v="0"/>
    <s v="1179760346002788353"/>
    <s v="Tweet"/>
    <n v="0"/>
    <n v="0"/>
    <m/>
    <m/>
    <m/>
    <m/>
    <m/>
    <m/>
    <m/>
    <m/>
    <n v="1"/>
    <s v="19"/>
    <s v="19"/>
    <m/>
    <m/>
    <m/>
    <m/>
    <m/>
    <m/>
    <m/>
    <m/>
    <m/>
  </r>
  <r>
    <s v="soychicka"/>
    <s v="gephi"/>
    <m/>
    <m/>
    <m/>
    <m/>
    <m/>
    <m/>
    <m/>
    <m/>
    <s v="No"/>
    <n v="162"/>
    <m/>
    <m/>
    <x v="0"/>
    <d v="2017-09-08T20:35:08.000"/>
    <s v="@nrauhauser @Gephi yep, Maltego.  nodes weighted on in+out, I think."/>
    <m/>
    <m/>
    <x v="1"/>
    <m/>
    <s v="http://pbs.twimg.com/profile_images/997495926611587073/z5RmyKi1_normal.jpg"/>
    <x v="81"/>
    <s v="https://twitter.com/#!/soychicka/status/906254599849476101"/>
    <m/>
    <m/>
    <s v="906254599849476101"/>
    <s v="906249479262691328"/>
    <b v="0"/>
    <n v="0"/>
    <s v="15732591"/>
    <b v="0"/>
    <s v="en"/>
    <m/>
    <s v=""/>
    <b v="0"/>
    <n v="1"/>
    <s v=""/>
    <s v="Twitter for iPhone"/>
    <b v="0"/>
    <s v="906249479262691328"/>
    <s v="Retweet"/>
    <n v="0"/>
    <n v="0"/>
    <m/>
    <m/>
    <m/>
    <m/>
    <m/>
    <m/>
    <m/>
    <m/>
    <n v="1"/>
    <s v="4"/>
    <s v="4"/>
    <n v="0"/>
    <n v="0"/>
    <n v="0"/>
    <n v="0"/>
    <n v="0"/>
    <n v="0"/>
    <n v="11"/>
    <n v="100"/>
    <n v="11"/>
  </r>
  <r>
    <s v="mayirmamay14"/>
    <s v="soychicka"/>
    <m/>
    <m/>
    <m/>
    <m/>
    <m/>
    <m/>
    <m/>
    <m/>
    <s v="No"/>
    <n v="163"/>
    <m/>
    <m/>
    <x v="0"/>
    <d v="2019-10-03T18:58:32.000"/>
    <s v="RT @soychicka: @nrauhauser @Gephi yep, Maltego.  nodes weighted on in+out, I think."/>
    <m/>
    <m/>
    <x v="1"/>
    <m/>
    <s v="http://pbs.twimg.com/profile_images/706345865720438784/PNitK7yL_normal.jpg"/>
    <x v="82"/>
    <s v="https://twitter.com/#!/mayirmamay14/status/1179833129441353728"/>
    <m/>
    <m/>
    <s v="1179833129441353728"/>
    <m/>
    <b v="0"/>
    <n v="0"/>
    <s v=""/>
    <b v="0"/>
    <s v="en"/>
    <m/>
    <s v=""/>
    <b v="0"/>
    <n v="1"/>
    <s v="906254599849476101"/>
    <s v="Twitter for Android"/>
    <b v="0"/>
    <s v="906254599849476101"/>
    <s v="Tweet"/>
    <n v="0"/>
    <n v="0"/>
    <m/>
    <m/>
    <m/>
    <m/>
    <m/>
    <m/>
    <m/>
    <m/>
    <n v="1"/>
    <s v="4"/>
    <s v="4"/>
    <m/>
    <m/>
    <m/>
    <m/>
    <m/>
    <m/>
    <m/>
    <m/>
    <m/>
  </r>
  <r>
    <s v="ethejournal"/>
    <s v="uoc_research"/>
    <m/>
    <m/>
    <m/>
    <m/>
    <m/>
    <m/>
    <m/>
    <m/>
    <s v="No"/>
    <n v="165"/>
    <m/>
    <m/>
    <x v="0"/>
    <d v="2019-10-04T08:01:04.000"/>
    <s v="JUST PUBLISHED: Online module login data as a proxy measure of student engagement: the case of myUnisa, MoyaMA, Flipgrid &amp;amp; Gephi at an ODeL institution in #SouthAfrica by Chaka Chaka &amp;amp; Tlatso Nkhobo https://t.co/S4DoRxAAOg_x000a_cc @SpringerEdu @jduart @NIDL_DCU @eLC_UOC @UOC_research"/>
    <s v="https://educationaltechnologyjournal.springeropen.com/articles/10.1186/s41239-019-0167-9"/>
    <s v="springeropen.com"/>
    <x v="16"/>
    <m/>
    <s v="http://pbs.twimg.com/profile_images/687928482169532416/txuTx5OV_normal.jpg"/>
    <x v="83"/>
    <s v="https://twitter.com/#!/ethejournal/status/1180030056476872705"/>
    <m/>
    <m/>
    <s v="1180030056476872705"/>
    <m/>
    <b v="0"/>
    <n v="2"/>
    <s v=""/>
    <b v="0"/>
    <s v="en"/>
    <m/>
    <s v=""/>
    <b v="0"/>
    <n v="1"/>
    <s v=""/>
    <s v="Twitter Web App"/>
    <b v="0"/>
    <s v="1180030056476872705"/>
    <s v="Tweet"/>
    <n v="0"/>
    <n v="0"/>
    <m/>
    <m/>
    <m/>
    <m/>
    <m/>
    <m/>
    <m/>
    <m/>
    <n v="1"/>
    <s v="8"/>
    <s v="8"/>
    <m/>
    <m/>
    <m/>
    <m/>
    <m/>
    <m/>
    <m/>
    <m/>
    <m/>
  </r>
  <r>
    <s v="dl_research"/>
    <s v="ethejournal"/>
    <m/>
    <m/>
    <m/>
    <m/>
    <m/>
    <m/>
    <m/>
    <m/>
    <s v="No"/>
    <n v="169"/>
    <m/>
    <m/>
    <x v="0"/>
    <d v="2019-10-04T08:14:24.000"/>
    <s v="RT @ETHEjournal: JUST PUBLISHED: Online module login data as a proxy measure of student engagement: the case of myUnisa, MoyaMA, Flipgrid &amp;amp;…"/>
    <m/>
    <m/>
    <x v="1"/>
    <m/>
    <s v="http://pbs.twimg.com/profile_images/1124622820699512833/Ec7BYH5l_normal.jpg"/>
    <x v="84"/>
    <s v="https://twitter.com/#!/dl_research/status/1180033412737970176"/>
    <m/>
    <m/>
    <s v="1180033412737970176"/>
    <m/>
    <b v="0"/>
    <n v="0"/>
    <s v=""/>
    <b v="0"/>
    <s v="en"/>
    <m/>
    <s v=""/>
    <b v="0"/>
    <n v="1"/>
    <s v="1180030056476872705"/>
    <s v="Twitter for iPhone"/>
    <b v="0"/>
    <s v="1180030056476872705"/>
    <s v="Tweet"/>
    <n v="0"/>
    <n v="0"/>
    <m/>
    <m/>
    <m/>
    <m/>
    <m/>
    <m/>
    <m/>
    <m/>
    <n v="1"/>
    <s v="8"/>
    <s v="8"/>
    <n v="0"/>
    <n v="0"/>
    <n v="0"/>
    <n v="0"/>
    <n v="0"/>
    <n v="0"/>
    <n v="22"/>
    <n v="100"/>
    <n v="22"/>
  </r>
  <r>
    <s v="jimmypashley"/>
    <s v="bendobrown"/>
    <m/>
    <m/>
    <m/>
    <m/>
    <m/>
    <m/>
    <m/>
    <m/>
    <s v="No"/>
    <n v="170"/>
    <m/>
    <m/>
    <x v="0"/>
    <d v="2019-10-04T11:38:11.000"/>
    <s v="RT @BenDoBrown: This is a representation of all of the twitter activity I captured. The dots are the nodes which are accounts. The lines be…"/>
    <m/>
    <m/>
    <x v="1"/>
    <m/>
    <s v="http://pbs.twimg.com/profile_images/1006716805430169601/bwtyBHaT_normal.jpg"/>
    <x v="85"/>
    <s v="https://twitter.com/#!/jimmypashley/status/1180084697033932800"/>
    <m/>
    <m/>
    <s v="1180084697033932800"/>
    <m/>
    <b v="0"/>
    <n v="0"/>
    <s v=""/>
    <b v="0"/>
    <s v="en"/>
    <m/>
    <s v=""/>
    <b v="0"/>
    <n v="59"/>
    <s v="1168897475840827396"/>
    <s v="Twitter Web App"/>
    <b v="0"/>
    <s v="1168897475840827396"/>
    <s v="Tweet"/>
    <n v="0"/>
    <n v="0"/>
    <m/>
    <m/>
    <m/>
    <m/>
    <m/>
    <m/>
    <m/>
    <m/>
    <n v="1"/>
    <s v="3"/>
    <s v="3"/>
    <n v="0"/>
    <n v="0"/>
    <n v="0"/>
    <n v="0"/>
    <n v="0"/>
    <n v="0"/>
    <n v="25"/>
    <n v="100"/>
    <n v="25"/>
  </r>
  <r>
    <s v="iottogether"/>
    <s v="st"/>
    <m/>
    <m/>
    <m/>
    <m/>
    <m/>
    <m/>
    <m/>
    <m/>
    <s v="No"/>
    <n v="171"/>
    <m/>
    <m/>
    <x v="0"/>
    <d v="2019-10-05T02:14:10.000"/>
    <s v="RT @docassar: gephi via NodeXL https://t.co/q8kwwj2lRG_x000a_@gephi_x000a_@netwarsystem_x000a_@docassar_x000a_@chidambara09_x000a_@jon_swords_x000a_@realshawneib_x000a_@jacomyma_x000a_@st…"/>
    <s v="https://nodexlgraphgallery.org/Pages/Graph.aspx?graphID=211983"/>
    <s v="nodexlgraphgallery.org"/>
    <x v="1"/>
    <m/>
    <s v="http://pbs.twimg.com/profile_images/952858814562357248/29dpzh1w_normal.jpg"/>
    <x v="86"/>
    <s v="https://twitter.com/#!/iottogether/status/1180305147580370944"/>
    <m/>
    <m/>
    <s v="1180305147580370944"/>
    <m/>
    <b v="0"/>
    <n v="0"/>
    <s v=""/>
    <b v="0"/>
    <s v="de"/>
    <m/>
    <s v=""/>
    <b v="0"/>
    <n v="2"/>
    <s v="1180304541834723328"/>
    <s v="Retweet not"/>
    <b v="0"/>
    <s v="1180304541834723328"/>
    <s v="Tweet"/>
    <n v="0"/>
    <n v="0"/>
    <m/>
    <m/>
    <m/>
    <m/>
    <m/>
    <m/>
    <m/>
    <m/>
    <n v="1"/>
    <s v="3"/>
    <s v="3"/>
    <m/>
    <m/>
    <m/>
    <m/>
    <m/>
    <m/>
    <m/>
    <m/>
    <m/>
  </r>
  <r>
    <s v="outstandjing"/>
    <s v="rintachos"/>
    <m/>
    <m/>
    <m/>
    <m/>
    <m/>
    <m/>
    <m/>
    <m/>
    <s v="No"/>
    <n v="179"/>
    <m/>
    <m/>
    <x v="0"/>
    <d v="2019-10-05T05:57:02.000"/>
    <s v="@ismailfahmi @rintachos Duluuu banget, belajar SNA pakai NodeXL sama Gephi. Bagaimanapun, twitter ini masih jd lahan penelitian yg cukup subur ya. _x000a__x000a_Semoga makin banyak orang yg mau berbagi obrolan yg berkualitas."/>
    <m/>
    <m/>
    <x v="1"/>
    <m/>
    <s v="http://pbs.twimg.com/profile_images/527523006872961025/6rR8dgJU_normal.jpeg"/>
    <x v="87"/>
    <s v="https://twitter.com/#!/outstandjing/status/1180361232663994368"/>
    <m/>
    <m/>
    <s v="1180361232663994368"/>
    <s v="1180360071567405057"/>
    <b v="0"/>
    <n v="4"/>
    <s v="34075325"/>
    <b v="0"/>
    <s v="in"/>
    <m/>
    <s v=""/>
    <b v="0"/>
    <n v="0"/>
    <s v=""/>
    <s v="Twitter Web App"/>
    <b v="0"/>
    <s v="1180360071567405057"/>
    <s v="Tweet"/>
    <n v="0"/>
    <n v="0"/>
    <m/>
    <m/>
    <m/>
    <m/>
    <m/>
    <m/>
    <m/>
    <m/>
    <n v="1"/>
    <s v="18"/>
    <s v="18"/>
    <m/>
    <m/>
    <m/>
    <m/>
    <m/>
    <m/>
    <m/>
    <m/>
    <m/>
  </r>
  <r>
    <s v="brookskaiser"/>
    <s v="alioilhan"/>
    <m/>
    <m/>
    <m/>
    <m/>
    <m/>
    <m/>
    <m/>
    <m/>
    <s v="No"/>
    <n v="181"/>
    <m/>
    <m/>
    <x v="0"/>
    <d v="2019-10-05T07:15:18.000"/>
    <s v="@causalinf @AliOilhan For free, Basic word networks can be built using wordij and visualized / analyzed well in gephi"/>
    <m/>
    <m/>
    <x v="1"/>
    <m/>
    <s v="http://pbs.twimg.com/profile_images/3257614392/248e3b0f160a0c091906329e5dad0261_normal.png"/>
    <x v="88"/>
    <s v="https://twitter.com/#!/brookskaiser/status/1180380929577095168"/>
    <m/>
    <m/>
    <s v="1180380929577095168"/>
    <s v="1180272221799010305"/>
    <b v="0"/>
    <n v="0"/>
    <s v="392977409"/>
    <b v="0"/>
    <s v="en"/>
    <m/>
    <s v=""/>
    <b v="0"/>
    <n v="0"/>
    <s v=""/>
    <s v="Twitter for iPhone"/>
    <b v="0"/>
    <s v="1180272221799010305"/>
    <s v="Tweet"/>
    <n v="0"/>
    <n v="0"/>
    <m/>
    <m/>
    <m/>
    <m/>
    <m/>
    <m/>
    <m/>
    <m/>
    <n v="1"/>
    <s v="17"/>
    <s v="17"/>
    <m/>
    <m/>
    <m/>
    <m/>
    <m/>
    <m/>
    <m/>
    <m/>
    <m/>
  </r>
  <r>
    <s v="sbonet"/>
    <s v="eraser"/>
    <m/>
    <m/>
    <m/>
    <m/>
    <m/>
    <m/>
    <m/>
    <m/>
    <s v="No"/>
    <n v="183"/>
    <m/>
    <m/>
    <x v="1"/>
    <d v="2019-10-05T08:26:40.000"/>
    <s v="@eraser Está hecho con https://t.co/5PUk1tEbGl En este grupo de Linkedin tienes un PDF donde puedes hacer búsquedas y zoom https://t.co/5rXCPV3y7D"/>
    <s v="https://gephi.org https://www.linkedin.com/groups/8478118/"/>
    <s v="gephi.org linkedin.com"/>
    <x v="1"/>
    <m/>
    <s v="http://pbs.twimg.com/profile_images/1157588958869671936/WwkI-_nh_normal.jpg"/>
    <x v="89"/>
    <s v="https://twitter.com/#!/sbonet/status/1180398890778017792"/>
    <m/>
    <m/>
    <s v="1180398890778017792"/>
    <s v="1180396434711023616"/>
    <b v="0"/>
    <n v="0"/>
    <s v="3122211"/>
    <b v="0"/>
    <s v="es"/>
    <m/>
    <s v=""/>
    <b v="0"/>
    <n v="0"/>
    <s v=""/>
    <s v="Twitter Web App"/>
    <b v="0"/>
    <s v="1180396434711023616"/>
    <s v="Tweet"/>
    <n v="0"/>
    <n v="0"/>
    <m/>
    <m/>
    <m/>
    <m/>
    <m/>
    <m/>
    <m/>
    <m/>
    <n v="1"/>
    <s v="26"/>
    <s v="26"/>
    <n v="0"/>
    <n v="0"/>
    <n v="0"/>
    <n v="0"/>
    <n v="0"/>
    <n v="0"/>
    <n v="18"/>
    <n v="100"/>
    <n v="18"/>
  </r>
  <r>
    <s v="dylanjfoster"/>
    <s v="bendobrown"/>
    <m/>
    <m/>
    <m/>
    <m/>
    <m/>
    <m/>
    <m/>
    <m/>
    <s v="No"/>
    <n v="184"/>
    <m/>
    <m/>
    <x v="0"/>
    <d v="2019-10-05T15:30:36.000"/>
    <s v="RT @BenDoBrown: This is a representation of all of the twitter activity I captured. The dots are the nodes which are accounts. The lines be…"/>
    <m/>
    <m/>
    <x v="1"/>
    <m/>
    <s v="http://pbs.twimg.com/profile_images/1062605743088680960/Ftq7bPWT_normal.jpg"/>
    <x v="90"/>
    <s v="https://twitter.com/#!/dylanjfoster/status/1180505575953559552"/>
    <m/>
    <m/>
    <s v="1180505575953559552"/>
    <m/>
    <b v="0"/>
    <n v="0"/>
    <s v=""/>
    <b v="0"/>
    <s v="en"/>
    <m/>
    <s v=""/>
    <b v="0"/>
    <n v="60"/>
    <s v="1168897475840827396"/>
    <s v="Twitter for iPhone"/>
    <b v="0"/>
    <s v="1168897475840827396"/>
    <s v="Tweet"/>
    <n v="0"/>
    <n v="0"/>
    <m/>
    <m/>
    <m/>
    <m/>
    <m/>
    <m/>
    <m/>
    <m/>
    <n v="2"/>
    <s v="3"/>
    <s v="3"/>
    <n v="0"/>
    <n v="0"/>
    <n v="0"/>
    <n v="0"/>
    <n v="0"/>
    <n v="0"/>
    <n v="25"/>
    <n v="100"/>
    <n v="25"/>
  </r>
  <r>
    <s v="dylanjfoster"/>
    <s v="bendobrown"/>
    <m/>
    <m/>
    <m/>
    <m/>
    <m/>
    <m/>
    <m/>
    <m/>
    <s v="No"/>
    <n v="185"/>
    <m/>
    <m/>
    <x v="0"/>
    <d v="2019-10-05T15:30:41.000"/>
    <s v="RT @BenDoBrown: With this unnatural network spotted, I want to know WHO they are. I have the labels in Gephi for the nodes as the account n…"/>
    <m/>
    <m/>
    <x v="1"/>
    <m/>
    <s v="http://pbs.twimg.com/profile_images/1062605743088680960/Ftq7bPWT_normal.jpg"/>
    <x v="91"/>
    <s v="https://twitter.com/#!/dylanjfoster/status/1180505597990453248"/>
    <m/>
    <m/>
    <s v="1180505597990453248"/>
    <m/>
    <b v="0"/>
    <n v="0"/>
    <s v=""/>
    <b v="0"/>
    <s v="en"/>
    <m/>
    <s v=""/>
    <b v="0"/>
    <n v="43"/>
    <s v="1168897494664847362"/>
    <s v="Twitter for iPhone"/>
    <b v="0"/>
    <s v="1168897494664847362"/>
    <s v="Tweet"/>
    <n v="0"/>
    <n v="0"/>
    <m/>
    <m/>
    <m/>
    <m/>
    <m/>
    <m/>
    <m/>
    <m/>
    <n v="2"/>
    <s v="3"/>
    <s v="3"/>
    <n v="0"/>
    <n v="0"/>
    <n v="1"/>
    <n v="3.7037037037037037"/>
    <n v="0"/>
    <n v="0"/>
    <n v="26"/>
    <n v="96.29629629629629"/>
    <n v="27"/>
  </r>
  <r>
    <s v="socioviznet"/>
    <s v="mspowerbi"/>
    <m/>
    <m/>
    <m/>
    <m/>
    <m/>
    <m/>
    <m/>
    <m/>
    <s v="No"/>
    <n v="186"/>
    <m/>
    <m/>
    <x v="0"/>
    <d v="2019-09-28T06:06:27.000"/>
    <s v="RT @mihkal: VedÃ¤n workshoppia RajapintapÃ¤ivillÃ¤ sosiaalisen median analysoinnista. TyÃ¶kaluina @nodexl @Gephi @SocioVizNet ja @MSPowerBI _x000a__x000a_Oâ€¦"/>
    <m/>
    <m/>
    <x v="1"/>
    <m/>
    <s v="http://pbs.twimg.com/profile_images/1163543066311049218/Q-3uuSBf_normal.jpg"/>
    <x v="92"/>
    <s v="https://twitter.com/#!/socioviznet/status/1177826889009905664"/>
    <m/>
    <m/>
    <s v="1177826889009905664"/>
    <m/>
    <b v="0"/>
    <n v="0"/>
    <s v=""/>
    <b v="1"/>
    <s v="fi"/>
    <m/>
    <s v="1171438469526126594"/>
    <b v="0"/>
    <n v="2"/>
    <s v="1177509737820127235"/>
    <s v="Twitter for iPhone"/>
    <b v="0"/>
    <s v="1177509737820127235"/>
    <s v="Tweet"/>
    <n v="0"/>
    <n v="0"/>
    <m/>
    <m/>
    <m/>
    <m/>
    <m/>
    <m/>
    <m/>
    <m/>
    <n v="1"/>
    <s v="1"/>
    <s v="1"/>
    <m/>
    <m/>
    <m/>
    <m/>
    <m/>
    <m/>
    <m/>
    <m/>
    <m/>
  </r>
  <r>
    <s v="mihkal"/>
    <s v="mspowerbi"/>
    <m/>
    <m/>
    <m/>
    <m/>
    <m/>
    <m/>
    <m/>
    <m/>
    <s v="No"/>
    <n v="187"/>
    <m/>
    <m/>
    <x v="0"/>
    <d v="2019-09-27T09:06:13.000"/>
    <s v="Vedän workshoppia Rajapintapäivillä sosiaalisen median analysoinnista. Työkaluina @nodexl @Gephi @SocioVizNet ja @MSPowerBI _x000a__x000a_Osallistujille lisenssit @nodexl ja @SocioVizNet 2kk._x000a_@gephi ja @MSPowerBI ovat ilmaisia._x000a__x000a_Tervetuloa verkostoanalyysin ihmeelliseen maailmaan https://t.co/guuXh2iH1J"/>
    <s v="https://twitter.com/RajapintaCo/status/1171438469526126594"/>
    <s v="twitter.com"/>
    <x v="1"/>
    <m/>
    <s v="http://pbs.twimg.com/profile_images/2679171403/5bc192c97dd1a23ce4421a4d95b919bc_normal.png"/>
    <x v="93"/>
    <s v="https://twitter.com/#!/mihkal/status/1177509737820127235"/>
    <m/>
    <m/>
    <s v="1177509737820127235"/>
    <m/>
    <b v="0"/>
    <n v="5"/>
    <s v=""/>
    <b v="1"/>
    <s v="fi"/>
    <m/>
    <s v="1171438469526126594"/>
    <b v="0"/>
    <n v="0"/>
    <s v=""/>
    <s v="Twitter Web App"/>
    <b v="0"/>
    <s v="1177509737820127235"/>
    <s v="Tweet"/>
    <n v="0"/>
    <n v="0"/>
    <m/>
    <m/>
    <m/>
    <m/>
    <m/>
    <m/>
    <m/>
    <m/>
    <n v="1"/>
    <s v="1"/>
    <s v="1"/>
    <m/>
    <m/>
    <m/>
    <m/>
    <m/>
    <m/>
    <m/>
    <m/>
    <m/>
  </r>
  <r>
    <s v="acheca7"/>
    <s v="acheca7"/>
    <m/>
    <m/>
    <m/>
    <m/>
    <m/>
    <m/>
    <m/>
    <m/>
    <s v="No"/>
    <n v="192"/>
    <m/>
    <m/>
    <x v="2"/>
    <d v="2019-10-03T00:24:37.000"/>
    <s v="Herramienta que he descubierto hoyp: puedes visualizar grafos grandes (y ponerles colores y movidas varias que aÃºn no he aprendido) con Python + Networkx + Gephi._x000a__x000a_Python guarda el grafo con networkx, que permite escribir en .gexf y que puedes abrir con Gephi y sale algo asÃ­: https://t.co/82K7iVkis1"/>
    <m/>
    <m/>
    <x v="1"/>
    <s v="https://pbs.twimg.com/media/EF6clwrWwAEHaaT.png"/>
    <s v="https://pbs.twimg.com/media/EF6clwrWwAEHaaT.png"/>
    <x v="94"/>
    <s v="https://twitter.com/#!/acheca7/status/1179552802638565376"/>
    <m/>
    <m/>
    <s v="1179552802638565376"/>
    <m/>
    <b v="0"/>
    <n v="2"/>
    <s v=""/>
    <b v="0"/>
    <s v="es"/>
    <m/>
    <s v=""/>
    <b v="0"/>
    <n v="0"/>
    <s v=""/>
    <s v="Twitter Web Client"/>
    <b v="0"/>
    <s v="1179552802638565376"/>
    <s v="Tweet"/>
    <n v="0"/>
    <n v="0"/>
    <m/>
    <m/>
    <m/>
    <m/>
    <m/>
    <m/>
    <m/>
    <m/>
    <n v="2"/>
    <s v="5"/>
    <s v="5"/>
    <n v="0"/>
    <n v="0"/>
    <n v="0"/>
    <n v="0"/>
    <n v="0"/>
    <n v="0"/>
    <n v="45"/>
    <n v="100"/>
    <n v="45"/>
  </r>
  <r>
    <s v="acheca7"/>
    <s v="acheca7"/>
    <m/>
    <m/>
    <m/>
    <m/>
    <m/>
    <m/>
    <m/>
    <m/>
    <s v="No"/>
    <n v="193"/>
    <m/>
    <m/>
    <x v="2"/>
    <d v="2019-10-06T01:08:59.000"/>
    <s v="Proyecto felizmente terminado por ahora. He subido a Github el código junto a cosas a mejorar, por si alguien quiere echarle un ojo alguna vez a cómo hacer los grafos con Networkx y Gephi._x000a__x000a_https://t.co/P1gI57ujTK"/>
    <s v="https://github.com/AntonioCheca/MTGG"/>
    <s v="github.com"/>
    <x v="1"/>
    <m/>
    <s v="http://pbs.twimg.com/profile_images/1067896655993806848/xS_GqOP7_normal.jpg"/>
    <x v="95"/>
    <s v="https://twitter.com/#!/acheca7/status/1180651131279687683"/>
    <m/>
    <m/>
    <s v="1180651131279687683"/>
    <s v="1180499731157524480"/>
    <b v="0"/>
    <n v="1"/>
    <s v="797391710414372864"/>
    <b v="0"/>
    <s v="es"/>
    <m/>
    <s v=""/>
    <b v="0"/>
    <n v="0"/>
    <s v=""/>
    <s v="Twitter Web Client"/>
    <b v="0"/>
    <s v="1180499731157524480"/>
    <s v="Tweet"/>
    <n v="0"/>
    <n v="0"/>
    <m/>
    <m/>
    <m/>
    <m/>
    <m/>
    <m/>
    <m/>
    <m/>
    <n v="2"/>
    <s v="5"/>
    <s v="5"/>
    <n v="0"/>
    <n v="0"/>
    <n v="0"/>
    <n v="0"/>
    <n v="0"/>
    <n v="0"/>
    <n v="34"/>
    <n v="100"/>
    <n v="34"/>
  </r>
  <r>
    <s v="rya_ryzuka"/>
    <s v="rya_ryzuka"/>
    <m/>
    <m/>
    <m/>
    <m/>
    <m/>
    <m/>
    <m/>
    <m/>
    <s v="No"/>
    <n v="194"/>
    <m/>
    <m/>
    <x v="2"/>
    <d v="2019-10-06T02:28:31.000"/>
    <s v="Jaman di U*** MK metodologi penelitian tu gitu2 aja dan datarrrr banget aka membosankan. Tp sejak di P*********, MK itu jd menantang dan nyenengin karena ga cuma bahas LB, RM, teori penelitian dll. Tp dikenalin software gephi, gambit, Maxqda, dan ngolah data jd seseru itu"/>
    <m/>
    <m/>
    <x v="1"/>
    <m/>
    <s v="http://pbs.twimg.com/profile_images/1092517360454356992/4hEEvoac_normal.jpg"/>
    <x v="96"/>
    <s v="https://twitter.com/#!/rya_ryzuka/status/1180671147123232768"/>
    <m/>
    <m/>
    <s v="1180671147123232768"/>
    <m/>
    <b v="0"/>
    <n v="0"/>
    <s v=""/>
    <b v="0"/>
    <s v="in"/>
    <m/>
    <s v=""/>
    <b v="0"/>
    <n v="0"/>
    <s v=""/>
    <s v="Twitter for Android"/>
    <b v="0"/>
    <s v="1180671147123232768"/>
    <s v="Tweet"/>
    <n v="0"/>
    <n v="0"/>
    <m/>
    <m/>
    <m/>
    <m/>
    <m/>
    <m/>
    <m/>
    <m/>
    <n v="1"/>
    <s v="5"/>
    <s v="5"/>
    <n v="0"/>
    <n v="0"/>
    <n v="0"/>
    <n v="0"/>
    <n v="0"/>
    <n v="0"/>
    <n v="45"/>
    <n v="100"/>
    <n v="45"/>
  </r>
  <r>
    <s v="kemp_ebooks"/>
    <s v="kemp_ebooks"/>
    <m/>
    <m/>
    <m/>
    <m/>
    <m/>
    <m/>
    <m/>
    <m/>
    <s v="No"/>
    <n v="195"/>
    <m/>
    <m/>
    <x v="2"/>
    <d v="2019-10-06T12:24:19.000"/>
    <s v="gephi debuz a nonfrimmible toc"/>
    <m/>
    <m/>
    <x v="1"/>
    <m/>
    <s v="http://abs.twimg.com/sticky/default_profile_images/default_profile_normal.png"/>
    <x v="97"/>
    <s v="https://twitter.com/#!/kemp_ebooks/status/1180821082963693568"/>
    <m/>
    <m/>
    <s v="1180821082963693568"/>
    <m/>
    <b v="0"/>
    <n v="0"/>
    <s v=""/>
    <b v="0"/>
    <s v="en"/>
    <m/>
    <s v=""/>
    <b v="0"/>
    <n v="0"/>
    <s v=""/>
    <s v="Cheap Bots, Done Quick!"/>
    <b v="0"/>
    <s v="1180821082963693568"/>
    <s v="Tweet"/>
    <n v="0"/>
    <n v="0"/>
    <m/>
    <m/>
    <m/>
    <m/>
    <m/>
    <m/>
    <m/>
    <m/>
    <n v="1"/>
    <s v="5"/>
    <s v="5"/>
    <n v="0"/>
    <n v="0"/>
    <n v="0"/>
    <n v="0"/>
    <n v="0"/>
    <n v="0"/>
    <n v="5"/>
    <n v="100"/>
    <n v="5"/>
  </r>
  <r>
    <s v="gutewebsites"/>
    <s v="gymshark"/>
    <m/>
    <m/>
    <m/>
    <m/>
    <m/>
    <m/>
    <m/>
    <m/>
    <s v="No"/>
    <n v="196"/>
    <m/>
    <m/>
    <x v="0"/>
    <d v="2019-10-06T19:04:19.000"/>
    <s v="RT @digitacy: Visualizing @Gymshark website structure &quot;The Jellyfish&quot;_x000a__x000a_Each of those pink clusters is a category!_x000a__x000a_I analyzed 10 ecommerce…"/>
    <m/>
    <m/>
    <x v="1"/>
    <m/>
    <s v="http://pbs.twimg.com/profile_images/1043464516317732864/1oOGO81F_normal.jpg"/>
    <x v="98"/>
    <s v="https://twitter.com/#!/gutewebsites/status/1180921745718611969"/>
    <m/>
    <m/>
    <s v="1180921745718611969"/>
    <m/>
    <b v="0"/>
    <n v="0"/>
    <s v=""/>
    <b v="0"/>
    <s v="en"/>
    <m/>
    <s v=""/>
    <b v="0"/>
    <n v="6"/>
    <s v="1180905596305977344"/>
    <s v="Tweetbot for iΟS"/>
    <b v="0"/>
    <s v="1180905596305977344"/>
    <s v="Tweet"/>
    <n v="0"/>
    <n v="0"/>
    <m/>
    <m/>
    <m/>
    <m/>
    <m/>
    <m/>
    <m/>
    <m/>
    <n v="1"/>
    <s v="2"/>
    <s v="2"/>
    <m/>
    <m/>
    <m/>
    <m/>
    <m/>
    <m/>
    <m/>
    <m/>
    <m/>
  </r>
  <r>
    <s v="omo_west12"/>
    <s v="gymshark"/>
    <m/>
    <m/>
    <m/>
    <m/>
    <m/>
    <m/>
    <m/>
    <m/>
    <s v="No"/>
    <n v="198"/>
    <m/>
    <m/>
    <x v="0"/>
    <d v="2019-10-06T19:10:56.000"/>
    <s v="RT @digitacy: Visualizing @Gymshark website structure &quot;The Jellyfish&quot;_x000a__x000a_Each of those pink clusters is a category!_x000a__x000a_I analyzed 10 ecommerce…"/>
    <m/>
    <m/>
    <x v="1"/>
    <m/>
    <s v="http://pbs.twimg.com/profile_images/1175172788484747264/LNwrz4OQ_normal.jpg"/>
    <x v="99"/>
    <s v="https://twitter.com/#!/omo_west12/status/1180923411981316104"/>
    <m/>
    <m/>
    <s v="1180923411981316104"/>
    <m/>
    <b v="0"/>
    <n v="0"/>
    <s v=""/>
    <b v="0"/>
    <s v="en"/>
    <m/>
    <s v=""/>
    <b v="0"/>
    <n v="6"/>
    <s v="1180905596305977344"/>
    <s v="Twitter for Android"/>
    <b v="0"/>
    <s v="1180905596305977344"/>
    <s v="Tweet"/>
    <n v="0"/>
    <n v="0"/>
    <m/>
    <m/>
    <m/>
    <m/>
    <m/>
    <m/>
    <m/>
    <m/>
    <n v="1"/>
    <s v="2"/>
    <s v="2"/>
    <m/>
    <m/>
    <m/>
    <m/>
    <m/>
    <m/>
    <m/>
    <m/>
    <m/>
  </r>
  <r>
    <s v="henrimorrgh"/>
    <s v="gymshark"/>
    <m/>
    <m/>
    <m/>
    <m/>
    <m/>
    <m/>
    <m/>
    <m/>
    <s v="No"/>
    <n v="200"/>
    <m/>
    <m/>
    <x v="0"/>
    <d v="2019-10-06T19:28:56.000"/>
    <s v="RT @digitacy: Visualizing @Gymshark website structure &quot;The Jellyfish&quot;_x000a__x000a_Each of those pink clusters is a category!_x000a__x000a_I analyzed 10 ecommerce…"/>
    <m/>
    <m/>
    <x v="1"/>
    <m/>
    <s v="http://pbs.twimg.com/profile_images/1147172342084362240/cKvANBMd_normal.jpg"/>
    <x v="100"/>
    <s v="https://twitter.com/#!/henrimorrgh/status/1180927940596555777"/>
    <m/>
    <m/>
    <s v="1180927940596555777"/>
    <m/>
    <b v="0"/>
    <n v="0"/>
    <s v=""/>
    <b v="0"/>
    <s v="en"/>
    <m/>
    <s v=""/>
    <b v="0"/>
    <n v="6"/>
    <s v="1180905596305977344"/>
    <s v="Twitter for iPhone"/>
    <b v="0"/>
    <s v="1180905596305977344"/>
    <s v="Tweet"/>
    <n v="0"/>
    <n v="0"/>
    <m/>
    <m/>
    <m/>
    <m/>
    <m/>
    <m/>
    <m/>
    <m/>
    <n v="1"/>
    <s v="2"/>
    <s v="2"/>
    <m/>
    <m/>
    <m/>
    <m/>
    <m/>
    <m/>
    <m/>
    <m/>
    <m/>
  </r>
  <r>
    <s v="levyunipap"/>
    <s v="gymshark"/>
    <m/>
    <m/>
    <m/>
    <m/>
    <m/>
    <m/>
    <m/>
    <m/>
    <s v="No"/>
    <n v="202"/>
    <m/>
    <m/>
    <x v="0"/>
    <d v="2019-10-06T20:11:24.000"/>
    <s v="RT @digitacy: Visualizing @Gymshark website structure &quot;The Jellyfish&quot;_x000a__x000a_Each of those pink clusters is a category!_x000a__x000a_I analyzed 10 ecommerce…"/>
    <m/>
    <m/>
    <x v="1"/>
    <m/>
    <s v="http://pbs.twimg.com/profile_images/378800000285212152/49ee321fe647029af737a26867e8f8eb_normal.jpeg"/>
    <x v="101"/>
    <s v="https://twitter.com/#!/levyunipap/status/1180938630610767874"/>
    <m/>
    <m/>
    <s v="1180938630610767874"/>
    <m/>
    <b v="0"/>
    <n v="0"/>
    <s v=""/>
    <b v="0"/>
    <s v="en"/>
    <m/>
    <s v=""/>
    <b v="0"/>
    <n v="6"/>
    <s v="1180905596305977344"/>
    <s v="Twitter for Android"/>
    <b v="0"/>
    <s v="1180905596305977344"/>
    <s v="Tweet"/>
    <n v="0"/>
    <n v="0"/>
    <m/>
    <m/>
    <m/>
    <m/>
    <m/>
    <m/>
    <m/>
    <m/>
    <n v="1"/>
    <s v="2"/>
    <s v="2"/>
    <m/>
    <m/>
    <m/>
    <m/>
    <m/>
    <m/>
    <m/>
    <m/>
    <m/>
  </r>
  <r>
    <s v="f_depmann26"/>
    <s v="gymshark"/>
    <m/>
    <m/>
    <m/>
    <m/>
    <m/>
    <m/>
    <m/>
    <m/>
    <s v="No"/>
    <n v="204"/>
    <m/>
    <m/>
    <x v="0"/>
    <d v="2019-10-06T20:57:32.000"/>
    <s v="RT @digitacy: Visualizing @Gymshark website structure &quot;The Jellyfish&quot;_x000a__x000a_Each of those pink clusters is a category!_x000a__x000a_I analyzed 10 ecommerce…"/>
    <m/>
    <m/>
    <x v="1"/>
    <m/>
    <s v="http://pbs.twimg.com/profile_images/994846758776836097/M8ov9Wyi_normal.jpg"/>
    <x v="102"/>
    <s v="https://twitter.com/#!/f_depmann26/status/1180950238611140610"/>
    <m/>
    <m/>
    <s v="1180950238611140610"/>
    <m/>
    <b v="0"/>
    <n v="0"/>
    <s v=""/>
    <b v="0"/>
    <s v="en"/>
    <m/>
    <s v=""/>
    <b v="0"/>
    <n v="6"/>
    <s v="1180905596305977344"/>
    <s v="Twitter Web App"/>
    <b v="0"/>
    <s v="1180905596305977344"/>
    <s v="Tweet"/>
    <n v="0"/>
    <n v="0"/>
    <m/>
    <m/>
    <m/>
    <m/>
    <m/>
    <m/>
    <m/>
    <m/>
    <n v="1"/>
    <s v="2"/>
    <s v="2"/>
    <m/>
    <m/>
    <m/>
    <m/>
    <m/>
    <m/>
    <m/>
    <m/>
    <m/>
  </r>
  <r>
    <s v="roxmix"/>
    <s v="roxmix"/>
    <m/>
    <m/>
    <m/>
    <m/>
    <m/>
    <m/>
    <m/>
    <m/>
    <s v="No"/>
    <n v="206"/>
    <m/>
    <m/>
    <x v="2"/>
    <d v="2019-10-07T02:00:05.000"/>
    <s v="Hay trending topic de #DeboDecir ... y Debo decir valga la redundancia que hay una polarización bastante marcada. #Gephi lo dice"/>
    <m/>
    <m/>
    <x v="17"/>
    <m/>
    <s v="http://pbs.twimg.com/profile_images/1075497007207366656/LS15zm6Y_normal.jpg"/>
    <x v="103"/>
    <s v="https://twitter.com/#!/roxmix/status/1181026377807679488"/>
    <m/>
    <m/>
    <s v="1181026377807679488"/>
    <m/>
    <b v="0"/>
    <n v="0"/>
    <s v=""/>
    <b v="0"/>
    <s v="es"/>
    <m/>
    <s v=""/>
    <b v="0"/>
    <n v="0"/>
    <s v=""/>
    <s v="Twitter Web App"/>
    <b v="0"/>
    <s v="1181026377807679488"/>
    <s v="Tweet"/>
    <n v="0"/>
    <n v="0"/>
    <m/>
    <m/>
    <m/>
    <m/>
    <m/>
    <m/>
    <m/>
    <m/>
    <n v="1"/>
    <s v="5"/>
    <s v="5"/>
    <n v="0"/>
    <n v="0"/>
    <n v="0"/>
    <n v="0"/>
    <n v="0"/>
    <n v="0"/>
    <n v="20"/>
    <n v="100"/>
    <n v="20"/>
  </r>
  <r>
    <s v="brondickson"/>
    <s v="gretathunberg"/>
    <m/>
    <m/>
    <m/>
    <m/>
    <m/>
    <m/>
    <m/>
    <m/>
    <s v="No"/>
    <n v="207"/>
    <m/>
    <m/>
    <x v="0"/>
    <d v="2019-10-07T02:15:40.000"/>
    <s v="RT @NetwarSystem: @JessBots @Gephi 15) @GretaThunberg's influence isn't due to many #ExtinctionRebellion followers - it's because she has a…"/>
    <m/>
    <m/>
    <x v="18"/>
    <m/>
    <s v="http://pbs.twimg.com/profile_images/1174795527486988288/UYDCE7CB_normal.jpg"/>
    <x v="104"/>
    <s v="https://twitter.com/#!/brondickson/status/1181030298118606849"/>
    <m/>
    <m/>
    <s v="1181030298118606849"/>
    <m/>
    <b v="0"/>
    <n v="0"/>
    <s v=""/>
    <b v="0"/>
    <s v="en"/>
    <m/>
    <s v=""/>
    <b v="0"/>
    <n v="1"/>
    <s v="1181029315724509184"/>
    <s v="Twitter Web App"/>
    <b v="0"/>
    <s v="1181029315724509184"/>
    <s v="Tweet"/>
    <n v="0"/>
    <n v="0"/>
    <m/>
    <m/>
    <m/>
    <m/>
    <m/>
    <m/>
    <m/>
    <m/>
    <n v="1"/>
    <s v="6"/>
    <s v="6"/>
    <m/>
    <m/>
    <m/>
    <m/>
    <m/>
    <m/>
    <m/>
    <m/>
    <m/>
  </r>
  <r>
    <s v="brondickson"/>
    <s v="gephi"/>
    <m/>
    <m/>
    <m/>
    <m/>
    <m/>
    <m/>
    <m/>
    <m/>
    <s v="No"/>
    <n v="211"/>
    <m/>
    <m/>
    <x v="0"/>
    <d v="2019-10-07T02:15:55.000"/>
    <s v="RT @NetwarSystem: @JessBots 14) #ExtinctionRebellion's network is ponderous for @Gephi. Here are the top influencers, according to PageRank…"/>
    <m/>
    <m/>
    <x v="18"/>
    <m/>
    <s v="http://pbs.twimg.com/profile_images/1174795527486988288/UYDCE7CB_normal.jpg"/>
    <x v="105"/>
    <s v="https://twitter.com/#!/brondickson/status/1181030363683901440"/>
    <m/>
    <m/>
    <s v="1181030363683901440"/>
    <m/>
    <b v="0"/>
    <n v="0"/>
    <s v=""/>
    <b v="0"/>
    <s v="en"/>
    <m/>
    <s v=""/>
    <b v="0"/>
    <n v="1"/>
    <s v="1181026965655916544"/>
    <s v="Twitter Web App"/>
    <b v="0"/>
    <s v="1181026965655916544"/>
    <s v="Tweet"/>
    <n v="0"/>
    <n v="0"/>
    <m/>
    <m/>
    <m/>
    <m/>
    <m/>
    <m/>
    <m/>
    <m/>
    <n v="2"/>
    <s v="6"/>
    <s v="4"/>
    <m/>
    <m/>
    <m/>
    <m/>
    <m/>
    <m/>
    <m/>
    <m/>
    <m/>
  </r>
  <r>
    <s v="netwarsystem"/>
    <s v="neo4j"/>
    <m/>
    <m/>
    <m/>
    <m/>
    <m/>
    <m/>
    <m/>
    <m/>
    <s v="No"/>
    <n v="214"/>
    <m/>
    <m/>
    <x v="0"/>
    <d v="2019-09-28T11:28:56.000"/>
    <s v="@Gephi Do I work to port our GML output to a form @Graphistry will take, or get going on a @Neo4j load of this content?"/>
    <m/>
    <m/>
    <x v="1"/>
    <m/>
    <s v="http://pbs.twimg.com/profile_images/1159339028761550853/YMdASxru_normal.jpg"/>
    <x v="106"/>
    <s v="https://twitter.com/#!/netwarsystem/status/1177908041099857921"/>
    <m/>
    <m/>
    <s v="1177908041099857921"/>
    <s v="1177906530131144704"/>
    <b v="0"/>
    <n v="0"/>
    <s v="15732591"/>
    <b v="0"/>
    <s v="en"/>
    <m/>
    <s v=""/>
    <b v="0"/>
    <n v="0"/>
    <s v=""/>
    <s v="Twitter Web App"/>
    <b v="0"/>
    <s v="1177906530131144704"/>
    <s v="Tweet"/>
    <n v="0"/>
    <n v="0"/>
    <m/>
    <m/>
    <m/>
    <m/>
    <m/>
    <m/>
    <m/>
    <m/>
    <n v="1"/>
    <s v="6"/>
    <s v="6"/>
    <m/>
    <m/>
    <m/>
    <m/>
    <m/>
    <m/>
    <m/>
    <m/>
    <m/>
  </r>
  <r>
    <s v="netwarsystem"/>
    <s v="threadreaderapp"/>
    <m/>
    <m/>
    <m/>
    <m/>
    <m/>
    <m/>
    <m/>
    <m/>
    <s v="No"/>
    <n v="216"/>
    <m/>
    <m/>
    <x v="0"/>
    <d v="2019-10-07T02:19:42.000"/>
    <s v="@JessBots @Gephi @GretaThunberg @threadreaderapp unroll"/>
    <m/>
    <m/>
    <x v="1"/>
    <m/>
    <s v="http://pbs.twimg.com/profile_images/1159339028761550853/YMdASxru_normal.jpg"/>
    <x v="107"/>
    <s v="https://twitter.com/#!/netwarsystem/status/1181031316294262786"/>
    <m/>
    <m/>
    <s v="1181031316294262786"/>
    <s v="1181031254457606147"/>
    <b v="0"/>
    <n v="0"/>
    <s v="15732591"/>
    <b v="0"/>
    <s v="en"/>
    <m/>
    <s v=""/>
    <b v="0"/>
    <n v="0"/>
    <s v=""/>
    <s v="Twitter Web App"/>
    <b v="0"/>
    <s v="1181031254457606147"/>
    <s v="Tweet"/>
    <n v="0"/>
    <n v="0"/>
    <m/>
    <m/>
    <m/>
    <m/>
    <m/>
    <m/>
    <m/>
    <m/>
    <n v="1"/>
    <s v="6"/>
    <s v="6"/>
    <n v="0"/>
    <n v="0"/>
    <n v="0"/>
    <n v="0"/>
    <n v="0"/>
    <n v="0"/>
    <n v="5"/>
    <n v="100"/>
    <n v="5"/>
  </r>
  <r>
    <s v="netwarsystem"/>
    <s v="gretathunberg"/>
    <m/>
    <m/>
    <m/>
    <m/>
    <m/>
    <m/>
    <m/>
    <m/>
    <s v="No"/>
    <n v="217"/>
    <m/>
    <m/>
    <x v="0"/>
    <d v="2019-10-07T02:11:45.000"/>
    <s v="@JessBots @Gephi 15) @GretaThunberg's influence isn't due to many #ExtinctionRebellion followers - it's because she has attracted some of the very biggest accounts: https://t.co/BOKGectNaI"/>
    <m/>
    <m/>
    <x v="18"/>
    <s v="https://pbs.twimg.com/media/EGPb5dMU4AApwuM.jpg"/>
    <s v="https://pbs.twimg.com/media/EGPb5dMU4AApwuM.jpg"/>
    <x v="108"/>
    <s v="https://twitter.com/#!/netwarsystem/status/1181029315724509184"/>
    <m/>
    <m/>
    <s v="1181029315724509184"/>
    <s v="1181026965655916544"/>
    <b v="0"/>
    <n v="1"/>
    <s v="15732591"/>
    <b v="0"/>
    <s v="en"/>
    <m/>
    <s v=""/>
    <b v="0"/>
    <n v="1"/>
    <s v=""/>
    <s v="Twitter Web App"/>
    <b v="0"/>
    <s v="1181026965655916544"/>
    <s v="Tweet"/>
    <n v="0"/>
    <n v="0"/>
    <m/>
    <m/>
    <m/>
    <m/>
    <m/>
    <m/>
    <m/>
    <m/>
    <n v="3"/>
    <s v="6"/>
    <s v="6"/>
    <m/>
    <m/>
    <m/>
    <m/>
    <m/>
    <m/>
    <m/>
    <m/>
    <m/>
  </r>
  <r>
    <s v="netwarsystem"/>
    <s v="gretathunberg"/>
    <m/>
    <m/>
    <m/>
    <m/>
    <m/>
    <m/>
    <m/>
    <m/>
    <s v="No"/>
    <n v="218"/>
    <m/>
    <m/>
    <x v="0"/>
    <d v="2019-10-07T02:19:28.000"/>
    <s v="@JessBots @Gephi @GretaThunberg 16) That's enough of that. Any requests?"/>
    <m/>
    <m/>
    <x v="1"/>
    <m/>
    <s v="http://pbs.twimg.com/profile_images/1159339028761550853/YMdASxru_normal.jpg"/>
    <x v="109"/>
    <s v="https://twitter.com/#!/netwarsystem/status/1181031254457606147"/>
    <m/>
    <m/>
    <s v="1181031254457606147"/>
    <s v="1181029315724509184"/>
    <b v="0"/>
    <n v="0"/>
    <s v="15732591"/>
    <b v="0"/>
    <s v="en"/>
    <m/>
    <s v=""/>
    <b v="0"/>
    <n v="0"/>
    <s v=""/>
    <s v="Twitter Web App"/>
    <b v="0"/>
    <s v="1181029315724509184"/>
    <s v="Tweet"/>
    <n v="0"/>
    <n v="0"/>
    <m/>
    <m/>
    <m/>
    <m/>
    <m/>
    <m/>
    <m/>
    <m/>
    <n v="3"/>
    <s v="6"/>
    <s v="6"/>
    <m/>
    <m/>
    <m/>
    <m/>
    <m/>
    <m/>
    <m/>
    <m/>
    <m/>
  </r>
  <r>
    <s v="netwarsystem"/>
    <s v="jessbots"/>
    <m/>
    <m/>
    <m/>
    <m/>
    <m/>
    <m/>
    <m/>
    <m/>
    <s v="No"/>
    <n v="220"/>
    <m/>
    <m/>
    <x v="1"/>
    <d v="2019-10-07T02:02:25.000"/>
    <s v="@JessBots 14) #ExtinctionRebellion's network is ponderous for @Gephi. Here are the top influencers, according to PageRank. https://t.co/go09n7xxQF"/>
    <m/>
    <m/>
    <x v="18"/>
    <s v="https://pbs.twimg.com/media/EGPZwrJVUAAa269.png"/>
    <s v="https://pbs.twimg.com/media/EGPZwrJVUAAa269.png"/>
    <x v="110"/>
    <s v="https://twitter.com/#!/netwarsystem/status/1181026965655916544"/>
    <m/>
    <m/>
    <s v="1181026965655916544"/>
    <s v="1180969260102762496"/>
    <b v="0"/>
    <n v="1"/>
    <s v="15732591"/>
    <b v="0"/>
    <s v="en"/>
    <m/>
    <s v=""/>
    <b v="0"/>
    <n v="1"/>
    <s v=""/>
    <s v="Twitter Web App"/>
    <b v="0"/>
    <s v="1180969260102762496"/>
    <s v="Tweet"/>
    <n v="0"/>
    <n v="0"/>
    <m/>
    <m/>
    <m/>
    <m/>
    <m/>
    <m/>
    <m/>
    <m/>
    <n v="4"/>
    <s v="6"/>
    <s v="6"/>
    <n v="1"/>
    <n v="6.25"/>
    <n v="0"/>
    <n v="0"/>
    <n v="0"/>
    <n v="0"/>
    <n v="15"/>
    <n v="93.75"/>
    <n v="16"/>
  </r>
  <r>
    <s v="damien_liccia"/>
    <s v="perseis13"/>
    <m/>
    <m/>
    <m/>
    <m/>
    <m/>
    <m/>
    <m/>
    <m/>
    <s v="No"/>
    <n v="224"/>
    <m/>
    <m/>
    <x v="1"/>
    <d v="2019-10-07T07:54:02.000"/>
    <s v="@Perseis13 Oui on peut dire ça ! Après celle-là est un brouillon. D'habitude je réalise cela avec le logiciel gephi, mais je me suis amusé à reproduire le process habituel sur R et ma foi le rendu est sympathique."/>
    <m/>
    <m/>
    <x v="1"/>
    <m/>
    <s v="http://pbs.twimg.com/profile_images/1152305127031750656/H3r0TSVW_normal.jpg"/>
    <x v="111"/>
    <s v="https://twitter.com/#!/damien_liccia/status/1181115451423768579"/>
    <m/>
    <m/>
    <s v="1181115451423768579"/>
    <s v="1181113974244425728"/>
    <b v="0"/>
    <n v="1"/>
    <s v="121563712"/>
    <b v="0"/>
    <s v="fr"/>
    <m/>
    <s v=""/>
    <b v="0"/>
    <n v="0"/>
    <s v=""/>
    <s v="Twitter Web App"/>
    <b v="0"/>
    <s v="1181113974244425728"/>
    <s v="Tweet"/>
    <n v="0"/>
    <n v="0"/>
    <m/>
    <m/>
    <m/>
    <m/>
    <m/>
    <m/>
    <m/>
    <m/>
    <n v="1"/>
    <s v="25"/>
    <s v="25"/>
    <n v="0"/>
    <n v="0"/>
    <n v="1"/>
    <n v="2.5641025641025643"/>
    <n v="0"/>
    <n v="0"/>
    <n v="38"/>
    <n v="97.43589743589743"/>
    <n v="39"/>
  </r>
  <r>
    <s v="svtux"/>
    <s v="fcahen"/>
    <m/>
    <m/>
    <m/>
    <m/>
    <m/>
    <m/>
    <m/>
    <m/>
    <s v="No"/>
    <n v="225"/>
    <m/>
    <m/>
    <x v="0"/>
    <d v="2019-10-06T10:08:21.000"/>
    <s v="@PetitPixel29 @FCahen Merci 😊🥰_x000a_Je suis flatté ! Et je peux dire ici que je trouve ton travail avec Gephi dans ta discipline juste génial 👍"/>
    <m/>
    <m/>
    <x v="1"/>
    <m/>
    <s v="http://pbs.twimg.com/profile_images/1012021842876551171/JFJSXYyn_normal.jpg"/>
    <x v="112"/>
    <s v="https://twitter.com/#!/svtux/status/1180786866620178432"/>
    <m/>
    <m/>
    <s v="1180786866620178432"/>
    <s v="1180766276467253248"/>
    <b v="0"/>
    <n v="1"/>
    <s v="910548929753870336"/>
    <b v="0"/>
    <s v="fr"/>
    <m/>
    <s v=""/>
    <b v="0"/>
    <n v="0"/>
    <s v=""/>
    <s v="Twitter Web App"/>
    <b v="0"/>
    <s v="1180766276467253248"/>
    <s v="Tweet"/>
    <n v="0"/>
    <n v="0"/>
    <m/>
    <m/>
    <m/>
    <m/>
    <m/>
    <m/>
    <m/>
    <m/>
    <n v="1"/>
    <s v="12"/>
    <s v="12"/>
    <m/>
    <m/>
    <m/>
    <m/>
    <m/>
    <m/>
    <m/>
    <m/>
    <m/>
  </r>
  <r>
    <s v="petitpixel29"/>
    <s v="svtux"/>
    <m/>
    <m/>
    <m/>
    <m/>
    <m/>
    <m/>
    <m/>
    <m/>
    <s v="Yes"/>
    <n v="227"/>
    <m/>
    <m/>
    <x v="0"/>
    <d v="2019-10-06T08:47:47.000"/>
    <s v="@FCahen @SVTux … je m'y suis plongée. Quand j'ai découvert Gephi et que j'ai commencé à l'utiliser, en fait ! 😉"/>
    <m/>
    <m/>
    <x v="1"/>
    <m/>
    <s v="http://pbs.twimg.com/profile_images/989966974250815490/mxZpvkc6_normal.jpg"/>
    <x v="113"/>
    <s v="https://twitter.com/#!/petitpixel29/status/1180766590658371584"/>
    <m/>
    <m/>
    <s v="1180766590658371584"/>
    <s v="1180766276467253248"/>
    <b v="0"/>
    <n v="2"/>
    <s v="910548929753870336"/>
    <b v="0"/>
    <s v="fr"/>
    <m/>
    <s v=""/>
    <b v="0"/>
    <n v="0"/>
    <s v=""/>
    <s v="Twitter for Android"/>
    <b v="0"/>
    <s v="1180766276467253248"/>
    <s v="Tweet"/>
    <n v="0"/>
    <n v="0"/>
    <m/>
    <m/>
    <m/>
    <m/>
    <m/>
    <m/>
    <m/>
    <m/>
    <n v="2"/>
    <s v="12"/>
    <s v="12"/>
    <m/>
    <m/>
    <m/>
    <m/>
    <m/>
    <m/>
    <m/>
    <m/>
    <m/>
  </r>
  <r>
    <s v="petitpixel29"/>
    <s v="svtux"/>
    <m/>
    <m/>
    <m/>
    <m/>
    <m/>
    <m/>
    <m/>
    <m/>
    <s v="Yes"/>
    <n v="228"/>
    <m/>
    <m/>
    <x v="0"/>
    <d v="2019-10-06T09:26:58.000"/>
    <s v="@FCahen @SVTux Il faut avoir un temps vaguement &quot;officiel&quot;, et pouvoir utiliser un diaporama, projeter Gephi, avoir une attention un peu suivie pendant 20-30 minutes."/>
    <m/>
    <m/>
    <x v="1"/>
    <m/>
    <s v="http://pbs.twimg.com/profile_images/989966974250815490/mxZpvkc6_normal.jpg"/>
    <x v="114"/>
    <s v="https://twitter.com/#!/petitpixel29/status/1180776452112965632"/>
    <m/>
    <m/>
    <s v="1180776452112965632"/>
    <s v="1180771858356023296"/>
    <b v="0"/>
    <n v="2"/>
    <s v="216828876"/>
    <b v="0"/>
    <s v="fr"/>
    <m/>
    <s v=""/>
    <b v="0"/>
    <n v="0"/>
    <s v=""/>
    <s v="Twitter for Android"/>
    <b v="0"/>
    <s v="1180771858356023296"/>
    <s v="Tweet"/>
    <n v="0"/>
    <n v="0"/>
    <m/>
    <m/>
    <m/>
    <m/>
    <m/>
    <m/>
    <m/>
    <m/>
    <n v="2"/>
    <s v="12"/>
    <s v="12"/>
    <m/>
    <m/>
    <m/>
    <m/>
    <m/>
    <m/>
    <m/>
    <m/>
    <m/>
  </r>
  <r>
    <s v="petitpixel29"/>
    <s v="yrochat"/>
    <m/>
    <m/>
    <m/>
    <m/>
    <m/>
    <m/>
    <m/>
    <m/>
    <s v="No"/>
    <n v="229"/>
    <m/>
    <m/>
    <x v="0"/>
    <d v="2019-10-07T09:38:19.000"/>
    <s v="@GrandjeanMartin @FCahen @Gephi @yrochat Bonjour @GrandjeanMartin, et merci pour le retour ! Puis-je vous ajouter à notre liste de diffusion sur les graphes en littérature ? Je n'ai pas beaucoup de temps là tout de suite pour échanger, mais je serai ravie le le faire ultérieurement ! 🙂😀😃"/>
    <m/>
    <m/>
    <x v="1"/>
    <m/>
    <s v="http://pbs.twimg.com/profile_images/989966974250815490/mxZpvkc6_normal.jpg"/>
    <x v="115"/>
    <s v="https://twitter.com/#!/petitpixel29/status/1181141694831628288"/>
    <m/>
    <m/>
    <s v="1181141694831628288"/>
    <s v="1181140262527086592"/>
    <b v="0"/>
    <n v="0"/>
    <s v="369689042"/>
    <b v="0"/>
    <s v="fr"/>
    <m/>
    <s v=""/>
    <b v="0"/>
    <n v="0"/>
    <s v=""/>
    <s v="Twitter for Android"/>
    <b v="0"/>
    <s v="1181140262527086592"/>
    <s v="Tweet"/>
    <n v="0"/>
    <n v="0"/>
    <m/>
    <m/>
    <m/>
    <m/>
    <m/>
    <m/>
    <m/>
    <m/>
    <n v="1"/>
    <s v="12"/>
    <s v="12"/>
    <m/>
    <m/>
    <m/>
    <m/>
    <m/>
    <m/>
    <m/>
    <m/>
    <m/>
  </r>
  <r>
    <s v="grandjeanmartin"/>
    <s v="yrochat"/>
    <m/>
    <m/>
    <m/>
    <m/>
    <m/>
    <m/>
    <m/>
    <m/>
    <s v="No"/>
    <n v="230"/>
    <m/>
    <m/>
    <x v="0"/>
    <d v="2019-10-07T09:32:37.000"/>
    <s v="@PetitPixel29 @FCahen @Gephi Et je vois que @yrochat a déjà pointé vers notre projet d’il y a quelques années (https://t.co/HnXPiLYbNm voir aussi le papier dans la rubrique « about »), plus proche de votre corpus francophone et destiné à un usage réflexif/pédagogique."/>
    <s v="https://maladesimaginaires.github.io/intnetviz/"/>
    <s v="github.io"/>
    <x v="1"/>
    <m/>
    <s v="http://pbs.twimg.com/profile_images/1004708592031854592/RByEz26V_normal.jpg"/>
    <x v="116"/>
    <s v="https://twitter.com/#!/grandjeanmartin/status/1181140262527086592"/>
    <m/>
    <m/>
    <s v="1181140262527086592"/>
    <s v="1181139783676039169"/>
    <b v="0"/>
    <n v="2"/>
    <s v="369689042"/>
    <b v="0"/>
    <s v="fr"/>
    <m/>
    <s v=""/>
    <b v="0"/>
    <n v="0"/>
    <s v=""/>
    <s v="TweetDeck"/>
    <b v="0"/>
    <s v="1181139783676039169"/>
    <s v="Tweet"/>
    <n v="0"/>
    <n v="0"/>
    <m/>
    <m/>
    <m/>
    <m/>
    <m/>
    <m/>
    <m/>
    <m/>
    <n v="2"/>
    <s v="12"/>
    <s v="12"/>
    <m/>
    <m/>
    <m/>
    <m/>
    <m/>
    <m/>
    <m/>
    <m/>
    <m/>
  </r>
  <r>
    <s v="grandjeanmartin"/>
    <s v="yrochat"/>
    <m/>
    <m/>
    <m/>
    <m/>
    <m/>
    <m/>
    <m/>
    <m/>
    <s v="No"/>
    <n v="231"/>
    <m/>
    <m/>
    <x v="0"/>
    <d v="2019-10-07T09:59:51.000"/>
    <s v="@PetitPixel29 @FCahen @Gephi @yrochat Très bien, à votre disposition !"/>
    <m/>
    <m/>
    <x v="1"/>
    <m/>
    <s v="http://pbs.twimg.com/profile_images/1004708592031854592/RByEz26V_normal.jpg"/>
    <x v="117"/>
    <s v="https://twitter.com/#!/grandjeanmartin/status/1181147113746509824"/>
    <m/>
    <m/>
    <s v="1181147113746509824"/>
    <s v="1181141694831628288"/>
    <b v="0"/>
    <n v="1"/>
    <s v="910548929753870336"/>
    <b v="0"/>
    <s v="fr"/>
    <m/>
    <s v=""/>
    <b v="0"/>
    <n v="0"/>
    <s v=""/>
    <s v="TweetDeck"/>
    <b v="0"/>
    <s v="1181141694831628288"/>
    <s v="Tweet"/>
    <n v="0"/>
    <n v="0"/>
    <m/>
    <m/>
    <m/>
    <m/>
    <m/>
    <m/>
    <m/>
    <m/>
    <n v="2"/>
    <s v="12"/>
    <s v="12"/>
    <m/>
    <m/>
    <m/>
    <m/>
    <m/>
    <m/>
    <m/>
    <m/>
    <m/>
  </r>
  <r>
    <s v="grandjeanmartin"/>
    <s v="fcahen"/>
    <m/>
    <m/>
    <m/>
    <m/>
    <m/>
    <m/>
    <m/>
    <m/>
    <s v="No"/>
    <n v="235"/>
    <m/>
    <m/>
    <x v="0"/>
    <d v="2019-10-07T09:30:43.000"/>
    <s v="@PetitPixel29 @FCahen Bonjour @PetitPixel29, et merci @FCahen pour la mise en contact! Super votre introduction à Bajazet avec des graphes et votre usage de @Gephi. Je m’étais bien amusé avec Shakespeare (https://t.co/HJCRU1XT7Y), sans être un spécialiste de littérature."/>
    <s v="http://www.martingrandjean.ch/network-visualization-shakespeare/"/>
    <s v="martingrandjean.ch"/>
    <x v="1"/>
    <m/>
    <s v="http://pbs.twimg.com/profile_images/1004708592031854592/RByEz26V_normal.jpg"/>
    <x v="118"/>
    <s v="https://twitter.com/#!/grandjeanmartin/status/1181139783676039169"/>
    <m/>
    <m/>
    <s v="1181139783676039169"/>
    <s v="1180921778669002755"/>
    <b v="0"/>
    <n v="1"/>
    <s v="910548929753870336"/>
    <b v="0"/>
    <s v="fr"/>
    <m/>
    <s v=""/>
    <b v="0"/>
    <n v="0"/>
    <s v=""/>
    <s v="TweetDeck"/>
    <b v="0"/>
    <s v="1180921778669002755"/>
    <s v="Tweet"/>
    <n v="0"/>
    <n v="0"/>
    <m/>
    <m/>
    <m/>
    <m/>
    <m/>
    <m/>
    <m/>
    <m/>
    <n v="3"/>
    <s v="12"/>
    <s v="12"/>
    <m/>
    <m/>
    <m/>
    <m/>
    <m/>
    <m/>
    <m/>
    <m/>
    <m/>
  </r>
  <r>
    <s v="milaniolivera"/>
    <s v="gymshark"/>
    <m/>
    <m/>
    <m/>
    <m/>
    <m/>
    <m/>
    <m/>
    <m/>
    <s v="No"/>
    <n v="246"/>
    <m/>
    <m/>
    <x v="0"/>
    <d v="2019-10-07T10:23:06.000"/>
    <s v="RT @digitacy: Visualizing @Gymshark website structure &quot;The Jellyfish&quot;_x000a__x000a_Each of those pink clusters is a category!_x000a__x000a_I analyzed 10 ecommerce…"/>
    <m/>
    <m/>
    <x v="1"/>
    <m/>
    <s v="http://pbs.twimg.com/profile_images/549477928493264896/UCgbD7LW_normal.jpeg"/>
    <x v="119"/>
    <s v="https://twitter.com/#!/milaniolivera/status/1181152965924667393"/>
    <m/>
    <m/>
    <s v="1181152965924667393"/>
    <m/>
    <b v="0"/>
    <n v="0"/>
    <s v=""/>
    <b v="0"/>
    <s v="en"/>
    <m/>
    <s v=""/>
    <b v="0"/>
    <n v="10"/>
    <s v="1180905596305977344"/>
    <s v="Twitter Web App"/>
    <b v="0"/>
    <s v="1180905596305977344"/>
    <s v="Tweet"/>
    <n v="0"/>
    <n v="0"/>
    <m/>
    <m/>
    <m/>
    <m/>
    <m/>
    <m/>
    <m/>
    <m/>
    <n v="1"/>
    <s v="2"/>
    <s v="2"/>
    <m/>
    <m/>
    <m/>
    <m/>
    <m/>
    <m/>
    <m/>
    <m/>
    <m/>
  </r>
  <r>
    <s v="mikaeldewabrata"/>
    <s v="gymshark"/>
    <m/>
    <m/>
    <m/>
    <m/>
    <m/>
    <m/>
    <m/>
    <m/>
    <s v="No"/>
    <n v="248"/>
    <m/>
    <m/>
    <x v="0"/>
    <d v="2019-10-07T10:36:23.000"/>
    <s v="RT @digitacy: Visualizing @Gymshark website structure &quot;The Jellyfish&quot;_x000a__x000a_Each of those pink clusters is a category!_x000a__x000a_I analyzed 10 ecommerce…"/>
    <m/>
    <m/>
    <x v="1"/>
    <m/>
    <s v="http://pbs.twimg.com/profile_images/1031843601129455617/r3x5W7Zr_normal.jpg"/>
    <x v="120"/>
    <s v="https://twitter.com/#!/mikaeldewabrata/status/1181156307404914688"/>
    <m/>
    <m/>
    <s v="1181156307404914688"/>
    <m/>
    <b v="0"/>
    <n v="0"/>
    <s v=""/>
    <b v="0"/>
    <s v="en"/>
    <m/>
    <s v=""/>
    <b v="0"/>
    <n v="10"/>
    <s v="1180905596305977344"/>
    <s v="Twitter for Android"/>
    <b v="0"/>
    <s v="1180905596305977344"/>
    <s v="Tweet"/>
    <n v="0"/>
    <n v="0"/>
    <m/>
    <m/>
    <m/>
    <m/>
    <m/>
    <m/>
    <m/>
    <m/>
    <n v="1"/>
    <s v="2"/>
    <s v="2"/>
    <m/>
    <m/>
    <m/>
    <m/>
    <m/>
    <m/>
    <m/>
    <m/>
    <m/>
  </r>
  <r>
    <s v="newdesignkievua"/>
    <s v="gymshark"/>
    <m/>
    <m/>
    <m/>
    <m/>
    <m/>
    <m/>
    <m/>
    <m/>
    <s v="No"/>
    <n v="250"/>
    <m/>
    <m/>
    <x v="0"/>
    <d v="2019-10-07T12:03:14.000"/>
    <s v="RT @digitacy: Visualizing @Gymshark website structure &quot;The Jellyfish&quot;_x000a__x000a_Each of those pink clusters is a category!_x000a__x000a_I analyzed 10 ecommerce…"/>
    <m/>
    <m/>
    <x v="1"/>
    <m/>
    <s v="http://pbs.twimg.com/profile_images/1855021756/NewDesign_Social_normal.jpg"/>
    <x v="121"/>
    <s v="https://twitter.com/#!/newdesignkievua/status/1181178167010181122"/>
    <m/>
    <m/>
    <s v="1181178167010181122"/>
    <m/>
    <b v="0"/>
    <n v="0"/>
    <s v=""/>
    <b v="0"/>
    <s v="en"/>
    <m/>
    <s v=""/>
    <b v="0"/>
    <n v="10"/>
    <s v="1180905596305977344"/>
    <s v="Twitter Web App"/>
    <b v="0"/>
    <s v="1180905596305977344"/>
    <s v="Tweet"/>
    <n v="0"/>
    <n v="0"/>
    <m/>
    <m/>
    <m/>
    <m/>
    <m/>
    <m/>
    <m/>
    <m/>
    <n v="1"/>
    <s v="2"/>
    <s v="2"/>
    <m/>
    <m/>
    <m/>
    <m/>
    <m/>
    <m/>
    <m/>
    <m/>
    <m/>
  </r>
  <r>
    <s v="andrea_moro"/>
    <s v="gephi"/>
    <m/>
    <m/>
    <m/>
    <m/>
    <m/>
    <m/>
    <m/>
    <m/>
    <s v="No"/>
    <n v="252"/>
    <m/>
    <m/>
    <x v="0"/>
    <d v="2019-10-07T13:01:03.000"/>
    <s v="@digitacy @Gymshark @screamingfrog @GCPcloud @Gephi Wonder what's your take away after having literally burned time, money and &quot;polluted&quot; the world with something that - as per your admission - didn't give anything in return."/>
    <m/>
    <m/>
    <x v="1"/>
    <m/>
    <s v="http://pbs.twimg.com/profile_images/1153193466618359809/n6RWQLml_normal.jpg"/>
    <x v="122"/>
    <s v="https://twitter.com/#!/andrea_moro/status/1181192714848735232"/>
    <m/>
    <m/>
    <s v="1181192714848735232"/>
    <s v="1180905596305977344"/>
    <b v="0"/>
    <n v="0"/>
    <s v="1093863728616038402"/>
    <b v="0"/>
    <s v="en"/>
    <m/>
    <s v=""/>
    <b v="0"/>
    <n v="0"/>
    <s v=""/>
    <s v="Twitter Web App"/>
    <b v="0"/>
    <s v="1180905596305977344"/>
    <s v="Tweet"/>
    <n v="0"/>
    <n v="0"/>
    <m/>
    <m/>
    <m/>
    <m/>
    <m/>
    <m/>
    <m/>
    <m/>
    <n v="1"/>
    <s v="2"/>
    <s v="4"/>
    <m/>
    <m/>
    <m/>
    <m/>
    <m/>
    <m/>
    <m/>
    <m/>
    <m/>
  </r>
  <r>
    <s v="agephipopart"/>
    <s v="casper"/>
    <m/>
    <m/>
    <m/>
    <m/>
    <m/>
    <m/>
    <m/>
    <m/>
    <s v="No"/>
    <n v="257"/>
    <m/>
    <m/>
    <x v="0"/>
    <d v="2019-10-07T13:48:31.000"/>
    <s v="RT @digitacy: Visualizing @Casper website structure &quot;The Supernova&quot;_x000a__x000a_I analyzed 10 ecommerce websites, crawled 50M+ pages with @screamingfr…"/>
    <m/>
    <m/>
    <x v="1"/>
    <m/>
    <s v="http://pbs.twimg.com/profile_images/956112831845404672/8OQY7Ezm_normal.jpg"/>
    <x v="123"/>
    <s v="https://twitter.com/#!/agephipopart/status/1181204659500924928"/>
    <m/>
    <m/>
    <s v="1181204659500924928"/>
    <m/>
    <b v="0"/>
    <n v="0"/>
    <s v=""/>
    <b v="0"/>
    <s v="en"/>
    <m/>
    <s v=""/>
    <b v="0"/>
    <n v="1"/>
    <s v="1181197931073998848"/>
    <s v="TweetDeck"/>
    <b v="0"/>
    <s v="1181197931073998848"/>
    <s v="Tweet"/>
    <n v="0"/>
    <n v="0"/>
    <m/>
    <m/>
    <m/>
    <m/>
    <m/>
    <m/>
    <m/>
    <m/>
    <n v="1"/>
    <s v="2"/>
    <s v="2"/>
    <n v="0"/>
    <n v="0"/>
    <n v="0"/>
    <n v="0"/>
    <n v="0"/>
    <n v="0"/>
    <n v="18"/>
    <n v="100"/>
    <n v="18"/>
  </r>
  <r>
    <s v="mario_angst_sci"/>
    <s v="rmflight"/>
    <m/>
    <m/>
    <m/>
    <m/>
    <m/>
    <m/>
    <m/>
    <m/>
    <s v="No"/>
    <n v="259"/>
    <m/>
    <m/>
    <x v="0"/>
    <d v="2019-10-07T15:17:05.000"/>
    <s v="@thomasp85 @rmflight It's amazing, that's gonna be my new top rec in teaching now! Thoughts on multi-level graphs? That's where I still resort to Gephi - I find it useful to tweak layout algos separately for different levels of a ml graph, eg. banner pic for a non-informative but pretty example"/>
    <m/>
    <m/>
    <x v="1"/>
    <m/>
    <s v="http://pbs.twimg.com/profile_images/930806761459736576/9cX_lrSY_normal.jpg"/>
    <x v="124"/>
    <s v="https://twitter.com/#!/mario_angst_sci/status/1181226948393160705"/>
    <m/>
    <m/>
    <s v="1181226948393160705"/>
    <s v="1178937278976200705"/>
    <b v="0"/>
    <n v="0"/>
    <s v="611597719"/>
    <b v="0"/>
    <s v="en"/>
    <m/>
    <s v=""/>
    <b v="0"/>
    <n v="0"/>
    <s v=""/>
    <s v="Twitter Web App"/>
    <b v="0"/>
    <s v="1178937278976200705"/>
    <s v="Tweet"/>
    <n v="0"/>
    <n v="0"/>
    <m/>
    <m/>
    <m/>
    <m/>
    <m/>
    <m/>
    <m/>
    <m/>
    <n v="1"/>
    <s v="16"/>
    <s v="16"/>
    <m/>
    <m/>
    <m/>
    <m/>
    <m/>
    <m/>
    <m/>
    <m/>
    <m/>
  </r>
  <r>
    <s v="nohemidecampos"/>
    <s v="gymshark"/>
    <m/>
    <m/>
    <m/>
    <m/>
    <m/>
    <m/>
    <m/>
    <m/>
    <s v="No"/>
    <n v="261"/>
    <m/>
    <m/>
    <x v="0"/>
    <d v="2019-10-07T15:39:12.000"/>
    <s v="RT @digitacy: Visualizing @Gymshark website structure &quot;The Jellyfish&quot;_x000a__x000a_Each of those pink clusters is a category!_x000a__x000a_I analyzed 10 ecommerce…"/>
    <m/>
    <m/>
    <x v="1"/>
    <m/>
    <s v="http://pbs.twimg.com/profile_images/1172681996423892993/fEf1fj8N_normal.jpg"/>
    <x v="125"/>
    <s v="https://twitter.com/#!/nohemidecampos/status/1181232514792394753"/>
    <m/>
    <m/>
    <s v="1181232514792394753"/>
    <m/>
    <b v="0"/>
    <n v="0"/>
    <s v=""/>
    <b v="0"/>
    <s v="en"/>
    <m/>
    <s v=""/>
    <b v="0"/>
    <n v="10"/>
    <s v="1180905596305977344"/>
    <s v="Twitter for Android"/>
    <b v="0"/>
    <s v="1180905596305977344"/>
    <s v="Tweet"/>
    <n v="0"/>
    <n v="0"/>
    <m/>
    <m/>
    <m/>
    <m/>
    <m/>
    <m/>
    <m/>
    <m/>
    <n v="1"/>
    <s v="2"/>
    <s v="2"/>
    <m/>
    <m/>
    <m/>
    <m/>
    <m/>
    <m/>
    <m/>
    <m/>
    <m/>
  </r>
  <r>
    <s v="docassar"/>
    <s v="rmaranhao"/>
    <m/>
    <m/>
    <m/>
    <m/>
    <m/>
    <m/>
    <m/>
    <m/>
    <s v="No"/>
    <n v="263"/>
    <m/>
    <m/>
    <x v="0"/>
    <d v="2019-10-05T02:11:33.000"/>
    <s v="gephi via NodeXL https://t.co/gpMguN0VKq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805"/>
    <s v="nodexlgraphgallery.org"/>
    <x v="19"/>
    <m/>
    <s v="http://pbs.twimg.com/profile_images/993645134372798469/pAZy1Q6j_normal.jpg"/>
    <x v="126"/>
    <s v="https://twitter.com/#!/docassar/status/1180304489124958208"/>
    <m/>
    <m/>
    <s v="1180304489124958208"/>
    <m/>
    <b v="0"/>
    <n v="0"/>
    <s v=""/>
    <b v="0"/>
    <s v="de"/>
    <m/>
    <s v=""/>
    <b v="0"/>
    <n v="1"/>
    <s v=""/>
    <s v="Twitter Web Client"/>
    <b v="0"/>
    <s v="1180304489124958208"/>
    <s v="Tweet"/>
    <n v="0"/>
    <n v="0"/>
    <m/>
    <m/>
    <m/>
    <m/>
    <m/>
    <m/>
    <m/>
    <m/>
    <n v="4"/>
    <s v="3"/>
    <s v="3"/>
    <m/>
    <m/>
    <m/>
    <m/>
    <m/>
    <m/>
    <m/>
    <m/>
    <m/>
  </r>
  <r>
    <s v="docassar"/>
    <s v="rmaranhao"/>
    <m/>
    <m/>
    <m/>
    <m/>
    <m/>
    <m/>
    <m/>
    <m/>
    <s v="No"/>
    <n v="264"/>
    <m/>
    <m/>
    <x v="0"/>
    <d v="2019-10-05T02:11:46.000"/>
    <s v="gephi via NodeXL https://t.co/q8kwwj2lRG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983"/>
    <s v="nodexlgraphgallery.org"/>
    <x v="19"/>
    <m/>
    <s v="http://pbs.twimg.com/profile_images/993645134372798469/pAZy1Q6j_normal.jpg"/>
    <x v="127"/>
    <s v="https://twitter.com/#!/docassar/status/1180304541834723328"/>
    <m/>
    <m/>
    <s v="1180304541834723328"/>
    <m/>
    <b v="0"/>
    <n v="1"/>
    <s v=""/>
    <b v="0"/>
    <s v="de"/>
    <m/>
    <s v=""/>
    <b v="0"/>
    <n v="2"/>
    <s v=""/>
    <s v="Twitter Web Client"/>
    <b v="0"/>
    <s v="1180304541834723328"/>
    <s v="Tweet"/>
    <n v="0"/>
    <n v="0"/>
    <m/>
    <m/>
    <m/>
    <m/>
    <m/>
    <m/>
    <m/>
    <m/>
    <n v="4"/>
    <s v="3"/>
    <s v="3"/>
    <m/>
    <m/>
    <m/>
    <m/>
    <m/>
    <m/>
    <m/>
    <m/>
    <m/>
  </r>
  <r>
    <s v="docassar"/>
    <s v="rmaranhao"/>
    <m/>
    <m/>
    <m/>
    <m/>
    <m/>
    <m/>
    <m/>
    <m/>
    <s v="No"/>
    <n v="265"/>
    <m/>
    <m/>
    <x v="0"/>
    <d v="2019-10-07T16:25:10.000"/>
    <s v="gephi via NodeXL https://t.co/gpMguN0VKq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805"/>
    <s v="nodexlgraphgallery.org"/>
    <x v="19"/>
    <m/>
    <s v="http://pbs.twimg.com/profile_images/993645134372798469/pAZy1Q6j_normal.jpg"/>
    <x v="128"/>
    <s v="https://twitter.com/#!/docassar/status/1181244082322051072"/>
    <m/>
    <m/>
    <s v="1181244082322051072"/>
    <m/>
    <b v="0"/>
    <n v="2"/>
    <s v=""/>
    <b v="0"/>
    <s v="de"/>
    <m/>
    <s v=""/>
    <b v="0"/>
    <n v="1"/>
    <s v=""/>
    <s v="Twitter Web Client"/>
    <b v="0"/>
    <s v="1181244082322051072"/>
    <s v="Tweet"/>
    <n v="0"/>
    <n v="0"/>
    <m/>
    <m/>
    <m/>
    <m/>
    <m/>
    <m/>
    <m/>
    <m/>
    <n v="4"/>
    <s v="3"/>
    <s v="3"/>
    <m/>
    <m/>
    <m/>
    <m/>
    <m/>
    <m/>
    <m/>
    <m/>
    <m/>
  </r>
  <r>
    <s v="docassar"/>
    <s v="rmaranhao"/>
    <m/>
    <m/>
    <m/>
    <m/>
    <m/>
    <m/>
    <m/>
    <m/>
    <s v="No"/>
    <n v="266"/>
    <m/>
    <m/>
    <x v="0"/>
    <d v="2019-10-07T16:25:21.000"/>
    <s v="gephi via NodeXL https://t.co/q8kwwj2lRG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983"/>
    <s v="nodexlgraphgallery.org"/>
    <x v="19"/>
    <m/>
    <s v="http://pbs.twimg.com/profile_images/993645134372798469/pAZy1Q6j_normal.jpg"/>
    <x v="129"/>
    <s v="https://twitter.com/#!/docassar/status/1181244129323487234"/>
    <m/>
    <m/>
    <s v="1181244129323487234"/>
    <m/>
    <b v="0"/>
    <n v="2"/>
    <s v=""/>
    <b v="0"/>
    <s v="de"/>
    <m/>
    <s v=""/>
    <b v="0"/>
    <n v="1"/>
    <s v=""/>
    <s v="Twitter Web Client"/>
    <b v="0"/>
    <s v="1181244129323487234"/>
    <s v="Tweet"/>
    <n v="0"/>
    <n v="0"/>
    <m/>
    <m/>
    <m/>
    <m/>
    <m/>
    <m/>
    <m/>
    <m/>
    <n v="4"/>
    <s v="3"/>
    <s v="3"/>
    <m/>
    <m/>
    <m/>
    <m/>
    <m/>
    <m/>
    <m/>
    <m/>
    <m/>
  </r>
  <r>
    <s v="docassar"/>
    <s v="ag74763313"/>
    <m/>
    <m/>
    <m/>
    <m/>
    <m/>
    <m/>
    <m/>
    <m/>
    <s v="No"/>
    <n v="267"/>
    <m/>
    <m/>
    <x v="0"/>
    <d v="2019-09-25T17:28:40.000"/>
    <s v="gephi via NodeXL https://t.co/5mGmPXDkXO_x000a_@gephi_x000a_@bendobrown_x000a_@mihkal_x000a_@chidambara09_x000a_@belle_lopez_x000a_@sjcporter_x000a_@netwarsystem_x000a_@kajkunnas_x000a_@realshawneib_x000a_@ag74763313_x000a__x000a_Top hashtags:_x000a_#sacktomwatson_x000a_#bigdata_x000a_#ai_x000a_#iot_x000a_#cybersécurité_x000a_#gephi_x000a_#futureofwork_x000a_#finserv_x000a_#purduedh"/>
    <s v="https://nodexlgraphgallery.org/Pages/Graph.aspx?graphID=210977"/>
    <s v="nodexlgraphgallery.org"/>
    <x v="20"/>
    <m/>
    <s v="http://pbs.twimg.com/profile_images/993645134372798469/pAZy1Q6j_normal.jpg"/>
    <x v="130"/>
    <s v="https://twitter.com/#!/docassar/status/1176911408988119041"/>
    <m/>
    <m/>
    <s v="1176911408988119041"/>
    <m/>
    <b v="0"/>
    <n v="1"/>
    <s v=""/>
    <b v="0"/>
    <s v="de"/>
    <m/>
    <s v=""/>
    <b v="0"/>
    <n v="2"/>
    <s v=""/>
    <s v="Twitter Web Client"/>
    <b v="0"/>
    <s v="1176911408988119041"/>
    <s v="Tweet"/>
    <n v="0"/>
    <n v="0"/>
    <m/>
    <m/>
    <m/>
    <m/>
    <m/>
    <m/>
    <m/>
    <m/>
    <n v="2"/>
    <s v="3"/>
    <s v="3"/>
    <m/>
    <m/>
    <m/>
    <m/>
    <m/>
    <m/>
    <m/>
    <m/>
    <m/>
  </r>
  <r>
    <s v="docassar"/>
    <s v="ag74763313"/>
    <m/>
    <m/>
    <m/>
    <m/>
    <m/>
    <m/>
    <m/>
    <m/>
    <s v="No"/>
    <n v="268"/>
    <m/>
    <m/>
    <x v="0"/>
    <d v="2019-10-02T15:03:35.000"/>
    <s v="gephi via NodeXL https://t.co/5mGmPXDkXO_x000a_@gephi_x000a_@bendobrown_x000a_@mihkal_x000a_@chidambara09_x000a_@belle_lopez_x000a_@sjcporter_x000a_@netwarsystem_x000a_@kajkunnas_x000a_@realshawneib_x000a_@ag74763313_x000a__x000a_Top hashtags:_x000a_#sacktomwatson_x000a_#bigdata_x000a_#ai_x000a_#iot_x000a_#cybersÃ©curitÃ©_x000a_#gephi_x000a_#futureofwork_x000a_#finserv_x000a_#purduedh"/>
    <s v="https://nodexlgraphgallery.org/Pages/Graph.aspx?graphID=210977"/>
    <s v="nodexlgraphgallery.org"/>
    <x v="21"/>
    <m/>
    <s v="http://pbs.twimg.com/profile_images/993645134372798469/pAZy1Q6j_normal.jpg"/>
    <x v="131"/>
    <s v="https://twitter.com/#!/docassar/status/1179411612089946113"/>
    <m/>
    <m/>
    <s v="1179411612089946113"/>
    <m/>
    <b v="0"/>
    <n v="0"/>
    <s v=""/>
    <b v="0"/>
    <s v="de"/>
    <m/>
    <s v=""/>
    <b v="0"/>
    <n v="0"/>
    <s v=""/>
    <s v="Twitter Web Client"/>
    <b v="0"/>
    <s v="1179411612089946113"/>
    <s v="Tweet"/>
    <n v="0"/>
    <n v="0"/>
    <m/>
    <m/>
    <m/>
    <m/>
    <m/>
    <m/>
    <m/>
    <m/>
    <n v="2"/>
    <s v="3"/>
    <s v="3"/>
    <m/>
    <m/>
    <m/>
    <m/>
    <m/>
    <m/>
    <m/>
    <m/>
    <m/>
  </r>
  <r>
    <s v="chidambara09"/>
    <s v="ag74763313"/>
    <m/>
    <m/>
    <m/>
    <m/>
    <m/>
    <m/>
    <m/>
    <m/>
    <s v="No"/>
    <n v="269"/>
    <m/>
    <m/>
    <x v="0"/>
    <d v="2019-09-25T17:40:26.000"/>
    <s v="@docassar @Gephi @BenDoBrown @mihkal @belle_lopez @sjcporter @NetwarSystem @KajKunnas @realShawnEib @AG74763313 gephi via  NODEXL @nodexl _x000a_Mr NASiR AsSAR _x000a_Tweet _x000a_ThAnk U siR_x000a_#bigdata _x000a_@chidambara09 _x000a_#AI #cnbc #iot #usa #wsj #digital #finserv #DataAnalytics #health _x000a_#DigitalTransformation #uk #UNGA #fashion #bitcoin #tech _x000a_#DigitalMarketing #java #Digital 🍁"/>
    <m/>
    <m/>
    <x v="22"/>
    <m/>
    <s v="http://pbs.twimg.com/profile_images/760774125522518016/jhzjWv0i_normal.jpg"/>
    <x v="132"/>
    <s v="https://twitter.com/#!/chidambara09/status/1176914370669924352"/>
    <m/>
    <m/>
    <s v="1176914370669924352"/>
    <s v="1176911408988119041"/>
    <b v="0"/>
    <n v="0"/>
    <s v="47893228"/>
    <b v="0"/>
    <s v="en"/>
    <m/>
    <s v=""/>
    <b v="0"/>
    <n v="0"/>
    <s v=""/>
    <s v="Twitter Web App"/>
    <b v="0"/>
    <s v="1176911408988119041"/>
    <s v="Tweet"/>
    <n v="0"/>
    <n v="0"/>
    <m/>
    <m/>
    <m/>
    <m/>
    <m/>
    <m/>
    <m/>
    <m/>
    <n v="1"/>
    <s v="1"/>
    <s v="3"/>
    <m/>
    <m/>
    <m/>
    <m/>
    <m/>
    <m/>
    <m/>
    <m/>
    <m/>
  </r>
  <r>
    <s v="likely75463987"/>
    <s v="sjcporter"/>
    <m/>
    <m/>
    <m/>
    <m/>
    <m/>
    <m/>
    <m/>
    <m/>
    <s v="No"/>
    <n v="273"/>
    <m/>
    <m/>
    <x v="0"/>
    <d v="2019-09-25T18:23:16.000"/>
    <s v="RT @docassar: gephi via NodeXL https://t.co/5mGmPXDkXO_x000a_@gephi_x000a_@bendobrown_x000a_@mihkal_x000a_@chidambara09_x000a_@belle_lopez_x000a_@sjcporter_x000a_@netwarsystem_x000a_@kajk…"/>
    <s v="https://nodexlgraphgallery.org/Pages/Graph.aspx?graphID=210977"/>
    <s v="nodexlgraphgallery.org"/>
    <x v="1"/>
    <m/>
    <s v="http://pbs.twimg.com/profile_images/1137012768303931392/_YNnZ4rm_normal.jpg"/>
    <x v="133"/>
    <s v="https://twitter.com/#!/likely75463987/status/1176925149054025729"/>
    <m/>
    <m/>
    <s v="1176925149054025729"/>
    <m/>
    <b v="0"/>
    <n v="0"/>
    <s v=""/>
    <b v="0"/>
    <s v="de"/>
    <m/>
    <s v=""/>
    <b v="0"/>
    <n v="2"/>
    <s v="1176911408988119041"/>
    <s v="Twitter for Android"/>
    <b v="0"/>
    <s v="1176911408988119041"/>
    <s v="Tweet"/>
    <n v="0"/>
    <n v="0"/>
    <m/>
    <m/>
    <m/>
    <m/>
    <m/>
    <m/>
    <m/>
    <m/>
    <n v="1"/>
    <s v="3"/>
    <s v="3"/>
    <m/>
    <m/>
    <m/>
    <m/>
    <m/>
    <m/>
    <m/>
    <m/>
    <m/>
  </r>
  <r>
    <s v="chidambara09"/>
    <s v="sjcporter"/>
    <m/>
    <m/>
    <m/>
    <m/>
    <m/>
    <m/>
    <m/>
    <m/>
    <s v="No"/>
    <n v="276"/>
    <m/>
    <m/>
    <x v="0"/>
    <d v="2019-09-25T17:35:08.000"/>
    <s v="RT @docassar: gephi via NodeXL https://t.co/5mGmPXDkXO_x000a_@gephi_x000a_@bendobrown_x000a_@mihkal_x000a_@chidambara09_x000a_@belle_lopez_x000a_@sjcporter_x000a_@netwarsystem_x000a_@kajk…"/>
    <s v="https://nodexlgraphgallery.org/Pages/Graph.aspx?graphID=210977"/>
    <s v="nodexlgraphgallery.org"/>
    <x v="1"/>
    <m/>
    <s v="http://pbs.twimg.com/profile_images/760774125522518016/jhzjWv0i_normal.jpg"/>
    <x v="134"/>
    <s v="https://twitter.com/#!/chidambara09/status/1176913037116076032"/>
    <m/>
    <m/>
    <s v="1176913037116076032"/>
    <m/>
    <b v="0"/>
    <n v="0"/>
    <s v=""/>
    <b v="0"/>
    <s v="de"/>
    <m/>
    <s v=""/>
    <b v="0"/>
    <n v="2"/>
    <s v="1176911408988119041"/>
    <s v="Twitter Web App"/>
    <b v="0"/>
    <s v="1176911408988119041"/>
    <s v="Tweet"/>
    <n v="0"/>
    <n v="0"/>
    <m/>
    <m/>
    <m/>
    <m/>
    <m/>
    <m/>
    <m/>
    <m/>
    <n v="2"/>
    <s v="1"/>
    <s v="3"/>
    <m/>
    <m/>
    <m/>
    <m/>
    <m/>
    <m/>
    <m/>
    <m/>
    <m/>
  </r>
  <r>
    <s v="bendobrown"/>
    <s v="gephi"/>
    <m/>
    <m/>
    <m/>
    <m/>
    <m/>
    <m/>
    <m/>
    <m/>
    <s v="No"/>
    <n v="283"/>
    <m/>
    <m/>
    <x v="0"/>
    <d v="2019-09-03T14:44:09.000"/>
    <s v="This is a representation of all of the twitter activity I captured. The dots are the nodes which are accounts. The lines between them are retweets, mentions or likes. I have used  the open source visualiser @Gephi to illustrate this network &amp;amp; to conduct 'bot-spotting' 🤖 https://t.co/DHwwG93IXt"/>
    <m/>
    <m/>
    <x v="1"/>
    <s v="https://pbs.twimg.com/media/EDjCDkFWkAEF4Pm.jpg"/>
    <s v="https://pbs.twimg.com/media/EDjCDkFWkAEF4Pm.jpg"/>
    <x v="135"/>
    <s v="https://twitter.com/#!/bendobrown/status/1168897475840827396"/>
    <m/>
    <m/>
    <s v="1168897475840827396"/>
    <s v="1168897466810454016"/>
    <b v="0"/>
    <n v="166"/>
    <s v="915895342532583424"/>
    <b v="0"/>
    <s v="en"/>
    <m/>
    <s v=""/>
    <b v="0"/>
    <n v="60"/>
    <s v=""/>
    <s v="Twitter Web App"/>
    <b v="0"/>
    <s v="1168897466810454016"/>
    <s v="Retweet"/>
    <n v="0"/>
    <n v="0"/>
    <m/>
    <m/>
    <m/>
    <m/>
    <m/>
    <m/>
    <m/>
    <m/>
    <n v="1"/>
    <s v="3"/>
    <s v="4"/>
    <n v="1"/>
    <n v="2.1739130434782608"/>
    <n v="0"/>
    <n v="0"/>
    <n v="0"/>
    <n v="0"/>
    <n v="45"/>
    <n v="97.82608695652173"/>
    <n v="46"/>
  </r>
  <r>
    <s v="bendobrown"/>
    <s v="bendobrown"/>
    <m/>
    <m/>
    <m/>
    <m/>
    <m/>
    <m/>
    <m/>
    <m/>
    <s v="No"/>
    <n v="284"/>
    <m/>
    <m/>
    <x v="2"/>
    <d v="2019-09-03T14:44:14.000"/>
    <s v="With this unnatural network spotted, I want to know WHO they are. I have the labels in Gephi for the nodes as the account names, so I can start searching Twitter for these curious characters. https://t.co/hup28hy5Vv"/>
    <m/>
    <m/>
    <x v="1"/>
    <s v="https://pbs.twimg.com/media/EDjCEqNXUAEHDpx.jpg"/>
    <s v="https://pbs.twimg.com/media/EDjCEqNXUAEHDpx.jpg"/>
    <x v="136"/>
    <s v="https://twitter.com/#!/bendobrown/status/1168897494664847362"/>
    <m/>
    <m/>
    <s v="1168897494664847362"/>
    <s v="1168897486154543105"/>
    <b v="0"/>
    <n v="96"/>
    <s v="915895342532583424"/>
    <b v="0"/>
    <s v="en"/>
    <m/>
    <s v=""/>
    <b v="0"/>
    <n v="43"/>
    <s v=""/>
    <s v="Twitter Web App"/>
    <b v="0"/>
    <s v="1168897486154543105"/>
    <s v="Retweet"/>
    <n v="0"/>
    <n v="0"/>
    <m/>
    <m/>
    <m/>
    <m/>
    <m/>
    <m/>
    <m/>
    <m/>
    <n v="1"/>
    <s v="3"/>
    <s v="3"/>
    <n v="0"/>
    <n v="0"/>
    <n v="1"/>
    <n v="2.857142857142857"/>
    <n v="0"/>
    <n v="0"/>
    <n v="34"/>
    <n v="97.14285714285714"/>
    <n v="35"/>
  </r>
  <r>
    <s v="pd_mobileapps"/>
    <s v="bernardamus"/>
    <m/>
    <m/>
    <m/>
    <m/>
    <m/>
    <m/>
    <m/>
    <m/>
    <s v="No"/>
    <n v="290"/>
    <m/>
    <m/>
    <x v="0"/>
    <d v="2019-09-26T06:24:28.000"/>
    <s v="@gephi OR @nodexl OR @socioviz via NodeXL https://t.co/ImkbgIr07F_x000a_@nodexl_x000a_@gephi_x000a_@chidambara09_x000a_@smr_foundation_x000a_@mihkal_x000a_@jeremyhl_x000a_@unosml_x000a_@gamergeeknews_x000a_@mikequindazzi_x000a_@bernardamus_x000a__x000a_Top hashtags:_x000a_#bigdata_x000a_#iot_x000a_#ai_x000a_#ml_x000a_#4ir_x000a_#influencers_x000a_#futureofwork_x000a_#fintech_x000a_#datascien https://t.co/JyGjU79wUU"/>
    <s v="https://nodexlgraphgallery.org/Pages/Graph.aspx?graphID=209537"/>
    <s v="nodexlgraphgallery.org"/>
    <x v="23"/>
    <s v="https://pbs.twimg.com/media/EFXsQV_VAAEW3y2.jpg"/>
    <s v="https://pbs.twimg.com/media/EFXsQV_VAAEW3y2.jpg"/>
    <x v="137"/>
    <s v="https://twitter.com/#!/pd_mobileapps/status/1177106645815459840"/>
    <m/>
    <m/>
    <s v="1177106645815459840"/>
    <m/>
    <b v="0"/>
    <n v="4"/>
    <s v="22749856"/>
    <b v="0"/>
    <s v="en"/>
    <m/>
    <s v=""/>
    <b v="0"/>
    <n v="2"/>
    <s v=""/>
    <s v="Twitter Web App"/>
    <b v="0"/>
    <s v="1177106645815459840"/>
    <s v="Tweet"/>
    <n v="0"/>
    <n v="0"/>
    <m/>
    <m/>
    <m/>
    <m/>
    <m/>
    <m/>
    <m/>
    <m/>
    <n v="1"/>
    <s v="1"/>
    <s v="1"/>
    <m/>
    <m/>
    <m/>
    <m/>
    <m/>
    <m/>
    <m/>
    <m/>
    <m/>
  </r>
  <r>
    <s v="chidambara09"/>
    <s v="bernardamus"/>
    <m/>
    <m/>
    <m/>
    <m/>
    <m/>
    <m/>
    <m/>
    <m/>
    <s v="No"/>
    <n v="291"/>
    <m/>
    <m/>
    <x v="0"/>
    <d v="2019-09-26T07:09:44.000"/>
    <s v="@PD_MobileApps @Gephi @nodexl @Socioviz @smr_foundation @mihkal @JeremyHL @UNOSML @GamerGeekNews @MikeQuindazzi @Bernardamus ThAnk U _x000a_Peter dyer _x000a_@gephi / @socioviz / @nodexl via NODEXL _x000a_#bigdata #healthcare #MachineLearning _x000a_#Blockchain #banknifty #javascript #ecommerce #finserv #DigitalMarketing #cnbc #usa #uk  #DigitalTransformation🍁"/>
    <m/>
    <m/>
    <x v="24"/>
    <m/>
    <s v="http://pbs.twimg.com/profile_images/760774125522518016/jhzjWv0i_normal.jpg"/>
    <x v="138"/>
    <s v="https://twitter.com/#!/chidambara09/status/1177118038337835008"/>
    <m/>
    <m/>
    <s v="1177118038337835008"/>
    <s v="1177106645815459840"/>
    <b v="0"/>
    <n v="0"/>
    <s v="973888390050471936"/>
    <b v="0"/>
    <s v="en"/>
    <m/>
    <s v=""/>
    <b v="0"/>
    <n v="0"/>
    <s v=""/>
    <s v="Twitter Web App"/>
    <b v="0"/>
    <s v="1177106645815459840"/>
    <s v="Tweet"/>
    <n v="0"/>
    <n v="0"/>
    <m/>
    <m/>
    <m/>
    <m/>
    <m/>
    <m/>
    <m/>
    <m/>
    <n v="1"/>
    <s v="1"/>
    <s v="1"/>
    <m/>
    <m/>
    <m/>
    <m/>
    <m/>
    <m/>
    <m/>
    <m/>
    <m/>
  </r>
  <r>
    <s v="gamergeeknews"/>
    <s v="socioviz"/>
    <m/>
    <m/>
    <m/>
    <m/>
    <m/>
    <m/>
    <m/>
    <m/>
    <s v="No"/>
    <n v="297"/>
    <m/>
    <m/>
    <x v="0"/>
    <d v="2019-09-26T07:23:02.000"/>
    <s v="RT @PD_MobileApps: @gephi OR @nodexl OR @socioviz via NodeXL https://t.co/ImkbgIr07F_x000a_@nodexl_x000a_@gephi_x000a_@chidambara09_x000a_@smr_foundation_x000a_@mihkal_x000a_@…"/>
    <s v="https://nodexlgraphgallery.org/Pages/Graph.aspx?graphID=209537"/>
    <s v="nodexlgraphgallery.org"/>
    <x v="1"/>
    <m/>
    <s v="http://pbs.twimg.com/profile_images/1404245782/igeek_normal.jpg"/>
    <x v="139"/>
    <s v="https://twitter.com/#!/gamergeeknews/status/1177121383446454272"/>
    <m/>
    <m/>
    <s v="1177121383446454272"/>
    <m/>
    <b v="0"/>
    <n v="0"/>
    <s v=""/>
    <b v="0"/>
    <s v="en"/>
    <m/>
    <s v=""/>
    <b v="0"/>
    <n v="2"/>
    <s v="1177106645815459840"/>
    <s v="Twitter Web App"/>
    <b v="0"/>
    <s v="1177106645815459840"/>
    <s v="Tweet"/>
    <n v="0"/>
    <n v="0"/>
    <m/>
    <m/>
    <m/>
    <m/>
    <m/>
    <m/>
    <m/>
    <m/>
    <n v="1"/>
    <s v="1"/>
    <s v="1"/>
    <m/>
    <m/>
    <m/>
    <m/>
    <m/>
    <m/>
    <m/>
    <m/>
    <m/>
  </r>
  <r>
    <s v="chidambara09"/>
    <s v="socioviz"/>
    <m/>
    <m/>
    <m/>
    <m/>
    <m/>
    <m/>
    <m/>
    <m/>
    <s v="No"/>
    <n v="298"/>
    <m/>
    <m/>
    <x v="0"/>
    <d v="2019-09-26T07:05:55.000"/>
    <s v="RT @PD_MobileApps: @gephi OR @nodexl OR @socioviz via NodeXL https://t.co/ImkbgIr07F_x000a_@nodexl_x000a_@gephi_x000a_@chidambara09_x000a_@smr_foundation_x000a_@mihkal_x000a_@…"/>
    <s v="https://nodexlgraphgallery.org/Pages/Graph.aspx?graphID=209537"/>
    <s v="nodexlgraphgallery.org"/>
    <x v="1"/>
    <m/>
    <s v="http://pbs.twimg.com/profile_images/760774125522518016/jhzjWv0i_normal.jpg"/>
    <x v="140"/>
    <s v="https://twitter.com/#!/chidambara09/status/1177117078639144960"/>
    <m/>
    <m/>
    <s v="1177117078639144960"/>
    <m/>
    <b v="0"/>
    <n v="0"/>
    <s v=""/>
    <b v="0"/>
    <s v="en"/>
    <m/>
    <s v=""/>
    <b v="0"/>
    <n v="2"/>
    <s v="1177106645815459840"/>
    <s v="Twitter Web App"/>
    <b v="0"/>
    <s v="1177106645815459840"/>
    <s v="Tweet"/>
    <n v="0"/>
    <n v="0"/>
    <m/>
    <m/>
    <m/>
    <m/>
    <m/>
    <m/>
    <m/>
    <m/>
    <n v="2"/>
    <s v="1"/>
    <s v="1"/>
    <m/>
    <m/>
    <m/>
    <m/>
    <m/>
    <m/>
    <m/>
    <m/>
    <m/>
  </r>
  <r>
    <s v="chidambara09"/>
    <s v="filmregionsintl"/>
    <m/>
    <m/>
    <m/>
    <m/>
    <m/>
    <m/>
    <m/>
    <m/>
    <s v="No"/>
    <n v="310"/>
    <m/>
    <m/>
    <x v="0"/>
    <d v="2019-10-05T02:47:35.000"/>
    <s v="@docassar @Likely75463987 @exchangeclub @bsolder @JacksonExchange @VivianFrancos @xcmuskogee @GamerGeekNews @FilmRegionsIntl EXCHANGE STRONG  via  NODEXL_x000a_ and_x000a_GEPHI  via  NODEXL _x000a_Double goOd tWeeTs fRom_x000a_Mr NAsiR AsSAr _x000a_T h A n k   U siR _x000a__x000a_#bigdata_x000a_#AI #iot #gephi #usa_x000a_#eXchangeStrong #IBM #apple #ecommerce_x000a_#banknifty_x000a_#healthtech_x000a_#bitcoin_x000a_#uk#fashion #business_x000a_#DigitalMarketing #DigitalTransformation🍁"/>
    <m/>
    <m/>
    <x v="25"/>
    <m/>
    <s v="http://pbs.twimg.com/profile_images/760774125522518016/jhzjWv0i_normal.jpg"/>
    <x v="141"/>
    <s v="https://twitter.com/#!/chidambara09/status/1180313557658849282"/>
    <m/>
    <m/>
    <s v="1180313557658849282"/>
    <s v="1180304594083160064"/>
    <b v="0"/>
    <n v="0"/>
    <s v="47893228"/>
    <b v="0"/>
    <s v="en"/>
    <m/>
    <s v=""/>
    <b v="0"/>
    <n v="0"/>
    <s v=""/>
    <s v="Twitter Web App"/>
    <b v="0"/>
    <s v="1180304594083160064"/>
    <s v="Tweet"/>
    <n v="0"/>
    <n v="0"/>
    <m/>
    <m/>
    <m/>
    <m/>
    <m/>
    <m/>
    <m/>
    <m/>
    <n v="1"/>
    <s v="1"/>
    <s v="1"/>
    <m/>
    <m/>
    <m/>
    <m/>
    <m/>
    <m/>
    <m/>
    <m/>
    <m/>
  </r>
  <r>
    <s v="likely75463987"/>
    <s v="st"/>
    <m/>
    <m/>
    <m/>
    <m/>
    <m/>
    <m/>
    <m/>
    <m/>
    <s v="No"/>
    <n v="328"/>
    <m/>
    <m/>
    <x v="0"/>
    <d v="2019-10-05T20:24:33.000"/>
    <s v="RT @docassar: gephi via NodeXL https://t.co/gpMguN0VKq_x000a_@gephi_x000a_@netwarsystem_x000a_@docassar_x000a_@chidambara09_x000a_@jon_swords_x000a_@realshawneib_x000a_@jacomyma_x000a_@st…"/>
    <s v="https://nodexlgraphgallery.org/Pages/Graph.aspx?graphID=211805"/>
    <s v="nodexlgraphgallery.org"/>
    <x v="1"/>
    <m/>
    <s v="http://pbs.twimg.com/profile_images/1137012768303931392/_YNnZ4rm_normal.jpg"/>
    <x v="142"/>
    <s v="https://twitter.com/#!/likely75463987/status/1180579551639851008"/>
    <m/>
    <m/>
    <s v="1180579551639851008"/>
    <m/>
    <b v="0"/>
    <n v="0"/>
    <s v=""/>
    <b v="0"/>
    <s v="de"/>
    <m/>
    <s v=""/>
    <b v="0"/>
    <n v="2"/>
    <s v="1180304489124958208"/>
    <s v="Twitter for Android"/>
    <b v="0"/>
    <s v="1180304489124958208"/>
    <s v="Tweet"/>
    <n v="0"/>
    <n v="0"/>
    <m/>
    <m/>
    <m/>
    <m/>
    <m/>
    <m/>
    <m/>
    <m/>
    <n v="1"/>
    <s v="3"/>
    <s v="3"/>
    <m/>
    <m/>
    <m/>
    <m/>
    <m/>
    <m/>
    <m/>
    <m/>
    <m/>
  </r>
  <r>
    <s v="chidambara09"/>
    <s v="mikeq"/>
    <m/>
    <m/>
    <m/>
    <m/>
    <m/>
    <m/>
    <m/>
    <m/>
    <s v="No"/>
    <n v="337"/>
    <m/>
    <m/>
    <x v="0"/>
    <d v="2019-10-07T04:24:55.000"/>
    <s v="RT @docassar: gephi OR nodexl OR socioviznet via NodeXL https://t.co/whfhgR8cHD_x000a_@nodexl_x000a_@mihkal_x000a_@smr_foundation_x000a_@chidambara09_x000a_@gephi_x000a_@mikeq…"/>
    <s v="https://nodexlgraphgallery.org/Pages/Graph.aspx?graphID=209909"/>
    <s v="nodexlgraphgallery.org"/>
    <x v="1"/>
    <m/>
    <s v="http://pbs.twimg.com/profile_images/760774125522518016/jhzjWv0i_normal.jpg"/>
    <x v="143"/>
    <s v="https://twitter.com/#!/chidambara09/status/1181062825814319104"/>
    <m/>
    <m/>
    <s v="1181062825814319104"/>
    <m/>
    <b v="0"/>
    <n v="0"/>
    <s v=""/>
    <b v="0"/>
    <s v="de"/>
    <m/>
    <s v=""/>
    <b v="0"/>
    <n v="1"/>
    <s v="1181011136482828289"/>
    <s v="Twitter Web App"/>
    <b v="0"/>
    <s v="1181011136482828289"/>
    <s v="Tweet"/>
    <n v="0"/>
    <n v="0"/>
    <m/>
    <m/>
    <m/>
    <m/>
    <m/>
    <m/>
    <m/>
    <m/>
    <n v="1"/>
    <s v="1"/>
    <s v="1"/>
    <n v="0"/>
    <n v="0"/>
    <n v="0"/>
    <n v="0"/>
    <n v="0"/>
    <n v="0"/>
    <n v="15"/>
    <n v="100"/>
    <n v="15"/>
  </r>
  <r>
    <s v="docassar"/>
    <s v="santchiweb"/>
    <m/>
    <m/>
    <m/>
    <m/>
    <m/>
    <m/>
    <m/>
    <m/>
    <s v="No"/>
    <n v="338"/>
    <m/>
    <m/>
    <x v="0"/>
    <d v="2019-10-07T00:59:31.000"/>
    <s v="gephi OR nodexl OR socioviznet via NodeXL https://t.co/whfhgR8cHD_x000a_@nodexl_x000a_@mihkal_x000a_@smr_foundation_x000a_@chidambara09_x000a_@gephi_x000a_@mikequindazzi_x000a_@connectedaction_x000a_@docassar_x000a_@topcybernews_x000a_@santchiweb_x000a__x000a_Top hashtags:_x000a_#ai_x000a_#megatrends_x000a_#iot_x000a_#bigdata_x000a_#futureofwork_x000a_#finserv"/>
    <s v="https://nodexlgraphgallery.org/Pages/Graph.aspx?graphID=209909"/>
    <s v="nodexlgraphgallery.org"/>
    <x v="26"/>
    <m/>
    <s v="http://pbs.twimg.com/profile_images/993645134372798469/pAZy1Q6j_normal.jpg"/>
    <x v="144"/>
    <s v="https://twitter.com/#!/docassar/status/1181011136482828289"/>
    <m/>
    <m/>
    <s v="1181011136482828289"/>
    <m/>
    <b v="0"/>
    <n v="4"/>
    <s v=""/>
    <b v="0"/>
    <s v="de"/>
    <m/>
    <s v=""/>
    <b v="0"/>
    <n v="0"/>
    <s v=""/>
    <s v="Twitter Web Client"/>
    <b v="0"/>
    <s v="1181011136482828289"/>
    <s v="Tweet"/>
    <n v="0"/>
    <n v="0"/>
    <m/>
    <m/>
    <m/>
    <m/>
    <m/>
    <m/>
    <m/>
    <m/>
    <n v="1"/>
    <s v="3"/>
    <s v="3"/>
    <m/>
    <m/>
    <m/>
    <m/>
    <m/>
    <m/>
    <m/>
    <m/>
    <m/>
  </r>
  <r>
    <s v="chidambara09"/>
    <s v="santchiweb"/>
    <m/>
    <m/>
    <m/>
    <m/>
    <m/>
    <m/>
    <m/>
    <m/>
    <s v="No"/>
    <n v="339"/>
    <m/>
    <m/>
    <x v="0"/>
    <d v="2019-10-07T04:36:40.000"/>
    <s v="@docassar @nodexl @mihkal @smr_foundation @Gephi @MikeQuindazzi @ConnectedAction @TopCyberNews @SantchiWeb T h A n k   U _x000a_Mr NAsiR AsSAr _x000a_Gephi / SocioVizNet / NODEXL  via @nodexl _x000a_#bigdata _x000a_#AI #cnbc #wsj _x000a_#digital #CX #SEO #DigitalMarketing _x000a_#usa #Healthcare #fashion _x000a_#Blockchain #bitcoin _x000a_#DigitalTransformation _x000a_#BusinessIntelligence _x000a_     #markets🍁"/>
    <m/>
    <m/>
    <x v="27"/>
    <m/>
    <s v="http://pbs.twimg.com/profile_images/760774125522518016/jhzjWv0i_normal.jpg"/>
    <x v="145"/>
    <s v="https://twitter.com/#!/chidambara09/status/1181065785134829569"/>
    <m/>
    <m/>
    <s v="1181065785134829569"/>
    <s v="1181011136482828289"/>
    <b v="0"/>
    <n v="0"/>
    <s v="47893228"/>
    <b v="0"/>
    <s v="in"/>
    <m/>
    <s v=""/>
    <b v="0"/>
    <n v="0"/>
    <s v=""/>
    <s v="Twitter Web App"/>
    <b v="0"/>
    <s v="1181011136482828289"/>
    <s v="Tweet"/>
    <n v="0"/>
    <n v="0"/>
    <m/>
    <m/>
    <m/>
    <m/>
    <m/>
    <m/>
    <m/>
    <m/>
    <n v="1"/>
    <s v="1"/>
    <s v="3"/>
    <m/>
    <m/>
    <m/>
    <m/>
    <m/>
    <m/>
    <m/>
    <m/>
    <m/>
  </r>
  <r>
    <s v="chidambara09"/>
    <s v="st"/>
    <m/>
    <m/>
    <m/>
    <m/>
    <m/>
    <m/>
    <m/>
    <m/>
    <s v="No"/>
    <n v="352"/>
    <m/>
    <m/>
    <x v="0"/>
    <d v="2019-10-05T02:40:32.000"/>
    <s v="RT @docassar: gephi via NodeXL https://t.co/q8kwwj2lRG_x000a_@gephi_x000a_@netwarsystem_x000a_@docassar_x000a_@chidambara09_x000a_@jon_swords_x000a_@realshawneib_x000a_@jacomyma_x000a_@st…"/>
    <s v="https://nodexlgraphgallery.org/Pages/Graph.aspx?graphID=211983"/>
    <s v="nodexlgraphgallery.org"/>
    <x v="1"/>
    <m/>
    <s v="http://pbs.twimg.com/profile_images/760774125522518016/jhzjWv0i_normal.jpg"/>
    <x v="146"/>
    <s v="https://twitter.com/#!/chidambara09/status/1180311779898904576"/>
    <m/>
    <m/>
    <s v="1180311779898904576"/>
    <m/>
    <b v="0"/>
    <n v="0"/>
    <s v=""/>
    <b v="0"/>
    <s v="de"/>
    <m/>
    <s v=""/>
    <b v="0"/>
    <n v="2"/>
    <s v="1180304541834723328"/>
    <s v="Twitter Web App"/>
    <b v="0"/>
    <s v="1180304541834723328"/>
    <s v="Tweet"/>
    <n v="0"/>
    <n v="0"/>
    <m/>
    <m/>
    <m/>
    <m/>
    <m/>
    <m/>
    <m/>
    <m/>
    <n v="4"/>
    <s v="1"/>
    <s v="3"/>
    <m/>
    <m/>
    <m/>
    <m/>
    <m/>
    <m/>
    <m/>
    <m/>
    <m/>
  </r>
  <r>
    <s v="chidambara09"/>
    <s v="st"/>
    <m/>
    <m/>
    <m/>
    <m/>
    <m/>
    <m/>
    <m/>
    <m/>
    <s v="No"/>
    <n v="353"/>
    <m/>
    <m/>
    <x v="0"/>
    <d v="2019-10-05T02:40:34.000"/>
    <s v="RT @docassar: gephi via NodeXL https://t.co/gpMguN0VKq_x000a_@gephi_x000a_@netwarsystem_x000a_@docassar_x000a_@chidambara09_x000a_@jon_swords_x000a_@realshawneib_x000a_@jacomyma_x000a_@st…"/>
    <s v="https://nodexlgraphgallery.org/Pages/Graph.aspx?graphID=211805"/>
    <s v="nodexlgraphgallery.org"/>
    <x v="1"/>
    <m/>
    <s v="http://pbs.twimg.com/profile_images/760774125522518016/jhzjWv0i_normal.jpg"/>
    <x v="147"/>
    <s v="https://twitter.com/#!/chidambara09/status/1180311791546454016"/>
    <m/>
    <m/>
    <s v="1180311791546454016"/>
    <m/>
    <b v="0"/>
    <n v="0"/>
    <s v=""/>
    <b v="0"/>
    <s v="de"/>
    <m/>
    <s v=""/>
    <b v="0"/>
    <n v="1"/>
    <s v="1180304489124958208"/>
    <s v="Twitter Web App"/>
    <b v="0"/>
    <s v="1180304489124958208"/>
    <s v="Tweet"/>
    <n v="0"/>
    <n v="0"/>
    <m/>
    <m/>
    <m/>
    <m/>
    <m/>
    <m/>
    <m/>
    <m/>
    <n v="4"/>
    <s v="1"/>
    <s v="3"/>
    <m/>
    <m/>
    <m/>
    <m/>
    <m/>
    <m/>
    <m/>
    <m/>
    <m/>
  </r>
  <r>
    <s v="chidambara09"/>
    <s v="st"/>
    <m/>
    <m/>
    <m/>
    <m/>
    <m/>
    <m/>
    <m/>
    <m/>
    <s v="No"/>
    <n v="354"/>
    <m/>
    <m/>
    <x v="0"/>
    <d v="2019-10-07T16:51:33.000"/>
    <s v="RT @docassar: gephi via NodeXL https://t.co/q8kwwj2lRG_x000a_@gephi_x000a_@netwarsystem_x000a_@docassar_x000a_@chidambara09_x000a_@jon_swords_x000a_@realshawneib_x000a_@jacomyma_x000a_@st…"/>
    <s v="https://nodexlgraphgallery.org/Pages/Graph.aspx?graphID=211983"/>
    <s v="nodexlgraphgallery.org"/>
    <x v="1"/>
    <m/>
    <s v="http://pbs.twimg.com/profile_images/760774125522518016/jhzjWv0i_normal.jpg"/>
    <x v="148"/>
    <s v="https://twitter.com/#!/chidambara09/status/1181250722110664704"/>
    <m/>
    <m/>
    <s v="1181250722110664704"/>
    <m/>
    <b v="0"/>
    <n v="0"/>
    <s v=""/>
    <b v="0"/>
    <s v="de"/>
    <m/>
    <s v=""/>
    <b v="0"/>
    <n v="1"/>
    <s v="1181244129323487234"/>
    <s v="Twitter Web App"/>
    <b v="0"/>
    <s v="1181244129323487234"/>
    <s v="Tweet"/>
    <n v="0"/>
    <n v="0"/>
    <m/>
    <m/>
    <m/>
    <m/>
    <m/>
    <m/>
    <m/>
    <m/>
    <n v="4"/>
    <s v="1"/>
    <s v="3"/>
    <m/>
    <m/>
    <m/>
    <m/>
    <m/>
    <m/>
    <m/>
    <m/>
    <m/>
  </r>
  <r>
    <s v="chidambara09"/>
    <s v="st"/>
    <m/>
    <m/>
    <m/>
    <m/>
    <m/>
    <m/>
    <m/>
    <m/>
    <s v="No"/>
    <n v="355"/>
    <m/>
    <m/>
    <x v="0"/>
    <d v="2019-10-07T16:51:38.000"/>
    <s v="RT @docassar: gephi via NodeXL https://t.co/gpMguN0VKq_x000a_@gephi_x000a_@netwarsystem_x000a_@docassar_x000a_@chidambara09_x000a_@jon_swords_x000a_@realshawneib_x000a_@jacomyma_x000a_@st…"/>
    <s v="https://nodexlgraphgallery.org/Pages/Graph.aspx?graphID=211805"/>
    <s v="nodexlgraphgallery.org"/>
    <x v="1"/>
    <m/>
    <s v="http://pbs.twimg.com/profile_images/760774125522518016/jhzjWv0i_normal.jpg"/>
    <x v="149"/>
    <s v="https://twitter.com/#!/chidambara09/status/1181250743384199168"/>
    <m/>
    <m/>
    <s v="1181250743384199168"/>
    <m/>
    <b v="0"/>
    <n v="0"/>
    <s v=""/>
    <b v="0"/>
    <s v="de"/>
    <m/>
    <s v=""/>
    <b v="0"/>
    <n v="1"/>
    <s v="1181244082322051072"/>
    <s v="Twitter Web App"/>
    <b v="0"/>
    <s v="1181244082322051072"/>
    <s v="Tweet"/>
    <n v="0"/>
    <n v="0"/>
    <m/>
    <m/>
    <m/>
    <m/>
    <m/>
    <m/>
    <m/>
    <m/>
    <n v="4"/>
    <s v="1"/>
    <s v="3"/>
    <m/>
    <m/>
    <m/>
    <m/>
    <m/>
    <m/>
    <m/>
    <m/>
    <m/>
  </r>
  <r>
    <s v="chidambara09"/>
    <s v="jaco"/>
    <m/>
    <m/>
    <m/>
    <m/>
    <m/>
    <m/>
    <m/>
    <m/>
    <s v="No"/>
    <n v="356"/>
    <m/>
    <m/>
    <x v="0"/>
    <d v="2019-10-07T16:51:41.000"/>
    <s v="RT @docassar: gephi via NodeXL https://t.co/6P9Fmu0jQn_x000a_@gephi_x000a_@netwarsystem_x000a_@docassar_x000a_@chidambara09_x000a_@jon_swords_x000a_@realshawneib_x000a_@mihkal_x000a_@jaco…"/>
    <s v="https://nodexlgraphgallery.org/Pages/Graph.aspx?graphID=211677"/>
    <s v="nodexlgraphgallery.org"/>
    <x v="1"/>
    <m/>
    <s v="http://pbs.twimg.com/profile_images/760774125522518016/jhzjWv0i_normal.jpg"/>
    <x v="150"/>
    <s v="https://twitter.com/#!/chidambara09/status/1181250755375714305"/>
    <m/>
    <m/>
    <s v="1181250755375714305"/>
    <m/>
    <b v="0"/>
    <n v="0"/>
    <s v=""/>
    <b v="0"/>
    <s v="de"/>
    <m/>
    <s v=""/>
    <b v="0"/>
    <n v="1"/>
    <s v="1181244033999523846"/>
    <s v="Twitter Web App"/>
    <b v="0"/>
    <s v="1181244033999523846"/>
    <s v="Tweet"/>
    <n v="0"/>
    <n v="0"/>
    <m/>
    <m/>
    <m/>
    <m/>
    <m/>
    <m/>
    <m/>
    <m/>
    <n v="1"/>
    <s v="1"/>
    <s v="1"/>
    <n v="0"/>
    <n v="0"/>
    <n v="0"/>
    <n v="0"/>
    <n v="0"/>
    <n v="0"/>
    <n v="13"/>
    <n v="100"/>
    <n v="13"/>
  </r>
  <r>
    <s v="mihkal"/>
    <s v="nodexl"/>
    <m/>
    <m/>
    <m/>
    <m/>
    <m/>
    <m/>
    <m/>
    <m/>
    <s v="No"/>
    <n v="358"/>
    <m/>
    <m/>
    <x v="0"/>
    <d v="2019-10-05T17:40:59.000"/>
    <s v="@Gephi and @nodexl here _x000a_30k accounts from Finland_x000a_red = 0 followers_x000a_orange = 1-9 followers_x000a_yellow = 10-100 followers._x000a__x000a_Collected via right wing politician followers"/>
    <m/>
    <m/>
    <x v="1"/>
    <m/>
    <s v="http://pbs.twimg.com/profile_images/2679171403/5bc192c97dd1a23ce4421a4d95b919bc_normal.png"/>
    <x v="151"/>
    <s v="https://twitter.com/#!/mihkal/status/1180538386039353344"/>
    <m/>
    <m/>
    <s v="1180538386039353344"/>
    <s v="1180536502696235009"/>
    <b v="0"/>
    <n v="8"/>
    <s v="24256031"/>
    <b v="0"/>
    <s v="en"/>
    <m/>
    <s v=""/>
    <b v="0"/>
    <n v="0"/>
    <s v=""/>
    <s v="Twitter Web App"/>
    <b v="0"/>
    <s v="1180536502696235009"/>
    <s v="Tweet"/>
    <n v="0"/>
    <n v="0"/>
    <m/>
    <m/>
    <m/>
    <m/>
    <m/>
    <m/>
    <m/>
    <m/>
    <n v="2"/>
    <s v="1"/>
    <s v="1"/>
    <m/>
    <m/>
    <m/>
    <m/>
    <m/>
    <m/>
    <m/>
    <m/>
    <m/>
  </r>
  <r>
    <s v="chidambara09"/>
    <s v="nodexl"/>
    <m/>
    <m/>
    <m/>
    <m/>
    <m/>
    <m/>
    <m/>
    <m/>
    <s v="No"/>
    <n v="365"/>
    <m/>
    <m/>
    <x v="0"/>
    <d v="2019-10-07T16:55:02.000"/>
    <s v="@docassar @Gephi @NetwarSystem @jon_swords @realShawnEib @mihkal @jacomyma @StBridgetAthena @owen_ubd GEPHI  via  NODEXL @nodexl _x000a_T h A n k _x000a_ U _x000a_Mr NAsiR AsSAr _x000a_#bigdata _x000a_#AI #gelhi #socialmediamarketing _x000a_#iot _x000a_#bitcoin #digital #dataprotection _x000a_#business #finserv _x000a_#MachineLearning  _x000a_#banknifty"/>
    <m/>
    <m/>
    <x v="28"/>
    <m/>
    <s v="http://pbs.twimg.com/profile_images/760774125522518016/jhzjWv0i_normal.jpg"/>
    <x v="152"/>
    <s v="https://twitter.com/#!/chidambara09/status/1181251598015549440"/>
    <m/>
    <m/>
    <s v="1181251598015549440"/>
    <s v="1181244033999523846"/>
    <b v="0"/>
    <n v="0"/>
    <s v="47893228"/>
    <b v="0"/>
    <s v="in"/>
    <m/>
    <s v=""/>
    <b v="0"/>
    <n v="0"/>
    <s v=""/>
    <s v="Twitter Web App"/>
    <b v="0"/>
    <s v="1181244033999523846"/>
    <s v="Tweet"/>
    <n v="0"/>
    <n v="0"/>
    <m/>
    <m/>
    <m/>
    <m/>
    <m/>
    <m/>
    <m/>
    <m/>
    <n v="6"/>
    <s v="1"/>
    <s v="1"/>
    <m/>
    <m/>
    <m/>
    <m/>
    <m/>
    <m/>
    <m/>
    <m/>
    <m/>
  </r>
  <r>
    <s v="docassar"/>
    <s v="owen_ubd"/>
    <m/>
    <m/>
    <m/>
    <m/>
    <m/>
    <m/>
    <m/>
    <m/>
    <s v="No"/>
    <n v="371"/>
    <m/>
    <m/>
    <x v="0"/>
    <d v="2019-10-03T01:42:27.000"/>
    <s v="gephi via NodeXL https://t.co/6P9Fmu0jQn_x000a_@gephi_x000a_@netwarsystem_x000a_@docassar_x000a_@chidambara09_x000a_@jon_swords_x000a_@realshawneib_x000a_@mihkal_x000a_@jacomyma_x000a_@stbridgetathena_x000a_@owen_ubd_x000a__x000a_Top hashtags:_x000a_#bigdata_x000a_#gephi_x000a_#cybersÃ©curitÃ©_x000a_#iot_x000a_#ai_x000a_#finserv_x000a_#futureofwork_x000a_#dataviz_x000a_#ausvotes_x000a_#power10"/>
    <s v="https://nodexlgraphgallery.org/Pages/Graph.aspx?graphID=211677"/>
    <s v="nodexlgraphgallery.org"/>
    <x v="29"/>
    <m/>
    <s v="http://pbs.twimg.com/profile_images/993645134372798469/pAZy1Q6j_normal.jpg"/>
    <x v="153"/>
    <s v="https://twitter.com/#!/docassar/status/1179572387685261312"/>
    <m/>
    <m/>
    <s v="1179572387685261312"/>
    <m/>
    <b v="0"/>
    <n v="1"/>
    <s v=""/>
    <b v="0"/>
    <s v="de"/>
    <m/>
    <s v=""/>
    <b v="0"/>
    <n v="0"/>
    <s v=""/>
    <s v="Twitter Web Client"/>
    <b v="0"/>
    <s v="1179572387685261312"/>
    <s v="Tweet"/>
    <n v="0"/>
    <n v="0"/>
    <m/>
    <m/>
    <m/>
    <m/>
    <m/>
    <m/>
    <m/>
    <m/>
    <n v="6"/>
    <s v="3"/>
    <s v="7"/>
    <m/>
    <m/>
    <m/>
    <m/>
    <m/>
    <m/>
    <m/>
    <m/>
    <m/>
  </r>
  <r>
    <s v="docassar"/>
    <s v="owen_ubd"/>
    <m/>
    <m/>
    <m/>
    <m/>
    <m/>
    <m/>
    <m/>
    <m/>
    <s v="No"/>
    <n v="374"/>
    <m/>
    <m/>
    <x v="0"/>
    <d v="2019-10-07T16:24:58.000"/>
    <s v="gephi via NodeXL https://t.co/6P9Fmu0jQn_x000a_@gephi_x000a_@netwarsystem_x000a_@docassar_x000a_@chidambara09_x000a_@jon_swords_x000a_@realshawneib_x000a_@mihkal_x000a_@jacomyma_x000a_@stbridgetathena_x000a_@owen_ubd_x000a__x000a_Top hashtags:_x000a_#bigdata_x000a_#gephi_x000a_#cybersécurité_x000a_#iot_x000a_#ai_x000a_#finserv_x000a_#futureofwork_x000a_#dataviz_x000a_#ausvotes_x000a_#power10"/>
    <s v="https://nodexlgraphgallery.org/Pages/Graph.aspx?graphID=211677"/>
    <s v="nodexlgraphgallery.org"/>
    <x v="19"/>
    <m/>
    <s v="http://pbs.twimg.com/profile_images/993645134372798469/pAZy1Q6j_normal.jpg"/>
    <x v="154"/>
    <s v="https://twitter.com/#!/docassar/status/1181244033999523846"/>
    <m/>
    <m/>
    <s v="1181244033999523846"/>
    <m/>
    <b v="0"/>
    <n v="2"/>
    <s v=""/>
    <b v="0"/>
    <s v="de"/>
    <m/>
    <s v=""/>
    <b v="0"/>
    <n v="1"/>
    <s v=""/>
    <s v="Twitter Web Client"/>
    <b v="0"/>
    <s v="1181244033999523846"/>
    <s v="Tweet"/>
    <n v="0"/>
    <n v="0"/>
    <m/>
    <m/>
    <m/>
    <m/>
    <m/>
    <m/>
    <m/>
    <m/>
    <n v="6"/>
    <s v="3"/>
    <s v="7"/>
    <m/>
    <m/>
    <m/>
    <m/>
    <m/>
    <m/>
    <m/>
    <m/>
    <m/>
  </r>
  <r>
    <s v="jacomyma"/>
    <s v="gephi"/>
    <m/>
    <m/>
    <m/>
    <m/>
    <m/>
    <m/>
    <m/>
    <m/>
    <s v="No"/>
    <n v="385"/>
    <m/>
    <m/>
    <x v="0"/>
    <d v="2018-11-22T08:09:28.000"/>
    <s v="Un chouette article qui raconte et prÃ©sente un crawl et une analyse visuelle du rÃ©seau hypertexte du secteur de lâ€™hydrogÃ¨ne en France et en Europe, avec #Hyphe et @Gephi. Un document prÃ©cieux pour bien dÃ©marrer avec ces outils ! https://t.co/pnpmW2BdoO"/>
    <s v="https://twitter.com/laloumo/status/1065515482567057410"/>
    <s v="twitter.com"/>
    <x v="30"/>
    <m/>
    <s v="http://pbs.twimg.com/profile_images/561893824029421571/rPz1UutI_normal.jpeg"/>
    <x v="155"/>
    <s v="https://twitter.com/#!/jacomyma/status/1065517606139060224"/>
    <m/>
    <m/>
    <s v="1065517606139060224"/>
    <m/>
    <b v="0"/>
    <n v="17"/>
    <s v=""/>
    <b v="1"/>
    <s v="fr"/>
    <m/>
    <s v="1065515482567057410"/>
    <b v="0"/>
    <n v="9"/>
    <s v=""/>
    <s v="TweetDeck"/>
    <b v="0"/>
    <s v="1065517606139060224"/>
    <s v="Retweet"/>
    <n v="0"/>
    <n v="0"/>
    <m/>
    <m/>
    <m/>
    <m/>
    <m/>
    <m/>
    <m/>
    <m/>
    <n v="3"/>
    <s v="4"/>
    <s v="4"/>
    <n v="0"/>
    <n v="0"/>
    <n v="0"/>
    <n v="0"/>
    <n v="0"/>
    <n v="0"/>
    <n v="44"/>
    <n v="100"/>
    <n v="44"/>
  </r>
  <r>
    <s v="jon_swords"/>
    <s v="gephi"/>
    <m/>
    <m/>
    <m/>
    <m/>
    <m/>
    <m/>
    <m/>
    <m/>
    <s v="No"/>
    <n v="429"/>
    <m/>
    <m/>
    <x v="0"/>
    <d v="2019-07-16T14:47:54.000"/>
    <s v="I'm very excited about this graph. It's the creative industries in Yorks&amp;amp;Humb graphed in social network analysis software (@gephi)._x000a__x000a_Little nodes = companies_x000a_Bigger nodes = SIC codes they report their activity against_x000a_Lines = connections between companies and selected SIC codes https://t.co/WRtCH9QLfp"/>
    <m/>
    <m/>
    <x v="1"/>
    <s v="https://pbs.twimg.com/media/D_moWPTUIAAW3kC.jpg"/>
    <s v="https://pbs.twimg.com/media/D_moWPTUIAAW3kC.jpg"/>
    <x v="156"/>
    <s v="https://twitter.com/#!/jon_swords/status/1151141410369761283"/>
    <m/>
    <m/>
    <s v="1151141410369761283"/>
    <m/>
    <b v="0"/>
    <n v="30"/>
    <s v=""/>
    <b v="0"/>
    <s v="en"/>
    <m/>
    <s v=""/>
    <b v="0"/>
    <n v="3"/>
    <s v=""/>
    <s v="Twitter Web Client"/>
    <b v="0"/>
    <s v="1151141410369761283"/>
    <s v="Retweet"/>
    <n v="0"/>
    <n v="0"/>
    <m/>
    <m/>
    <m/>
    <m/>
    <m/>
    <m/>
    <m/>
    <m/>
    <n v="3"/>
    <s v="7"/>
    <s v="4"/>
    <n v="2"/>
    <n v="4.878048780487805"/>
    <n v="0"/>
    <n v="0"/>
    <n v="0"/>
    <n v="0"/>
    <n v="39"/>
    <n v="95.1219512195122"/>
    <n v="41"/>
  </r>
  <r>
    <s v="netwarsystem"/>
    <s v="gephi"/>
    <m/>
    <m/>
    <m/>
    <m/>
    <m/>
    <m/>
    <m/>
    <m/>
    <s v="No"/>
    <n v="444"/>
    <m/>
    <m/>
    <x v="0"/>
    <d v="2019-09-28T11:22:55.000"/>
    <s v="#Power10 20% of the nodes, 10% of the total links, and it's computationally intractable with @Gephi. https://t.co/DuFxXv8GxR"/>
    <m/>
    <m/>
    <x v="5"/>
    <s v="https://pbs.twimg.com/media/EFjDvkMVUAA9deT.png"/>
    <s v="https://pbs.twimg.com/media/EFjDvkMVUAA9deT.png"/>
    <x v="157"/>
    <s v="https://twitter.com/#!/netwarsystem/status/1177906530131144704"/>
    <m/>
    <m/>
    <s v="1177906530131144704"/>
    <m/>
    <b v="0"/>
    <n v="2"/>
    <s v=""/>
    <b v="0"/>
    <s v="en"/>
    <m/>
    <s v=""/>
    <b v="0"/>
    <n v="1"/>
    <s v=""/>
    <s v="Twitter Web App"/>
    <b v="0"/>
    <s v="1177906530131144704"/>
    <s v="Tweet"/>
    <n v="0"/>
    <n v="0"/>
    <m/>
    <m/>
    <m/>
    <m/>
    <m/>
    <m/>
    <m/>
    <m/>
    <n v="5"/>
    <s v="6"/>
    <s v="4"/>
    <n v="0"/>
    <n v="0"/>
    <n v="1"/>
    <n v="6.25"/>
    <n v="0"/>
    <n v="0"/>
    <n v="15"/>
    <n v="93.75"/>
    <n v="16"/>
  </r>
  <r>
    <s v="naqiadaud"/>
    <s v="lurino"/>
    <m/>
    <m/>
    <m/>
    <m/>
    <m/>
    <m/>
    <m/>
    <m/>
    <s v="No"/>
    <n v="507"/>
    <m/>
    <m/>
    <x v="1"/>
    <d v="2019-10-08T05:02:31.000"/>
    <s v="@lurino Jadi teringat pada gephi si kawan lama 😱"/>
    <m/>
    <m/>
    <x v="1"/>
    <m/>
    <s v="http://pbs.twimg.com/profile_images/722622196640657409/Si74pFI2_normal.jpg"/>
    <x v="158"/>
    <s v="https://twitter.com/#!/naqiadaud/status/1181434677535662080"/>
    <m/>
    <m/>
    <s v="1181434677535662080"/>
    <s v="1181113937229598720"/>
    <b v="0"/>
    <n v="0"/>
    <s v="243580387"/>
    <b v="0"/>
    <s v="in"/>
    <m/>
    <s v=""/>
    <b v="0"/>
    <n v="0"/>
    <s v=""/>
    <s v="Twitter for Android"/>
    <b v="0"/>
    <s v="1181113937229598720"/>
    <s v="Tweet"/>
    <n v="0"/>
    <n v="0"/>
    <m/>
    <m/>
    <m/>
    <m/>
    <m/>
    <m/>
    <m/>
    <m/>
    <n v="1"/>
    <s v="24"/>
    <s v="24"/>
    <n v="0"/>
    <n v="0"/>
    <n v="0"/>
    <n v="0"/>
    <n v="0"/>
    <n v="0"/>
    <n v="8"/>
    <n v="100"/>
    <n v="8"/>
  </r>
  <r>
    <s v="elc_uoc"/>
    <s v="ethejournal"/>
    <m/>
    <m/>
    <m/>
    <m/>
    <m/>
    <m/>
    <m/>
    <m/>
    <s v="Yes"/>
    <n v="509"/>
    <m/>
    <m/>
    <x v="0"/>
    <d v="2019-10-08T08:06:56.000"/>
    <s v="RT @ETHEjournal: JUST PUBLISHED: Online module login data as a proxy measure of student engagement: the case of myUnisa, MoyaMA, Flipgrid &amp;amp;…"/>
    <m/>
    <m/>
    <x v="1"/>
    <m/>
    <s v="http://pbs.twimg.com/profile_images/882539662509830144/A_bWjgya_normal.jpg"/>
    <x v="159"/>
    <s v="https://twitter.com/#!/elc_uoc/status/1181481087048003584"/>
    <m/>
    <m/>
    <s v="1181481087048003584"/>
    <m/>
    <b v="0"/>
    <n v="0"/>
    <s v=""/>
    <b v="0"/>
    <s v="en"/>
    <m/>
    <s v=""/>
    <b v="0"/>
    <n v="2"/>
    <s v="1180030056476872705"/>
    <s v="Twitter Web App"/>
    <b v="0"/>
    <s v="1180030056476872705"/>
    <s v="Tweet"/>
    <n v="0"/>
    <n v="0"/>
    <m/>
    <m/>
    <m/>
    <m/>
    <m/>
    <m/>
    <m/>
    <m/>
    <n v="1"/>
    <s v="8"/>
    <s v="8"/>
    <n v="0"/>
    <n v="0"/>
    <n v="0"/>
    <n v="0"/>
    <n v="0"/>
    <n v="0"/>
    <n v="22"/>
    <n v="100"/>
    <n v="22"/>
  </r>
  <r>
    <s v="jarango"/>
    <s v="louisrosenfeld"/>
    <m/>
    <m/>
    <m/>
    <m/>
    <m/>
    <m/>
    <m/>
    <m/>
    <s v="No"/>
    <n v="510"/>
    <m/>
    <m/>
    <x v="0"/>
    <d v="2019-10-08T14:57:18.000"/>
    <s v="RT @louisrosenfeld: I’m looking for a basic, easy to use tool to display a very simple social network. There’s only a single, one-way relat…"/>
    <m/>
    <m/>
    <x v="1"/>
    <m/>
    <s v="http://pbs.twimg.com/profile_images/1111110094316408832/OKZqAHmU_normal.jpg"/>
    <x v="160"/>
    <s v="https://twitter.com/#!/jarango/status/1181584357569392640"/>
    <m/>
    <m/>
    <s v="1181584357569392640"/>
    <m/>
    <b v="0"/>
    <n v="0"/>
    <s v=""/>
    <b v="0"/>
    <s v="en"/>
    <m/>
    <s v=""/>
    <b v="0"/>
    <n v="2"/>
    <s v="1181583733373190145"/>
    <s v="Twitter Web App"/>
    <b v="0"/>
    <s v="1181583733373190145"/>
    <s v="Tweet"/>
    <n v="0"/>
    <n v="0"/>
    <m/>
    <m/>
    <m/>
    <m/>
    <m/>
    <m/>
    <m/>
    <m/>
    <n v="1"/>
    <s v="15"/>
    <s v="15"/>
    <n v="1"/>
    <n v="3.7037037037037037"/>
    <n v="0"/>
    <n v="0"/>
    <n v="0"/>
    <n v="0"/>
    <n v="26"/>
    <n v="96.29629629629629"/>
    <n v="27"/>
  </r>
  <r>
    <s v="digitacy"/>
    <s v="casper"/>
    <m/>
    <m/>
    <m/>
    <m/>
    <m/>
    <m/>
    <m/>
    <m/>
    <s v="No"/>
    <n v="511"/>
    <m/>
    <m/>
    <x v="0"/>
    <d v="2019-10-07T13:21:47.000"/>
    <s v="Visualizing @Casper website structure &quot;The Supernova&quot;_x000a__x000a_I analyzed 10 ecommerce websites, crawled 50M+ pages with @screamingfrog on @GCPcloud and visualized website structures using @Gephi_x000a__x000a_Read full article - https://t.co/8JLBW6YYpk https://t.co/M9SCRYUfTh"/>
    <s v="https://digitacy.com/visualizing-ecommerce-website-structures-100m-pages-crawled/"/>
    <s v="digitacy.com"/>
    <x v="1"/>
    <s v="https://pbs.twimg.com/media/EGR1PejWwAAdWVl.jpg"/>
    <s v="https://pbs.twimg.com/media/EGR1PejWwAAdWVl.jpg"/>
    <x v="161"/>
    <s v="https://twitter.com/#!/digitacy/status/1181197931073998848"/>
    <m/>
    <m/>
    <s v="1181197931073998848"/>
    <m/>
    <b v="0"/>
    <n v="0"/>
    <s v=""/>
    <b v="0"/>
    <s v="en"/>
    <m/>
    <s v=""/>
    <b v="0"/>
    <n v="1"/>
    <s v=""/>
    <s v="Twitter Web App"/>
    <b v="0"/>
    <s v="1181197931073998848"/>
    <s v="Tweet"/>
    <n v="0"/>
    <n v="0"/>
    <m/>
    <m/>
    <m/>
    <m/>
    <m/>
    <m/>
    <m/>
    <m/>
    <n v="1"/>
    <s v="2"/>
    <s v="2"/>
    <n v="0"/>
    <n v="0"/>
    <n v="0"/>
    <n v="0"/>
    <n v="0"/>
    <n v="0"/>
    <n v="27"/>
    <n v="100"/>
    <n v="27"/>
  </r>
  <r>
    <s v="screamingfrog"/>
    <s v="gephi"/>
    <m/>
    <m/>
    <m/>
    <m/>
    <m/>
    <m/>
    <m/>
    <m/>
    <s v="No"/>
    <n v="512"/>
    <m/>
    <m/>
    <x v="0"/>
    <d v="2019-10-06T18:06:05.000"/>
    <s v="@digitacy @Gymshark @GCPcloud @Gephi Beautiful art :-)"/>
    <m/>
    <m/>
    <x v="1"/>
    <m/>
    <s v="http://pbs.twimg.com/profile_images/1080491328314712066/w5BwvUyi_normal.jpg"/>
    <x v="162"/>
    <s v="https://twitter.com/#!/screamingfrog/status/1180907089608286214"/>
    <m/>
    <m/>
    <s v="1180907089608286214"/>
    <s v="1180905596305977344"/>
    <b v="0"/>
    <n v="0"/>
    <s v="1093863728616038402"/>
    <b v="0"/>
    <s v="en"/>
    <m/>
    <s v=""/>
    <b v="0"/>
    <n v="0"/>
    <s v=""/>
    <s v="Twitter Web App"/>
    <b v="0"/>
    <s v="1180905596305977344"/>
    <s v="Tweet"/>
    <n v="0"/>
    <n v="0"/>
    <m/>
    <m/>
    <m/>
    <m/>
    <m/>
    <m/>
    <m/>
    <m/>
    <n v="1"/>
    <s v="2"/>
    <s v="4"/>
    <m/>
    <m/>
    <m/>
    <m/>
    <m/>
    <m/>
    <m/>
    <m/>
    <m/>
  </r>
  <r>
    <s v="digitacy"/>
    <s v="gephi"/>
    <m/>
    <m/>
    <m/>
    <m/>
    <m/>
    <m/>
    <m/>
    <m/>
    <s v="No"/>
    <n v="513"/>
    <m/>
    <m/>
    <x v="0"/>
    <d v="2019-10-06T18:00:08.000"/>
    <s v="Visualizing @Gymshark website structure &quot;The Jellyfish&quot;_x000a__x000a_Each of those pink clusters is a category!_x000a__x000a_I analyzed 10 ecommerce websites, crawled 50M+ pages with @screamingfrog on @GCPcloud and visualized website structures using @Gephi_x000a__x000a_Read full article - https://t.co/8JLBW6YYpk https://t.co/3QFvwnbwVa"/>
    <s v="https://digitacy.com/visualizing-ecommerce-website-structures-100m-pages-crawled/"/>
    <s v="digitacy.com"/>
    <x v="1"/>
    <s v="https://pbs.twimg.com/media/EGNrUvTXUAApNZ1.jpg"/>
    <s v="https://pbs.twimg.com/media/EGNrUvTXUAApNZ1.jpg"/>
    <x v="163"/>
    <s v="https://twitter.com/#!/digitacy/status/1180905596305977344"/>
    <m/>
    <m/>
    <s v="1180905596305977344"/>
    <m/>
    <b v="0"/>
    <n v="47"/>
    <s v=""/>
    <b v="0"/>
    <s v="en"/>
    <m/>
    <s v=""/>
    <b v="0"/>
    <n v="6"/>
    <s v=""/>
    <s v="Twitter Web App"/>
    <b v="0"/>
    <s v="1180905596305977344"/>
    <s v="Tweet"/>
    <n v="0"/>
    <n v="0"/>
    <m/>
    <m/>
    <m/>
    <m/>
    <m/>
    <m/>
    <m/>
    <m/>
    <n v="3"/>
    <s v="2"/>
    <s v="4"/>
    <m/>
    <m/>
    <m/>
    <m/>
    <m/>
    <m/>
    <m/>
    <m/>
    <m/>
  </r>
  <r>
    <s v="digitacy"/>
    <s v="gephi"/>
    <m/>
    <m/>
    <m/>
    <m/>
    <m/>
    <m/>
    <m/>
    <m/>
    <s v="No"/>
    <n v="515"/>
    <m/>
    <m/>
    <x v="0"/>
    <d v="2019-10-08T16:40:07.000"/>
    <s v="Visualizing @LouisVuitton website structure &quot;The Hydra&quot;_x000a__x000a_I analyzed 10 ecommerce websites, crawled 50M+ pages with @screamingfrog on @GCPcloud and visualized website structures using @Gephi_x000a__x000a_Read full article - https://t.co/8JLBW6YYpk https://t.co/XRKyqnitqM"/>
    <s v="https://digitacy.com/visualizing-ecommerce-website-structures-100m-pages-crawled/"/>
    <s v="digitacy.com"/>
    <x v="1"/>
    <s v="https://pbs.twimg.com/media/EGXsOT5X0AAlVpW.jpg"/>
    <s v="https://pbs.twimg.com/media/EGXsOT5X0AAlVpW.jpg"/>
    <x v="164"/>
    <s v="https://twitter.com/#!/digitacy/status/1181610235145916418"/>
    <m/>
    <m/>
    <s v="1181610235145916418"/>
    <m/>
    <b v="0"/>
    <n v="0"/>
    <s v=""/>
    <b v="0"/>
    <s v="en"/>
    <m/>
    <s v=""/>
    <b v="0"/>
    <n v="0"/>
    <s v=""/>
    <s v="Twitter Web App"/>
    <b v="0"/>
    <s v="1181610235145916418"/>
    <s v="Tweet"/>
    <n v="0"/>
    <n v="0"/>
    <m/>
    <m/>
    <m/>
    <m/>
    <m/>
    <m/>
    <m/>
    <m/>
    <n v="3"/>
    <s v="2"/>
    <s v="4"/>
    <m/>
    <m/>
    <m/>
    <m/>
    <m/>
    <m/>
    <m/>
    <m/>
    <m/>
  </r>
  <r>
    <s v="screamingfrog"/>
    <s v="gymshark"/>
    <m/>
    <m/>
    <m/>
    <m/>
    <m/>
    <m/>
    <m/>
    <m/>
    <s v="No"/>
    <n v="520"/>
    <m/>
    <m/>
    <x v="0"/>
    <d v="2019-10-06T18:05:48.000"/>
    <s v="RT @digitacy: Visualizing @Gymshark website structure &quot;The Jellyfish&quot;_x000a__x000a_Each of those pink clusters is a category!_x000a__x000a_I analyzed 10 ecommerce…"/>
    <m/>
    <m/>
    <x v="1"/>
    <m/>
    <s v="http://pbs.twimg.com/profile_images/1080491328314712066/w5BwvUyi_normal.jpg"/>
    <x v="165"/>
    <s v="https://twitter.com/#!/screamingfrog/status/1180907018326040576"/>
    <m/>
    <m/>
    <s v="1180907018326040576"/>
    <m/>
    <b v="0"/>
    <n v="0"/>
    <s v=""/>
    <b v="0"/>
    <s v="en"/>
    <m/>
    <s v=""/>
    <b v="0"/>
    <n v="6"/>
    <s v="1180905596305977344"/>
    <s v="Twitter Web App"/>
    <b v="0"/>
    <s v="1180905596305977344"/>
    <s v="Tweet"/>
    <n v="0"/>
    <n v="0"/>
    <m/>
    <m/>
    <m/>
    <m/>
    <m/>
    <m/>
    <m/>
    <m/>
    <n v="2"/>
    <s v="2"/>
    <s v="2"/>
    <m/>
    <m/>
    <m/>
    <m/>
    <m/>
    <m/>
    <m/>
    <m/>
    <m/>
  </r>
  <r>
    <s v="louisrosenfeld"/>
    <s v="louisrosenfeld"/>
    <m/>
    <m/>
    <m/>
    <m/>
    <m/>
    <m/>
    <m/>
    <m/>
    <s v="No"/>
    <n v="528"/>
    <m/>
    <m/>
    <x v="2"/>
    <d v="2019-10-08T14:54:49.000"/>
    <s v="I’m looking for a basic, easy to use tool to display a very simple social network. There’s only a single, one-way relationship to map (person X recommends person Y). Gephi is WAY too complicated. Any suggestions?"/>
    <m/>
    <m/>
    <x v="1"/>
    <m/>
    <s v="http://pbs.twimg.com/profile_images/465966833070112768/F6-U7OZf_normal.jpeg"/>
    <x v="166"/>
    <s v="https://twitter.com/#!/louisrosenfeld/status/1181583733373190145"/>
    <m/>
    <m/>
    <s v="1181583733373190145"/>
    <m/>
    <b v="0"/>
    <n v="6"/>
    <s v=""/>
    <b v="0"/>
    <s v="en"/>
    <m/>
    <s v=""/>
    <b v="0"/>
    <n v="2"/>
    <s v=""/>
    <s v="TweetDeck"/>
    <b v="0"/>
    <s v="1181583733373190145"/>
    <s v="Tweet"/>
    <n v="0"/>
    <n v="0"/>
    <m/>
    <m/>
    <m/>
    <m/>
    <m/>
    <m/>
    <m/>
    <m/>
    <n v="1"/>
    <s v="15"/>
    <s v="15"/>
    <n v="1"/>
    <n v="2.5641025641025643"/>
    <n v="1"/>
    <n v="2.5641025641025643"/>
    <n v="0"/>
    <n v="0"/>
    <n v="37"/>
    <n v="94.87179487179488"/>
    <n v="39"/>
  </r>
  <r>
    <s v="stlxcon"/>
    <s v="louisrosenfeld"/>
    <m/>
    <m/>
    <m/>
    <m/>
    <m/>
    <m/>
    <m/>
    <m/>
    <s v="No"/>
    <n v="529"/>
    <m/>
    <m/>
    <x v="0"/>
    <d v="2019-10-08T16:45:46.000"/>
    <s v="RT @louisrosenfeld: I’m looking for a basic, easy to use tool to display a very simple social network. There’s only a single, one-way relat…"/>
    <m/>
    <m/>
    <x v="1"/>
    <m/>
    <s v="http://pbs.twimg.com/profile_images/966026562809278464/hd0I-1zF_normal.jpg"/>
    <x v="167"/>
    <s v="https://twitter.com/#!/stlxcon/status/1181611656423641091"/>
    <m/>
    <m/>
    <s v="1181611656423641091"/>
    <m/>
    <b v="0"/>
    <n v="0"/>
    <s v=""/>
    <b v="0"/>
    <s v="en"/>
    <m/>
    <s v=""/>
    <b v="0"/>
    <n v="2"/>
    <s v="1181583733373190145"/>
    <s v="Twitter for iPhone"/>
    <b v="0"/>
    <s v="1181583733373190145"/>
    <s v="Tweet"/>
    <n v="0"/>
    <n v="0"/>
    <m/>
    <m/>
    <m/>
    <m/>
    <m/>
    <m/>
    <m/>
    <m/>
    <n v="1"/>
    <s v="15"/>
    <s v="15"/>
    <n v="1"/>
    <n v="3.7037037037037037"/>
    <n v="0"/>
    <n v="0"/>
    <n v="0"/>
    <n v="0"/>
    <n v="26"/>
    <n v="96.29629629629629"/>
    <n v="27"/>
  </r>
  <r>
    <s v="rubaalhassani"/>
    <s v="imaaaan_1"/>
    <m/>
    <m/>
    <m/>
    <m/>
    <m/>
    <m/>
    <m/>
    <m/>
    <s v="No"/>
    <n v="530"/>
    <m/>
    <m/>
    <x v="0"/>
    <d v="2019-10-08T16:48:26.000"/>
    <s v="@marcowenjones @luca @imaaaan_1 I'm trying to install Gephi, which requires Java, and I can't open Java because it needs Winzip, and Winzip is not working...and it's that kinda day. 🤦🏽‍♀️"/>
    <m/>
    <m/>
    <x v="1"/>
    <m/>
    <s v="http://pbs.twimg.com/profile_images/1143210553617321989/L0VZ1B8o_normal.jpg"/>
    <x v="168"/>
    <s v="https://twitter.com/#!/rubaalhassani/status/1181612324941127680"/>
    <m/>
    <m/>
    <s v="1181612324941127680"/>
    <s v="1181591973389619202"/>
    <b v="0"/>
    <n v="0"/>
    <s v="21088417"/>
    <b v="0"/>
    <s v="en"/>
    <m/>
    <s v=""/>
    <b v="0"/>
    <n v="0"/>
    <s v=""/>
    <s v="Twitter Web App"/>
    <b v="0"/>
    <s v="1181591973389619202"/>
    <s v="Tweet"/>
    <n v="0"/>
    <n v="0"/>
    <m/>
    <m/>
    <m/>
    <m/>
    <m/>
    <m/>
    <m/>
    <m/>
    <n v="2"/>
    <s v="11"/>
    <s v="11"/>
    <m/>
    <m/>
    <m/>
    <m/>
    <m/>
    <m/>
    <m/>
    <m/>
    <m/>
  </r>
  <r>
    <s v="rubaalhassani"/>
    <s v="imaaaan_1"/>
    <m/>
    <m/>
    <m/>
    <m/>
    <m/>
    <m/>
    <m/>
    <m/>
    <s v="No"/>
    <n v="531"/>
    <m/>
    <m/>
    <x v="0"/>
    <d v="2019-10-08T16:57:48.000"/>
    <s v="@luca @marcowenjones @imaaaan_1 Thanks! Now I keep on getting an error message from Gephi, telling me it doesn't recognize Java on my computer, but Java is there. I looked up solutions online, but can't figure it out."/>
    <m/>
    <m/>
    <x v="1"/>
    <m/>
    <s v="http://pbs.twimg.com/profile_images/1143210553617321989/L0VZ1B8o_normal.jpg"/>
    <x v="169"/>
    <s v="https://twitter.com/#!/rubaalhassani/status/1181614682068733953"/>
    <m/>
    <m/>
    <s v="1181614682068733953"/>
    <s v="1181612759450083328"/>
    <b v="0"/>
    <n v="0"/>
    <s v="11985982"/>
    <b v="0"/>
    <s v="en"/>
    <m/>
    <s v=""/>
    <b v="0"/>
    <n v="0"/>
    <s v=""/>
    <s v="Twitter Web App"/>
    <b v="0"/>
    <s v="1181612759450083328"/>
    <s v="Tweet"/>
    <n v="0"/>
    <n v="0"/>
    <m/>
    <m/>
    <m/>
    <m/>
    <m/>
    <m/>
    <m/>
    <m/>
    <n v="2"/>
    <s v="11"/>
    <s v="11"/>
    <m/>
    <m/>
    <m/>
    <m/>
    <m/>
    <m/>
    <m/>
    <m/>
    <m/>
  </r>
  <r>
    <s v="luca"/>
    <s v="imaaaan_1"/>
    <m/>
    <m/>
    <m/>
    <m/>
    <m/>
    <m/>
    <m/>
    <m/>
    <s v="No"/>
    <n v="532"/>
    <m/>
    <m/>
    <x v="0"/>
    <d v="2019-10-08T17:10:51.000"/>
    <s v="@RubaAlHassani @marcowenjones @imaaaan_1 Gephi and Java are sometimes a pain to set up._x000a__x000a_You can edit gephi.conf to tell Gephi explicitly where Java is. Something like_x000a_jdkhome=&quot;C:/Program Files (x86)/Java/jre1.8.0_131_x000a__x000a_https://t.co/fSfLppwxaZ"/>
    <s v="https://github.com/gephi/gephi/issues/1787"/>
    <s v="github.com"/>
    <x v="1"/>
    <m/>
    <s v="http://pbs.twimg.com/profile_images/1055807149786439680/sQiHu-95_normal.jpg"/>
    <x v="170"/>
    <s v="https://twitter.com/#!/luca/status/1181617968859533312"/>
    <m/>
    <m/>
    <s v="1181617968859533312"/>
    <s v="1181614682068733953"/>
    <b v="0"/>
    <n v="1"/>
    <s v="2720800274"/>
    <b v="0"/>
    <s v="en"/>
    <m/>
    <s v=""/>
    <b v="0"/>
    <n v="0"/>
    <s v=""/>
    <s v="Twitter for Android"/>
    <b v="0"/>
    <s v="1181614682068733953"/>
    <s v="Tweet"/>
    <n v="0"/>
    <n v="0"/>
    <m/>
    <m/>
    <m/>
    <m/>
    <m/>
    <m/>
    <m/>
    <m/>
    <n v="1"/>
    <s v="11"/>
    <s v="11"/>
    <m/>
    <m/>
    <m/>
    <m/>
    <m/>
    <m/>
    <m/>
    <m/>
    <m/>
  </r>
  <r>
    <s v="luca"/>
    <s v="luca"/>
    <m/>
    <m/>
    <m/>
    <m/>
    <m/>
    <m/>
    <m/>
    <m/>
    <s v="No"/>
    <n v="539"/>
    <m/>
    <m/>
    <x v="2"/>
    <d v="2018-07-27T15:03:37.000"/>
    <s v="17k accounts tweeted 45k times about #metwo. I visualized Retweets from early 26.07 to 27.07. afternoon. Each node is an account, each edge a Retweet. No follow relationships this time. #gephi https://t.co/nM377InZuW"/>
    <m/>
    <m/>
    <x v="31"/>
    <s v="https://pbs.twimg.com/ext_tw_video_thumb/1022859968142352385/pu/img/0gHeUu42XqUEV7tF.jpg"/>
    <s v="https://pbs.twimg.com/ext_tw_video_thumb/1022859968142352385/pu/img/0gHeUu42XqUEV7tF.jpg"/>
    <x v="171"/>
    <s v="https://twitter.com/#!/luca/status/1022860061411094530"/>
    <m/>
    <m/>
    <s v="1022860061411094530"/>
    <m/>
    <b v="0"/>
    <n v="46"/>
    <s v=""/>
    <b v="0"/>
    <s v="en"/>
    <m/>
    <s v=""/>
    <b v="0"/>
    <n v="17"/>
    <s v=""/>
    <s v="Twitter Web Client"/>
    <b v="0"/>
    <s v="1022860061411094530"/>
    <s v="Retweet"/>
    <n v="0"/>
    <n v="0"/>
    <m/>
    <m/>
    <m/>
    <m/>
    <m/>
    <m/>
    <m/>
    <m/>
    <n v="1"/>
    <s v="11"/>
    <s v="11"/>
    <n v="0"/>
    <n v="0"/>
    <n v="0"/>
    <n v="0"/>
    <n v="0"/>
    <n v="0"/>
    <n v="33"/>
    <n v="100"/>
    <n v="33"/>
  </r>
  <r>
    <s v="doriantaylor"/>
    <s v="ronjeffries"/>
    <m/>
    <m/>
    <m/>
    <m/>
    <m/>
    <m/>
    <m/>
    <m/>
    <s v="No"/>
    <n v="540"/>
    <m/>
    <m/>
    <x v="1"/>
    <d v="2019-10-08T18:10:30.000"/>
    <s v="@RonJeffries i was thinking stuff like visio and gephi and a bunch of other things that definitely have an object model and require you to completely circumscribe whatever you want to select instead of merely intersect with it"/>
    <m/>
    <m/>
    <x v="1"/>
    <m/>
    <s v="http://pbs.twimg.com/profile_images/699014291224027136/1C5iuqAB_normal.jpg"/>
    <x v="172"/>
    <s v="https://twitter.com/#!/doriantaylor/status/1181632978012606464"/>
    <m/>
    <m/>
    <s v="1181632978012606464"/>
    <s v="1181626137144889346"/>
    <b v="0"/>
    <n v="0"/>
    <s v="14979481"/>
    <b v="0"/>
    <s v="en"/>
    <m/>
    <s v=""/>
    <b v="0"/>
    <n v="0"/>
    <s v=""/>
    <s v="Twitter Web App"/>
    <b v="0"/>
    <s v="1181626137144889346"/>
    <s v="Tweet"/>
    <n v="0"/>
    <n v="0"/>
    <m/>
    <m/>
    <m/>
    <m/>
    <m/>
    <m/>
    <m/>
    <m/>
    <n v="1"/>
    <s v="23"/>
    <s v="23"/>
    <n v="1"/>
    <n v="2.6315789473684212"/>
    <n v="1"/>
    <n v="2.6315789473684212"/>
    <n v="0"/>
    <n v="0"/>
    <n v="36"/>
    <n v="94.73684210526316"/>
    <n v="38"/>
  </r>
  <r>
    <s v="_marisela_10"/>
    <s v="gymshark"/>
    <m/>
    <m/>
    <m/>
    <m/>
    <m/>
    <m/>
    <m/>
    <m/>
    <s v="No"/>
    <n v="542"/>
    <m/>
    <m/>
    <x v="0"/>
    <d v="2019-10-08T21:42:47.000"/>
    <s v="RT @digitacy: Visualizing @Gymshark website structure &quot;The Jellyfish&quot;_x000a__x000a_Each of those pink clusters is a category!_x000a__x000a_I analyzed 10 ecommerce…"/>
    <m/>
    <m/>
    <x v="1"/>
    <m/>
    <s v="http://pbs.twimg.com/profile_images/1172523928516026375/2lArGbl3_normal.jpg"/>
    <x v="173"/>
    <s v="https://twitter.com/#!/_marisela_10/status/1181686402284740609"/>
    <m/>
    <m/>
    <s v="1181686402284740609"/>
    <m/>
    <b v="0"/>
    <n v="0"/>
    <s v=""/>
    <b v="0"/>
    <s v="en"/>
    <m/>
    <s v=""/>
    <b v="0"/>
    <n v="11"/>
    <s v="1180905596305977344"/>
    <s v="Twitter Web App"/>
    <b v="0"/>
    <s v="1180905596305977344"/>
    <s v="Tweet"/>
    <n v="0"/>
    <n v="0"/>
    <m/>
    <m/>
    <m/>
    <m/>
    <m/>
    <m/>
    <m/>
    <m/>
    <n v="1"/>
    <s v="2"/>
    <s v="2"/>
    <m/>
    <m/>
    <m/>
    <m/>
    <m/>
    <m/>
    <m/>
    <m/>
    <m/>
  </r>
  <r>
    <s v="dsampaolo"/>
    <s v="seolyzer_io"/>
    <m/>
    <m/>
    <m/>
    <m/>
    <m/>
    <m/>
    <m/>
    <m/>
    <s v="No"/>
    <n v="544"/>
    <m/>
    <m/>
    <x v="0"/>
    <d v="2019-10-08T22:44:47.000"/>
    <s v="@adrienrusso @reminestasio @Seolyzer_io fais plusieurs rendu, en triant tes liens différemment (pour avoir des échantillons différents) - c'est comme ça qu'on faisait avec Gephi à l'époque ;)"/>
    <m/>
    <m/>
    <x v="1"/>
    <m/>
    <s v="http://pbs.twimg.com/profile_images/1167068531692904450/AI_BicPf_normal.jpg"/>
    <x v="174"/>
    <s v="https://twitter.com/#!/dsampaolo/status/1181702004370001931"/>
    <m/>
    <m/>
    <s v="1181702004370001931"/>
    <s v="1181698912870191105"/>
    <b v="0"/>
    <n v="1"/>
    <s v="4808510734"/>
    <b v="0"/>
    <s v="fr"/>
    <m/>
    <s v=""/>
    <b v="0"/>
    <n v="0"/>
    <s v=""/>
    <s v="Twitter Web App"/>
    <b v="0"/>
    <s v="1181698912870191105"/>
    <s v="Tweet"/>
    <n v="0"/>
    <n v="0"/>
    <m/>
    <m/>
    <m/>
    <m/>
    <m/>
    <m/>
    <m/>
    <m/>
    <n v="1"/>
    <s v="13"/>
    <s v="13"/>
    <m/>
    <m/>
    <m/>
    <m/>
    <m/>
    <m/>
    <m/>
    <m/>
    <m/>
  </r>
  <r>
    <s v="adrienrusso"/>
    <s v="seolyzer_io"/>
    <m/>
    <m/>
    <m/>
    <m/>
    <m/>
    <m/>
    <m/>
    <m/>
    <s v="No"/>
    <n v="545"/>
    <m/>
    <m/>
    <x v="0"/>
    <d v="2019-10-08T22:55:29.000"/>
    <s v="@dsampaolo @reminestasio @Seolyzer_io Exact, j'en ai aussi fait des Gephi hihi"/>
    <m/>
    <m/>
    <x v="1"/>
    <m/>
    <s v="http://pbs.twimg.com/profile_images/977584785890660358/5pDTWl60_normal.jpg"/>
    <x v="175"/>
    <s v="https://twitter.com/#!/adrienrusso/status/1181704696538566658"/>
    <m/>
    <m/>
    <s v="1181704696538566658"/>
    <s v="1181702004370001931"/>
    <b v="0"/>
    <n v="0"/>
    <s v="18934731"/>
    <b v="0"/>
    <s v="fr"/>
    <m/>
    <s v=""/>
    <b v="0"/>
    <n v="0"/>
    <s v=""/>
    <s v="Twitter Web App"/>
    <b v="0"/>
    <s v="1181702004370001931"/>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36">
    <i>
      <x v="1"/>
    </i>
    <i r="1">
      <x v="9"/>
    </i>
    <i r="2">
      <x v="252"/>
    </i>
    <i r="3">
      <x v="21"/>
    </i>
    <i>
      <x v="2"/>
    </i>
    <i r="1">
      <x v="7"/>
    </i>
    <i r="2">
      <x v="209"/>
    </i>
    <i r="3">
      <x v="16"/>
    </i>
    <i r="1">
      <x v="11"/>
    </i>
    <i r="2">
      <x v="327"/>
    </i>
    <i r="3">
      <x v="9"/>
    </i>
    <i>
      <x v="3"/>
    </i>
    <i r="1">
      <x v="7"/>
    </i>
    <i r="2">
      <x v="198"/>
    </i>
    <i r="3">
      <x v="15"/>
    </i>
    <i r="1">
      <x v="9"/>
    </i>
    <i r="2">
      <x v="247"/>
    </i>
    <i r="3">
      <x v="15"/>
    </i>
    <i r="2">
      <x v="253"/>
    </i>
    <i r="3">
      <x v="9"/>
    </i>
    <i r="2">
      <x v="269"/>
    </i>
    <i r="3">
      <x v="3"/>
    </i>
    <i r="3">
      <x v="5"/>
    </i>
    <i r="3">
      <x v="16"/>
    </i>
    <i r="3">
      <x v="18"/>
    </i>
    <i r="3">
      <x v="19"/>
    </i>
    <i r="3">
      <x v="20"/>
    </i>
    <i r="3">
      <x v="21"/>
    </i>
    <i r="2">
      <x v="270"/>
    </i>
    <i r="3">
      <x v="1"/>
    </i>
    <i r="3">
      <x v="2"/>
    </i>
    <i r="3">
      <x v="7"/>
    </i>
    <i r="3">
      <x v="8"/>
    </i>
    <i r="3">
      <x v="12"/>
    </i>
    <i r="3">
      <x v="16"/>
    </i>
    <i r="3">
      <x v="17"/>
    </i>
    <i r="2">
      <x v="271"/>
    </i>
    <i r="3">
      <x v="1"/>
    </i>
    <i r="3">
      <x v="3"/>
    </i>
    <i r="3">
      <x v="7"/>
    </i>
    <i r="3">
      <x v="8"/>
    </i>
    <i r="3">
      <x v="10"/>
    </i>
    <i r="3">
      <x v="12"/>
    </i>
    <i r="3">
      <x v="13"/>
    </i>
    <i r="3">
      <x v="18"/>
    </i>
    <i r="2">
      <x v="272"/>
    </i>
    <i r="3">
      <x v="7"/>
    </i>
    <i r="3">
      <x v="9"/>
    </i>
    <i r="3">
      <x v="10"/>
    </i>
    <i r="3">
      <x v="12"/>
    </i>
    <i r="3">
      <x v="17"/>
    </i>
    <i r="3">
      <x v="23"/>
    </i>
    <i r="2">
      <x v="273"/>
    </i>
    <i r="3">
      <x v="1"/>
    </i>
    <i r="3">
      <x v="2"/>
    </i>
    <i r="3">
      <x v="15"/>
    </i>
    <i r="3">
      <x v="19"/>
    </i>
    <i r="2">
      <x v="274"/>
    </i>
    <i r="3">
      <x v="5"/>
    </i>
    <i r="3">
      <x v="13"/>
    </i>
    <i r="3">
      <x v="16"/>
    </i>
    <i r="3">
      <x v="22"/>
    </i>
    <i r="3">
      <x v="24"/>
    </i>
    <i r="1">
      <x v="10"/>
    </i>
    <i r="2">
      <x v="275"/>
    </i>
    <i r="3">
      <x v="1"/>
    </i>
    <i r="3">
      <x v="2"/>
    </i>
    <i r="3">
      <x v="3"/>
    </i>
    <i r="3">
      <x v="9"/>
    </i>
    <i r="3">
      <x v="22"/>
    </i>
    <i r="3">
      <x v="23"/>
    </i>
    <i r="2">
      <x v="276"/>
    </i>
    <i r="3">
      <x v="8"/>
    </i>
    <i r="3">
      <x v="12"/>
    </i>
    <i r="3">
      <x v="13"/>
    </i>
    <i r="3">
      <x v="14"/>
    </i>
    <i r="3">
      <x v="15"/>
    </i>
    <i r="3">
      <x v="16"/>
    </i>
    <i r="3">
      <x v="17"/>
    </i>
    <i r="3">
      <x v="18"/>
    </i>
    <i r="3">
      <x v="19"/>
    </i>
    <i r="3">
      <x v="20"/>
    </i>
    <i r="3">
      <x v="21"/>
    </i>
    <i r="3">
      <x v="22"/>
    </i>
    <i r="3">
      <x v="23"/>
    </i>
    <i r="3">
      <x v="24"/>
    </i>
    <i r="2">
      <x v="277"/>
    </i>
    <i r="3">
      <x v="1"/>
    </i>
    <i r="3">
      <x v="2"/>
    </i>
    <i r="3">
      <x v="6"/>
    </i>
    <i r="3">
      <x v="8"/>
    </i>
    <i r="3">
      <x v="10"/>
    </i>
    <i r="3">
      <x v="15"/>
    </i>
    <i r="3">
      <x v="19"/>
    </i>
    <i r="2">
      <x v="278"/>
    </i>
    <i r="3">
      <x v="9"/>
    </i>
    <i r="3">
      <x v="12"/>
    </i>
    <i r="2">
      <x v="279"/>
    </i>
    <i r="3">
      <x v="3"/>
    </i>
    <i r="3">
      <x v="6"/>
    </i>
    <i r="3">
      <x v="8"/>
    </i>
    <i r="3">
      <x v="9"/>
    </i>
    <i r="3">
      <x v="16"/>
    </i>
    <i r="3">
      <x v="18"/>
    </i>
    <i r="3">
      <x v="21"/>
    </i>
    <i r="2">
      <x v="280"/>
    </i>
    <i r="3">
      <x v="2"/>
    </i>
    <i r="3">
      <x v="3"/>
    </i>
    <i r="3">
      <x v="9"/>
    </i>
    <i r="3">
      <x v="10"/>
    </i>
    <i r="3">
      <x v="11"/>
    </i>
    <i r="3">
      <x v="13"/>
    </i>
    <i r="3">
      <x v="19"/>
    </i>
    <i r="3">
      <x v="20"/>
    </i>
    <i r="3">
      <x v="21"/>
    </i>
    <i r="2">
      <x v="281"/>
    </i>
    <i r="3">
      <x v="1"/>
    </i>
    <i r="3">
      <x v="3"/>
    </i>
    <i r="3">
      <x v="5"/>
    </i>
    <i r="3">
      <x v="8"/>
    </i>
    <i r="3">
      <x v="10"/>
    </i>
    <i r="3">
      <x v="11"/>
    </i>
    <i r="3">
      <x v="13"/>
    </i>
    <i r="3">
      <x v="14"/>
    </i>
    <i r="3">
      <x v="16"/>
    </i>
    <i r="3">
      <x v="17"/>
    </i>
    <i r="2">
      <x v="282"/>
    </i>
    <i r="3">
      <x v="6"/>
    </i>
    <i r="3">
      <x v="9"/>
    </i>
    <i r="3">
      <x v="15"/>
    </i>
    <i r="3">
      <x v="17"/>
    </i>
    <i r="3">
      <x v="18"/>
    </i>
    <i r="3">
      <x v="19"/>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2">
        <i x="26" s="1"/>
        <i x="6" s="1"/>
        <i x="22" s="1"/>
        <i x="27" s="1"/>
        <i x="28" s="1"/>
        <i x="25" s="1"/>
        <i x="29" s="1"/>
        <i x="19" s="1"/>
        <i x="3" s="1"/>
        <i x="24" s="1"/>
        <i x="23" s="1"/>
        <i x="8" s="1"/>
        <i x="13" s="1"/>
        <i x="14" s="1"/>
        <i x="12" s="1"/>
        <i x="0" s="1"/>
        <i x="17" s="1"/>
        <i x="18" s="1"/>
        <i x="11" s="1"/>
        <i x="2" s="1"/>
        <i x="10" s="1"/>
        <i x="30" s="1"/>
        <i x="7" s="1"/>
        <i x="4" s="1"/>
        <i x="31" s="1"/>
        <i x="5" s="1"/>
        <i x="9" s="1"/>
        <i x="21" s="1"/>
        <i x="20" s="1"/>
        <i x="16"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49" totalsRowShown="0" headerRowDxfId="496" dataDxfId="495">
  <autoFilter ref="A2:BL54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05" totalsRowShown="0" headerRowDxfId="141" dataDxfId="140">
  <autoFilter ref="A1:G100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9" totalsRowShown="0" headerRowDxfId="443" dataDxfId="442">
  <autoFilter ref="A2:BS20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1" totalsRowShown="0" headerRowDxfId="132" dataDxfId="131">
  <autoFilter ref="A1:L79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8" totalsRowShown="0" headerRowDxfId="88" dataDxfId="87">
  <autoFilter ref="A2:C4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8" totalsRowShown="0" headerRowDxfId="64" dataDxfId="63">
  <autoFilter ref="A2:BL17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00">
  <autoFilter ref="A2:AO3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8" totalsRowShown="0" headerRowDxfId="397" dataDxfId="396">
  <autoFilter ref="A1:C20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utormentor.blogspot.com/2015/05/report-looks-at-tutormentor-conferences.html" TargetMode="External" /><Relationship Id="rId2" Type="http://schemas.openxmlformats.org/officeDocument/2006/relationships/hyperlink" Target="http://www.tutormentorconference.org/ConferenceMaps.htm" TargetMode="External" /><Relationship Id="rId3" Type="http://schemas.openxmlformats.org/officeDocument/2006/relationships/hyperlink" Target="https://tutormentor.blogspot.com/2015/05/report-looks-at-tutormentor-conferences.html" TargetMode="External" /><Relationship Id="rId4" Type="http://schemas.openxmlformats.org/officeDocument/2006/relationships/hyperlink" Target="http://www.tutormentorconference.org/ConferenceMaps.htm" TargetMode="External" /><Relationship Id="rId5" Type="http://schemas.openxmlformats.org/officeDocument/2006/relationships/hyperlink" Target="https://tutormentor.blogspot.com/2015/05/report-looks-at-tutormentor-conferences.html" TargetMode="External" /><Relationship Id="rId6" Type="http://schemas.openxmlformats.org/officeDocument/2006/relationships/hyperlink" Target="https://tutormentor.blogspot.com/2015/05/report-looks-at-tutormentor-conferences.html" TargetMode="External" /><Relationship Id="rId7" Type="http://schemas.openxmlformats.org/officeDocument/2006/relationships/hyperlink" Target="http://www.tutormentorconference.org/ConferenceMaps.htm" TargetMode="External" /><Relationship Id="rId8" Type="http://schemas.openxmlformats.org/officeDocument/2006/relationships/hyperlink" Target="http://www.tutormentorconference.org/ConferenceMaps.htm" TargetMode="External" /><Relationship Id="rId9" Type="http://schemas.openxmlformats.org/officeDocument/2006/relationships/hyperlink" Target="https://twitter.com/josh_tapley/status/1176946318616518657" TargetMode="External" /><Relationship Id="rId10" Type="http://schemas.openxmlformats.org/officeDocument/2006/relationships/hyperlink" Target="https://twitter.com/josh_tapley/status/1176946318616518657" TargetMode="External" /><Relationship Id="rId11" Type="http://schemas.openxmlformats.org/officeDocument/2006/relationships/hyperlink" Target="https://github.com/gephi/gephi/wiki/Fruchterman-Reingold" TargetMode="External" /><Relationship Id="rId12" Type="http://schemas.openxmlformats.org/officeDocument/2006/relationships/hyperlink" Target="https://twitter.com/ismailfahmi/status/1177254823885803520" TargetMode="External" /><Relationship Id="rId13" Type="http://schemas.openxmlformats.org/officeDocument/2006/relationships/hyperlink" Target="https://www.youtube.com/watch?v=8EU_iRikAEw&amp;feature=youtu.be" TargetMode="External" /><Relationship Id="rId14" Type="http://schemas.openxmlformats.org/officeDocument/2006/relationships/hyperlink" Target="https://gephi.org/" TargetMode="External" /><Relationship Id="rId15" Type="http://schemas.openxmlformats.org/officeDocument/2006/relationships/hyperlink" Target="https://www.youtube.com/watch?v=2FqM4gKeNO4&amp;feature=youtu.be&amp;t=341" TargetMode="External" /><Relationship Id="rId16" Type="http://schemas.openxmlformats.org/officeDocument/2006/relationships/hyperlink" Target="https://educacioncontinuada.uniandes.edu.co/index.php/es/nuestra-oferta/2091_curso-teoria-de-grafos-analisis-de-datos-y-sus-aplicaciones" TargetMode="External" /><Relationship Id="rId17" Type="http://schemas.openxmlformats.org/officeDocument/2006/relationships/hyperlink" Target="https://gephi.org/" TargetMode="External" /><Relationship Id="rId18" Type="http://schemas.openxmlformats.org/officeDocument/2006/relationships/hyperlink" Target="https://www.youtube.com/watch?v=dhQ3TucrSvs" TargetMode="External" /><Relationship Id="rId19" Type="http://schemas.openxmlformats.org/officeDocument/2006/relationships/hyperlink" Target="https://www.youtube.com/watch?v=dhQ3TucrSvs" TargetMode="External" /><Relationship Id="rId20" Type="http://schemas.openxmlformats.org/officeDocument/2006/relationships/hyperlink" Target="https://www.youtube.com/watch?v=dhQ3TucrSvs" TargetMode="External" /><Relationship Id="rId21" Type="http://schemas.openxmlformats.org/officeDocument/2006/relationships/hyperlink" Target="https://www.youtube.com/watch?v=dhQ3TucrSvs" TargetMode="External" /><Relationship Id="rId22" Type="http://schemas.openxmlformats.org/officeDocument/2006/relationships/hyperlink" Target="https://www.youtube.com/watch?v=dhQ3TucrSvs" TargetMode="External" /><Relationship Id="rId23" Type="http://schemas.openxmlformats.org/officeDocument/2006/relationships/hyperlink" Target="https://cartorezo.wordpress.com/2019/10/02/cash-investigation-sur-les-travailleurs-de-lia-les-politiques-manquent-dintelligence/" TargetMode="External" /><Relationship Id="rId24" Type="http://schemas.openxmlformats.org/officeDocument/2006/relationships/hyperlink" Target="https://github.com/schochastics/snahelper" TargetMode="External" /><Relationship Id="rId25" Type="http://schemas.openxmlformats.org/officeDocument/2006/relationships/hyperlink" Target="https://github.com/schochastics/snahelper" TargetMode="External" /><Relationship Id="rId26" Type="http://schemas.openxmlformats.org/officeDocument/2006/relationships/hyperlink" Target="https://github.com/schochastics/snahelper" TargetMode="External" /><Relationship Id="rId27" Type="http://schemas.openxmlformats.org/officeDocument/2006/relationships/hyperlink" Target="https://gephi.wordpress.com/2017/09/26/gephi-0-9-2-a-new-csv-importer/" TargetMode="External" /><Relationship Id="rId28" Type="http://schemas.openxmlformats.org/officeDocument/2006/relationships/hyperlink" Target="https://gephi.wordpress.com/2017/09/26/gephi-0-9-2-a-new-csv-importer/" TargetMode="External" /><Relationship Id="rId29" Type="http://schemas.openxmlformats.org/officeDocument/2006/relationships/hyperlink" Target="https://www.linkedin.com/slink?code=gQyrApk" TargetMode="External" /><Relationship Id="rId30" Type="http://schemas.openxmlformats.org/officeDocument/2006/relationships/hyperlink" Target="https://www.linkedin.com/slink?code=gQyrApk" TargetMode="External" /><Relationship Id="rId31" Type="http://schemas.openxmlformats.org/officeDocument/2006/relationships/hyperlink" Target="https://educationaltechnologyjournal.springeropen.com/articles/10.1186/s41239-019-0167-9" TargetMode="External" /><Relationship Id="rId32" Type="http://schemas.openxmlformats.org/officeDocument/2006/relationships/hyperlink" Target="https://educationaltechnologyjournal.springeropen.com/articles/10.1186/s41239-019-0167-9" TargetMode="External" /><Relationship Id="rId33" Type="http://schemas.openxmlformats.org/officeDocument/2006/relationships/hyperlink" Target="https://educationaltechnologyjournal.springeropen.com/articles/10.1186/s41239-019-0167-9" TargetMode="External" /><Relationship Id="rId34" Type="http://schemas.openxmlformats.org/officeDocument/2006/relationships/hyperlink" Target="https://educationaltechnologyjournal.springeropen.com/articles/10.1186/s41239-019-0167-9" TargetMode="External" /><Relationship Id="rId35" Type="http://schemas.openxmlformats.org/officeDocument/2006/relationships/hyperlink" Target="https://nodexlgraphgallery.org/Pages/Graph.aspx?graphID=211983" TargetMode="External" /><Relationship Id="rId36" Type="http://schemas.openxmlformats.org/officeDocument/2006/relationships/hyperlink" Target="https://nodexlgraphgallery.org/Pages/Graph.aspx?graphID=211983" TargetMode="External" /><Relationship Id="rId37" Type="http://schemas.openxmlformats.org/officeDocument/2006/relationships/hyperlink" Target="https://nodexlgraphgallery.org/Pages/Graph.aspx?graphID=211983" TargetMode="External" /><Relationship Id="rId38" Type="http://schemas.openxmlformats.org/officeDocument/2006/relationships/hyperlink" Target="https://nodexlgraphgallery.org/Pages/Graph.aspx?graphID=211983" TargetMode="External" /><Relationship Id="rId39" Type="http://schemas.openxmlformats.org/officeDocument/2006/relationships/hyperlink" Target="https://nodexlgraphgallery.org/Pages/Graph.aspx?graphID=211983" TargetMode="External" /><Relationship Id="rId40" Type="http://schemas.openxmlformats.org/officeDocument/2006/relationships/hyperlink" Target="https://nodexlgraphgallery.org/Pages/Graph.aspx?graphID=211983" TargetMode="External" /><Relationship Id="rId41" Type="http://schemas.openxmlformats.org/officeDocument/2006/relationships/hyperlink" Target="https://nodexlgraphgallery.org/Pages/Graph.aspx?graphID=211983" TargetMode="External" /><Relationship Id="rId42" Type="http://schemas.openxmlformats.org/officeDocument/2006/relationships/hyperlink" Target="https://nodexlgraphgallery.org/Pages/Graph.aspx?graphID=211983" TargetMode="External" /><Relationship Id="rId43" Type="http://schemas.openxmlformats.org/officeDocument/2006/relationships/hyperlink" Target="https://twitter.com/RajapintaCo/status/1171438469526126594" TargetMode="External" /><Relationship Id="rId44" Type="http://schemas.openxmlformats.org/officeDocument/2006/relationships/hyperlink" Target="https://twitter.com/RajapintaCo/status/1171438469526126594" TargetMode="External" /><Relationship Id="rId45" Type="http://schemas.openxmlformats.org/officeDocument/2006/relationships/hyperlink" Target="https://github.com/AntonioCheca/MTGG" TargetMode="External" /><Relationship Id="rId46" Type="http://schemas.openxmlformats.org/officeDocument/2006/relationships/hyperlink" Target="https://maladesimaginaires.github.io/intnetviz/" TargetMode="External" /><Relationship Id="rId47" Type="http://schemas.openxmlformats.org/officeDocument/2006/relationships/hyperlink" Target="http://www.martingrandjean.ch/network-visualization-shakespeare/" TargetMode="External" /><Relationship Id="rId48" Type="http://schemas.openxmlformats.org/officeDocument/2006/relationships/hyperlink" Target="https://maladesimaginaires.github.io/intnetviz/" TargetMode="External" /><Relationship Id="rId49" Type="http://schemas.openxmlformats.org/officeDocument/2006/relationships/hyperlink" Target="http://www.martingrandjean.ch/network-visualization-shakespeare/" TargetMode="External" /><Relationship Id="rId50" Type="http://schemas.openxmlformats.org/officeDocument/2006/relationships/hyperlink" Target="https://maladesimaginaires.github.io/intnetviz/" TargetMode="External" /><Relationship Id="rId51" Type="http://schemas.openxmlformats.org/officeDocument/2006/relationships/hyperlink" Target="http://www.martingrandjean.ch/network-visualization-shakespeare/" TargetMode="External" /><Relationship Id="rId52" Type="http://schemas.openxmlformats.org/officeDocument/2006/relationships/hyperlink" Target="https://maladesimaginaires.github.io/intnetviz/" TargetMode="External" /><Relationship Id="rId53" Type="http://schemas.openxmlformats.org/officeDocument/2006/relationships/hyperlink" Target="https://nodexlgraphgallery.org/Pages/Graph.aspx?graphID=211805" TargetMode="External" /><Relationship Id="rId54" Type="http://schemas.openxmlformats.org/officeDocument/2006/relationships/hyperlink" Target="https://nodexlgraphgallery.org/Pages/Graph.aspx?graphID=211983" TargetMode="External" /><Relationship Id="rId55" Type="http://schemas.openxmlformats.org/officeDocument/2006/relationships/hyperlink" Target="https://nodexlgraphgallery.org/Pages/Graph.aspx?graphID=211805" TargetMode="External" /><Relationship Id="rId56" Type="http://schemas.openxmlformats.org/officeDocument/2006/relationships/hyperlink" Target="https://nodexlgraphgallery.org/Pages/Graph.aspx?graphID=211983" TargetMode="External" /><Relationship Id="rId57" Type="http://schemas.openxmlformats.org/officeDocument/2006/relationships/hyperlink" Target="https://nodexlgraphgallery.org/Pages/Graph.aspx?graphID=210977" TargetMode="External" /><Relationship Id="rId58" Type="http://schemas.openxmlformats.org/officeDocument/2006/relationships/hyperlink" Target="https://nodexlgraphgallery.org/Pages/Graph.aspx?graphID=210977" TargetMode="External" /><Relationship Id="rId59" Type="http://schemas.openxmlformats.org/officeDocument/2006/relationships/hyperlink" Target="https://nodexlgraphgallery.org/Pages/Graph.aspx?graphID=210977" TargetMode="External" /><Relationship Id="rId60" Type="http://schemas.openxmlformats.org/officeDocument/2006/relationships/hyperlink" Target="https://nodexlgraphgallery.org/Pages/Graph.aspx?graphID=210977" TargetMode="External" /><Relationship Id="rId61" Type="http://schemas.openxmlformats.org/officeDocument/2006/relationships/hyperlink" Target="https://nodexlgraphgallery.org/Pages/Graph.aspx?graphID=210977" TargetMode="External" /><Relationship Id="rId62" Type="http://schemas.openxmlformats.org/officeDocument/2006/relationships/hyperlink" Target="https://nodexlgraphgallery.org/Pages/Graph.aspx?graphID=210977" TargetMode="External" /><Relationship Id="rId63" Type="http://schemas.openxmlformats.org/officeDocument/2006/relationships/hyperlink" Target="https://nodexlgraphgallery.org/Pages/Graph.aspx?graphID=210977" TargetMode="External" /><Relationship Id="rId64" Type="http://schemas.openxmlformats.org/officeDocument/2006/relationships/hyperlink" Target="https://nodexlgraphgallery.org/Pages/Graph.aspx?graphID=210977" TargetMode="External" /><Relationship Id="rId65" Type="http://schemas.openxmlformats.org/officeDocument/2006/relationships/hyperlink" Target="https://nodexlgraphgallery.org/Pages/Graph.aspx?graphID=210977" TargetMode="External" /><Relationship Id="rId66" Type="http://schemas.openxmlformats.org/officeDocument/2006/relationships/hyperlink" Target="https://nodexlgraphgallery.org/Pages/Graph.aspx?graphID=210977" TargetMode="External" /><Relationship Id="rId67" Type="http://schemas.openxmlformats.org/officeDocument/2006/relationships/hyperlink" Target="https://nodexlgraphgallery.org/Pages/Graph.aspx?graphID=210977" TargetMode="External" /><Relationship Id="rId68" Type="http://schemas.openxmlformats.org/officeDocument/2006/relationships/hyperlink" Target="https://nodexlgraphgallery.org/Pages/Graph.aspx?graphID=210977" TargetMode="External" /><Relationship Id="rId69" Type="http://schemas.openxmlformats.org/officeDocument/2006/relationships/hyperlink" Target="https://nodexlgraphgallery.org/Pages/Graph.aspx?graphID=210977" TargetMode="External" /><Relationship Id="rId70" Type="http://schemas.openxmlformats.org/officeDocument/2006/relationships/hyperlink" Target="https://nodexlgraphgallery.org/Pages/Graph.aspx?graphID=210977" TargetMode="External" /><Relationship Id="rId71" Type="http://schemas.openxmlformats.org/officeDocument/2006/relationships/hyperlink" Target="https://nodexlgraphgallery.org/Pages/Graph.aspx?graphID=210977" TargetMode="External" /><Relationship Id="rId72" Type="http://schemas.openxmlformats.org/officeDocument/2006/relationships/hyperlink" Target="https://nodexlgraphgallery.org/Pages/Graph.aspx?graphID=210977" TargetMode="External" /><Relationship Id="rId73" Type="http://schemas.openxmlformats.org/officeDocument/2006/relationships/hyperlink" Target="https://nodexlgraphgallery.org/Pages/Graph.aspx?graphID=209537" TargetMode="External" /><Relationship Id="rId74" Type="http://schemas.openxmlformats.org/officeDocument/2006/relationships/hyperlink" Target="https://nodexlgraphgallery.org/Pages/Graph.aspx?graphID=209537" TargetMode="External" /><Relationship Id="rId75" Type="http://schemas.openxmlformats.org/officeDocument/2006/relationships/hyperlink" Target="https://nodexlgraphgallery.org/Pages/Graph.aspx?graphID=209537" TargetMode="External" /><Relationship Id="rId76" Type="http://schemas.openxmlformats.org/officeDocument/2006/relationships/hyperlink" Target="https://nodexlgraphgallery.org/Pages/Graph.aspx?graphID=209537" TargetMode="External" /><Relationship Id="rId77" Type="http://schemas.openxmlformats.org/officeDocument/2006/relationships/hyperlink" Target="https://nodexlgraphgallery.org/Pages/Graph.aspx?graphID=209537" TargetMode="External" /><Relationship Id="rId78" Type="http://schemas.openxmlformats.org/officeDocument/2006/relationships/hyperlink" Target="https://nodexlgraphgallery.org/Pages/Graph.aspx?graphID=209537" TargetMode="External" /><Relationship Id="rId79" Type="http://schemas.openxmlformats.org/officeDocument/2006/relationships/hyperlink" Target="https://nodexlgraphgallery.org/Pages/Graph.aspx?graphID=209537" TargetMode="External" /><Relationship Id="rId80" Type="http://schemas.openxmlformats.org/officeDocument/2006/relationships/hyperlink" Target="https://nodexlgraphgallery.org/Pages/Graph.aspx?graphID=209537" TargetMode="External" /><Relationship Id="rId81" Type="http://schemas.openxmlformats.org/officeDocument/2006/relationships/hyperlink" Target="https://nodexlgraphgallery.org/Pages/Graph.aspx?graphID=209537" TargetMode="External" /><Relationship Id="rId82" Type="http://schemas.openxmlformats.org/officeDocument/2006/relationships/hyperlink" Target="https://nodexlgraphgallery.org/Pages/Graph.aspx?graphID=209537" TargetMode="External" /><Relationship Id="rId83" Type="http://schemas.openxmlformats.org/officeDocument/2006/relationships/hyperlink" Target="https://nodexlgraphgallery.org/Pages/Graph.aspx?graphID=209537" TargetMode="External" /><Relationship Id="rId84" Type="http://schemas.openxmlformats.org/officeDocument/2006/relationships/hyperlink" Target="https://nodexlgraphgallery.org/Pages/Graph.aspx?graphID=209537" TargetMode="External" /><Relationship Id="rId85" Type="http://schemas.openxmlformats.org/officeDocument/2006/relationships/hyperlink" Target="https://nodexlgraphgallery.org/Pages/Graph.aspx?graphID=209537" TargetMode="External" /><Relationship Id="rId86" Type="http://schemas.openxmlformats.org/officeDocument/2006/relationships/hyperlink" Target="https://nodexlgraphgallery.org/Pages/Graph.aspx?graphID=209537" TargetMode="External" /><Relationship Id="rId87" Type="http://schemas.openxmlformats.org/officeDocument/2006/relationships/hyperlink" Target="https://nodexlgraphgallery.org/Pages/Graph.aspx?graphID=209537" TargetMode="External" /><Relationship Id="rId88" Type="http://schemas.openxmlformats.org/officeDocument/2006/relationships/hyperlink" Target="https://nodexlgraphgallery.org/Pages/Graph.aspx?graphID=209537" TargetMode="External" /><Relationship Id="rId89" Type="http://schemas.openxmlformats.org/officeDocument/2006/relationships/hyperlink" Target="https://nodexlgraphgallery.org/Pages/Graph.aspx?graphID=209537" TargetMode="External" /><Relationship Id="rId90" Type="http://schemas.openxmlformats.org/officeDocument/2006/relationships/hyperlink" Target="https://nodexlgraphgallery.org/Pages/Graph.aspx?graphID=209537" TargetMode="External" /><Relationship Id="rId91" Type="http://schemas.openxmlformats.org/officeDocument/2006/relationships/hyperlink" Target="https://nodexlgraphgallery.org/Pages/Graph.aspx?graphID=209537" TargetMode="External" /><Relationship Id="rId92" Type="http://schemas.openxmlformats.org/officeDocument/2006/relationships/hyperlink" Target="https://nodexlgraphgallery.org/Pages/Graph.aspx?graphID=209537" TargetMode="External" /><Relationship Id="rId93" Type="http://schemas.openxmlformats.org/officeDocument/2006/relationships/hyperlink" Target="https://nodexlgraphgallery.org/Pages/Graph.aspx?graphID=210977" TargetMode="External" /><Relationship Id="rId94" Type="http://schemas.openxmlformats.org/officeDocument/2006/relationships/hyperlink" Target="https://nodexlgraphgallery.org/Pages/Graph.aspx?graphID=210977" TargetMode="External" /><Relationship Id="rId95" Type="http://schemas.openxmlformats.org/officeDocument/2006/relationships/hyperlink" Target="https://nodexlgraphgallery.org/Pages/Graph.aspx?graphID=210977" TargetMode="External" /><Relationship Id="rId96" Type="http://schemas.openxmlformats.org/officeDocument/2006/relationships/hyperlink" Target="https://nodexlgraphgallery.org/Pages/Graph.aspx?graphID=210977" TargetMode="External" /><Relationship Id="rId97" Type="http://schemas.openxmlformats.org/officeDocument/2006/relationships/hyperlink" Target="https://nodexlgraphgallery.org/Pages/Graph.aspx?graphID=210977" TargetMode="External" /><Relationship Id="rId98" Type="http://schemas.openxmlformats.org/officeDocument/2006/relationships/hyperlink" Target="https://nodexlgraphgallery.org/Pages/Graph.aspx?graphID=211805" TargetMode="External" /><Relationship Id="rId99" Type="http://schemas.openxmlformats.org/officeDocument/2006/relationships/hyperlink" Target="https://nodexlgraphgallery.org/Pages/Graph.aspx?graphID=211805" TargetMode="External" /><Relationship Id="rId100" Type="http://schemas.openxmlformats.org/officeDocument/2006/relationships/hyperlink" Target="https://nodexlgraphgallery.org/Pages/Graph.aspx?graphID=211805" TargetMode="External" /><Relationship Id="rId101" Type="http://schemas.openxmlformats.org/officeDocument/2006/relationships/hyperlink" Target="https://nodexlgraphgallery.org/Pages/Graph.aspx?graphID=211805" TargetMode="External" /><Relationship Id="rId102" Type="http://schemas.openxmlformats.org/officeDocument/2006/relationships/hyperlink" Target="https://nodexlgraphgallery.org/Pages/Graph.aspx?graphID=211805" TargetMode="External" /><Relationship Id="rId103" Type="http://schemas.openxmlformats.org/officeDocument/2006/relationships/hyperlink" Target="https://nodexlgraphgallery.org/Pages/Graph.aspx?graphID=211805" TargetMode="External" /><Relationship Id="rId104" Type="http://schemas.openxmlformats.org/officeDocument/2006/relationships/hyperlink" Target="https://nodexlgraphgallery.org/Pages/Graph.aspx?graphID=211805" TargetMode="External" /><Relationship Id="rId105" Type="http://schemas.openxmlformats.org/officeDocument/2006/relationships/hyperlink" Target="https://nodexlgraphgallery.org/Pages/Graph.aspx?graphID=211805" TargetMode="External" /><Relationship Id="rId106" Type="http://schemas.openxmlformats.org/officeDocument/2006/relationships/hyperlink" Target="https://nodexlgraphgallery.org/Pages/Graph.aspx?graphID=209909" TargetMode="External" /><Relationship Id="rId107" Type="http://schemas.openxmlformats.org/officeDocument/2006/relationships/hyperlink" Target="https://nodexlgraphgallery.org/Pages/Graph.aspx?graphID=209909" TargetMode="External" /><Relationship Id="rId108" Type="http://schemas.openxmlformats.org/officeDocument/2006/relationships/hyperlink" Target="https://nodexlgraphgallery.org/Pages/Graph.aspx?graphID=209909" TargetMode="External" /><Relationship Id="rId109" Type="http://schemas.openxmlformats.org/officeDocument/2006/relationships/hyperlink" Target="https://nodexlgraphgallery.org/Pages/Graph.aspx?graphID=209909" TargetMode="External" /><Relationship Id="rId110" Type="http://schemas.openxmlformats.org/officeDocument/2006/relationships/hyperlink" Target="https://nodexlgraphgallery.org/Pages/Graph.aspx?graphID=209909" TargetMode="External" /><Relationship Id="rId111" Type="http://schemas.openxmlformats.org/officeDocument/2006/relationships/hyperlink" Target="https://nodexlgraphgallery.org/Pages/Graph.aspx?graphID=209909" TargetMode="External" /><Relationship Id="rId112" Type="http://schemas.openxmlformats.org/officeDocument/2006/relationships/hyperlink" Target="https://nodexlgraphgallery.org/Pages/Graph.aspx?graphID=209537" TargetMode="External" /><Relationship Id="rId113" Type="http://schemas.openxmlformats.org/officeDocument/2006/relationships/hyperlink" Target="https://nodexlgraphgallery.org/Pages/Graph.aspx?graphID=209909" TargetMode="External" /><Relationship Id="rId114" Type="http://schemas.openxmlformats.org/officeDocument/2006/relationships/hyperlink" Target="https://nodexlgraphgallery.org/Pages/Graph.aspx?graphID=211983" TargetMode="External" /><Relationship Id="rId115" Type="http://schemas.openxmlformats.org/officeDocument/2006/relationships/hyperlink" Target="https://nodexlgraphgallery.org/Pages/Graph.aspx?graphID=211805" TargetMode="External" /><Relationship Id="rId116" Type="http://schemas.openxmlformats.org/officeDocument/2006/relationships/hyperlink" Target="https://nodexlgraphgallery.org/Pages/Graph.aspx?graphID=211983" TargetMode="External" /><Relationship Id="rId117" Type="http://schemas.openxmlformats.org/officeDocument/2006/relationships/hyperlink" Target="https://nodexlgraphgallery.org/Pages/Graph.aspx?graphID=211805" TargetMode="External" /><Relationship Id="rId118" Type="http://schemas.openxmlformats.org/officeDocument/2006/relationships/hyperlink" Target="https://nodexlgraphgallery.org/Pages/Graph.aspx?graphID=211677" TargetMode="External" /><Relationship Id="rId119" Type="http://schemas.openxmlformats.org/officeDocument/2006/relationships/hyperlink" Target="https://twitter.com/RajapintaCo/status/1171438469526126594" TargetMode="External" /><Relationship Id="rId120" Type="http://schemas.openxmlformats.org/officeDocument/2006/relationships/hyperlink" Target="https://nodexlgraphgallery.org/Pages/Graph.aspx?graphID=209909" TargetMode="External" /><Relationship Id="rId121" Type="http://schemas.openxmlformats.org/officeDocument/2006/relationships/hyperlink" Target="https://nodexlgraphgallery.org/Pages/Graph.aspx?graphID=209537" TargetMode="External" /><Relationship Id="rId122" Type="http://schemas.openxmlformats.org/officeDocument/2006/relationships/hyperlink" Target="https://nodexlgraphgallery.org/Pages/Graph.aspx?graphID=209909" TargetMode="External" /><Relationship Id="rId123" Type="http://schemas.openxmlformats.org/officeDocument/2006/relationships/hyperlink" Target="https://nodexlgraphgallery.org/Pages/Graph.aspx?graphID=211677" TargetMode="External" /><Relationship Id="rId124" Type="http://schemas.openxmlformats.org/officeDocument/2006/relationships/hyperlink" Target="https://nodexlgraphgallery.org/Pages/Graph.aspx?graphID=211805" TargetMode="External" /><Relationship Id="rId125" Type="http://schemas.openxmlformats.org/officeDocument/2006/relationships/hyperlink" Target="https://nodexlgraphgallery.org/Pages/Graph.aspx?graphID=211983" TargetMode="External" /><Relationship Id="rId126" Type="http://schemas.openxmlformats.org/officeDocument/2006/relationships/hyperlink" Target="https://nodexlgraphgallery.org/Pages/Graph.aspx?graphID=211677" TargetMode="External" /><Relationship Id="rId127" Type="http://schemas.openxmlformats.org/officeDocument/2006/relationships/hyperlink" Target="https://nodexlgraphgallery.org/Pages/Graph.aspx?graphID=211805" TargetMode="External" /><Relationship Id="rId128" Type="http://schemas.openxmlformats.org/officeDocument/2006/relationships/hyperlink" Target="https://nodexlgraphgallery.org/Pages/Graph.aspx?graphID=211983" TargetMode="External" /><Relationship Id="rId129" Type="http://schemas.openxmlformats.org/officeDocument/2006/relationships/hyperlink" Target="https://nodexlgraphgallery.org/Pages/Graph.aspx?graphID=211677" TargetMode="External" /><Relationship Id="rId130" Type="http://schemas.openxmlformats.org/officeDocument/2006/relationships/hyperlink" Target="https://nodexlgraphgallery.org/Pages/Graph.aspx?graphID=211805" TargetMode="External" /><Relationship Id="rId131" Type="http://schemas.openxmlformats.org/officeDocument/2006/relationships/hyperlink" Target="https://nodexlgraphgallery.org/Pages/Graph.aspx?graphID=211983" TargetMode="External" /><Relationship Id="rId132" Type="http://schemas.openxmlformats.org/officeDocument/2006/relationships/hyperlink" Target="https://nodexlgraphgallery.org/Pages/Graph.aspx?graphID=211677" TargetMode="External" /><Relationship Id="rId133" Type="http://schemas.openxmlformats.org/officeDocument/2006/relationships/hyperlink" Target="https://nodexlgraphgallery.org/Pages/Graph.aspx?graphID=211805" TargetMode="External" /><Relationship Id="rId134" Type="http://schemas.openxmlformats.org/officeDocument/2006/relationships/hyperlink" Target="https://nodexlgraphgallery.org/Pages/Graph.aspx?graphID=211983" TargetMode="External" /><Relationship Id="rId135" Type="http://schemas.openxmlformats.org/officeDocument/2006/relationships/hyperlink" Target="https://twitter.com/laloumo/status/1065515482567057410" TargetMode="External" /><Relationship Id="rId136" Type="http://schemas.openxmlformats.org/officeDocument/2006/relationships/hyperlink" Target="https://gephi.wordpress.com/2017/09/26/gephi-0-9-2-a-new-csv-importer/" TargetMode="External" /><Relationship Id="rId137" Type="http://schemas.openxmlformats.org/officeDocument/2006/relationships/hyperlink" Target="https://nodexlgraphgallery.org/Pages/Graph.aspx?graphID=211677" TargetMode="External" /><Relationship Id="rId138" Type="http://schemas.openxmlformats.org/officeDocument/2006/relationships/hyperlink" Target="https://nodexlgraphgallery.org/Pages/Graph.aspx?graphID=211805" TargetMode="External" /><Relationship Id="rId139" Type="http://schemas.openxmlformats.org/officeDocument/2006/relationships/hyperlink" Target="https://nodexlgraphgallery.org/Pages/Graph.aspx?graphID=211983" TargetMode="External" /><Relationship Id="rId140" Type="http://schemas.openxmlformats.org/officeDocument/2006/relationships/hyperlink" Target="https://nodexlgraphgallery.org/Pages/Graph.aspx?graphID=211677" TargetMode="External" /><Relationship Id="rId141" Type="http://schemas.openxmlformats.org/officeDocument/2006/relationships/hyperlink" Target="https://nodexlgraphgallery.org/Pages/Graph.aspx?graphID=211805" TargetMode="External" /><Relationship Id="rId142" Type="http://schemas.openxmlformats.org/officeDocument/2006/relationships/hyperlink" Target="https://nodexlgraphgallery.org/Pages/Graph.aspx?graphID=211983" TargetMode="External" /><Relationship Id="rId143" Type="http://schemas.openxmlformats.org/officeDocument/2006/relationships/hyperlink" Target="https://nodexlgraphgallery.org/Pages/Graph.aspx?graphID=211983" TargetMode="External" /><Relationship Id="rId144" Type="http://schemas.openxmlformats.org/officeDocument/2006/relationships/hyperlink" Target="https://nodexlgraphgallery.org/Pages/Graph.aspx?graphID=211805" TargetMode="External" /><Relationship Id="rId145" Type="http://schemas.openxmlformats.org/officeDocument/2006/relationships/hyperlink" Target="https://nodexlgraphgallery.org/Pages/Graph.aspx?graphID=211983" TargetMode="External" /><Relationship Id="rId146" Type="http://schemas.openxmlformats.org/officeDocument/2006/relationships/hyperlink" Target="https://nodexlgraphgallery.org/Pages/Graph.aspx?graphID=211805" TargetMode="External" /><Relationship Id="rId147" Type="http://schemas.openxmlformats.org/officeDocument/2006/relationships/hyperlink" Target="https://twitter.com/RajapintaCo/status/1171438469526126594" TargetMode="External" /><Relationship Id="rId148" Type="http://schemas.openxmlformats.org/officeDocument/2006/relationships/hyperlink" Target="https://nodexlgraphgallery.org/Pages/Graph.aspx?graphID=210977" TargetMode="External" /><Relationship Id="rId149" Type="http://schemas.openxmlformats.org/officeDocument/2006/relationships/hyperlink" Target="https://nodexlgraphgallery.org/Pages/Graph.aspx?graphID=210977" TargetMode="External" /><Relationship Id="rId150" Type="http://schemas.openxmlformats.org/officeDocument/2006/relationships/hyperlink" Target="https://nodexlgraphgallery.org/Pages/Graph.aspx?graphID=211677" TargetMode="External" /><Relationship Id="rId151" Type="http://schemas.openxmlformats.org/officeDocument/2006/relationships/hyperlink" Target="https://nodexlgraphgallery.org/Pages/Graph.aspx?graphID=209909" TargetMode="External" /><Relationship Id="rId152" Type="http://schemas.openxmlformats.org/officeDocument/2006/relationships/hyperlink" Target="https://nodexlgraphgallery.org/Pages/Graph.aspx?graphID=211677" TargetMode="External" /><Relationship Id="rId153" Type="http://schemas.openxmlformats.org/officeDocument/2006/relationships/hyperlink" Target="https://nodexlgraphgallery.org/Pages/Graph.aspx?graphID=210977" TargetMode="External" /><Relationship Id="rId154" Type="http://schemas.openxmlformats.org/officeDocument/2006/relationships/hyperlink" Target="https://nodexlgraphgallery.org/Pages/Graph.aspx?graphID=209537" TargetMode="External" /><Relationship Id="rId155" Type="http://schemas.openxmlformats.org/officeDocument/2006/relationships/hyperlink" Target="https://nodexlgraphgallery.org/Pages/Graph.aspx?graphID=209909" TargetMode="External" /><Relationship Id="rId156" Type="http://schemas.openxmlformats.org/officeDocument/2006/relationships/hyperlink" Target="https://nodexlgraphgallery.org/Pages/Graph.aspx?graphID=211677" TargetMode="External" /><Relationship Id="rId157" Type="http://schemas.openxmlformats.org/officeDocument/2006/relationships/hyperlink" Target="https://nodexlgraphgallery.org/Pages/Graph.aspx?graphID=210977" TargetMode="External" /><Relationship Id="rId158" Type="http://schemas.openxmlformats.org/officeDocument/2006/relationships/hyperlink" Target="https://nodexlgraphgallery.org/Pages/Graph.aspx?graphID=210977" TargetMode="External" /><Relationship Id="rId159" Type="http://schemas.openxmlformats.org/officeDocument/2006/relationships/hyperlink" Target="https://nodexlgraphgallery.org/Pages/Graph.aspx?graphID=211677" TargetMode="External" /><Relationship Id="rId160" Type="http://schemas.openxmlformats.org/officeDocument/2006/relationships/hyperlink" Target="https://nodexlgraphgallery.org/Pages/Graph.aspx?graphID=211805" TargetMode="External" /><Relationship Id="rId161" Type="http://schemas.openxmlformats.org/officeDocument/2006/relationships/hyperlink" Target="https://nodexlgraphgallery.org/Pages/Graph.aspx?graphID=211983" TargetMode="External" /><Relationship Id="rId162" Type="http://schemas.openxmlformats.org/officeDocument/2006/relationships/hyperlink" Target="https://nodexlgraphgallery.org/Pages/Graph.aspx?graphID=211677" TargetMode="External" /><Relationship Id="rId163" Type="http://schemas.openxmlformats.org/officeDocument/2006/relationships/hyperlink" Target="https://nodexlgraphgallery.org/Pages/Graph.aspx?graphID=211805" TargetMode="External" /><Relationship Id="rId164" Type="http://schemas.openxmlformats.org/officeDocument/2006/relationships/hyperlink" Target="https://nodexlgraphgallery.org/Pages/Graph.aspx?graphID=211983" TargetMode="External" /><Relationship Id="rId165" Type="http://schemas.openxmlformats.org/officeDocument/2006/relationships/hyperlink" Target="https://nodexlgraphgallery.org/Pages/Graph.aspx?graphID=211983" TargetMode="External" /><Relationship Id="rId166" Type="http://schemas.openxmlformats.org/officeDocument/2006/relationships/hyperlink" Target="https://nodexlgraphgallery.org/Pages/Graph.aspx?graphID=211805" TargetMode="External" /><Relationship Id="rId167" Type="http://schemas.openxmlformats.org/officeDocument/2006/relationships/hyperlink" Target="https://nodexlgraphgallery.org/Pages/Graph.aspx?graphID=211983" TargetMode="External" /><Relationship Id="rId168" Type="http://schemas.openxmlformats.org/officeDocument/2006/relationships/hyperlink" Target="https://nodexlgraphgallery.org/Pages/Graph.aspx?graphID=211805" TargetMode="External" /><Relationship Id="rId169" Type="http://schemas.openxmlformats.org/officeDocument/2006/relationships/hyperlink" Target="https://nodexlgraphgallery.org/Pages/Graph.aspx?graphID=211677" TargetMode="External" /><Relationship Id="rId170" Type="http://schemas.openxmlformats.org/officeDocument/2006/relationships/hyperlink" Target="https://nodexlgraphgallery.org/Pages/Graph.aspx?graphID=211677" TargetMode="External" /><Relationship Id="rId171" Type="http://schemas.openxmlformats.org/officeDocument/2006/relationships/hyperlink" Target="https://nodexlgraphgallery.org/Pages/Graph.aspx?graphID=211805" TargetMode="External" /><Relationship Id="rId172" Type="http://schemas.openxmlformats.org/officeDocument/2006/relationships/hyperlink" Target="https://nodexlgraphgallery.org/Pages/Graph.aspx?graphID=211983" TargetMode="External" /><Relationship Id="rId173" Type="http://schemas.openxmlformats.org/officeDocument/2006/relationships/hyperlink" Target="https://nodexlgraphgallery.org/Pages/Graph.aspx?graphID=211677" TargetMode="External" /><Relationship Id="rId174" Type="http://schemas.openxmlformats.org/officeDocument/2006/relationships/hyperlink" Target="https://nodexlgraphgallery.org/Pages/Graph.aspx?graphID=211805" TargetMode="External" /><Relationship Id="rId175" Type="http://schemas.openxmlformats.org/officeDocument/2006/relationships/hyperlink" Target="https://nodexlgraphgallery.org/Pages/Graph.aspx?graphID=211983" TargetMode="External" /><Relationship Id="rId176" Type="http://schemas.openxmlformats.org/officeDocument/2006/relationships/hyperlink" Target="https://nodexlgraphgallery.org/Pages/Graph.aspx?graphID=211983" TargetMode="External" /><Relationship Id="rId177" Type="http://schemas.openxmlformats.org/officeDocument/2006/relationships/hyperlink" Target="https://nodexlgraphgallery.org/Pages/Graph.aspx?graphID=211805" TargetMode="External" /><Relationship Id="rId178" Type="http://schemas.openxmlformats.org/officeDocument/2006/relationships/hyperlink" Target="https://nodexlgraphgallery.org/Pages/Graph.aspx?graphID=211983" TargetMode="External" /><Relationship Id="rId179" Type="http://schemas.openxmlformats.org/officeDocument/2006/relationships/hyperlink" Target="https://nodexlgraphgallery.org/Pages/Graph.aspx?graphID=211805" TargetMode="External" /><Relationship Id="rId180" Type="http://schemas.openxmlformats.org/officeDocument/2006/relationships/hyperlink" Target="https://nodexlgraphgallery.org/Pages/Graph.aspx?graphID=211677" TargetMode="External" /><Relationship Id="rId181" Type="http://schemas.openxmlformats.org/officeDocument/2006/relationships/hyperlink" Target="https://nodexlgraphgallery.org/Pages/Graph.aspx?graphID=210977" TargetMode="External" /><Relationship Id="rId182" Type="http://schemas.openxmlformats.org/officeDocument/2006/relationships/hyperlink" Target="https://nodexlgraphgallery.org/Pages/Graph.aspx?graphID=210977" TargetMode="External" /><Relationship Id="rId183" Type="http://schemas.openxmlformats.org/officeDocument/2006/relationships/hyperlink" Target="https://nodexlgraphgallery.org/Pages/Graph.aspx?graphID=211677" TargetMode="External" /><Relationship Id="rId184" Type="http://schemas.openxmlformats.org/officeDocument/2006/relationships/hyperlink" Target="https://nodexlgraphgallery.org/Pages/Graph.aspx?graphID=211805" TargetMode="External" /><Relationship Id="rId185" Type="http://schemas.openxmlformats.org/officeDocument/2006/relationships/hyperlink" Target="https://nodexlgraphgallery.org/Pages/Graph.aspx?graphID=211983" TargetMode="External" /><Relationship Id="rId186" Type="http://schemas.openxmlformats.org/officeDocument/2006/relationships/hyperlink" Target="https://nodexlgraphgallery.org/Pages/Graph.aspx?graphID=211677" TargetMode="External" /><Relationship Id="rId187" Type="http://schemas.openxmlformats.org/officeDocument/2006/relationships/hyperlink" Target="https://nodexlgraphgallery.org/Pages/Graph.aspx?graphID=211805" TargetMode="External" /><Relationship Id="rId188" Type="http://schemas.openxmlformats.org/officeDocument/2006/relationships/hyperlink" Target="https://nodexlgraphgallery.org/Pages/Graph.aspx?graphID=211983" TargetMode="External" /><Relationship Id="rId189" Type="http://schemas.openxmlformats.org/officeDocument/2006/relationships/hyperlink" Target="https://nodexlgraphgallery.org/Pages/Graph.aspx?graphID=210977" TargetMode="External" /><Relationship Id="rId190" Type="http://schemas.openxmlformats.org/officeDocument/2006/relationships/hyperlink" Target="https://nodexlgraphgallery.org/Pages/Graph.aspx?graphID=211983" TargetMode="External" /><Relationship Id="rId191" Type="http://schemas.openxmlformats.org/officeDocument/2006/relationships/hyperlink" Target="https://nodexlgraphgallery.org/Pages/Graph.aspx?graphID=211805" TargetMode="External" /><Relationship Id="rId192" Type="http://schemas.openxmlformats.org/officeDocument/2006/relationships/hyperlink" Target="https://nodexlgraphgallery.org/Pages/Graph.aspx?graphID=211983" TargetMode="External" /><Relationship Id="rId193" Type="http://schemas.openxmlformats.org/officeDocument/2006/relationships/hyperlink" Target="https://nodexlgraphgallery.org/Pages/Graph.aspx?graphID=211805" TargetMode="External" /><Relationship Id="rId194" Type="http://schemas.openxmlformats.org/officeDocument/2006/relationships/hyperlink" Target="https://nodexlgraphgallery.org/Pages/Graph.aspx?graphID=211677" TargetMode="External" /><Relationship Id="rId195" Type="http://schemas.openxmlformats.org/officeDocument/2006/relationships/hyperlink" Target="https://nodexlgraphgallery.org/Pages/Graph.aspx?graphID=210977" TargetMode="External" /><Relationship Id="rId196" Type="http://schemas.openxmlformats.org/officeDocument/2006/relationships/hyperlink" Target="https://nodexlgraphgallery.org/Pages/Graph.aspx?graphID=210977" TargetMode="External" /><Relationship Id="rId197" Type="http://schemas.openxmlformats.org/officeDocument/2006/relationships/hyperlink" Target="https://nodexlgraphgallery.org/Pages/Graph.aspx?graphID=210977" TargetMode="External" /><Relationship Id="rId198" Type="http://schemas.openxmlformats.org/officeDocument/2006/relationships/hyperlink" Target="https://nodexlgraphgallery.org/Pages/Graph.aspx?graphID=210977" TargetMode="External" /><Relationship Id="rId199" Type="http://schemas.openxmlformats.org/officeDocument/2006/relationships/hyperlink" Target="https://nodexlgraphgallery.org/Pages/Graph.aspx?graphID=211677" TargetMode="External" /><Relationship Id="rId200" Type="http://schemas.openxmlformats.org/officeDocument/2006/relationships/hyperlink" Target="https://nodexlgraphgallery.org/Pages/Graph.aspx?graphID=211677" TargetMode="External" /><Relationship Id="rId201" Type="http://schemas.openxmlformats.org/officeDocument/2006/relationships/hyperlink" Target="https://nodexlgraphgallery.org/Pages/Graph.aspx?graphID=211805" TargetMode="External" /><Relationship Id="rId202" Type="http://schemas.openxmlformats.org/officeDocument/2006/relationships/hyperlink" Target="https://nodexlgraphgallery.org/Pages/Graph.aspx?graphID=211805" TargetMode="External" /><Relationship Id="rId203" Type="http://schemas.openxmlformats.org/officeDocument/2006/relationships/hyperlink" Target="https://nodexlgraphgallery.org/Pages/Graph.aspx?graphID=211983" TargetMode="External" /><Relationship Id="rId204" Type="http://schemas.openxmlformats.org/officeDocument/2006/relationships/hyperlink" Target="https://nodexlgraphgallery.org/Pages/Graph.aspx?graphID=211983" TargetMode="External" /><Relationship Id="rId205" Type="http://schemas.openxmlformats.org/officeDocument/2006/relationships/hyperlink" Target="https://nodexlgraphgallery.org/Pages/Graph.aspx?graphID=209909" TargetMode="External" /><Relationship Id="rId206" Type="http://schemas.openxmlformats.org/officeDocument/2006/relationships/hyperlink" Target="https://nodexlgraphgallery.org/Pages/Graph.aspx?graphID=209909" TargetMode="External" /><Relationship Id="rId207" Type="http://schemas.openxmlformats.org/officeDocument/2006/relationships/hyperlink" Target="https://nodexlgraphgallery.org/Pages/Graph.aspx?graphID=211677" TargetMode="External" /><Relationship Id="rId208" Type="http://schemas.openxmlformats.org/officeDocument/2006/relationships/hyperlink" Target="https://nodexlgraphgallery.org/Pages/Graph.aspx?graphID=211677" TargetMode="External" /><Relationship Id="rId209" Type="http://schemas.openxmlformats.org/officeDocument/2006/relationships/hyperlink" Target="https://nodexlgraphgallery.org/Pages/Graph.aspx?graphID=211805" TargetMode="External" /><Relationship Id="rId210" Type="http://schemas.openxmlformats.org/officeDocument/2006/relationships/hyperlink" Target="https://nodexlgraphgallery.org/Pages/Graph.aspx?graphID=211805" TargetMode="External" /><Relationship Id="rId211" Type="http://schemas.openxmlformats.org/officeDocument/2006/relationships/hyperlink" Target="https://nodexlgraphgallery.org/Pages/Graph.aspx?graphID=211983" TargetMode="External" /><Relationship Id="rId212" Type="http://schemas.openxmlformats.org/officeDocument/2006/relationships/hyperlink" Target="https://nodexlgraphgallery.org/Pages/Graph.aspx?graphID=211983" TargetMode="External" /><Relationship Id="rId213" Type="http://schemas.openxmlformats.org/officeDocument/2006/relationships/hyperlink" Target="https://nodexlgraphgallery.org/Pages/Graph.aspx?graphID=210977" TargetMode="External" /><Relationship Id="rId214" Type="http://schemas.openxmlformats.org/officeDocument/2006/relationships/hyperlink" Target="https://nodexlgraphgallery.org/Pages/Graph.aspx?graphID=211983" TargetMode="External" /><Relationship Id="rId215" Type="http://schemas.openxmlformats.org/officeDocument/2006/relationships/hyperlink" Target="https://nodexlgraphgallery.org/Pages/Graph.aspx?graphID=211805" TargetMode="External" /><Relationship Id="rId216" Type="http://schemas.openxmlformats.org/officeDocument/2006/relationships/hyperlink" Target="https://nodexlgraphgallery.org/Pages/Graph.aspx?graphID=209909" TargetMode="External" /><Relationship Id="rId217" Type="http://schemas.openxmlformats.org/officeDocument/2006/relationships/hyperlink" Target="https://nodexlgraphgallery.org/Pages/Graph.aspx?graphID=211983" TargetMode="External" /><Relationship Id="rId218" Type="http://schemas.openxmlformats.org/officeDocument/2006/relationships/hyperlink" Target="https://nodexlgraphgallery.org/Pages/Graph.aspx?graphID=211805" TargetMode="External" /><Relationship Id="rId219" Type="http://schemas.openxmlformats.org/officeDocument/2006/relationships/hyperlink" Target="https://nodexlgraphgallery.org/Pages/Graph.aspx?graphID=211677" TargetMode="External" /><Relationship Id="rId220" Type="http://schemas.openxmlformats.org/officeDocument/2006/relationships/hyperlink" Target="https://nodexlgraphgallery.org/Pages/Graph.aspx?graphID=210977" TargetMode="External" /><Relationship Id="rId221" Type="http://schemas.openxmlformats.org/officeDocument/2006/relationships/hyperlink" Target="https://nodexlgraphgallery.org/Pages/Graph.aspx?graphID=209537" TargetMode="External" /><Relationship Id="rId222" Type="http://schemas.openxmlformats.org/officeDocument/2006/relationships/hyperlink" Target="https://nodexlgraphgallery.org/Pages/Graph.aspx?graphID=211983" TargetMode="External" /><Relationship Id="rId223" Type="http://schemas.openxmlformats.org/officeDocument/2006/relationships/hyperlink" Target="https://nodexlgraphgallery.org/Pages/Graph.aspx?graphID=211805" TargetMode="External" /><Relationship Id="rId224" Type="http://schemas.openxmlformats.org/officeDocument/2006/relationships/hyperlink" Target="https://nodexlgraphgallery.org/Pages/Graph.aspx?graphID=209909" TargetMode="External" /><Relationship Id="rId225" Type="http://schemas.openxmlformats.org/officeDocument/2006/relationships/hyperlink" Target="https://nodexlgraphgallery.org/Pages/Graph.aspx?graphID=211983" TargetMode="External" /><Relationship Id="rId226" Type="http://schemas.openxmlformats.org/officeDocument/2006/relationships/hyperlink" Target="https://nodexlgraphgallery.org/Pages/Graph.aspx?graphID=211805" TargetMode="External" /><Relationship Id="rId227" Type="http://schemas.openxmlformats.org/officeDocument/2006/relationships/hyperlink" Target="https://nodexlgraphgallery.org/Pages/Graph.aspx?graphID=211677" TargetMode="External" /><Relationship Id="rId228" Type="http://schemas.openxmlformats.org/officeDocument/2006/relationships/hyperlink" Target="https://educationaltechnologyjournal.springeropen.com/articles/10.1186/s41239-019-0167-9" TargetMode="External" /><Relationship Id="rId229" Type="http://schemas.openxmlformats.org/officeDocument/2006/relationships/hyperlink" Target="https://digitacy.com/visualizing-ecommerce-website-structures-100m-pages-crawled/" TargetMode="External" /><Relationship Id="rId230" Type="http://schemas.openxmlformats.org/officeDocument/2006/relationships/hyperlink" Target="https://digitacy.com/visualizing-ecommerce-website-structures-100m-pages-crawled/" TargetMode="External" /><Relationship Id="rId231" Type="http://schemas.openxmlformats.org/officeDocument/2006/relationships/hyperlink" Target="https://digitacy.com/visualizing-ecommerce-website-structures-100m-pages-crawled/" TargetMode="External" /><Relationship Id="rId232" Type="http://schemas.openxmlformats.org/officeDocument/2006/relationships/hyperlink" Target="https://digitacy.com/visualizing-ecommerce-website-structures-100m-pages-crawled/" TargetMode="External" /><Relationship Id="rId233" Type="http://schemas.openxmlformats.org/officeDocument/2006/relationships/hyperlink" Target="https://digitacy.com/visualizing-ecommerce-website-structures-100m-pages-crawled/" TargetMode="External" /><Relationship Id="rId234" Type="http://schemas.openxmlformats.org/officeDocument/2006/relationships/hyperlink" Target="https://digitacy.com/visualizing-ecommerce-website-structures-100m-pages-crawled/" TargetMode="External" /><Relationship Id="rId235" Type="http://schemas.openxmlformats.org/officeDocument/2006/relationships/hyperlink" Target="https://digitacy.com/visualizing-ecommerce-website-structures-100m-pages-crawled/" TargetMode="External" /><Relationship Id="rId236" Type="http://schemas.openxmlformats.org/officeDocument/2006/relationships/hyperlink" Target="https://digitacy.com/visualizing-ecommerce-website-structures-100m-pages-crawled/" TargetMode="External" /><Relationship Id="rId237" Type="http://schemas.openxmlformats.org/officeDocument/2006/relationships/hyperlink" Target="https://digitacy.com/visualizing-ecommerce-website-structures-100m-pages-crawled/" TargetMode="External" /><Relationship Id="rId238" Type="http://schemas.openxmlformats.org/officeDocument/2006/relationships/hyperlink" Target="https://digitacy.com/visualizing-ecommerce-website-structures-100m-pages-crawled/" TargetMode="External" /><Relationship Id="rId239" Type="http://schemas.openxmlformats.org/officeDocument/2006/relationships/hyperlink" Target="https://digitacy.com/visualizing-ecommerce-website-structures-100m-pages-crawled/" TargetMode="External" /><Relationship Id="rId240" Type="http://schemas.openxmlformats.org/officeDocument/2006/relationships/hyperlink" Target="https://github.com/gephi/gephi/issues/1787" TargetMode="External" /><Relationship Id="rId241" Type="http://schemas.openxmlformats.org/officeDocument/2006/relationships/hyperlink" Target="https://github.com/gephi/gephi/issues/1787" TargetMode="External" /><Relationship Id="rId242" Type="http://schemas.openxmlformats.org/officeDocument/2006/relationships/hyperlink" Target="https://github.com/gephi/gephi/issues/1787" TargetMode="External" /><Relationship Id="rId243" Type="http://schemas.openxmlformats.org/officeDocument/2006/relationships/hyperlink" Target="https://digitacy.com/visualizing-ecommerce-website-structures-100m-pages-crawled/" TargetMode="External" /><Relationship Id="rId244" Type="http://schemas.openxmlformats.org/officeDocument/2006/relationships/hyperlink" Target="https://pbs.twimg.com/media/EFRzcQYXYAAh40P.jpg" TargetMode="External" /><Relationship Id="rId245" Type="http://schemas.openxmlformats.org/officeDocument/2006/relationships/hyperlink" Target="https://pbs.twimg.com/media/EFUk56wWkAINRrB.png" TargetMode="External" /><Relationship Id="rId246" Type="http://schemas.openxmlformats.org/officeDocument/2006/relationships/hyperlink" Target="https://pbs.twimg.com/media/EFRzcQYXYAAh40P.jpg" TargetMode="External" /><Relationship Id="rId247" Type="http://schemas.openxmlformats.org/officeDocument/2006/relationships/hyperlink" Target="https://pbs.twimg.com/media/EFRzcQYXYAAh40P.jpg" TargetMode="External" /><Relationship Id="rId248" Type="http://schemas.openxmlformats.org/officeDocument/2006/relationships/hyperlink" Target="https://pbs.twimg.com/media/EFRzcQYXYAAh40P.jpg" TargetMode="External" /><Relationship Id="rId249" Type="http://schemas.openxmlformats.org/officeDocument/2006/relationships/hyperlink" Target="https://pbs.twimg.com/media/EFUk56wWkAINRrB.png" TargetMode="External" /><Relationship Id="rId250" Type="http://schemas.openxmlformats.org/officeDocument/2006/relationships/hyperlink" Target="https://pbs.twimg.com/media/EFUk56wWkAINRrB.png" TargetMode="External" /><Relationship Id="rId251" Type="http://schemas.openxmlformats.org/officeDocument/2006/relationships/hyperlink" Target="https://pbs.twimg.com/media/EFUk56wWkAINRrB.png" TargetMode="External" /><Relationship Id="rId252" Type="http://schemas.openxmlformats.org/officeDocument/2006/relationships/hyperlink" Target="https://pbs.twimg.com/media/EFb67kiWwAEaJs0.jpg" TargetMode="External" /><Relationship Id="rId253" Type="http://schemas.openxmlformats.org/officeDocument/2006/relationships/hyperlink" Target="https://pbs.twimg.com/media/EFvehPYWkAEY4E6.jpg" TargetMode="External" /><Relationship Id="rId254" Type="http://schemas.openxmlformats.org/officeDocument/2006/relationships/hyperlink" Target="https://pbs.twimg.com/media/EFvehPYWkAEY4E6.jpg" TargetMode="External" /><Relationship Id="rId255" Type="http://schemas.openxmlformats.org/officeDocument/2006/relationships/hyperlink" Target="https://pbs.twimg.com/tweet_video_thumb/EFv-3M9UEAMmqrJ.jpg" TargetMode="External" /><Relationship Id="rId256" Type="http://schemas.openxmlformats.org/officeDocument/2006/relationships/hyperlink" Target="https://pbs.twimg.com/media/EFwHq1UWkAAP--x.jpg" TargetMode="External" /><Relationship Id="rId257" Type="http://schemas.openxmlformats.org/officeDocument/2006/relationships/hyperlink" Target="https://pbs.twimg.com/media/EFwqf2vUEAARdne.jpg" TargetMode="External" /><Relationship Id="rId258" Type="http://schemas.openxmlformats.org/officeDocument/2006/relationships/hyperlink" Target="https://pbs.twimg.com/media/EF32DcEXUAYqoR0.jpg" TargetMode="External" /><Relationship Id="rId259" Type="http://schemas.openxmlformats.org/officeDocument/2006/relationships/hyperlink" Target="https://pbs.twimg.com/media/EF6BjNAWkAcZ7cs.jpg" TargetMode="External" /><Relationship Id="rId260" Type="http://schemas.openxmlformats.org/officeDocument/2006/relationships/hyperlink" Target="https://pbs.twimg.com/media/EF6BjNAWkAcZ7cs.jpg" TargetMode="External" /><Relationship Id="rId261" Type="http://schemas.openxmlformats.org/officeDocument/2006/relationships/hyperlink" Target="https://pbs.twimg.com/media/EF9ZxwdXoAE67vf.jpg" TargetMode="External" /><Relationship Id="rId262" Type="http://schemas.openxmlformats.org/officeDocument/2006/relationships/hyperlink" Target="https://pbs.twimg.com/media/EF6clwrWwAEHaaT.png" TargetMode="External" /><Relationship Id="rId263" Type="http://schemas.openxmlformats.org/officeDocument/2006/relationships/hyperlink" Target="https://pbs.twimg.com/media/EGPb5dMU4AApwuM.jpg" TargetMode="External" /><Relationship Id="rId264" Type="http://schemas.openxmlformats.org/officeDocument/2006/relationships/hyperlink" Target="https://pbs.twimg.com/media/EGPZwrJVUAAa269.png" TargetMode="External" /><Relationship Id="rId265" Type="http://schemas.openxmlformats.org/officeDocument/2006/relationships/hyperlink" Target="https://pbs.twimg.com/media/EGPb5dMU4AApwuM.jpg" TargetMode="External" /><Relationship Id="rId266" Type="http://schemas.openxmlformats.org/officeDocument/2006/relationships/hyperlink" Target="https://pbs.twimg.com/media/EDjCDkFWkAEF4Pm.jpg" TargetMode="External" /><Relationship Id="rId267" Type="http://schemas.openxmlformats.org/officeDocument/2006/relationships/hyperlink" Target="https://pbs.twimg.com/media/EDjCEqNXUAEHDpx.jpg" TargetMode="External" /><Relationship Id="rId268" Type="http://schemas.openxmlformats.org/officeDocument/2006/relationships/hyperlink" Target="https://pbs.twimg.com/media/EFXsQV_VAAEW3y2.jpg" TargetMode="External" /><Relationship Id="rId269" Type="http://schemas.openxmlformats.org/officeDocument/2006/relationships/hyperlink" Target="https://pbs.twimg.com/media/EFXsQV_VAAEW3y2.jpg" TargetMode="External" /><Relationship Id="rId270" Type="http://schemas.openxmlformats.org/officeDocument/2006/relationships/hyperlink" Target="https://pbs.twimg.com/media/EFXsQV_VAAEW3y2.jpg" TargetMode="External" /><Relationship Id="rId271" Type="http://schemas.openxmlformats.org/officeDocument/2006/relationships/hyperlink" Target="https://pbs.twimg.com/media/EFXsQV_VAAEW3y2.jpg" TargetMode="External" /><Relationship Id="rId272" Type="http://schemas.openxmlformats.org/officeDocument/2006/relationships/hyperlink" Target="https://pbs.twimg.com/media/EFXsQV_VAAEW3y2.jpg" TargetMode="External" /><Relationship Id="rId273" Type="http://schemas.openxmlformats.org/officeDocument/2006/relationships/hyperlink" Target="https://pbs.twimg.com/media/EFXsQV_VAAEW3y2.jpg" TargetMode="External" /><Relationship Id="rId274" Type="http://schemas.openxmlformats.org/officeDocument/2006/relationships/hyperlink" Target="https://pbs.twimg.com/media/EFXsQV_VAAEW3y2.jpg" TargetMode="External" /><Relationship Id="rId275" Type="http://schemas.openxmlformats.org/officeDocument/2006/relationships/hyperlink" Target="https://pbs.twimg.com/media/EFXsQV_VAAEW3y2.jpg" TargetMode="External" /><Relationship Id="rId276" Type="http://schemas.openxmlformats.org/officeDocument/2006/relationships/hyperlink" Target="https://pbs.twimg.com/media/EFXsQV_VAAEW3y2.jpg" TargetMode="External" /><Relationship Id="rId277" Type="http://schemas.openxmlformats.org/officeDocument/2006/relationships/hyperlink" Target="https://pbs.twimg.com/media/EFXsQV_VAAEW3y2.jpg" TargetMode="External" /><Relationship Id="rId278" Type="http://schemas.openxmlformats.org/officeDocument/2006/relationships/hyperlink" Target="https://pbs.twimg.com/media/EFXsQV_VAAEW3y2.jpg" TargetMode="External" /><Relationship Id="rId279" Type="http://schemas.openxmlformats.org/officeDocument/2006/relationships/hyperlink" Target="https://pbs.twimg.com/media/D_moWPTUIAAW3kC.jpg" TargetMode="External" /><Relationship Id="rId280" Type="http://schemas.openxmlformats.org/officeDocument/2006/relationships/hyperlink" Target="https://pbs.twimg.com/media/EFjDvkMVUAA9deT.png" TargetMode="External" /><Relationship Id="rId281" Type="http://schemas.openxmlformats.org/officeDocument/2006/relationships/hyperlink" Target="https://pbs.twimg.com/media/EGPZwrJVUAAa269.png" TargetMode="External" /><Relationship Id="rId282" Type="http://schemas.openxmlformats.org/officeDocument/2006/relationships/hyperlink" Target="https://pbs.twimg.com/media/EGPb5dMU4AApwuM.jpg" TargetMode="External" /><Relationship Id="rId283" Type="http://schemas.openxmlformats.org/officeDocument/2006/relationships/hyperlink" Target="https://pbs.twimg.com/media/EGR1PejWwAAdWVl.jpg" TargetMode="External" /><Relationship Id="rId284" Type="http://schemas.openxmlformats.org/officeDocument/2006/relationships/hyperlink" Target="https://pbs.twimg.com/media/EGNrUvTXUAApNZ1.jpg" TargetMode="External" /><Relationship Id="rId285" Type="http://schemas.openxmlformats.org/officeDocument/2006/relationships/hyperlink" Target="https://pbs.twimg.com/media/EGR1PejWwAAdWVl.jpg" TargetMode="External" /><Relationship Id="rId286" Type="http://schemas.openxmlformats.org/officeDocument/2006/relationships/hyperlink" Target="https://pbs.twimg.com/media/EGXsOT5X0AAlVpW.jpg" TargetMode="External" /><Relationship Id="rId287" Type="http://schemas.openxmlformats.org/officeDocument/2006/relationships/hyperlink" Target="https://pbs.twimg.com/media/EGNrUvTXUAApNZ1.jpg" TargetMode="External" /><Relationship Id="rId288" Type="http://schemas.openxmlformats.org/officeDocument/2006/relationships/hyperlink" Target="https://pbs.twimg.com/media/EGR1PejWwAAdWVl.jpg" TargetMode="External" /><Relationship Id="rId289" Type="http://schemas.openxmlformats.org/officeDocument/2006/relationships/hyperlink" Target="https://pbs.twimg.com/media/EGXsOT5X0AAlVpW.jpg" TargetMode="External" /><Relationship Id="rId290" Type="http://schemas.openxmlformats.org/officeDocument/2006/relationships/hyperlink" Target="https://pbs.twimg.com/media/EGNrUvTXUAApNZ1.jpg" TargetMode="External" /><Relationship Id="rId291" Type="http://schemas.openxmlformats.org/officeDocument/2006/relationships/hyperlink" Target="https://pbs.twimg.com/media/EGR1PejWwAAdWVl.jpg" TargetMode="External" /><Relationship Id="rId292" Type="http://schemas.openxmlformats.org/officeDocument/2006/relationships/hyperlink" Target="https://pbs.twimg.com/media/EGXsOT5X0AAlVpW.jpg" TargetMode="External" /><Relationship Id="rId293" Type="http://schemas.openxmlformats.org/officeDocument/2006/relationships/hyperlink" Target="https://pbs.twimg.com/media/EGXsOT5X0AAlVpW.jpg" TargetMode="External" /><Relationship Id="rId294" Type="http://schemas.openxmlformats.org/officeDocument/2006/relationships/hyperlink" Target="https://pbs.twimg.com/ext_tw_video_thumb/1022859968142352385/pu/img/0gHeUu42XqUEV7tF.jpg" TargetMode="External" /><Relationship Id="rId295" Type="http://schemas.openxmlformats.org/officeDocument/2006/relationships/hyperlink" Target="https://pbs.twimg.com/media/EGNrUvTXUAApNZ1.jpg" TargetMode="External" /><Relationship Id="rId296" Type="http://schemas.openxmlformats.org/officeDocument/2006/relationships/hyperlink" Target="http://pbs.twimg.com/profile_images/904076008441217024/CYV6esqx_normal.jpg" TargetMode="External" /><Relationship Id="rId297" Type="http://schemas.openxmlformats.org/officeDocument/2006/relationships/hyperlink" Target="https://pbs.twimg.com/media/EFRzcQYXYAAh40P.jpg" TargetMode="External" /><Relationship Id="rId298" Type="http://schemas.openxmlformats.org/officeDocument/2006/relationships/hyperlink" Target="http://pbs.twimg.com/profile_images/1106198763473944577/9-Ws7_kE_normal.png" TargetMode="External" /><Relationship Id="rId299" Type="http://schemas.openxmlformats.org/officeDocument/2006/relationships/hyperlink" Target="https://pbs.twimg.com/media/EFUk56wWkAINRrB.png" TargetMode="External" /><Relationship Id="rId300" Type="http://schemas.openxmlformats.org/officeDocument/2006/relationships/hyperlink" Target="https://pbs.twimg.com/media/EFRzcQYXYAAh40P.jpg" TargetMode="External" /><Relationship Id="rId301" Type="http://schemas.openxmlformats.org/officeDocument/2006/relationships/hyperlink" Target="https://pbs.twimg.com/media/EFRzcQYXYAAh40P.jpg" TargetMode="External" /><Relationship Id="rId302" Type="http://schemas.openxmlformats.org/officeDocument/2006/relationships/hyperlink" Target="https://pbs.twimg.com/media/EFRzcQYXYAAh40P.jpg" TargetMode="External" /><Relationship Id="rId303" Type="http://schemas.openxmlformats.org/officeDocument/2006/relationships/hyperlink" Target="http://pbs.twimg.com/profile_images/1106198763473944577/9-Ws7_kE_normal.png" TargetMode="External" /><Relationship Id="rId304" Type="http://schemas.openxmlformats.org/officeDocument/2006/relationships/hyperlink" Target="https://pbs.twimg.com/media/EFUk56wWkAINRrB.png" TargetMode="External" /><Relationship Id="rId305" Type="http://schemas.openxmlformats.org/officeDocument/2006/relationships/hyperlink" Target="http://pbs.twimg.com/profile_images/1106198763473944577/9-Ws7_kE_normal.png" TargetMode="External" /><Relationship Id="rId306" Type="http://schemas.openxmlformats.org/officeDocument/2006/relationships/hyperlink" Target="http://pbs.twimg.com/profile_images/1106198763473944577/9-Ws7_kE_normal.png" TargetMode="External" /><Relationship Id="rId307" Type="http://schemas.openxmlformats.org/officeDocument/2006/relationships/hyperlink" Target="https://pbs.twimg.com/media/EFUk56wWkAINRrB.png" TargetMode="External" /><Relationship Id="rId308" Type="http://schemas.openxmlformats.org/officeDocument/2006/relationships/hyperlink" Target="https://pbs.twimg.com/media/EFUk56wWkAINRrB.png" TargetMode="External" /><Relationship Id="rId309" Type="http://schemas.openxmlformats.org/officeDocument/2006/relationships/hyperlink" Target="http://pbs.twimg.com/profile_images/1168533473684086791/0YKd_MeE_normal.jpg" TargetMode="External" /><Relationship Id="rId310" Type="http://schemas.openxmlformats.org/officeDocument/2006/relationships/hyperlink" Target="http://pbs.twimg.com/profile_images/976682170587660288/0nb6ea1i_normal.jpg" TargetMode="External" /><Relationship Id="rId311" Type="http://schemas.openxmlformats.org/officeDocument/2006/relationships/hyperlink" Target="http://pbs.twimg.com/profile_images/976682170587660288/0nb6ea1i_normal.jpg" TargetMode="External" /><Relationship Id="rId312" Type="http://schemas.openxmlformats.org/officeDocument/2006/relationships/hyperlink" Target="http://pbs.twimg.com/profile_images/137433992/twitterlogo_normal.jpg" TargetMode="External" /><Relationship Id="rId313" Type="http://schemas.openxmlformats.org/officeDocument/2006/relationships/hyperlink" Target="http://pbs.twimg.com/profile_images/137433992/twitterlogo_normal.jpg" TargetMode="External" /><Relationship Id="rId314" Type="http://schemas.openxmlformats.org/officeDocument/2006/relationships/hyperlink" Target="http://pbs.twimg.com/profile_images/1173216675119820800/fQm9Vbss_normal.jpg" TargetMode="External" /><Relationship Id="rId315" Type="http://schemas.openxmlformats.org/officeDocument/2006/relationships/hyperlink" Target="http://pbs.twimg.com/profile_images/1173216675119820800/fQm9Vbss_normal.jpg" TargetMode="External" /><Relationship Id="rId316" Type="http://schemas.openxmlformats.org/officeDocument/2006/relationships/hyperlink" Target="http://pbs.twimg.com/profile_images/1024655144066199552/B5tDymWq_normal.jpg" TargetMode="External" /><Relationship Id="rId317" Type="http://schemas.openxmlformats.org/officeDocument/2006/relationships/hyperlink" Target="http://pbs.twimg.com/profile_images/1169033958887231489/FoyFYYt0_normal.jpg" TargetMode="External" /><Relationship Id="rId318" Type="http://schemas.openxmlformats.org/officeDocument/2006/relationships/hyperlink" Target="http://pbs.twimg.com/profile_images/1004235176082321408/sr8WYJoB_normal.jpg" TargetMode="External" /><Relationship Id="rId319" Type="http://schemas.openxmlformats.org/officeDocument/2006/relationships/hyperlink" Target="http://pbs.twimg.com/profile_images/1004235176082321408/sr8WYJoB_normal.jpg" TargetMode="External" /><Relationship Id="rId320" Type="http://schemas.openxmlformats.org/officeDocument/2006/relationships/hyperlink" Target="http://pbs.twimg.com/profile_images/1004235176082321408/sr8WYJoB_normal.jpg" TargetMode="External" /><Relationship Id="rId321" Type="http://schemas.openxmlformats.org/officeDocument/2006/relationships/hyperlink" Target="http://pbs.twimg.com/profile_images/1004235176082321408/sr8WYJoB_normal.jpg" TargetMode="External" /><Relationship Id="rId322" Type="http://schemas.openxmlformats.org/officeDocument/2006/relationships/hyperlink" Target="http://pbs.twimg.com/profile_images/1004235176082321408/sr8WYJoB_normal.jpg" TargetMode="External" /><Relationship Id="rId323" Type="http://schemas.openxmlformats.org/officeDocument/2006/relationships/hyperlink" Target="http://pbs.twimg.com/profile_images/1004235176082321408/sr8WYJoB_normal.jpg" TargetMode="External" /><Relationship Id="rId324" Type="http://schemas.openxmlformats.org/officeDocument/2006/relationships/hyperlink" Target="http://pbs.twimg.com/profile_images/1004235176082321408/sr8WYJoB_normal.jpg" TargetMode="External" /><Relationship Id="rId325" Type="http://schemas.openxmlformats.org/officeDocument/2006/relationships/hyperlink" Target="http://pbs.twimg.com/profile_images/1004235176082321408/sr8WYJoB_normal.jpg" TargetMode="External" /><Relationship Id="rId326" Type="http://schemas.openxmlformats.org/officeDocument/2006/relationships/hyperlink" Target="http://pbs.twimg.com/profile_images/1004235176082321408/sr8WYJoB_normal.jpg" TargetMode="External" /><Relationship Id="rId327" Type="http://schemas.openxmlformats.org/officeDocument/2006/relationships/hyperlink" Target="http://pbs.twimg.com/profile_images/1004235176082321408/sr8WYJoB_normal.jpg" TargetMode="External" /><Relationship Id="rId328" Type="http://schemas.openxmlformats.org/officeDocument/2006/relationships/hyperlink" Target="http://pbs.twimg.com/profile_images/1004235176082321408/sr8WYJoB_normal.jpg" TargetMode="External" /><Relationship Id="rId329" Type="http://schemas.openxmlformats.org/officeDocument/2006/relationships/hyperlink" Target="http://pbs.twimg.com/profile_images/1004235176082321408/sr8WYJoB_normal.jpg" TargetMode="External" /><Relationship Id="rId330" Type="http://schemas.openxmlformats.org/officeDocument/2006/relationships/hyperlink" Target="http://pbs.twimg.com/profile_images/1176410164162977792/qaahmoT8_normal.jpg" TargetMode="External" /><Relationship Id="rId331" Type="http://schemas.openxmlformats.org/officeDocument/2006/relationships/hyperlink" Target="http://pbs.twimg.com/profile_images/1012619146121662464/0RyzU7nO_normal.jpg" TargetMode="External" /><Relationship Id="rId332" Type="http://schemas.openxmlformats.org/officeDocument/2006/relationships/hyperlink" Target="http://pbs.twimg.com/profile_images/989305200761589761/sraGd680_normal.jpg" TargetMode="External" /><Relationship Id="rId333" Type="http://schemas.openxmlformats.org/officeDocument/2006/relationships/hyperlink" Target="http://pbs.twimg.com/profile_images/1171102847150252032/8eW5MSbg_normal.jpg" TargetMode="External" /><Relationship Id="rId334" Type="http://schemas.openxmlformats.org/officeDocument/2006/relationships/hyperlink" Target="http://pbs.twimg.com/profile_images/1176666321024507904/Vo1NhJhq_normal.jpg" TargetMode="External" /><Relationship Id="rId335" Type="http://schemas.openxmlformats.org/officeDocument/2006/relationships/hyperlink" Target="http://pbs.twimg.com/profile_images/1176666321024507904/Vo1NhJhq_normal.jpg" TargetMode="External" /><Relationship Id="rId336" Type="http://schemas.openxmlformats.org/officeDocument/2006/relationships/hyperlink" Target="https://pbs.twimg.com/media/EFb67kiWwAEaJs0.jpg" TargetMode="External" /><Relationship Id="rId337" Type="http://schemas.openxmlformats.org/officeDocument/2006/relationships/hyperlink" Target="http://pbs.twimg.com/profile_images/3161411892/3d153ae77cdd6348bff77b4fef10145f_normal.jpeg" TargetMode="External" /><Relationship Id="rId338" Type="http://schemas.openxmlformats.org/officeDocument/2006/relationships/hyperlink" Target="http://pbs.twimg.com/profile_images/3161411892/3d153ae77cdd6348bff77b4fef10145f_normal.jpeg" TargetMode="External" /><Relationship Id="rId339" Type="http://schemas.openxmlformats.org/officeDocument/2006/relationships/hyperlink" Target="http://pbs.twimg.com/profile_images/1097517386771644417/Avrzn88x_normal.jpg" TargetMode="External" /><Relationship Id="rId340" Type="http://schemas.openxmlformats.org/officeDocument/2006/relationships/hyperlink" Target="http://pbs.twimg.com/profile_images/1145660203599372294/LuehUDpP_normal.jpg" TargetMode="External" /><Relationship Id="rId341" Type="http://schemas.openxmlformats.org/officeDocument/2006/relationships/hyperlink" Target="http://pbs.twimg.com/profile_images/1037787653184409601/y6I6yya4_normal.jpg" TargetMode="External" /><Relationship Id="rId342" Type="http://schemas.openxmlformats.org/officeDocument/2006/relationships/hyperlink" Target="http://pbs.twimg.com/profile_images/1037787653184409601/y6I6yya4_normal.jpg" TargetMode="External" /><Relationship Id="rId343" Type="http://schemas.openxmlformats.org/officeDocument/2006/relationships/hyperlink" Target="http://pbs.twimg.com/profile_images/840117810705518594/twomBGOE_normal.jpg" TargetMode="External" /><Relationship Id="rId344" Type="http://schemas.openxmlformats.org/officeDocument/2006/relationships/hyperlink" Target="http://pbs.twimg.com/profile_images/1037787653184409601/y6I6yya4_normal.jpg" TargetMode="External" /><Relationship Id="rId345" Type="http://schemas.openxmlformats.org/officeDocument/2006/relationships/hyperlink" Target="http://pbs.twimg.com/profile_images/1037787653184409601/y6I6yya4_normal.jpg" TargetMode="External" /><Relationship Id="rId346" Type="http://schemas.openxmlformats.org/officeDocument/2006/relationships/hyperlink" Target="http://pbs.twimg.com/profile_images/840117810705518594/twomBGOE_normal.jpg" TargetMode="External" /><Relationship Id="rId347" Type="http://schemas.openxmlformats.org/officeDocument/2006/relationships/hyperlink" Target="http://pbs.twimg.com/profile_images/1037787653184409601/y6I6yya4_normal.jpg" TargetMode="External" /><Relationship Id="rId348" Type="http://schemas.openxmlformats.org/officeDocument/2006/relationships/hyperlink" Target="http://pbs.twimg.com/profile_images/1037787653184409601/y6I6yya4_normal.jpg" TargetMode="External" /><Relationship Id="rId349" Type="http://schemas.openxmlformats.org/officeDocument/2006/relationships/hyperlink" Target="http://pbs.twimg.com/profile_images/840117810705518594/twomBGOE_normal.jpg" TargetMode="External" /><Relationship Id="rId350" Type="http://schemas.openxmlformats.org/officeDocument/2006/relationships/hyperlink" Target="http://pbs.twimg.com/profile_images/1037787653184409601/y6I6yya4_normal.jpg" TargetMode="External" /><Relationship Id="rId351" Type="http://schemas.openxmlformats.org/officeDocument/2006/relationships/hyperlink" Target="http://pbs.twimg.com/profile_images/1037787653184409601/y6I6yya4_normal.jpg" TargetMode="External" /><Relationship Id="rId352" Type="http://schemas.openxmlformats.org/officeDocument/2006/relationships/hyperlink" Target="http://pbs.twimg.com/profile_images/840117810705518594/twomBGOE_normal.jpg" TargetMode="External" /><Relationship Id="rId353" Type="http://schemas.openxmlformats.org/officeDocument/2006/relationships/hyperlink" Target="http://pbs.twimg.com/profile_images/949914271529529344/Q1BjVXX__normal.jpg" TargetMode="External" /><Relationship Id="rId354" Type="http://schemas.openxmlformats.org/officeDocument/2006/relationships/hyperlink" Target="http://pbs.twimg.com/profile_images/949914271529529344/Q1BjVXX__normal.jpg" TargetMode="External" /><Relationship Id="rId355" Type="http://schemas.openxmlformats.org/officeDocument/2006/relationships/hyperlink" Target="http://pbs.twimg.com/profile_images/840117810705518594/twomBGOE_normal.jpg" TargetMode="External" /><Relationship Id="rId356" Type="http://schemas.openxmlformats.org/officeDocument/2006/relationships/hyperlink" Target="http://pbs.twimg.com/profile_images/1138333783147601921/otG5KZP8_normal.png" TargetMode="External" /><Relationship Id="rId357" Type="http://schemas.openxmlformats.org/officeDocument/2006/relationships/hyperlink" Target="http://pbs.twimg.com/profile_images/809385852115636230/DWvOo87R_normal.jpg" TargetMode="External" /><Relationship Id="rId358" Type="http://schemas.openxmlformats.org/officeDocument/2006/relationships/hyperlink" Target="http://pbs.twimg.com/profile_images/692461293589151744/XiQIRKPI_normal.jpg" TargetMode="External" /><Relationship Id="rId359" Type="http://schemas.openxmlformats.org/officeDocument/2006/relationships/hyperlink" Target="http://pbs.twimg.com/profile_images/692461293589151744/XiQIRKPI_normal.jpg" TargetMode="External" /><Relationship Id="rId360" Type="http://schemas.openxmlformats.org/officeDocument/2006/relationships/hyperlink" Target="http://pbs.twimg.com/profile_images/1143889524621074432/pOff6dka_normal.jpg" TargetMode="External" /><Relationship Id="rId361" Type="http://schemas.openxmlformats.org/officeDocument/2006/relationships/hyperlink" Target="http://pbs.twimg.com/profile_images/1124434773940801536/ZGV2Ukby_normal.jpg" TargetMode="External" /><Relationship Id="rId362" Type="http://schemas.openxmlformats.org/officeDocument/2006/relationships/hyperlink" Target="http://pbs.twimg.com/profile_images/1124434773940801536/ZGV2Ukby_normal.jpg" TargetMode="External" /><Relationship Id="rId363" Type="http://schemas.openxmlformats.org/officeDocument/2006/relationships/hyperlink" Target="http://pbs.twimg.com/profile_images/560653375243821057/0GZb6Cx1_normal.jpeg" TargetMode="External" /><Relationship Id="rId364" Type="http://schemas.openxmlformats.org/officeDocument/2006/relationships/hyperlink" Target="http://pbs.twimg.com/profile_images/1736353228/twittlogo1_normal.gif" TargetMode="External" /><Relationship Id="rId365" Type="http://schemas.openxmlformats.org/officeDocument/2006/relationships/hyperlink" Target="http://pbs.twimg.com/profile_images/2645899157/4981195db5318a195d4933b552a8e804_normal.jpeg" TargetMode="External" /><Relationship Id="rId366" Type="http://schemas.openxmlformats.org/officeDocument/2006/relationships/hyperlink" Target="http://pbs.twimg.com/profile_images/1168909317111783425/DHGWoYTi_normal.jpg" TargetMode="External" /><Relationship Id="rId367" Type="http://schemas.openxmlformats.org/officeDocument/2006/relationships/hyperlink" Target="http://pbs.twimg.com/profile_images/1148545280754761728/kNr0vIRn_normal.jpg" TargetMode="External" /><Relationship Id="rId368" Type="http://schemas.openxmlformats.org/officeDocument/2006/relationships/hyperlink" Target="http://pbs.twimg.com/profile_images/1127964940726222848/K_wizKws_normal.jpg" TargetMode="External" /><Relationship Id="rId369" Type="http://schemas.openxmlformats.org/officeDocument/2006/relationships/hyperlink" Target="https://pbs.twimg.com/media/EFvehPYWkAEY4E6.jpg" TargetMode="External" /><Relationship Id="rId370" Type="http://schemas.openxmlformats.org/officeDocument/2006/relationships/hyperlink" Target="https://pbs.twimg.com/media/EFvehPYWkAEY4E6.jpg" TargetMode="External" /><Relationship Id="rId371" Type="http://schemas.openxmlformats.org/officeDocument/2006/relationships/hyperlink" Target="https://pbs.twimg.com/tweet_video_thumb/EFv-3M9UEAMmqrJ.jpg" TargetMode="External" /><Relationship Id="rId372" Type="http://schemas.openxmlformats.org/officeDocument/2006/relationships/hyperlink" Target="https://pbs.twimg.com/media/EFwHq1UWkAAP--x.jpg" TargetMode="External" /><Relationship Id="rId373" Type="http://schemas.openxmlformats.org/officeDocument/2006/relationships/hyperlink" Target="http://pbs.twimg.com/profile_images/1061561055397076994/RfTmBYyh_normal.jpg" TargetMode="External" /><Relationship Id="rId374" Type="http://schemas.openxmlformats.org/officeDocument/2006/relationships/hyperlink" Target="https://pbs.twimg.com/media/EFwqf2vUEAARdne.jpg" TargetMode="External" /><Relationship Id="rId375" Type="http://schemas.openxmlformats.org/officeDocument/2006/relationships/hyperlink" Target="http://pbs.twimg.com/profile_images/553568373619957761/sm1-zLUW_normal.jpeg" TargetMode="External" /><Relationship Id="rId376" Type="http://schemas.openxmlformats.org/officeDocument/2006/relationships/hyperlink" Target="http://pbs.twimg.com/profile_images/1178962868093542400/qbToRQMT_normal.jpg" TargetMode="External" /><Relationship Id="rId377" Type="http://schemas.openxmlformats.org/officeDocument/2006/relationships/hyperlink" Target="http://pbs.twimg.com/profile_images/1167688148152934400/bs1m_DUo_normal.jpg" TargetMode="External" /><Relationship Id="rId378" Type="http://schemas.openxmlformats.org/officeDocument/2006/relationships/hyperlink" Target="http://pbs.twimg.com/profile_images/1167688148152934400/bs1m_DUo_normal.jpg" TargetMode="External" /><Relationship Id="rId379" Type="http://schemas.openxmlformats.org/officeDocument/2006/relationships/hyperlink" Target="http://pbs.twimg.com/profile_images/864558976649666560/Ms-xPfrI_normal.jpg" TargetMode="External" /><Relationship Id="rId380" Type="http://schemas.openxmlformats.org/officeDocument/2006/relationships/hyperlink" Target="http://pbs.twimg.com/profile_images/864558976649666560/Ms-xPfrI_normal.jpg" TargetMode="External" /><Relationship Id="rId381" Type="http://schemas.openxmlformats.org/officeDocument/2006/relationships/hyperlink" Target="http://pbs.twimg.com/profile_images/832932282541314048/0VUkcZDS_normal.jpg" TargetMode="External" /><Relationship Id="rId382" Type="http://schemas.openxmlformats.org/officeDocument/2006/relationships/hyperlink" Target="http://pbs.twimg.com/profile_images/957963038711304192/1j8NoQ6T_normal.jpg" TargetMode="External" /><Relationship Id="rId383" Type="http://schemas.openxmlformats.org/officeDocument/2006/relationships/hyperlink" Target="http://pbs.twimg.com/profile_images/1142629294704922627/osOwk_Fc_normal.png" TargetMode="External" /><Relationship Id="rId384" Type="http://schemas.openxmlformats.org/officeDocument/2006/relationships/hyperlink" Target="http://pbs.twimg.com/profile_images/957963038711304192/1j8NoQ6T_normal.jpg" TargetMode="External" /><Relationship Id="rId385" Type="http://schemas.openxmlformats.org/officeDocument/2006/relationships/hyperlink" Target="http://pbs.twimg.com/profile_images/957963038711304192/1j8NoQ6T_normal.jpg" TargetMode="External" /><Relationship Id="rId386" Type="http://schemas.openxmlformats.org/officeDocument/2006/relationships/hyperlink" Target="http://pbs.twimg.com/profile_images/957963038711304192/1j8NoQ6T_normal.jpg" TargetMode="External" /><Relationship Id="rId387" Type="http://schemas.openxmlformats.org/officeDocument/2006/relationships/hyperlink" Target="http://pbs.twimg.com/profile_images/1142629294704922627/osOwk_Fc_normal.png" TargetMode="External" /><Relationship Id="rId388" Type="http://schemas.openxmlformats.org/officeDocument/2006/relationships/hyperlink" Target="http://pbs.twimg.com/profile_images/1142629294704922627/osOwk_Fc_normal.png" TargetMode="External" /><Relationship Id="rId389" Type="http://schemas.openxmlformats.org/officeDocument/2006/relationships/hyperlink" Target="http://pbs.twimg.com/profile_images/1142629294704922627/osOwk_Fc_normal.png" TargetMode="External" /><Relationship Id="rId390" Type="http://schemas.openxmlformats.org/officeDocument/2006/relationships/hyperlink" Target="http://pbs.twimg.com/profile_images/1142629294704922627/osOwk_Fc_normal.png" TargetMode="External" /><Relationship Id="rId391" Type="http://schemas.openxmlformats.org/officeDocument/2006/relationships/hyperlink" Target="http://pbs.twimg.com/profile_images/1142629294704922627/osOwk_Fc_normal.png" TargetMode="External" /><Relationship Id="rId392" Type="http://schemas.openxmlformats.org/officeDocument/2006/relationships/hyperlink" Target="http://pbs.twimg.com/profile_images/1142629294704922627/osOwk_Fc_normal.png" TargetMode="External" /><Relationship Id="rId393" Type="http://schemas.openxmlformats.org/officeDocument/2006/relationships/hyperlink" Target="http://pbs.twimg.com/profile_images/1142629294704922627/osOwk_Fc_normal.png" TargetMode="External" /><Relationship Id="rId394" Type="http://schemas.openxmlformats.org/officeDocument/2006/relationships/hyperlink" Target="http://pbs.twimg.com/profile_images/1142629294704922627/osOwk_Fc_normal.png" TargetMode="External" /><Relationship Id="rId395" Type="http://schemas.openxmlformats.org/officeDocument/2006/relationships/hyperlink" Target="https://pbs.twimg.com/media/EF32DcEXUAYqoR0.jpg" TargetMode="External" /><Relationship Id="rId396" Type="http://schemas.openxmlformats.org/officeDocument/2006/relationships/hyperlink" Target="http://pbs.twimg.com/profile_images/1097460327065812992/FlYEwnxR_normal.png" TargetMode="External" /><Relationship Id="rId397" Type="http://schemas.openxmlformats.org/officeDocument/2006/relationships/hyperlink" Target="http://pbs.twimg.com/profile_images/1097460327065812992/FlYEwnxR_normal.png" TargetMode="External" /><Relationship Id="rId398" Type="http://schemas.openxmlformats.org/officeDocument/2006/relationships/hyperlink" Target="http://pbs.twimg.com/profile_images/421419563985543168/jRxNU8By_normal.jpeg" TargetMode="External" /><Relationship Id="rId399" Type="http://schemas.openxmlformats.org/officeDocument/2006/relationships/hyperlink" Target="http://pbs.twimg.com/profile_images/607685736574255105/j4BnO2cq_normal.jpg" TargetMode="External" /><Relationship Id="rId400" Type="http://schemas.openxmlformats.org/officeDocument/2006/relationships/hyperlink" Target="http://pbs.twimg.com/profile_images/421419563985543168/jRxNU8By_normal.jpeg" TargetMode="External" /><Relationship Id="rId401" Type="http://schemas.openxmlformats.org/officeDocument/2006/relationships/hyperlink" Target="http://pbs.twimg.com/profile_images/421419563985543168/jRxNU8By_normal.jpeg" TargetMode="External" /><Relationship Id="rId402" Type="http://schemas.openxmlformats.org/officeDocument/2006/relationships/hyperlink" Target="http://pbs.twimg.com/profile_images/913589681241108480/fMQS4u-l_normal.jpg" TargetMode="External" /><Relationship Id="rId403" Type="http://schemas.openxmlformats.org/officeDocument/2006/relationships/hyperlink" Target="http://pbs.twimg.com/profile_images/913589681241108480/fMQS4u-l_normal.jpg" TargetMode="External" /><Relationship Id="rId404" Type="http://schemas.openxmlformats.org/officeDocument/2006/relationships/hyperlink" Target="http://pbs.twimg.com/profile_images/1011818295916417025/P1CkbdYi_normal.jpg" TargetMode="External" /><Relationship Id="rId405" Type="http://schemas.openxmlformats.org/officeDocument/2006/relationships/hyperlink" Target="http://pbs.twimg.com/profile_images/1011818295916417025/P1CkbdYi_normal.jpg" TargetMode="External" /><Relationship Id="rId406" Type="http://schemas.openxmlformats.org/officeDocument/2006/relationships/hyperlink" Target="http://pbs.twimg.com/profile_images/962914644535881728/IdbYlfEc_normal.jpg" TargetMode="External" /><Relationship Id="rId407" Type="http://schemas.openxmlformats.org/officeDocument/2006/relationships/hyperlink" Target="http://pbs.twimg.com/profile_images/1139563012967133185/vtW94cv-_normal.jpg" TargetMode="External" /><Relationship Id="rId408" Type="http://schemas.openxmlformats.org/officeDocument/2006/relationships/hyperlink" Target="http://pbs.twimg.com/profile_images/962914644535881728/IdbYlfEc_normal.jpg" TargetMode="External" /><Relationship Id="rId409" Type="http://schemas.openxmlformats.org/officeDocument/2006/relationships/hyperlink" Target="http://pbs.twimg.com/profile_images/962914644535881728/IdbYlfEc_normal.jpg" TargetMode="External" /><Relationship Id="rId410" Type="http://schemas.openxmlformats.org/officeDocument/2006/relationships/hyperlink" Target="http://pbs.twimg.com/profile_images/1139563012967133185/vtW94cv-_normal.jpg" TargetMode="External" /><Relationship Id="rId411" Type="http://schemas.openxmlformats.org/officeDocument/2006/relationships/hyperlink" Target="http://pbs.twimg.com/profile_images/1139563012967133185/vtW94cv-_normal.jpg" TargetMode="External" /><Relationship Id="rId412" Type="http://schemas.openxmlformats.org/officeDocument/2006/relationships/hyperlink" Target="http://pbs.twimg.com/profile_images/1150164248464482304/8G8l3gXS_normal.jpg" TargetMode="External" /><Relationship Id="rId413" Type="http://schemas.openxmlformats.org/officeDocument/2006/relationships/hyperlink" Target="http://pbs.twimg.com/profile_images/1150164248464482304/8G8l3gXS_normal.jpg" TargetMode="External" /><Relationship Id="rId414" Type="http://schemas.openxmlformats.org/officeDocument/2006/relationships/hyperlink" Target="http://pbs.twimg.com/profile_images/724853119574769665/cQAq1z4r_normal.jpg" TargetMode="External" /><Relationship Id="rId415" Type="http://schemas.openxmlformats.org/officeDocument/2006/relationships/hyperlink" Target="http://pbs.twimg.com/profile_images/724853119574769665/cQAq1z4r_normal.jpg" TargetMode="External" /><Relationship Id="rId416" Type="http://schemas.openxmlformats.org/officeDocument/2006/relationships/hyperlink" Target="http://pbs.twimg.com/profile_images/724853119574769665/cQAq1z4r_normal.jpg" TargetMode="External" /><Relationship Id="rId417" Type="http://schemas.openxmlformats.org/officeDocument/2006/relationships/hyperlink" Target="http://pbs.twimg.com/profile_images/724853119574769665/cQAq1z4r_normal.jpg" TargetMode="External" /><Relationship Id="rId418" Type="http://schemas.openxmlformats.org/officeDocument/2006/relationships/hyperlink" Target="http://pbs.twimg.com/profile_images/724853119574769665/cQAq1z4r_normal.jpg" TargetMode="External" /><Relationship Id="rId419" Type="http://schemas.openxmlformats.org/officeDocument/2006/relationships/hyperlink" Target="http://pbs.twimg.com/profile_images/724853119574769665/cQAq1z4r_normal.jpg" TargetMode="External" /><Relationship Id="rId420" Type="http://schemas.openxmlformats.org/officeDocument/2006/relationships/hyperlink" Target="http://pbs.twimg.com/profile_images/724853119574769665/cQAq1z4r_normal.jpg" TargetMode="External" /><Relationship Id="rId421" Type="http://schemas.openxmlformats.org/officeDocument/2006/relationships/hyperlink" Target="http://pbs.twimg.com/profile_images/724853119574769665/cQAq1z4r_normal.jpg" TargetMode="External" /><Relationship Id="rId422" Type="http://schemas.openxmlformats.org/officeDocument/2006/relationships/hyperlink" Target="http://pbs.twimg.com/profile_images/724853119574769665/cQAq1z4r_normal.jpg" TargetMode="External" /><Relationship Id="rId423" Type="http://schemas.openxmlformats.org/officeDocument/2006/relationships/hyperlink" Target="https://pbs.twimg.com/media/EF6BjNAWkAcZ7cs.jpg" TargetMode="External" /><Relationship Id="rId424" Type="http://schemas.openxmlformats.org/officeDocument/2006/relationships/hyperlink" Target="https://pbs.twimg.com/media/EF6BjNAWkAcZ7cs.jpg" TargetMode="External" /><Relationship Id="rId425" Type="http://schemas.openxmlformats.org/officeDocument/2006/relationships/hyperlink" Target="http://abs.twimg.com/sticky/default_profile_images/default_profile_normal.png" TargetMode="External" /><Relationship Id="rId426" Type="http://schemas.openxmlformats.org/officeDocument/2006/relationships/hyperlink" Target="http://pbs.twimg.com/profile_images/421419563985543168/jRxNU8By_normal.jpeg" TargetMode="External" /><Relationship Id="rId427" Type="http://schemas.openxmlformats.org/officeDocument/2006/relationships/hyperlink" Target="http://pbs.twimg.com/profile_images/411694091538165760/WO9XkQZa_normal.jpeg" TargetMode="External" /><Relationship Id="rId428" Type="http://schemas.openxmlformats.org/officeDocument/2006/relationships/hyperlink" Target="http://pbs.twimg.com/profile_images/897890073773002752/b5kkl5nG_normal.jpg" TargetMode="External" /><Relationship Id="rId429" Type="http://schemas.openxmlformats.org/officeDocument/2006/relationships/hyperlink" Target="http://pbs.twimg.com/profile_images/897890073773002752/b5kkl5nG_normal.jpg" TargetMode="External" /><Relationship Id="rId430" Type="http://schemas.openxmlformats.org/officeDocument/2006/relationships/hyperlink" Target="http://pbs.twimg.com/profile_images/897890073773002752/b5kkl5nG_normal.jpg" TargetMode="External" /><Relationship Id="rId431" Type="http://schemas.openxmlformats.org/officeDocument/2006/relationships/hyperlink" Target="http://pbs.twimg.com/profile_images/561893824029421571/rPz1UutI_normal.jpeg" TargetMode="External" /><Relationship Id="rId432" Type="http://schemas.openxmlformats.org/officeDocument/2006/relationships/hyperlink" Target="http://pbs.twimg.com/profile_images/561893824029421571/rPz1UutI_normal.jpeg" TargetMode="External" /><Relationship Id="rId433" Type="http://schemas.openxmlformats.org/officeDocument/2006/relationships/hyperlink" Target="http://pbs.twimg.com/profile_images/1153246788759052288/J7imc2ho_normal.png" TargetMode="External" /><Relationship Id="rId434" Type="http://schemas.openxmlformats.org/officeDocument/2006/relationships/hyperlink" Target="http://pbs.twimg.com/profile_images/1153246788759052288/J7imc2ho_normal.png" TargetMode="External" /><Relationship Id="rId435" Type="http://schemas.openxmlformats.org/officeDocument/2006/relationships/hyperlink" Target="http://pbs.twimg.com/profile_images/561893824029421571/rPz1UutI_normal.jpeg" TargetMode="External" /><Relationship Id="rId436" Type="http://schemas.openxmlformats.org/officeDocument/2006/relationships/hyperlink" Target="http://pbs.twimg.com/profile_images/561893824029421571/rPz1UutI_normal.jpeg" TargetMode="External" /><Relationship Id="rId437" Type="http://schemas.openxmlformats.org/officeDocument/2006/relationships/hyperlink" Target="http://pbs.twimg.com/profile_images/1153246788759052288/J7imc2ho_normal.png" TargetMode="External" /><Relationship Id="rId438" Type="http://schemas.openxmlformats.org/officeDocument/2006/relationships/hyperlink" Target="http://pbs.twimg.com/profile_images/1153246788759052288/J7imc2ho_normal.png" TargetMode="External" /><Relationship Id="rId439" Type="http://schemas.openxmlformats.org/officeDocument/2006/relationships/hyperlink" Target="http://pbs.twimg.com/profile_images/1153246788759052288/J7imc2ho_normal.png" TargetMode="External" /><Relationship Id="rId440" Type="http://schemas.openxmlformats.org/officeDocument/2006/relationships/hyperlink" Target="http://pbs.twimg.com/profile_images/1153246788759052288/J7imc2ho_normal.png" TargetMode="External" /><Relationship Id="rId441" Type="http://schemas.openxmlformats.org/officeDocument/2006/relationships/hyperlink" Target="http://pbs.twimg.com/profile_images/1153246788759052288/J7imc2ho_normal.png" TargetMode="External" /><Relationship Id="rId442" Type="http://schemas.openxmlformats.org/officeDocument/2006/relationships/hyperlink" Target="http://pbs.twimg.com/profile_images/1153246788759052288/J7imc2ho_normal.png" TargetMode="External" /><Relationship Id="rId443" Type="http://schemas.openxmlformats.org/officeDocument/2006/relationships/hyperlink" Target="http://pbs.twimg.com/profile_images/544807298883801088/UNPDAF_i_normal.jpeg" TargetMode="External" /><Relationship Id="rId444" Type="http://schemas.openxmlformats.org/officeDocument/2006/relationships/hyperlink" Target="http://pbs.twimg.com/profile_images/697448076773101570/NQhfaMcJ_normal.jpg" TargetMode="External" /><Relationship Id="rId445" Type="http://schemas.openxmlformats.org/officeDocument/2006/relationships/hyperlink" Target="http://pbs.twimg.com/profile_images/571421295414231040/T2wYz7Oa_normal.jpeg" TargetMode="External" /><Relationship Id="rId446" Type="http://schemas.openxmlformats.org/officeDocument/2006/relationships/hyperlink" Target="http://pbs.twimg.com/profile_images/571421295414231040/T2wYz7Oa_normal.jpeg" TargetMode="External" /><Relationship Id="rId447" Type="http://schemas.openxmlformats.org/officeDocument/2006/relationships/hyperlink" Target="http://pbs.twimg.com/profile_images/2178089097/11855760-l-39-art-illustration-d-39-un-arbre-fleuri-sur-fond-isole_normal.jpg" TargetMode="External" /><Relationship Id="rId448" Type="http://schemas.openxmlformats.org/officeDocument/2006/relationships/hyperlink" Target="http://pbs.twimg.com/profile_images/571421295414231040/T2wYz7Oa_normal.jpeg" TargetMode="External" /><Relationship Id="rId449" Type="http://schemas.openxmlformats.org/officeDocument/2006/relationships/hyperlink" Target="http://pbs.twimg.com/profile_images/571421295414231040/T2wYz7Oa_normal.jpeg" TargetMode="External" /><Relationship Id="rId450" Type="http://schemas.openxmlformats.org/officeDocument/2006/relationships/hyperlink" Target="http://pbs.twimg.com/profile_images/2178089097/11855760-l-39-art-illustration-d-39-un-arbre-fleuri-sur-fond-isole_normal.jpg" TargetMode="External" /><Relationship Id="rId451" Type="http://schemas.openxmlformats.org/officeDocument/2006/relationships/hyperlink" Target="http://pbs.twimg.com/profile_images/2178089097/11855760-l-39-art-illustration-d-39-un-arbre-fleuri-sur-fond-isole_normal.jpg" TargetMode="External" /><Relationship Id="rId452" Type="http://schemas.openxmlformats.org/officeDocument/2006/relationships/hyperlink" Target="https://pbs.twimg.com/media/EF9ZxwdXoAE67vf.jpg" TargetMode="External" /><Relationship Id="rId453" Type="http://schemas.openxmlformats.org/officeDocument/2006/relationships/hyperlink" Target="http://pbs.twimg.com/profile_images/1170026407260557312/Xh271wh1_normal.jpg" TargetMode="External" /><Relationship Id="rId454" Type="http://schemas.openxmlformats.org/officeDocument/2006/relationships/hyperlink" Target="http://pbs.twimg.com/profile_images/1170026407260557312/Xh271wh1_normal.jpg" TargetMode="External" /><Relationship Id="rId455" Type="http://schemas.openxmlformats.org/officeDocument/2006/relationships/hyperlink" Target="http://pbs.twimg.com/profile_images/997495926611587073/z5RmyKi1_normal.jpg" TargetMode="External" /><Relationship Id="rId456" Type="http://schemas.openxmlformats.org/officeDocument/2006/relationships/hyperlink" Target="http://pbs.twimg.com/profile_images/706345865720438784/PNitK7yL_normal.jpg" TargetMode="External" /><Relationship Id="rId457" Type="http://schemas.openxmlformats.org/officeDocument/2006/relationships/hyperlink" Target="http://pbs.twimg.com/profile_images/706345865720438784/PNitK7yL_normal.jpg" TargetMode="External" /><Relationship Id="rId458" Type="http://schemas.openxmlformats.org/officeDocument/2006/relationships/hyperlink" Target="http://pbs.twimg.com/profile_images/687928482169532416/txuTx5OV_normal.jpg" TargetMode="External" /><Relationship Id="rId459" Type="http://schemas.openxmlformats.org/officeDocument/2006/relationships/hyperlink" Target="http://pbs.twimg.com/profile_images/687928482169532416/txuTx5OV_normal.jpg" TargetMode="External" /><Relationship Id="rId460" Type="http://schemas.openxmlformats.org/officeDocument/2006/relationships/hyperlink" Target="http://pbs.twimg.com/profile_images/687928482169532416/txuTx5OV_normal.jpg" TargetMode="External" /><Relationship Id="rId461" Type="http://schemas.openxmlformats.org/officeDocument/2006/relationships/hyperlink" Target="http://pbs.twimg.com/profile_images/687928482169532416/txuTx5OV_normal.jpg" TargetMode="External" /><Relationship Id="rId462" Type="http://schemas.openxmlformats.org/officeDocument/2006/relationships/hyperlink" Target="http://pbs.twimg.com/profile_images/1124622820699512833/Ec7BYH5l_normal.jpg" TargetMode="External" /><Relationship Id="rId463" Type="http://schemas.openxmlformats.org/officeDocument/2006/relationships/hyperlink" Target="http://pbs.twimg.com/profile_images/1006716805430169601/bwtyBHaT_normal.jpg" TargetMode="External" /><Relationship Id="rId464" Type="http://schemas.openxmlformats.org/officeDocument/2006/relationships/hyperlink" Target="http://pbs.twimg.com/profile_images/952858814562357248/29dpzh1w_normal.jpg" TargetMode="External" /><Relationship Id="rId465" Type="http://schemas.openxmlformats.org/officeDocument/2006/relationships/hyperlink" Target="http://pbs.twimg.com/profile_images/952858814562357248/29dpzh1w_normal.jpg" TargetMode="External" /><Relationship Id="rId466" Type="http://schemas.openxmlformats.org/officeDocument/2006/relationships/hyperlink" Target="http://pbs.twimg.com/profile_images/952858814562357248/29dpzh1w_normal.jpg" TargetMode="External" /><Relationship Id="rId467" Type="http://schemas.openxmlformats.org/officeDocument/2006/relationships/hyperlink" Target="http://pbs.twimg.com/profile_images/952858814562357248/29dpzh1w_normal.jpg" TargetMode="External" /><Relationship Id="rId468" Type="http://schemas.openxmlformats.org/officeDocument/2006/relationships/hyperlink" Target="http://pbs.twimg.com/profile_images/952858814562357248/29dpzh1w_normal.jpg" TargetMode="External" /><Relationship Id="rId469" Type="http://schemas.openxmlformats.org/officeDocument/2006/relationships/hyperlink" Target="http://pbs.twimg.com/profile_images/952858814562357248/29dpzh1w_normal.jpg" TargetMode="External" /><Relationship Id="rId470" Type="http://schemas.openxmlformats.org/officeDocument/2006/relationships/hyperlink" Target="http://pbs.twimg.com/profile_images/952858814562357248/29dpzh1w_normal.jpg" TargetMode="External" /><Relationship Id="rId471" Type="http://schemas.openxmlformats.org/officeDocument/2006/relationships/hyperlink" Target="http://pbs.twimg.com/profile_images/952858814562357248/29dpzh1w_normal.jpg" TargetMode="External" /><Relationship Id="rId472" Type="http://schemas.openxmlformats.org/officeDocument/2006/relationships/hyperlink" Target="http://pbs.twimg.com/profile_images/527523006872961025/6rR8dgJU_normal.jpeg" TargetMode="External" /><Relationship Id="rId473" Type="http://schemas.openxmlformats.org/officeDocument/2006/relationships/hyperlink" Target="http://pbs.twimg.com/profile_images/527523006872961025/6rR8dgJU_normal.jpeg" TargetMode="External" /><Relationship Id="rId474" Type="http://schemas.openxmlformats.org/officeDocument/2006/relationships/hyperlink" Target="http://pbs.twimg.com/profile_images/3257614392/248e3b0f160a0c091906329e5dad0261_normal.png" TargetMode="External" /><Relationship Id="rId475" Type="http://schemas.openxmlformats.org/officeDocument/2006/relationships/hyperlink" Target="http://pbs.twimg.com/profile_images/3257614392/248e3b0f160a0c091906329e5dad0261_normal.png" TargetMode="External" /><Relationship Id="rId476" Type="http://schemas.openxmlformats.org/officeDocument/2006/relationships/hyperlink" Target="http://pbs.twimg.com/profile_images/1157588958869671936/WwkI-_nh_normal.jpg" TargetMode="External" /><Relationship Id="rId477" Type="http://schemas.openxmlformats.org/officeDocument/2006/relationships/hyperlink" Target="http://pbs.twimg.com/profile_images/1062605743088680960/Ftq7bPWT_normal.jpg" TargetMode="External" /><Relationship Id="rId478" Type="http://schemas.openxmlformats.org/officeDocument/2006/relationships/hyperlink" Target="http://pbs.twimg.com/profile_images/1062605743088680960/Ftq7bPWT_normal.jpg" TargetMode="External" /><Relationship Id="rId479" Type="http://schemas.openxmlformats.org/officeDocument/2006/relationships/hyperlink" Target="http://pbs.twimg.com/profile_images/1163543066311049218/Q-3uuSBf_normal.jpg" TargetMode="External" /><Relationship Id="rId480" Type="http://schemas.openxmlformats.org/officeDocument/2006/relationships/hyperlink" Target="http://pbs.twimg.com/profile_images/2679171403/5bc192c97dd1a23ce4421a4d95b919bc_normal.png" TargetMode="External" /><Relationship Id="rId481" Type="http://schemas.openxmlformats.org/officeDocument/2006/relationships/hyperlink" Target="http://pbs.twimg.com/profile_images/1163543066311049218/Q-3uuSBf_normal.jpg" TargetMode="External" /><Relationship Id="rId482" Type="http://schemas.openxmlformats.org/officeDocument/2006/relationships/hyperlink" Target="http://pbs.twimg.com/profile_images/1163543066311049218/Q-3uuSBf_normal.jpg" TargetMode="External" /><Relationship Id="rId483" Type="http://schemas.openxmlformats.org/officeDocument/2006/relationships/hyperlink" Target="http://pbs.twimg.com/profile_images/1163543066311049218/Q-3uuSBf_normal.jpg" TargetMode="External" /><Relationship Id="rId484" Type="http://schemas.openxmlformats.org/officeDocument/2006/relationships/hyperlink" Target="http://pbs.twimg.com/profile_images/2679171403/5bc192c97dd1a23ce4421a4d95b919bc_normal.png" TargetMode="External" /><Relationship Id="rId485" Type="http://schemas.openxmlformats.org/officeDocument/2006/relationships/hyperlink" Target="https://pbs.twimg.com/media/EF6clwrWwAEHaaT.png" TargetMode="External" /><Relationship Id="rId486" Type="http://schemas.openxmlformats.org/officeDocument/2006/relationships/hyperlink" Target="http://pbs.twimg.com/profile_images/1067896655993806848/xS_GqOP7_normal.jpg" TargetMode="External" /><Relationship Id="rId487" Type="http://schemas.openxmlformats.org/officeDocument/2006/relationships/hyperlink" Target="http://pbs.twimg.com/profile_images/1092517360454356992/4hEEvoac_normal.jpg" TargetMode="External" /><Relationship Id="rId488" Type="http://schemas.openxmlformats.org/officeDocument/2006/relationships/hyperlink" Target="http://abs.twimg.com/sticky/default_profile_images/default_profile_normal.png" TargetMode="External" /><Relationship Id="rId489" Type="http://schemas.openxmlformats.org/officeDocument/2006/relationships/hyperlink" Target="http://pbs.twimg.com/profile_images/1043464516317732864/1oOGO81F_normal.jpg" TargetMode="External" /><Relationship Id="rId490" Type="http://schemas.openxmlformats.org/officeDocument/2006/relationships/hyperlink" Target="http://pbs.twimg.com/profile_images/1043464516317732864/1oOGO81F_normal.jpg" TargetMode="External" /><Relationship Id="rId491" Type="http://schemas.openxmlformats.org/officeDocument/2006/relationships/hyperlink" Target="http://pbs.twimg.com/profile_images/1175172788484747264/LNwrz4OQ_normal.jpg" TargetMode="External" /><Relationship Id="rId492" Type="http://schemas.openxmlformats.org/officeDocument/2006/relationships/hyperlink" Target="http://pbs.twimg.com/profile_images/1175172788484747264/LNwrz4OQ_normal.jpg" TargetMode="External" /><Relationship Id="rId493" Type="http://schemas.openxmlformats.org/officeDocument/2006/relationships/hyperlink" Target="http://pbs.twimg.com/profile_images/1147172342084362240/cKvANBMd_normal.jpg" TargetMode="External" /><Relationship Id="rId494" Type="http://schemas.openxmlformats.org/officeDocument/2006/relationships/hyperlink" Target="http://pbs.twimg.com/profile_images/1147172342084362240/cKvANBMd_normal.jpg" TargetMode="External" /><Relationship Id="rId495" Type="http://schemas.openxmlformats.org/officeDocument/2006/relationships/hyperlink" Target="http://pbs.twimg.com/profile_images/378800000285212152/49ee321fe647029af737a26867e8f8eb_normal.jpeg" TargetMode="External" /><Relationship Id="rId496" Type="http://schemas.openxmlformats.org/officeDocument/2006/relationships/hyperlink" Target="http://pbs.twimg.com/profile_images/378800000285212152/49ee321fe647029af737a26867e8f8eb_normal.jpeg" TargetMode="External" /><Relationship Id="rId497" Type="http://schemas.openxmlformats.org/officeDocument/2006/relationships/hyperlink" Target="http://pbs.twimg.com/profile_images/994846758776836097/M8ov9Wyi_normal.jpg" TargetMode="External" /><Relationship Id="rId498" Type="http://schemas.openxmlformats.org/officeDocument/2006/relationships/hyperlink" Target="http://pbs.twimg.com/profile_images/994846758776836097/M8ov9Wyi_normal.jpg" TargetMode="External" /><Relationship Id="rId499" Type="http://schemas.openxmlformats.org/officeDocument/2006/relationships/hyperlink" Target="http://pbs.twimg.com/profile_images/1075497007207366656/LS15zm6Y_normal.jpg" TargetMode="External" /><Relationship Id="rId500" Type="http://schemas.openxmlformats.org/officeDocument/2006/relationships/hyperlink" Target="http://pbs.twimg.com/profile_images/1174795527486988288/UYDCE7CB_normal.jpg" TargetMode="External" /><Relationship Id="rId501" Type="http://schemas.openxmlformats.org/officeDocument/2006/relationships/hyperlink" Target="http://pbs.twimg.com/profile_images/1174795527486988288/UYDCE7CB_normal.jpg" TargetMode="External" /><Relationship Id="rId502" Type="http://schemas.openxmlformats.org/officeDocument/2006/relationships/hyperlink" Target="http://pbs.twimg.com/profile_images/1174795527486988288/UYDCE7CB_normal.jpg" TargetMode="External" /><Relationship Id="rId503" Type="http://schemas.openxmlformats.org/officeDocument/2006/relationships/hyperlink" Target="http://pbs.twimg.com/profile_images/1174795527486988288/UYDCE7CB_normal.jpg" TargetMode="External" /><Relationship Id="rId504" Type="http://schemas.openxmlformats.org/officeDocument/2006/relationships/hyperlink" Target="http://pbs.twimg.com/profile_images/1174795527486988288/UYDCE7CB_normal.jpg" TargetMode="External" /><Relationship Id="rId505" Type="http://schemas.openxmlformats.org/officeDocument/2006/relationships/hyperlink" Target="http://pbs.twimg.com/profile_images/1174795527486988288/UYDCE7CB_normal.jpg" TargetMode="External" /><Relationship Id="rId506" Type="http://schemas.openxmlformats.org/officeDocument/2006/relationships/hyperlink" Target="http://pbs.twimg.com/profile_images/1174795527486988288/UYDCE7CB_normal.jpg" TargetMode="External" /><Relationship Id="rId507" Type="http://schemas.openxmlformats.org/officeDocument/2006/relationships/hyperlink" Target="http://pbs.twimg.com/profile_images/1159339028761550853/YMdASxru_normal.jpg" TargetMode="External" /><Relationship Id="rId508" Type="http://schemas.openxmlformats.org/officeDocument/2006/relationships/hyperlink" Target="http://pbs.twimg.com/profile_images/1159339028761550853/YMdASxru_normal.jpg" TargetMode="External" /><Relationship Id="rId509" Type="http://schemas.openxmlformats.org/officeDocument/2006/relationships/hyperlink" Target="http://pbs.twimg.com/profile_images/1159339028761550853/YMdASxru_normal.jpg" TargetMode="External" /><Relationship Id="rId510" Type="http://schemas.openxmlformats.org/officeDocument/2006/relationships/hyperlink" Target="https://pbs.twimg.com/media/EGPb5dMU4AApwuM.jpg" TargetMode="External" /><Relationship Id="rId511" Type="http://schemas.openxmlformats.org/officeDocument/2006/relationships/hyperlink" Target="http://pbs.twimg.com/profile_images/1159339028761550853/YMdASxru_normal.jpg" TargetMode="External" /><Relationship Id="rId512" Type="http://schemas.openxmlformats.org/officeDocument/2006/relationships/hyperlink" Target="http://pbs.twimg.com/profile_images/1159339028761550853/YMdASxru_normal.jpg" TargetMode="External" /><Relationship Id="rId513" Type="http://schemas.openxmlformats.org/officeDocument/2006/relationships/hyperlink" Target="https://pbs.twimg.com/media/EGPZwrJVUAAa269.png" TargetMode="External" /><Relationship Id="rId514" Type="http://schemas.openxmlformats.org/officeDocument/2006/relationships/hyperlink" Target="https://pbs.twimg.com/media/EGPb5dMU4AApwuM.jpg" TargetMode="External" /><Relationship Id="rId515" Type="http://schemas.openxmlformats.org/officeDocument/2006/relationships/hyperlink" Target="http://pbs.twimg.com/profile_images/1159339028761550853/YMdASxru_normal.jpg" TargetMode="External" /><Relationship Id="rId516" Type="http://schemas.openxmlformats.org/officeDocument/2006/relationships/hyperlink" Target="http://pbs.twimg.com/profile_images/1159339028761550853/YMdASxru_normal.jpg" TargetMode="External" /><Relationship Id="rId517" Type="http://schemas.openxmlformats.org/officeDocument/2006/relationships/hyperlink" Target="http://pbs.twimg.com/profile_images/1152305127031750656/H3r0TSVW_normal.jpg" TargetMode="External" /><Relationship Id="rId518" Type="http://schemas.openxmlformats.org/officeDocument/2006/relationships/hyperlink" Target="http://pbs.twimg.com/profile_images/1012021842876551171/JFJSXYyn_normal.jpg" TargetMode="External" /><Relationship Id="rId519" Type="http://schemas.openxmlformats.org/officeDocument/2006/relationships/hyperlink" Target="http://pbs.twimg.com/profile_images/1012021842876551171/JFJSXYyn_normal.jpg" TargetMode="External" /><Relationship Id="rId520" Type="http://schemas.openxmlformats.org/officeDocument/2006/relationships/hyperlink" Target="http://pbs.twimg.com/profile_images/989966974250815490/mxZpvkc6_normal.jpg" TargetMode="External" /><Relationship Id="rId521" Type="http://schemas.openxmlformats.org/officeDocument/2006/relationships/hyperlink" Target="http://pbs.twimg.com/profile_images/989966974250815490/mxZpvkc6_normal.jpg" TargetMode="External" /><Relationship Id="rId522" Type="http://schemas.openxmlformats.org/officeDocument/2006/relationships/hyperlink" Target="http://pbs.twimg.com/profile_images/989966974250815490/mxZpvkc6_normal.jpg" TargetMode="External" /><Relationship Id="rId523" Type="http://schemas.openxmlformats.org/officeDocument/2006/relationships/hyperlink" Target="http://pbs.twimg.com/profile_images/1004708592031854592/RByEz26V_normal.jpg" TargetMode="External" /><Relationship Id="rId524" Type="http://schemas.openxmlformats.org/officeDocument/2006/relationships/hyperlink" Target="http://pbs.twimg.com/profile_images/1004708592031854592/RByEz26V_normal.jpg" TargetMode="External" /><Relationship Id="rId525" Type="http://schemas.openxmlformats.org/officeDocument/2006/relationships/hyperlink" Target="http://pbs.twimg.com/profile_images/989966974250815490/mxZpvkc6_normal.jpg" TargetMode="External" /><Relationship Id="rId526" Type="http://schemas.openxmlformats.org/officeDocument/2006/relationships/hyperlink" Target="http://pbs.twimg.com/profile_images/989966974250815490/mxZpvkc6_normal.jpg" TargetMode="External" /><Relationship Id="rId527" Type="http://schemas.openxmlformats.org/officeDocument/2006/relationships/hyperlink" Target="http://pbs.twimg.com/profile_images/989966974250815490/mxZpvkc6_normal.jpg" TargetMode="External" /><Relationship Id="rId528" Type="http://schemas.openxmlformats.org/officeDocument/2006/relationships/hyperlink" Target="http://pbs.twimg.com/profile_images/1004708592031854592/RByEz26V_normal.jpg" TargetMode="External" /><Relationship Id="rId529" Type="http://schemas.openxmlformats.org/officeDocument/2006/relationships/hyperlink" Target="http://pbs.twimg.com/profile_images/1004708592031854592/RByEz26V_normal.jpg" TargetMode="External" /><Relationship Id="rId530" Type="http://schemas.openxmlformats.org/officeDocument/2006/relationships/hyperlink" Target="http://pbs.twimg.com/profile_images/1004708592031854592/RByEz26V_normal.jpg" TargetMode="External" /><Relationship Id="rId531" Type="http://schemas.openxmlformats.org/officeDocument/2006/relationships/hyperlink" Target="http://pbs.twimg.com/profile_images/989966974250815490/mxZpvkc6_normal.jpg" TargetMode="External" /><Relationship Id="rId532" Type="http://schemas.openxmlformats.org/officeDocument/2006/relationships/hyperlink" Target="http://pbs.twimg.com/profile_images/989966974250815490/mxZpvkc6_normal.jpg" TargetMode="External" /><Relationship Id="rId533" Type="http://schemas.openxmlformats.org/officeDocument/2006/relationships/hyperlink" Target="http://pbs.twimg.com/profile_images/1004708592031854592/RByEz26V_normal.jpg" TargetMode="External" /><Relationship Id="rId534" Type="http://schemas.openxmlformats.org/officeDocument/2006/relationships/hyperlink" Target="http://pbs.twimg.com/profile_images/1004708592031854592/RByEz26V_normal.jpg" TargetMode="External" /><Relationship Id="rId535" Type="http://schemas.openxmlformats.org/officeDocument/2006/relationships/hyperlink" Target="http://pbs.twimg.com/profile_images/1004708592031854592/RByEz26V_normal.jpg" TargetMode="External" /><Relationship Id="rId536" Type="http://schemas.openxmlformats.org/officeDocument/2006/relationships/hyperlink" Target="http://pbs.twimg.com/profile_images/1004708592031854592/RByEz26V_normal.jpg" TargetMode="External" /><Relationship Id="rId537" Type="http://schemas.openxmlformats.org/officeDocument/2006/relationships/hyperlink" Target="http://pbs.twimg.com/profile_images/1004708592031854592/RByEz26V_normal.jpg" TargetMode="External" /><Relationship Id="rId538" Type="http://schemas.openxmlformats.org/officeDocument/2006/relationships/hyperlink" Target="http://pbs.twimg.com/profile_images/1004708592031854592/RByEz26V_normal.jpg" TargetMode="External" /><Relationship Id="rId539" Type="http://schemas.openxmlformats.org/officeDocument/2006/relationships/hyperlink" Target="http://pbs.twimg.com/profile_images/549477928493264896/UCgbD7LW_normal.jpeg" TargetMode="External" /><Relationship Id="rId540" Type="http://schemas.openxmlformats.org/officeDocument/2006/relationships/hyperlink" Target="http://pbs.twimg.com/profile_images/549477928493264896/UCgbD7LW_normal.jpeg" TargetMode="External" /><Relationship Id="rId541" Type="http://schemas.openxmlformats.org/officeDocument/2006/relationships/hyperlink" Target="http://pbs.twimg.com/profile_images/1031843601129455617/r3x5W7Zr_normal.jpg" TargetMode="External" /><Relationship Id="rId542" Type="http://schemas.openxmlformats.org/officeDocument/2006/relationships/hyperlink" Target="http://pbs.twimg.com/profile_images/1031843601129455617/r3x5W7Zr_normal.jpg" TargetMode="External" /><Relationship Id="rId543" Type="http://schemas.openxmlformats.org/officeDocument/2006/relationships/hyperlink" Target="http://pbs.twimg.com/profile_images/1855021756/NewDesign_Social_normal.jpg" TargetMode="External" /><Relationship Id="rId544" Type="http://schemas.openxmlformats.org/officeDocument/2006/relationships/hyperlink" Target="http://pbs.twimg.com/profile_images/1855021756/NewDesign_Social_normal.jpg" TargetMode="External" /><Relationship Id="rId545" Type="http://schemas.openxmlformats.org/officeDocument/2006/relationships/hyperlink" Target="http://pbs.twimg.com/profile_images/1153193466618359809/n6RWQLml_normal.jpg" TargetMode="External" /><Relationship Id="rId546" Type="http://schemas.openxmlformats.org/officeDocument/2006/relationships/hyperlink" Target="http://pbs.twimg.com/profile_images/1153193466618359809/n6RWQLml_normal.jpg" TargetMode="External" /><Relationship Id="rId547" Type="http://schemas.openxmlformats.org/officeDocument/2006/relationships/hyperlink" Target="http://pbs.twimg.com/profile_images/1153193466618359809/n6RWQLml_normal.jpg" TargetMode="External" /><Relationship Id="rId548" Type="http://schemas.openxmlformats.org/officeDocument/2006/relationships/hyperlink" Target="http://pbs.twimg.com/profile_images/1153193466618359809/n6RWQLml_normal.jpg" TargetMode="External" /><Relationship Id="rId549" Type="http://schemas.openxmlformats.org/officeDocument/2006/relationships/hyperlink" Target="http://pbs.twimg.com/profile_images/1153193466618359809/n6RWQLml_normal.jpg" TargetMode="External" /><Relationship Id="rId550" Type="http://schemas.openxmlformats.org/officeDocument/2006/relationships/hyperlink" Target="http://pbs.twimg.com/profile_images/956112831845404672/8OQY7Ezm_normal.jpg" TargetMode="External" /><Relationship Id="rId551" Type="http://schemas.openxmlformats.org/officeDocument/2006/relationships/hyperlink" Target="http://pbs.twimg.com/profile_images/956112831845404672/8OQY7Ezm_normal.jpg" TargetMode="External" /><Relationship Id="rId552" Type="http://schemas.openxmlformats.org/officeDocument/2006/relationships/hyperlink" Target="http://pbs.twimg.com/profile_images/930806761459736576/9cX_lrSY_normal.jpg" TargetMode="External" /><Relationship Id="rId553" Type="http://schemas.openxmlformats.org/officeDocument/2006/relationships/hyperlink" Target="http://pbs.twimg.com/profile_images/930806761459736576/9cX_lrSY_normal.jpg" TargetMode="External" /><Relationship Id="rId554" Type="http://schemas.openxmlformats.org/officeDocument/2006/relationships/hyperlink" Target="http://pbs.twimg.com/profile_images/1172681996423892993/fEf1fj8N_normal.jpg" TargetMode="External" /><Relationship Id="rId555" Type="http://schemas.openxmlformats.org/officeDocument/2006/relationships/hyperlink" Target="http://pbs.twimg.com/profile_images/1172681996423892993/fEf1fj8N_normal.jpg" TargetMode="External" /><Relationship Id="rId556" Type="http://schemas.openxmlformats.org/officeDocument/2006/relationships/hyperlink" Target="http://pbs.twimg.com/profile_images/993645134372798469/pAZy1Q6j_normal.jpg" TargetMode="External" /><Relationship Id="rId557" Type="http://schemas.openxmlformats.org/officeDocument/2006/relationships/hyperlink" Target="http://pbs.twimg.com/profile_images/993645134372798469/pAZy1Q6j_normal.jpg" TargetMode="External" /><Relationship Id="rId558" Type="http://schemas.openxmlformats.org/officeDocument/2006/relationships/hyperlink" Target="http://pbs.twimg.com/profile_images/993645134372798469/pAZy1Q6j_normal.jpg" TargetMode="External" /><Relationship Id="rId559" Type="http://schemas.openxmlformats.org/officeDocument/2006/relationships/hyperlink" Target="http://pbs.twimg.com/profile_images/993645134372798469/pAZy1Q6j_normal.jpg" TargetMode="External" /><Relationship Id="rId560" Type="http://schemas.openxmlformats.org/officeDocument/2006/relationships/hyperlink" Target="http://pbs.twimg.com/profile_images/993645134372798469/pAZy1Q6j_normal.jpg" TargetMode="External" /><Relationship Id="rId561" Type="http://schemas.openxmlformats.org/officeDocument/2006/relationships/hyperlink" Target="http://pbs.twimg.com/profile_images/993645134372798469/pAZy1Q6j_normal.jpg" TargetMode="External" /><Relationship Id="rId562" Type="http://schemas.openxmlformats.org/officeDocument/2006/relationships/hyperlink" Target="http://pbs.twimg.com/profile_images/760774125522518016/jhzjWv0i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760774125522518016/jhzjWv0i_normal.jpg" TargetMode="External" /><Relationship Id="rId566" Type="http://schemas.openxmlformats.org/officeDocument/2006/relationships/hyperlink" Target="http://pbs.twimg.com/profile_images/1137012768303931392/_YNnZ4rm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760774125522518016/jhzjWv0i_normal.jpg" TargetMode="External" /><Relationship Id="rId570" Type="http://schemas.openxmlformats.org/officeDocument/2006/relationships/hyperlink" Target="http://pbs.twimg.com/profile_images/760774125522518016/jhzjWv0i_normal.jpg" TargetMode="External" /><Relationship Id="rId571" Type="http://schemas.openxmlformats.org/officeDocument/2006/relationships/hyperlink" Target="http://pbs.twimg.com/profile_images/1137012768303931392/_YNnZ4rm_normal.jpg" TargetMode="External" /><Relationship Id="rId572" Type="http://schemas.openxmlformats.org/officeDocument/2006/relationships/hyperlink" Target="http://pbs.twimg.com/profile_images/993645134372798469/pAZy1Q6j_normal.jpg" TargetMode="External" /><Relationship Id="rId573" Type="http://schemas.openxmlformats.org/officeDocument/2006/relationships/hyperlink" Target="http://pbs.twimg.com/profile_images/993645134372798469/pAZy1Q6j_normal.jpg" TargetMode="External" /><Relationship Id="rId574" Type="http://schemas.openxmlformats.org/officeDocument/2006/relationships/hyperlink" Target="http://pbs.twimg.com/profile_images/760774125522518016/jhzjWv0i_normal.jpg" TargetMode="External" /><Relationship Id="rId575" Type="http://schemas.openxmlformats.org/officeDocument/2006/relationships/hyperlink" Target="http://pbs.twimg.com/profile_images/760774125522518016/jhzjWv0i_normal.jpg" TargetMode="External" /><Relationship Id="rId576" Type="http://schemas.openxmlformats.org/officeDocument/2006/relationships/hyperlink" Target="https://pbs.twimg.com/media/EDjCDkFWkAEF4Pm.jpg" TargetMode="External" /><Relationship Id="rId577" Type="http://schemas.openxmlformats.org/officeDocument/2006/relationships/hyperlink" Target="https://pbs.twimg.com/media/EDjCEqNXUAEHDpx.jpg" TargetMode="External" /><Relationship Id="rId578" Type="http://schemas.openxmlformats.org/officeDocument/2006/relationships/hyperlink" Target="http://pbs.twimg.com/profile_images/1137012768303931392/_YNnZ4rm_normal.jp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993645134372798469/pAZy1Q6j_normal.jpg" TargetMode="External" /><Relationship Id="rId581" Type="http://schemas.openxmlformats.org/officeDocument/2006/relationships/hyperlink" Target="http://pbs.twimg.com/profile_images/760774125522518016/jhzjWv0i_normal.jpg" TargetMode="External" /><Relationship Id="rId582" Type="http://schemas.openxmlformats.org/officeDocument/2006/relationships/hyperlink" Target="http://pbs.twimg.com/profile_images/760774125522518016/jhzjWv0i_normal.jpg" TargetMode="External" /><Relationship Id="rId583" Type="http://schemas.openxmlformats.org/officeDocument/2006/relationships/hyperlink" Target="https://pbs.twimg.com/media/EFXsQV_VAAEW3y2.jpg" TargetMode="External" /><Relationship Id="rId584" Type="http://schemas.openxmlformats.org/officeDocument/2006/relationships/hyperlink" Target="http://pbs.twimg.com/profile_images/760774125522518016/jhzjWv0i_normal.jpg" TargetMode="External" /><Relationship Id="rId585" Type="http://schemas.openxmlformats.org/officeDocument/2006/relationships/hyperlink" Target="https://pbs.twimg.com/media/EFXsQV_VAAEW3y2.jpg" TargetMode="External" /><Relationship Id="rId586" Type="http://schemas.openxmlformats.org/officeDocument/2006/relationships/hyperlink" Target="http://pbs.twimg.com/profile_images/760774125522518016/jhzjWv0i_normal.jpg" TargetMode="External" /><Relationship Id="rId587" Type="http://schemas.openxmlformats.org/officeDocument/2006/relationships/hyperlink" Target="https://pbs.twimg.com/media/EFXsQV_VAAEW3y2.jpg" TargetMode="External" /><Relationship Id="rId588" Type="http://schemas.openxmlformats.org/officeDocument/2006/relationships/hyperlink" Target="http://pbs.twimg.com/profile_images/760774125522518016/jhzjWv0i_normal.jpg" TargetMode="External" /><Relationship Id="rId589" Type="http://schemas.openxmlformats.org/officeDocument/2006/relationships/hyperlink" Target="https://pbs.twimg.com/media/EFXsQV_VAAEW3y2.jpg" TargetMode="External" /><Relationship Id="rId590" Type="http://schemas.openxmlformats.org/officeDocument/2006/relationships/hyperlink" Target="http://pbs.twimg.com/profile_images/1404245782/igeek_normal.jpg" TargetMode="External" /><Relationship Id="rId591" Type="http://schemas.openxmlformats.org/officeDocument/2006/relationships/hyperlink" Target="http://pbs.twimg.com/profile_images/760774125522518016/jhzjWv0i_normal.jpg" TargetMode="External" /><Relationship Id="rId592" Type="http://schemas.openxmlformats.org/officeDocument/2006/relationships/hyperlink" Target="http://pbs.twimg.com/profile_images/760774125522518016/jhzjWv0i_normal.jpg" TargetMode="External" /><Relationship Id="rId593" Type="http://schemas.openxmlformats.org/officeDocument/2006/relationships/hyperlink" Target="https://pbs.twimg.com/media/EFXsQV_VAAEW3y2.jpg" TargetMode="External" /><Relationship Id="rId594" Type="http://schemas.openxmlformats.org/officeDocument/2006/relationships/hyperlink" Target="https://pbs.twimg.com/media/EFXsQV_VAAEW3y2.jpg" TargetMode="External" /><Relationship Id="rId595" Type="http://schemas.openxmlformats.org/officeDocument/2006/relationships/hyperlink" Target="https://pbs.twimg.com/media/EFXsQV_VAAEW3y2.jpg" TargetMode="External" /><Relationship Id="rId596" Type="http://schemas.openxmlformats.org/officeDocument/2006/relationships/hyperlink" Target="https://pbs.twimg.com/media/EFXsQV_VAAEW3y2.jpg" TargetMode="External" /><Relationship Id="rId597" Type="http://schemas.openxmlformats.org/officeDocument/2006/relationships/hyperlink" Target="https://pbs.twimg.com/media/EFXsQV_VAAEW3y2.jpg" TargetMode="External" /><Relationship Id="rId598" Type="http://schemas.openxmlformats.org/officeDocument/2006/relationships/hyperlink" Target="https://pbs.twimg.com/media/EFXsQV_VAAEW3y2.jpg" TargetMode="External" /><Relationship Id="rId599" Type="http://schemas.openxmlformats.org/officeDocument/2006/relationships/hyperlink" Target="https://pbs.twimg.com/media/EFXsQV_VAAEW3y2.jpg" TargetMode="External" /><Relationship Id="rId600" Type="http://schemas.openxmlformats.org/officeDocument/2006/relationships/hyperlink" Target="http://pbs.twimg.com/profile_images/1404245782/igeek_normal.jpg" TargetMode="External" /><Relationship Id="rId601" Type="http://schemas.openxmlformats.org/officeDocument/2006/relationships/hyperlink" Target="http://pbs.twimg.com/profile_images/760774125522518016/jhzjWv0i_normal.jpg" TargetMode="External" /><Relationship Id="rId602" Type="http://schemas.openxmlformats.org/officeDocument/2006/relationships/hyperlink" Target="http://pbs.twimg.com/profile_images/760774125522518016/jhzjWv0i_normal.jpg" TargetMode="External" /><Relationship Id="rId603" Type="http://schemas.openxmlformats.org/officeDocument/2006/relationships/hyperlink" Target="http://pbs.twimg.com/profile_images/760774125522518016/jhzjWv0i_normal.jpg" TargetMode="External" /><Relationship Id="rId604" Type="http://schemas.openxmlformats.org/officeDocument/2006/relationships/hyperlink" Target="http://pbs.twimg.com/profile_images/1404245782/igeek_normal.jpg" TargetMode="External" /><Relationship Id="rId605" Type="http://schemas.openxmlformats.org/officeDocument/2006/relationships/hyperlink" Target="http://pbs.twimg.com/profile_images/1404245782/igeek_normal.jpg" TargetMode="External" /><Relationship Id="rId606" Type="http://schemas.openxmlformats.org/officeDocument/2006/relationships/hyperlink" Target="http://pbs.twimg.com/profile_images/1404245782/igeek_normal.jpg" TargetMode="External" /><Relationship Id="rId607" Type="http://schemas.openxmlformats.org/officeDocument/2006/relationships/hyperlink" Target="http://pbs.twimg.com/profile_images/1404245782/igeek_normal.jpg" TargetMode="External" /><Relationship Id="rId608" Type="http://schemas.openxmlformats.org/officeDocument/2006/relationships/hyperlink" Target="http://pbs.twimg.com/profile_images/1404245782/igeek_normal.jpg" TargetMode="External" /><Relationship Id="rId609" Type="http://schemas.openxmlformats.org/officeDocument/2006/relationships/hyperlink" Target="http://pbs.twimg.com/profile_images/760774125522518016/jhzjWv0i_normal.jpg" TargetMode="External" /><Relationship Id="rId610" Type="http://schemas.openxmlformats.org/officeDocument/2006/relationships/hyperlink" Target="http://pbs.twimg.com/profile_images/760774125522518016/jhzjWv0i_normal.jpg" TargetMode="External" /><Relationship Id="rId611" Type="http://schemas.openxmlformats.org/officeDocument/2006/relationships/hyperlink" Target="http://pbs.twimg.com/profile_images/760774125522518016/jhzjWv0i_normal.jpg" TargetMode="External" /><Relationship Id="rId612" Type="http://schemas.openxmlformats.org/officeDocument/2006/relationships/hyperlink" Target="http://pbs.twimg.com/profile_images/760774125522518016/jhzjWv0i_normal.jpg" TargetMode="External" /><Relationship Id="rId613" Type="http://schemas.openxmlformats.org/officeDocument/2006/relationships/hyperlink" Target="http://pbs.twimg.com/profile_images/760774125522518016/jhzjWv0i_normal.jpg" TargetMode="External" /><Relationship Id="rId614" Type="http://schemas.openxmlformats.org/officeDocument/2006/relationships/hyperlink" Target="http://pbs.twimg.com/profile_images/760774125522518016/jhzjWv0i_normal.jpg" TargetMode="External" /><Relationship Id="rId615" Type="http://schemas.openxmlformats.org/officeDocument/2006/relationships/hyperlink" Target="http://pbs.twimg.com/profile_images/760774125522518016/jhzjWv0i_normal.jpg" TargetMode="External" /><Relationship Id="rId616" Type="http://schemas.openxmlformats.org/officeDocument/2006/relationships/hyperlink" Target="http://pbs.twimg.com/profile_images/1137012768303931392/_YNnZ4rm_normal.jpg" TargetMode="External" /><Relationship Id="rId617" Type="http://schemas.openxmlformats.org/officeDocument/2006/relationships/hyperlink" Target="http://pbs.twimg.com/profile_images/1137012768303931392/_YNnZ4rm_normal.jpg" TargetMode="External" /><Relationship Id="rId618" Type="http://schemas.openxmlformats.org/officeDocument/2006/relationships/hyperlink" Target="http://pbs.twimg.com/profile_images/1137012768303931392/_YNnZ4rm_normal.jpg" TargetMode="External" /><Relationship Id="rId619" Type="http://schemas.openxmlformats.org/officeDocument/2006/relationships/hyperlink" Target="http://pbs.twimg.com/profile_images/1137012768303931392/_YNnZ4rm_normal.jpg" TargetMode="External" /><Relationship Id="rId620" Type="http://schemas.openxmlformats.org/officeDocument/2006/relationships/hyperlink" Target="http://pbs.twimg.com/profile_images/1137012768303931392/_YNnZ4rm_normal.jpg" TargetMode="External" /><Relationship Id="rId621" Type="http://schemas.openxmlformats.org/officeDocument/2006/relationships/hyperlink" Target="http://pbs.twimg.com/profile_images/1137012768303931392/_YNnZ4rm_normal.jpg" TargetMode="External" /><Relationship Id="rId622" Type="http://schemas.openxmlformats.org/officeDocument/2006/relationships/hyperlink" Target="http://pbs.twimg.com/profile_images/1137012768303931392/_YNnZ4rm_normal.jpg" TargetMode="External" /><Relationship Id="rId623" Type="http://schemas.openxmlformats.org/officeDocument/2006/relationships/hyperlink" Target="http://pbs.twimg.com/profile_images/1137012768303931392/_YNnZ4rm_normal.jpg" TargetMode="External" /><Relationship Id="rId624" Type="http://schemas.openxmlformats.org/officeDocument/2006/relationships/hyperlink" Target="http://pbs.twimg.com/profile_images/1137012768303931392/_YNnZ4rm_normal.jpg" TargetMode="External" /><Relationship Id="rId625" Type="http://schemas.openxmlformats.org/officeDocument/2006/relationships/hyperlink" Target="http://pbs.twimg.com/profile_images/1137012768303931392/_YNnZ4rm_normal.jpg" TargetMode="External" /><Relationship Id="rId626" Type="http://schemas.openxmlformats.org/officeDocument/2006/relationships/hyperlink" Target="http://pbs.twimg.com/profile_images/1137012768303931392/_YNnZ4rm_normal.jpg" TargetMode="External" /><Relationship Id="rId627" Type="http://schemas.openxmlformats.org/officeDocument/2006/relationships/hyperlink" Target="http://pbs.twimg.com/profile_images/1137012768303931392/_YNnZ4rm_normal.jpg" TargetMode="External" /><Relationship Id="rId628" Type="http://schemas.openxmlformats.org/officeDocument/2006/relationships/hyperlink" Target="http://pbs.twimg.com/profile_images/1137012768303931392/_YNnZ4rm_normal.jpg" TargetMode="External" /><Relationship Id="rId629" Type="http://schemas.openxmlformats.org/officeDocument/2006/relationships/hyperlink" Target="http://pbs.twimg.com/profile_images/760774125522518016/jhzjWv0i_normal.jpg" TargetMode="External" /><Relationship Id="rId630" Type="http://schemas.openxmlformats.org/officeDocument/2006/relationships/hyperlink" Target="http://pbs.twimg.com/profile_images/760774125522518016/jhzjWv0i_normal.jpg" TargetMode="External" /><Relationship Id="rId631" Type="http://schemas.openxmlformats.org/officeDocument/2006/relationships/hyperlink" Target="http://pbs.twimg.com/profile_images/993645134372798469/pAZy1Q6j_normal.jpg" TargetMode="External" /><Relationship Id="rId632" Type="http://schemas.openxmlformats.org/officeDocument/2006/relationships/hyperlink" Target="http://pbs.twimg.com/profile_images/760774125522518016/jhzjWv0i_normal.jpg" TargetMode="External" /><Relationship Id="rId633" Type="http://schemas.openxmlformats.org/officeDocument/2006/relationships/hyperlink" Target="http://pbs.twimg.com/profile_images/993645134372798469/pAZy1Q6j_normal.jpg" TargetMode="External" /><Relationship Id="rId634" Type="http://schemas.openxmlformats.org/officeDocument/2006/relationships/hyperlink" Target="http://pbs.twimg.com/profile_images/760774125522518016/jhzjWv0i_normal.jpg" TargetMode="External" /><Relationship Id="rId635" Type="http://schemas.openxmlformats.org/officeDocument/2006/relationships/hyperlink" Target="http://pbs.twimg.com/profile_images/993645134372798469/pAZy1Q6j_normal.jpg" TargetMode="External" /><Relationship Id="rId636" Type="http://schemas.openxmlformats.org/officeDocument/2006/relationships/hyperlink" Target="http://pbs.twimg.com/profile_images/760774125522518016/jhzjWv0i_normal.jpg" TargetMode="External" /><Relationship Id="rId637" Type="http://schemas.openxmlformats.org/officeDocument/2006/relationships/hyperlink" Target="http://pbs.twimg.com/profile_images/993645134372798469/pAZy1Q6j_normal.jpg" TargetMode="External" /><Relationship Id="rId638" Type="http://schemas.openxmlformats.org/officeDocument/2006/relationships/hyperlink" Target="http://pbs.twimg.com/profile_images/760774125522518016/jhzjWv0i_normal.jpg" TargetMode="External" /><Relationship Id="rId639" Type="http://schemas.openxmlformats.org/officeDocument/2006/relationships/hyperlink" Target="http://pbs.twimg.com/profile_images/760774125522518016/jhzjWv0i_normal.jpg" TargetMode="External" /><Relationship Id="rId640" Type="http://schemas.openxmlformats.org/officeDocument/2006/relationships/hyperlink" Target="http://pbs.twimg.com/profile_images/993645134372798469/pAZy1Q6j_normal.jpg" TargetMode="External" /><Relationship Id="rId641" Type="http://schemas.openxmlformats.org/officeDocument/2006/relationships/hyperlink" Target="http://pbs.twimg.com/profile_images/760774125522518016/jhzjWv0i_normal.jpg" TargetMode="External" /><Relationship Id="rId642" Type="http://schemas.openxmlformats.org/officeDocument/2006/relationships/hyperlink" Target="http://pbs.twimg.com/profile_images/760774125522518016/jhzjWv0i_normal.jpg" TargetMode="External" /><Relationship Id="rId643" Type="http://schemas.openxmlformats.org/officeDocument/2006/relationships/hyperlink" Target="http://pbs.twimg.com/profile_images/760774125522518016/jhzjWv0i_normal.jpg" TargetMode="External" /><Relationship Id="rId644" Type="http://schemas.openxmlformats.org/officeDocument/2006/relationships/hyperlink" Target="http://pbs.twimg.com/profile_images/760774125522518016/jhzjWv0i_normal.jpg" TargetMode="External" /><Relationship Id="rId645" Type="http://schemas.openxmlformats.org/officeDocument/2006/relationships/hyperlink" Target="http://pbs.twimg.com/profile_images/760774125522518016/jhzjWv0i_normal.jpg" TargetMode="External" /><Relationship Id="rId646" Type="http://schemas.openxmlformats.org/officeDocument/2006/relationships/hyperlink" Target="http://pbs.twimg.com/profile_images/760774125522518016/jhzjWv0i_normal.jpg" TargetMode="External" /><Relationship Id="rId647" Type="http://schemas.openxmlformats.org/officeDocument/2006/relationships/hyperlink" Target="http://pbs.twimg.com/profile_images/760774125522518016/jhzjWv0i_normal.jpg" TargetMode="External" /><Relationship Id="rId648" Type="http://schemas.openxmlformats.org/officeDocument/2006/relationships/hyperlink" Target="http://pbs.twimg.com/profile_images/760774125522518016/jhzjWv0i_normal.jpg" TargetMode="External" /><Relationship Id="rId649" Type="http://schemas.openxmlformats.org/officeDocument/2006/relationships/hyperlink" Target="http://pbs.twimg.com/profile_images/760774125522518016/jhzjWv0i_normal.jpg" TargetMode="External" /><Relationship Id="rId650" Type="http://schemas.openxmlformats.org/officeDocument/2006/relationships/hyperlink" Target="http://pbs.twimg.com/profile_images/2679171403/5bc192c97dd1a23ce4421a4d95b919bc_normal.png" TargetMode="External" /><Relationship Id="rId651" Type="http://schemas.openxmlformats.org/officeDocument/2006/relationships/hyperlink" Target="http://pbs.twimg.com/profile_images/2679171403/5bc192c97dd1a23ce4421a4d95b919bc_normal.png" TargetMode="External" /><Relationship Id="rId652" Type="http://schemas.openxmlformats.org/officeDocument/2006/relationships/hyperlink" Target="http://pbs.twimg.com/profile_images/993645134372798469/pAZy1Q6j_normal.jpg" TargetMode="External" /><Relationship Id="rId653" Type="http://schemas.openxmlformats.org/officeDocument/2006/relationships/hyperlink" Target="http://pbs.twimg.com/profile_images/760774125522518016/jhzjWv0i_normal.jpg" TargetMode="External" /><Relationship Id="rId654" Type="http://schemas.openxmlformats.org/officeDocument/2006/relationships/hyperlink" Target="http://pbs.twimg.com/profile_images/760774125522518016/jhzjWv0i_normal.jpg" TargetMode="External" /><Relationship Id="rId655" Type="http://schemas.openxmlformats.org/officeDocument/2006/relationships/hyperlink" Target="http://pbs.twimg.com/profile_images/760774125522518016/jhzjWv0i_normal.jpg" TargetMode="External" /><Relationship Id="rId656" Type="http://schemas.openxmlformats.org/officeDocument/2006/relationships/hyperlink" Target="http://pbs.twimg.com/profile_images/760774125522518016/jhzjWv0i_normal.jpg" TargetMode="External" /><Relationship Id="rId657" Type="http://schemas.openxmlformats.org/officeDocument/2006/relationships/hyperlink" Target="http://pbs.twimg.com/profile_images/760774125522518016/jhzjWv0i_normal.jpg" TargetMode="External" /><Relationship Id="rId658" Type="http://schemas.openxmlformats.org/officeDocument/2006/relationships/hyperlink" Target="http://pbs.twimg.com/profile_images/760774125522518016/jhzjWv0i_normal.jpg" TargetMode="External" /><Relationship Id="rId659" Type="http://schemas.openxmlformats.org/officeDocument/2006/relationships/hyperlink" Target="http://pbs.twimg.com/profile_images/1037787653184409601/y6I6yya4_normal.jpg" TargetMode="External" /><Relationship Id="rId660" Type="http://schemas.openxmlformats.org/officeDocument/2006/relationships/hyperlink" Target="http://pbs.twimg.com/profile_images/1037787653184409601/y6I6yya4_normal.jpg" TargetMode="External" /><Relationship Id="rId661" Type="http://schemas.openxmlformats.org/officeDocument/2006/relationships/hyperlink" Target="http://pbs.twimg.com/profile_images/1037787653184409601/y6I6yya4_normal.jpg" TargetMode="External" /><Relationship Id="rId662" Type="http://schemas.openxmlformats.org/officeDocument/2006/relationships/hyperlink" Target="http://pbs.twimg.com/profile_images/1037787653184409601/y6I6yya4_normal.jpg" TargetMode="External" /><Relationship Id="rId663" Type="http://schemas.openxmlformats.org/officeDocument/2006/relationships/hyperlink" Target="http://pbs.twimg.com/profile_images/840117810705518594/twomBGOE_normal.jpg" TargetMode="External" /><Relationship Id="rId664" Type="http://schemas.openxmlformats.org/officeDocument/2006/relationships/hyperlink" Target="http://pbs.twimg.com/profile_images/993645134372798469/pAZy1Q6j_normal.jpg" TargetMode="External" /><Relationship Id="rId665" Type="http://schemas.openxmlformats.org/officeDocument/2006/relationships/hyperlink" Target="http://pbs.twimg.com/profile_images/993645134372798469/pAZy1Q6j_normal.jpg" TargetMode="External" /><Relationship Id="rId666" Type="http://schemas.openxmlformats.org/officeDocument/2006/relationships/hyperlink" Target="http://pbs.twimg.com/profile_images/993645134372798469/pAZy1Q6j_normal.jpg" TargetMode="External" /><Relationship Id="rId667" Type="http://schemas.openxmlformats.org/officeDocument/2006/relationships/hyperlink" Target="http://pbs.twimg.com/profile_images/993645134372798469/pAZy1Q6j_normal.jpg" TargetMode="External" /><Relationship Id="rId668" Type="http://schemas.openxmlformats.org/officeDocument/2006/relationships/hyperlink" Target="http://pbs.twimg.com/profile_images/993645134372798469/pAZy1Q6j_normal.jpg" TargetMode="External" /><Relationship Id="rId669" Type="http://schemas.openxmlformats.org/officeDocument/2006/relationships/hyperlink" Target="http://pbs.twimg.com/profile_images/993645134372798469/pAZy1Q6j_normal.jpg" TargetMode="External" /><Relationship Id="rId670" Type="http://schemas.openxmlformats.org/officeDocument/2006/relationships/hyperlink" Target="http://pbs.twimg.com/profile_images/760774125522518016/jhzjWv0i_normal.jpg" TargetMode="External" /><Relationship Id="rId671" Type="http://schemas.openxmlformats.org/officeDocument/2006/relationships/hyperlink" Target="http://pbs.twimg.com/profile_images/993645134372798469/pAZy1Q6j_normal.jpg" TargetMode="External" /><Relationship Id="rId672" Type="http://schemas.openxmlformats.org/officeDocument/2006/relationships/hyperlink" Target="http://pbs.twimg.com/profile_images/993645134372798469/pAZy1Q6j_normal.jpg" TargetMode="External" /><Relationship Id="rId673" Type="http://schemas.openxmlformats.org/officeDocument/2006/relationships/hyperlink" Target="http://pbs.twimg.com/profile_images/993645134372798469/pAZy1Q6j_normal.jpg" TargetMode="External" /><Relationship Id="rId674" Type="http://schemas.openxmlformats.org/officeDocument/2006/relationships/hyperlink" Target="http://pbs.twimg.com/profile_images/993645134372798469/pAZy1Q6j_normal.jpg" TargetMode="External" /><Relationship Id="rId675" Type="http://schemas.openxmlformats.org/officeDocument/2006/relationships/hyperlink" Target="http://pbs.twimg.com/profile_images/993645134372798469/pAZy1Q6j_normal.jpg" TargetMode="External" /><Relationship Id="rId676" Type="http://schemas.openxmlformats.org/officeDocument/2006/relationships/hyperlink" Target="http://pbs.twimg.com/profile_images/993645134372798469/pAZy1Q6j_normal.jpg" TargetMode="External" /><Relationship Id="rId677" Type="http://schemas.openxmlformats.org/officeDocument/2006/relationships/hyperlink" Target="http://pbs.twimg.com/profile_images/760774125522518016/jhzjWv0i_normal.jpg" TargetMode="External" /><Relationship Id="rId678" Type="http://schemas.openxmlformats.org/officeDocument/2006/relationships/hyperlink" Target="http://pbs.twimg.com/profile_images/561893824029421571/rPz1UutI_normal.jpeg" TargetMode="External" /><Relationship Id="rId679" Type="http://schemas.openxmlformats.org/officeDocument/2006/relationships/hyperlink" Target="http://pbs.twimg.com/profile_images/561893824029421571/rPz1UutI_normal.jpeg" TargetMode="External" /><Relationship Id="rId680" Type="http://schemas.openxmlformats.org/officeDocument/2006/relationships/hyperlink" Target="http://pbs.twimg.com/profile_images/561893824029421571/rPz1UutI_normal.jpeg" TargetMode="External" /><Relationship Id="rId681" Type="http://schemas.openxmlformats.org/officeDocument/2006/relationships/hyperlink" Target="http://pbs.twimg.com/profile_images/993645134372798469/pAZy1Q6j_normal.jpg" TargetMode="External" /><Relationship Id="rId682" Type="http://schemas.openxmlformats.org/officeDocument/2006/relationships/hyperlink" Target="http://pbs.twimg.com/profile_images/993645134372798469/pAZy1Q6j_normal.jpg" TargetMode="External" /><Relationship Id="rId683" Type="http://schemas.openxmlformats.org/officeDocument/2006/relationships/hyperlink" Target="http://pbs.twimg.com/profile_images/993645134372798469/pAZy1Q6j_normal.jpg" TargetMode="External" /><Relationship Id="rId684" Type="http://schemas.openxmlformats.org/officeDocument/2006/relationships/hyperlink" Target="http://pbs.twimg.com/profile_images/993645134372798469/pAZy1Q6j_normal.jpg" TargetMode="External" /><Relationship Id="rId685" Type="http://schemas.openxmlformats.org/officeDocument/2006/relationships/hyperlink" Target="http://pbs.twimg.com/profile_images/993645134372798469/pAZy1Q6j_normal.jpg" TargetMode="External" /><Relationship Id="rId686" Type="http://schemas.openxmlformats.org/officeDocument/2006/relationships/hyperlink" Target="http://pbs.twimg.com/profile_images/993645134372798469/pAZy1Q6j_normal.jpg" TargetMode="External" /><Relationship Id="rId687" Type="http://schemas.openxmlformats.org/officeDocument/2006/relationships/hyperlink" Target="http://pbs.twimg.com/profile_images/760774125522518016/jhzjWv0i_normal.jpg" TargetMode="External" /><Relationship Id="rId688" Type="http://schemas.openxmlformats.org/officeDocument/2006/relationships/hyperlink" Target="http://pbs.twimg.com/profile_images/760774125522518016/jhzjWv0i_normal.jpg" TargetMode="External" /><Relationship Id="rId689" Type="http://schemas.openxmlformats.org/officeDocument/2006/relationships/hyperlink" Target="http://pbs.twimg.com/profile_images/760774125522518016/jhzjWv0i_normal.jpg" TargetMode="External" /><Relationship Id="rId690" Type="http://schemas.openxmlformats.org/officeDocument/2006/relationships/hyperlink" Target="http://pbs.twimg.com/profile_images/760774125522518016/jhzjWv0i_normal.jpg" TargetMode="External" /><Relationship Id="rId691" Type="http://schemas.openxmlformats.org/officeDocument/2006/relationships/hyperlink" Target="http://pbs.twimg.com/profile_images/760774125522518016/jhzjWv0i_normal.jpg" TargetMode="External" /><Relationship Id="rId692" Type="http://schemas.openxmlformats.org/officeDocument/2006/relationships/hyperlink" Target="http://pbs.twimg.com/profile_images/2679171403/5bc192c97dd1a23ce4421a4d95b919bc_normal.png" TargetMode="External" /><Relationship Id="rId693" Type="http://schemas.openxmlformats.org/officeDocument/2006/relationships/hyperlink" Target="http://pbs.twimg.com/profile_images/2679171403/5bc192c97dd1a23ce4421a4d95b919bc_normal.png" TargetMode="External" /><Relationship Id="rId694" Type="http://schemas.openxmlformats.org/officeDocument/2006/relationships/hyperlink" Target="http://pbs.twimg.com/profile_images/993645134372798469/pAZy1Q6j_normal.jpg" TargetMode="External" /><Relationship Id="rId695" Type="http://schemas.openxmlformats.org/officeDocument/2006/relationships/hyperlink" Target="http://pbs.twimg.com/profile_images/993645134372798469/pAZy1Q6j_normal.jpg" TargetMode="External" /><Relationship Id="rId696" Type="http://schemas.openxmlformats.org/officeDocument/2006/relationships/hyperlink" Target="http://pbs.twimg.com/profile_images/993645134372798469/pAZy1Q6j_normal.jpg" TargetMode="External" /><Relationship Id="rId697" Type="http://schemas.openxmlformats.org/officeDocument/2006/relationships/hyperlink" Target="http://pbs.twimg.com/profile_images/993645134372798469/pAZy1Q6j_normal.jpg" TargetMode="External" /><Relationship Id="rId698" Type="http://schemas.openxmlformats.org/officeDocument/2006/relationships/hyperlink" Target="http://pbs.twimg.com/profile_images/993645134372798469/pAZy1Q6j_normal.jpg" TargetMode="External" /><Relationship Id="rId699" Type="http://schemas.openxmlformats.org/officeDocument/2006/relationships/hyperlink" Target="http://pbs.twimg.com/profile_images/760774125522518016/jhzjWv0i_normal.jpg" TargetMode="External" /><Relationship Id="rId700" Type="http://schemas.openxmlformats.org/officeDocument/2006/relationships/hyperlink" Target="http://pbs.twimg.com/profile_images/760774125522518016/jhzjWv0i_normal.jpg" TargetMode="External" /><Relationship Id="rId701" Type="http://schemas.openxmlformats.org/officeDocument/2006/relationships/hyperlink" Target="http://pbs.twimg.com/profile_images/760774125522518016/jhzjWv0i_normal.jpg" TargetMode="External" /><Relationship Id="rId702" Type="http://schemas.openxmlformats.org/officeDocument/2006/relationships/hyperlink" Target="http://pbs.twimg.com/profile_images/760774125522518016/jhzjWv0i_normal.jpg" TargetMode="External" /><Relationship Id="rId703" Type="http://schemas.openxmlformats.org/officeDocument/2006/relationships/hyperlink" Target="http://pbs.twimg.com/profile_images/760774125522518016/jhzjWv0i_normal.jpg" TargetMode="External" /><Relationship Id="rId704" Type="http://schemas.openxmlformats.org/officeDocument/2006/relationships/hyperlink" Target="http://pbs.twimg.com/profile_images/760774125522518016/jhzjWv0i_normal.jpg" TargetMode="External" /><Relationship Id="rId705" Type="http://schemas.openxmlformats.org/officeDocument/2006/relationships/hyperlink" Target="http://pbs.twimg.com/profile_images/760774125522518016/jhzjWv0i_normal.jpg" TargetMode="External" /><Relationship Id="rId706" Type="http://schemas.openxmlformats.org/officeDocument/2006/relationships/hyperlink" Target="http://pbs.twimg.com/profile_images/760774125522518016/jhzjWv0i_normal.jpg" TargetMode="External" /><Relationship Id="rId707" Type="http://schemas.openxmlformats.org/officeDocument/2006/relationships/hyperlink" Target="http://pbs.twimg.com/profile_images/993645134372798469/pAZy1Q6j_normal.jpg" TargetMode="External" /><Relationship Id="rId708" Type="http://schemas.openxmlformats.org/officeDocument/2006/relationships/hyperlink" Target="http://pbs.twimg.com/profile_images/993645134372798469/pAZy1Q6j_normal.jpg" TargetMode="External" /><Relationship Id="rId709" Type="http://schemas.openxmlformats.org/officeDocument/2006/relationships/hyperlink" Target="http://pbs.twimg.com/profile_images/993645134372798469/pAZy1Q6j_normal.jpg" TargetMode="External" /><Relationship Id="rId710" Type="http://schemas.openxmlformats.org/officeDocument/2006/relationships/hyperlink" Target="http://pbs.twimg.com/profile_images/993645134372798469/pAZy1Q6j_normal.jpg" TargetMode="External" /><Relationship Id="rId711" Type="http://schemas.openxmlformats.org/officeDocument/2006/relationships/hyperlink" Target="http://pbs.twimg.com/profile_images/993645134372798469/pAZy1Q6j_normal.jpg" TargetMode="External" /><Relationship Id="rId712" Type="http://schemas.openxmlformats.org/officeDocument/2006/relationships/hyperlink" Target="http://pbs.twimg.com/profile_images/993645134372798469/pAZy1Q6j_normal.jpg" TargetMode="External" /><Relationship Id="rId713" Type="http://schemas.openxmlformats.org/officeDocument/2006/relationships/hyperlink" Target="http://pbs.twimg.com/profile_images/993645134372798469/pAZy1Q6j_normal.jpg" TargetMode="External" /><Relationship Id="rId714" Type="http://schemas.openxmlformats.org/officeDocument/2006/relationships/hyperlink" Target="http://pbs.twimg.com/profile_images/993645134372798469/pAZy1Q6j_normal.jpg" TargetMode="External" /><Relationship Id="rId715" Type="http://schemas.openxmlformats.org/officeDocument/2006/relationships/hyperlink" Target="http://pbs.twimg.com/profile_images/760774125522518016/jhzjWv0i_normal.jpg" TargetMode="External" /><Relationship Id="rId716" Type="http://schemas.openxmlformats.org/officeDocument/2006/relationships/hyperlink" Target="http://pbs.twimg.com/profile_images/760774125522518016/jhzjWv0i_normal.jpg" TargetMode="External" /><Relationship Id="rId717" Type="http://schemas.openxmlformats.org/officeDocument/2006/relationships/hyperlink" Target="http://pbs.twimg.com/profile_images/760774125522518016/jhzjWv0i_normal.jpg" TargetMode="External" /><Relationship Id="rId718" Type="http://schemas.openxmlformats.org/officeDocument/2006/relationships/hyperlink" Target="http://pbs.twimg.com/profile_images/760774125522518016/jhzjWv0i_normal.jpg" TargetMode="External" /><Relationship Id="rId719" Type="http://schemas.openxmlformats.org/officeDocument/2006/relationships/hyperlink" Target="http://pbs.twimg.com/profile_images/760774125522518016/jhzjWv0i_normal.jpg" TargetMode="External" /><Relationship Id="rId720" Type="http://schemas.openxmlformats.org/officeDocument/2006/relationships/hyperlink" Target="http://pbs.twimg.com/profile_images/760774125522518016/jhzjWv0i_normal.jpg" TargetMode="External" /><Relationship Id="rId721" Type="http://schemas.openxmlformats.org/officeDocument/2006/relationships/hyperlink" Target="http://pbs.twimg.com/profile_images/760774125522518016/jhzjWv0i_normal.jpg" TargetMode="External" /><Relationship Id="rId722" Type="http://schemas.openxmlformats.org/officeDocument/2006/relationships/hyperlink" Target="https://pbs.twimg.com/media/D_moWPTUIAAW3kC.jpg" TargetMode="External" /><Relationship Id="rId723" Type="http://schemas.openxmlformats.org/officeDocument/2006/relationships/hyperlink" Target="http://pbs.twimg.com/profile_images/840117810705518594/twomBGOE_normal.jpg" TargetMode="External" /><Relationship Id="rId724" Type="http://schemas.openxmlformats.org/officeDocument/2006/relationships/hyperlink" Target="http://pbs.twimg.com/profile_images/840117810705518594/twomBGOE_normal.jpg" TargetMode="External" /><Relationship Id="rId725" Type="http://schemas.openxmlformats.org/officeDocument/2006/relationships/hyperlink" Target="http://pbs.twimg.com/profile_images/993645134372798469/pAZy1Q6j_normal.jpg" TargetMode="External" /><Relationship Id="rId726" Type="http://schemas.openxmlformats.org/officeDocument/2006/relationships/hyperlink" Target="http://pbs.twimg.com/profile_images/993645134372798469/pAZy1Q6j_normal.jpg" TargetMode="External" /><Relationship Id="rId727" Type="http://schemas.openxmlformats.org/officeDocument/2006/relationships/hyperlink" Target="http://pbs.twimg.com/profile_images/993645134372798469/pAZy1Q6j_normal.jpg" TargetMode="External" /><Relationship Id="rId728" Type="http://schemas.openxmlformats.org/officeDocument/2006/relationships/hyperlink" Target="http://pbs.twimg.com/profile_images/993645134372798469/pAZy1Q6j_normal.jpg" TargetMode="External" /><Relationship Id="rId729" Type="http://schemas.openxmlformats.org/officeDocument/2006/relationships/hyperlink" Target="http://pbs.twimg.com/profile_images/993645134372798469/pAZy1Q6j_normal.jpg" TargetMode="External" /><Relationship Id="rId730" Type="http://schemas.openxmlformats.org/officeDocument/2006/relationships/hyperlink" Target="http://pbs.twimg.com/profile_images/993645134372798469/pAZy1Q6j_normal.jpg" TargetMode="External" /><Relationship Id="rId731" Type="http://schemas.openxmlformats.org/officeDocument/2006/relationships/hyperlink" Target="http://pbs.twimg.com/profile_images/760774125522518016/jhzjWv0i_normal.jpg" TargetMode="External" /><Relationship Id="rId732" Type="http://schemas.openxmlformats.org/officeDocument/2006/relationships/hyperlink" Target="http://pbs.twimg.com/profile_images/760774125522518016/jhzjWv0i_normal.jpg" TargetMode="External" /><Relationship Id="rId733" Type="http://schemas.openxmlformats.org/officeDocument/2006/relationships/hyperlink" Target="http://pbs.twimg.com/profile_images/760774125522518016/jhzjWv0i_normal.jpg" TargetMode="External" /><Relationship Id="rId734" Type="http://schemas.openxmlformats.org/officeDocument/2006/relationships/hyperlink" Target="http://pbs.twimg.com/profile_images/760774125522518016/jhzjWv0i_normal.jpg" TargetMode="External" /><Relationship Id="rId735" Type="http://schemas.openxmlformats.org/officeDocument/2006/relationships/hyperlink" Target="http://pbs.twimg.com/profile_images/760774125522518016/jhzjWv0i_normal.jpg" TargetMode="External" /><Relationship Id="rId736" Type="http://schemas.openxmlformats.org/officeDocument/2006/relationships/hyperlink" Target="http://pbs.twimg.com/profile_images/760774125522518016/jhzjWv0i_normal.jpg" TargetMode="External" /><Relationship Id="rId737" Type="http://schemas.openxmlformats.org/officeDocument/2006/relationships/hyperlink" Target="https://pbs.twimg.com/media/EFjDvkMVUAA9deT.png" TargetMode="External" /><Relationship Id="rId738" Type="http://schemas.openxmlformats.org/officeDocument/2006/relationships/hyperlink" Target="http://pbs.twimg.com/profile_images/1159339028761550853/YMdASxru_normal.jpg" TargetMode="External" /><Relationship Id="rId739" Type="http://schemas.openxmlformats.org/officeDocument/2006/relationships/hyperlink" Target="https://pbs.twimg.com/media/EGPZwrJVUAAa269.png" TargetMode="External" /><Relationship Id="rId740" Type="http://schemas.openxmlformats.org/officeDocument/2006/relationships/hyperlink" Target="https://pbs.twimg.com/media/EGPb5dMU4AApwuM.jpg" TargetMode="External" /><Relationship Id="rId741" Type="http://schemas.openxmlformats.org/officeDocument/2006/relationships/hyperlink" Target="http://pbs.twimg.com/profile_images/1159339028761550853/YMdASxru_normal.jpg" TargetMode="External" /><Relationship Id="rId742" Type="http://schemas.openxmlformats.org/officeDocument/2006/relationships/hyperlink" Target="http://pbs.twimg.com/profile_images/1159339028761550853/YMdASxru_normal.jpg" TargetMode="External" /><Relationship Id="rId743" Type="http://schemas.openxmlformats.org/officeDocument/2006/relationships/hyperlink" Target="http://pbs.twimg.com/profile_images/993645134372798469/pAZy1Q6j_normal.jpg" TargetMode="External" /><Relationship Id="rId744" Type="http://schemas.openxmlformats.org/officeDocument/2006/relationships/hyperlink" Target="http://pbs.twimg.com/profile_images/993645134372798469/pAZy1Q6j_normal.jpg" TargetMode="External" /><Relationship Id="rId745" Type="http://schemas.openxmlformats.org/officeDocument/2006/relationships/hyperlink" Target="http://pbs.twimg.com/profile_images/993645134372798469/pAZy1Q6j_normal.jpg" TargetMode="External" /><Relationship Id="rId746" Type="http://schemas.openxmlformats.org/officeDocument/2006/relationships/hyperlink" Target="http://pbs.twimg.com/profile_images/993645134372798469/pAZy1Q6j_normal.jpg" TargetMode="External" /><Relationship Id="rId747" Type="http://schemas.openxmlformats.org/officeDocument/2006/relationships/hyperlink" Target="http://pbs.twimg.com/profile_images/993645134372798469/pAZy1Q6j_normal.jpg" TargetMode="External" /><Relationship Id="rId748" Type="http://schemas.openxmlformats.org/officeDocument/2006/relationships/hyperlink" Target="http://pbs.twimg.com/profile_images/993645134372798469/pAZy1Q6j_normal.jpg" TargetMode="External" /><Relationship Id="rId749" Type="http://schemas.openxmlformats.org/officeDocument/2006/relationships/hyperlink" Target="http://pbs.twimg.com/profile_images/993645134372798469/pAZy1Q6j_normal.jpg" TargetMode="External" /><Relationship Id="rId750" Type="http://schemas.openxmlformats.org/officeDocument/2006/relationships/hyperlink" Target="http://pbs.twimg.com/profile_images/993645134372798469/pAZy1Q6j_normal.jpg" TargetMode="External" /><Relationship Id="rId751" Type="http://schemas.openxmlformats.org/officeDocument/2006/relationships/hyperlink" Target="http://pbs.twimg.com/profile_images/760774125522518016/jhzjWv0i_normal.jpg" TargetMode="External" /><Relationship Id="rId752" Type="http://schemas.openxmlformats.org/officeDocument/2006/relationships/hyperlink" Target="http://pbs.twimg.com/profile_images/760774125522518016/jhzjWv0i_normal.jpg" TargetMode="External" /><Relationship Id="rId753" Type="http://schemas.openxmlformats.org/officeDocument/2006/relationships/hyperlink" Target="http://pbs.twimg.com/profile_images/760774125522518016/jhzjWv0i_normal.jpg" TargetMode="External" /><Relationship Id="rId754" Type="http://schemas.openxmlformats.org/officeDocument/2006/relationships/hyperlink" Target="http://pbs.twimg.com/profile_images/760774125522518016/jhzjWv0i_normal.jpg" TargetMode="External" /><Relationship Id="rId755" Type="http://schemas.openxmlformats.org/officeDocument/2006/relationships/hyperlink" Target="http://pbs.twimg.com/profile_images/760774125522518016/jhzjWv0i_normal.jpg" TargetMode="External" /><Relationship Id="rId756" Type="http://schemas.openxmlformats.org/officeDocument/2006/relationships/hyperlink" Target="http://pbs.twimg.com/profile_images/760774125522518016/jhzjWv0i_normal.jpg" TargetMode="External" /><Relationship Id="rId757" Type="http://schemas.openxmlformats.org/officeDocument/2006/relationships/hyperlink" Target="http://pbs.twimg.com/profile_images/760774125522518016/jhzjWv0i_normal.jpg" TargetMode="External" /><Relationship Id="rId758" Type="http://schemas.openxmlformats.org/officeDocument/2006/relationships/hyperlink" Target="http://pbs.twimg.com/profile_images/760774125522518016/jhzjWv0i_normal.jpg" TargetMode="External" /><Relationship Id="rId759" Type="http://schemas.openxmlformats.org/officeDocument/2006/relationships/hyperlink" Target="http://pbs.twimg.com/profile_images/993645134372798469/pAZy1Q6j_normal.jpg" TargetMode="External" /><Relationship Id="rId760" Type="http://schemas.openxmlformats.org/officeDocument/2006/relationships/hyperlink" Target="http://pbs.twimg.com/profile_images/993645134372798469/pAZy1Q6j_normal.jpg" TargetMode="External" /><Relationship Id="rId761" Type="http://schemas.openxmlformats.org/officeDocument/2006/relationships/hyperlink" Target="http://pbs.twimg.com/profile_images/993645134372798469/pAZy1Q6j_normal.jpg" TargetMode="External" /><Relationship Id="rId762" Type="http://schemas.openxmlformats.org/officeDocument/2006/relationships/hyperlink" Target="http://pbs.twimg.com/profile_images/993645134372798469/pAZy1Q6j_normal.jpg" TargetMode="External" /><Relationship Id="rId763" Type="http://schemas.openxmlformats.org/officeDocument/2006/relationships/hyperlink" Target="http://pbs.twimg.com/profile_images/993645134372798469/pAZy1Q6j_normal.jpg" TargetMode="External" /><Relationship Id="rId764" Type="http://schemas.openxmlformats.org/officeDocument/2006/relationships/hyperlink" Target="http://pbs.twimg.com/profile_images/993645134372798469/pAZy1Q6j_normal.jpg" TargetMode="External" /><Relationship Id="rId765" Type="http://schemas.openxmlformats.org/officeDocument/2006/relationships/hyperlink" Target="http://pbs.twimg.com/profile_images/993645134372798469/pAZy1Q6j_normal.jpg" TargetMode="External" /><Relationship Id="rId766" Type="http://schemas.openxmlformats.org/officeDocument/2006/relationships/hyperlink" Target="http://pbs.twimg.com/profile_images/993645134372798469/pAZy1Q6j_normal.jpg" TargetMode="External" /><Relationship Id="rId767" Type="http://schemas.openxmlformats.org/officeDocument/2006/relationships/hyperlink" Target="http://pbs.twimg.com/profile_images/993645134372798469/pAZy1Q6j_normal.jpg" TargetMode="External" /><Relationship Id="rId768" Type="http://schemas.openxmlformats.org/officeDocument/2006/relationships/hyperlink" Target="http://pbs.twimg.com/profile_images/993645134372798469/pAZy1Q6j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993645134372798469/pAZy1Q6j_normal.jpg" TargetMode="External" /><Relationship Id="rId771" Type="http://schemas.openxmlformats.org/officeDocument/2006/relationships/hyperlink" Target="http://pbs.twimg.com/profile_images/993645134372798469/pAZy1Q6j_normal.jpg" TargetMode="External" /><Relationship Id="rId772" Type="http://schemas.openxmlformats.org/officeDocument/2006/relationships/hyperlink" Target="http://pbs.twimg.com/profile_images/993645134372798469/pAZy1Q6j_normal.jpg" TargetMode="External" /><Relationship Id="rId773" Type="http://schemas.openxmlformats.org/officeDocument/2006/relationships/hyperlink" Target="http://pbs.twimg.com/profile_images/993645134372798469/pAZy1Q6j_normal.jpg" TargetMode="External" /><Relationship Id="rId774" Type="http://schemas.openxmlformats.org/officeDocument/2006/relationships/hyperlink" Target="http://pbs.twimg.com/profile_images/993645134372798469/pAZy1Q6j_normal.jpg" TargetMode="External" /><Relationship Id="rId775" Type="http://schemas.openxmlformats.org/officeDocument/2006/relationships/hyperlink" Target="http://pbs.twimg.com/profile_images/993645134372798469/pAZy1Q6j_normal.jpg" TargetMode="External" /><Relationship Id="rId776" Type="http://schemas.openxmlformats.org/officeDocument/2006/relationships/hyperlink" Target="http://pbs.twimg.com/profile_images/993645134372798469/pAZy1Q6j_normal.jpg" TargetMode="External" /><Relationship Id="rId777" Type="http://schemas.openxmlformats.org/officeDocument/2006/relationships/hyperlink" Target="http://pbs.twimg.com/profile_images/760774125522518016/jhzjWv0i_normal.jpg" TargetMode="External" /><Relationship Id="rId778" Type="http://schemas.openxmlformats.org/officeDocument/2006/relationships/hyperlink" Target="http://pbs.twimg.com/profile_images/760774125522518016/jhzjWv0i_normal.jpg" TargetMode="External" /><Relationship Id="rId779" Type="http://schemas.openxmlformats.org/officeDocument/2006/relationships/hyperlink" Target="http://pbs.twimg.com/profile_images/760774125522518016/jhzjWv0i_normal.jpg" TargetMode="External" /><Relationship Id="rId780" Type="http://schemas.openxmlformats.org/officeDocument/2006/relationships/hyperlink" Target="http://pbs.twimg.com/profile_images/760774125522518016/jhzjWv0i_normal.jpg" TargetMode="External" /><Relationship Id="rId781" Type="http://schemas.openxmlformats.org/officeDocument/2006/relationships/hyperlink" Target="http://pbs.twimg.com/profile_images/760774125522518016/jhzjWv0i_normal.jpg" TargetMode="External" /><Relationship Id="rId782" Type="http://schemas.openxmlformats.org/officeDocument/2006/relationships/hyperlink" Target="http://pbs.twimg.com/profile_images/760774125522518016/jhzjWv0i_normal.jpg" TargetMode="External" /><Relationship Id="rId783" Type="http://schemas.openxmlformats.org/officeDocument/2006/relationships/hyperlink" Target="http://pbs.twimg.com/profile_images/760774125522518016/jhzjWv0i_normal.jpg" TargetMode="External" /><Relationship Id="rId784" Type="http://schemas.openxmlformats.org/officeDocument/2006/relationships/hyperlink" Target="http://pbs.twimg.com/profile_images/760774125522518016/jhzjWv0i_normal.jpg" TargetMode="External" /><Relationship Id="rId785" Type="http://schemas.openxmlformats.org/officeDocument/2006/relationships/hyperlink" Target="http://pbs.twimg.com/profile_images/760774125522518016/jhzjWv0i_normal.jpg" TargetMode="External" /><Relationship Id="rId786" Type="http://schemas.openxmlformats.org/officeDocument/2006/relationships/hyperlink" Target="http://pbs.twimg.com/profile_images/760774125522518016/jhzjWv0i_normal.jpg" TargetMode="External" /><Relationship Id="rId787" Type="http://schemas.openxmlformats.org/officeDocument/2006/relationships/hyperlink" Target="http://pbs.twimg.com/profile_images/760774125522518016/jhzjWv0i_normal.jpg" TargetMode="External" /><Relationship Id="rId788" Type="http://schemas.openxmlformats.org/officeDocument/2006/relationships/hyperlink" Target="http://pbs.twimg.com/profile_images/760774125522518016/jhzjWv0i_normal.jpg" TargetMode="External" /><Relationship Id="rId789" Type="http://schemas.openxmlformats.org/officeDocument/2006/relationships/hyperlink" Target="http://pbs.twimg.com/profile_images/760774125522518016/jhzjWv0i_normal.jpg" TargetMode="External" /><Relationship Id="rId790" Type="http://schemas.openxmlformats.org/officeDocument/2006/relationships/hyperlink" Target="http://pbs.twimg.com/profile_images/760774125522518016/jhzjWv0i_normal.jpg" TargetMode="External" /><Relationship Id="rId791" Type="http://schemas.openxmlformats.org/officeDocument/2006/relationships/hyperlink" Target="http://pbs.twimg.com/profile_images/760774125522518016/jhzjWv0i_normal.jpg" TargetMode="External" /><Relationship Id="rId792" Type="http://schemas.openxmlformats.org/officeDocument/2006/relationships/hyperlink" Target="http://pbs.twimg.com/profile_images/760774125522518016/jhzjWv0i_normal.jpg" TargetMode="External" /><Relationship Id="rId793" Type="http://schemas.openxmlformats.org/officeDocument/2006/relationships/hyperlink" Target="http://pbs.twimg.com/profile_images/760774125522518016/jhzjWv0i_normal.jpg" TargetMode="External" /><Relationship Id="rId794" Type="http://schemas.openxmlformats.org/officeDocument/2006/relationships/hyperlink" Target="http://pbs.twimg.com/profile_images/760774125522518016/jhzjWv0i_normal.jpg" TargetMode="External" /><Relationship Id="rId795" Type="http://schemas.openxmlformats.org/officeDocument/2006/relationships/hyperlink" Target="http://pbs.twimg.com/profile_images/760774125522518016/jhzjWv0i_normal.jpg" TargetMode="External" /><Relationship Id="rId796" Type="http://schemas.openxmlformats.org/officeDocument/2006/relationships/hyperlink" Target="http://pbs.twimg.com/profile_images/760774125522518016/jhzjWv0i_normal.jpg" TargetMode="External" /><Relationship Id="rId797" Type="http://schemas.openxmlformats.org/officeDocument/2006/relationships/hyperlink" Target="http://pbs.twimg.com/profile_images/760774125522518016/jhzjWv0i_normal.jpg" TargetMode="External" /><Relationship Id="rId798" Type="http://schemas.openxmlformats.org/officeDocument/2006/relationships/hyperlink" Target="http://pbs.twimg.com/profile_images/760774125522518016/jhzjWv0i_normal.jpg" TargetMode="External" /><Relationship Id="rId799" Type="http://schemas.openxmlformats.org/officeDocument/2006/relationships/hyperlink" Target="http://pbs.twimg.com/profile_images/760774125522518016/jhzjWv0i_normal.jpg" TargetMode="External" /><Relationship Id="rId800" Type="http://schemas.openxmlformats.org/officeDocument/2006/relationships/hyperlink" Target="http://pbs.twimg.com/profile_images/722622196640657409/Si74pFI2_normal.jpg" TargetMode="External" /><Relationship Id="rId801" Type="http://schemas.openxmlformats.org/officeDocument/2006/relationships/hyperlink" Target="http://pbs.twimg.com/profile_images/687928482169532416/txuTx5OV_normal.jpg" TargetMode="External" /><Relationship Id="rId802" Type="http://schemas.openxmlformats.org/officeDocument/2006/relationships/hyperlink" Target="http://pbs.twimg.com/profile_images/882539662509830144/A_bWjgya_normal.jpg" TargetMode="External" /><Relationship Id="rId803" Type="http://schemas.openxmlformats.org/officeDocument/2006/relationships/hyperlink" Target="http://pbs.twimg.com/profile_images/1111110094316408832/OKZqAHmU_normal.jpg" TargetMode="External" /><Relationship Id="rId804" Type="http://schemas.openxmlformats.org/officeDocument/2006/relationships/hyperlink" Target="https://pbs.twimg.com/media/EGR1PejWwAAdWVl.jpg" TargetMode="External" /><Relationship Id="rId805" Type="http://schemas.openxmlformats.org/officeDocument/2006/relationships/hyperlink" Target="http://pbs.twimg.com/profile_images/1080491328314712066/w5BwvUyi_normal.jpg" TargetMode="External" /><Relationship Id="rId806" Type="http://schemas.openxmlformats.org/officeDocument/2006/relationships/hyperlink" Target="https://pbs.twimg.com/media/EGNrUvTXUAApNZ1.jpg" TargetMode="External" /><Relationship Id="rId807" Type="http://schemas.openxmlformats.org/officeDocument/2006/relationships/hyperlink" Target="https://pbs.twimg.com/media/EGR1PejWwAAdWVl.jpg" TargetMode="External" /><Relationship Id="rId808" Type="http://schemas.openxmlformats.org/officeDocument/2006/relationships/hyperlink" Target="https://pbs.twimg.com/media/EGXsOT5X0AAlVpW.jpg" TargetMode="External" /><Relationship Id="rId809" Type="http://schemas.openxmlformats.org/officeDocument/2006/relationships/hyperlink" Target="http://pbs.twimg.com/profile_images/1080491328314712066/w5BwvUyi_normal.jpg" TargetMode="External" /><Relationship Id="rId810" Type="http://schemas.openxmlformats.org/officeDocument/2006/relationships/hyperlink" Target="https://pbs.twimg.com/media/EGNrUvTXUAApNZ1.jpg" TargetMode="External" /><Relationship Id="rId811" Type="http://schemas.openxmlformats.org/officeDocument/2006/relationships/hyperlink" Target="https://pbs.twimg.com/media/EGR1PejWwAAdWVl.jpg" TargetMode="External" /><Relationship Id="rId812" Type="http://schemas.openxmlformats.org/officeDocument/2006/relationships/hyperlink" Target="https://pbs.twimg.com/media/EGXsOT5X0AAlVpW.jpg" TargetMode="External" /><Relationship Id="rId813" Type="http://schemas.openxmlformats.org/officeDocument/2006/relationships/hyperlink" Target="http://pbs.twimg.com/profile_images/1080491328314712066/w5BwvUyi_normal.jpg" TargetMode="External" /><Relationship Id="rId814" Type="http://schemas.openxmlformats.org/officeDocument/2006/relationships/hyperlink" Target="http://pbs.twimg.com/profile_images/1080491328314712066/w5BwvUyi_normal.jpg" TargetMode="External" /><Relationship Id="rId815" Type="http://schemas.openxmlformats.org/officeDocument/2006/relationships/hyperlink" Target="http://pbs.twimg.com/profile_images/1080491328314712066/w5BwvUyi_normal.jpg" TargetMode="External" /><Relationship Id="rId816" Type="http://schemas.openxmlformats.org/officeDocument/2006/relationships/hyperlink" Target="http://pbs.twimg.com/profile_images/1080491328314712066/w5BwvUyi_normal.jpg" TargetMode="External" /><Relationship Id="rId817" Type="http://schemas.openxmlformats.org/officeDocument/2006/relationships/hyperlink" Target="https://pbs.twimg.com/media/EGNrUvTXUAApNZ1.jpg" TargetMode="External" /><Relationship Id="rId818" Type="http://schemas.openxmlformats.org/officeDocument/2006/relationships/hyperlink" Target="https://pbs.twimg.com/media/EGR1PejWwAAdWVl.jpg" TargetMode="External" /><Relationship Id="rId819" Type="http://schemas.openxmlformats.org/officeDocument/2006/relationships/hyperlink" Target="https://pbs.twimg.com/media/EGXsOT5X0AAlVpW.jpg" TargetMode="External" /><Relationship Id="rId820" Type="http://schemas.openxmlformats.org/officeDocument/2006/relationships/hyperlink" Target="https://pbs.twimg.com/media/EGXsOT5X0AAlVpW.jpg" TargetMode="External" /><Relationship Id="rId821" Type="http://schemas.openxmlformats.org/officeDocument/2006/relationships/hyperlink" Target="http://pbs.twimg.com/profile_images/465966833070112768/F6-U7OZf_normal.jpeg" TargetMode="External" /><Relationship Id="rId822" Type="http://schemas.openxmlformats.org/officeDocument/2006/relationships/hyperlink" Target="http://pbs.twimg.com/profile_images/966026562809278464/hd0I-1zF_normal.jpg" TargetMode="External" /><Relationship Id="rId823" Type="http://schemas.openxmlformats.org/officeDocument/2006/relationships/hyperlink" Target="http://pbs.twimg.com/profile_images/1143210553617321989/L0VZ1B8o_normal.jpg" TargetMode="External" /><Relationship Id="rId824" Type="http://schemas.openxmlformats.org/officeDocument/2006/relationships/hyperlink" Target="http://pbs.twimg.com/profile_images/1143210553617321989/L0VZ1B8o_normal.jpg" TargetMode="External" /><Relationship Id="rId825" Type="http://schemas.openxmlformats.org/officeDocument/2006/relationships/hyperlink" Target="http://pbs.twimg.com/profile_images/1055807149786439680/sQiHu-95_normal.jpg" TargetMode="External" /><Relationship Id="rId826" Type="http://schemas.openxmlformats.org/officeDocument/2006/relationships/hyperlink" Target="http://pbs.twimg.com/profile_images/1143210553617321989/L0VZ1B8o_normal.jpg" TargetMode="External" /><Relationship Id="rId827" Type="http://schemas.openxmlformats.org/officeDocument/2006/relationships/hyperlink" Target="http://pbs.twimg.com/profile_images/1143210553617321989/L0VZ1B8o_normal.jpg" TargetMode="External" /><Relationship Id="rId828" Type="http://schemas.openxmlformats.org/officeDocument/2006/relationships/hyperlink" Target="http://pbs.twimg.com/profile_images/1055807149786439680/sQiHu-95_normal.jpg" TargetMode="External" /><Relationship Id="rId829" Type="http://schemas.openxmlformats.org/officeDocument/2006/relationships/hyperlink" Target="http://pbs.twimg.com/profile_images/1143210553617321989/L0VZ1B8o_normal.jpg" TargetMode="External" /><Relationship Id="rId830" Type="http://schemas.openxmlformats.org/officeDocument/2006/relationships/hyperlink" Target="http://pbs.twimg.com/profile_images/1143210553617321989/L0VZ1B8o_normal.jpg" TargetMode="External" /><Relationship Id="rId831" Type="http://schemas.openxmlformats.org/officeDocument/2006/relationships/hyperlink" Target="http://pbs.twimg.com/profile_images/1055807149786439680/sQiHu-95_normal.jpg" TargetMode="External" /><Relationship Id="rId832" Type="http://schemas.openxmlformats.org/officeDocument/2006/relationships/hyperlink" Target="https://pbs.twimg.com/ext_tw_video_thumb/1022859968142352385/pu/img/0gHeUu42XqUEV7tF.jpg" TargetMode="External" /><Relationship Id="rId833" Type="http://schemas.openxmlformats.org/officeDocument/2006/relationships/hyperlink" Target="http://pbs.twimg.com/profile_images/699014291224027136/1C5iuqAB_normal.jpg" TargetMode="External" /><Relationship Id="rId834" Type="http://schemas.openxmlformats.org/officeDocument/2006/relationships/hyperlink" Target="https://pbs.twimg.com/media/EGNrUvTXUAApNZ1.jpg" TargetMode="External" /><Relationship Id="rId835" Type="http://schemas.openxmlformats.org/officeDocument/2006/relationships/hyperlink" Target="http://pbs.twimg.com/profile_images/1172523928516026375/2lArGbl3_normal.jpg" TargetMode="External" /><Relationship Id="rId836" Type="http://schemas.openxmlformats.org/officeDocument/2006/relationships/hyperlink" Target="http://pbs.twimg.com/profile_images/1172523928516026375/2lArGbl3_normal.jpg" TargetMode="External" /><Relationship Id="rId837" Type="http://schemas.openxmlformats.org/officeDocument/2006/relationships/hyperlink" Target="http://pbs.twimg.com/profile_images/1167068531692904450/AI_BicPf_normal.jpg" TargetMode="External" /><Relationship Id="rId838" Type="http://schemas.openxmlformats.org/officeDocument/2006/relationships/hyperlink" Target="http://pbs.twimg.com/profile_images/977584785890660358/5pDTWl60_normal.jpg" TargetMode="External" /><Relationship Id="rId839" Type="http://schemas.openxmlformats.org/officeDocument/2006/relationships/hyperlink" Target="http://pbs.twimg.com/profile_images/1167068531692904450/AI_BicPf_normal.jpg" TargetMode="External" /><Relationship Id="rId840" Type="http://schemas.openxmlformats.org/officeDocument/2006/relationships/hyperlink" Target="http://pbs.twimg.com/profile_images/977584785890660358/5pDTWl60_normal.jpg" TargetMode="External" /><Relationship Id="rId841" Type="http://schemas.openxmlformats.org/officeDocument/2006/relationships/hyperlink" Target="http://pbs.twimg.com/profile_images/1167068531692904450/AI_BicPf_normal.jpg" TargetMode="External" /><Relationship Id="rId842" Type="http://schemas.openxmlformats.org/officeDocument/2006/relationships/hyperlink" Target="http://pbs.twimg.com/profile_images/977584785890660358/5pDTWl60_normal.jpg" TargetMode="External" /><Relationship Id="rId843" Type="http://schemas.openxmlformats.org/officeDocument/2006/relationships/hyperlink" Target="https://twitter.com/#!/xmacex/status/1176878606682902531" TargetMode="External" /><Relationship Id="rId844" Type="http://schemas.openxmlformats.org/officeDocument/2006/relationships/hyperlink" Target="https://twitter.com/#!/profstevek/status/1176692336648249344" TargetMode="External" /><Relationship Id="rId845" Type="http://schemas.openxmlformats.org/officeDocument/2006/relationships/hyperlink" Target="https://twitter.com/#!/tutormentorteam/status/1176886571745861639" TargetMode="External" /><Relationship Id="rId846" Type="http://schemas.openxmlformats.org/officeDocument/2006/relationships/hyperlink" Target="https://twitter.com/#!/tutormentorteam/status/1176887462267891712" TargetMode="External" /><Relationship Id="rId847" Type="http://schemas.openxmlformats.org/officeDocument/2006/relationships/hyperlink" Target="https://twitter.com/#!/profstevek/status/1176692336648249344" TargetMode="External" /><Relationship Id="rId848" Type="http://schemas.openxmlformats.org/officeDocument/2006/relationships/hyperlink" Target="https://twitter.com/#!/profstevek/status/1176692336648249344" TargetMode="External" /><Relationship Id="rId849" Type="http://schemas.openxmlformats.org/officeDocument/2006/relationships/hyperlink" Target="https://twitter.com/#!/profstevek/status/1176692336648249344" TargetMode="External" /><Relationship Id="rId850" Type="http://schemas.openxmlformats.org/officeDocument/2006/relationships/hyperlink" Target="https://twitter.com/#!/tutormentorteam/status/1176886571745861639" TargetMode="External" /><Relationship Id="rId851" Type="http://schemas.openxmlformats.org/officeDocument/2006/relationships/hyperlink" Target="https://twitter.com/#!/tutormentorteam/status/1176887462267891712" TargetMode="External" /><Relationship Id="rId852" Type="http://schemas.openxmlformats.org/officeDocument/2006/relationships/hyperlink" Target="https://twitter.com/#!/tutormentorteam/status/1176886571745861639" TargetMode="External" /><Relationship Id="rId853" Type="http://schemas.openxmlformats.org/officeDocument/2006/relationships/hyperlink" Target="https://twitter.com/#!/tutormentorteam/status/1176886571745861639" TargetMode="External" /><Relationship Id="rId854" Type="http://schemas.openxmlformats.org/officeDocument/2006/relationships/hyperlink" Target="https://twitter.com/#!/tutormentorteam/status/1176887462267891712" TargetMode="External" /><Relationship Id="rId855" Type="http://schemas.openxmlformats.org/officeDocument/2006/relationships/hyperlink" Target="https://twitter.com/#!/tutormentorteam/status/1176887462267891712" TargetMode="External" /><Relationship Id="rId856" Type="http://schemas.openxmlformats.org/officeDocument/2006/relationships/hyperlink" Target="https://twitter.com/#!/manthorp/status/1176932730556342272" TargetMode="External" /><Relationship Id="rId857" Type="http://schemas.openxmlformats.org/officeDocument/2006/relationships/hyperlink" Target="https://twitter.com/#!/fiorellaconn/status/1176949046734401537" TargetMode="External" /><Relationship Id="rId858" Type="http://schemas.openxmlformats.org/officeDocument/2006/relationships/hyperlink" Target="https://twitter.com/#!/fiorellaconn/status/1176949046734401537" TargetMode="External" /><Relationship Id="rId859" Type="http://schemas.openxmlformats.org/officeDocument/2006/relationships/hyperlink" Target="https://twitter.com/#!/pollenstudio/status/1176953548489273345" TargetMode="External" /><Relationship Id="rId860" Type="http://schemas.openxmlformats.org/officeDocument/2006/relationships/hyperlink" Target="https://twitter.com/#!/pollenstudio/status/1176953548489273345" TargetMode="External" /><Relationship Id="rId861" Type="http://schemas.openxmlformats.org/officeDocument/2006/relationships/hyperlink" Target="https://twitter.com/#!/avopq/status/1177010368880599041" TargetMode="External" /><Relationship Id="rId862" Type="http://schemas.openxmlformats.org/officeDocument/2006/relationships/hyperlink" Target="https://twitter.com/#!/avopq/status/1177010368880599041" TargetMode="External" /><Relationship Id="rId863" Type="http://schemas.openxmlformats.org/officeDocument/2006/relationships/hyperlink" Target="https://twitter.com/#!/chronic0ps/status/1177034936722829313" TargetMode="External" /><Relationship Id="rId864" Type="http://schemas.openxmlformats.org/officeDocument/2006/relationships/hyperlink" Target="https://twitter.com/#!/dendisuhubdy/status/1177114608349265921" TargetMode="External" /><Relationship Id="rId865" Type="http://schemas.openxmlformats.org/officeDocument/2006/relationships/hyperlink" Target="https://twitter.com/#!/machine_ml/status/1177118954323623937" TargetMode="External" /><Relationship Id="rId866" Type="http://schemas.openxmlformats.org/officeDocument/2006/relationships/hyperlink" Target="https://twitter.com/#!/machine_ml/status/1177118954323623937" TargetMode="External" /><Relationship Id="rId867" Type="http://schemas.openxmlformats.org/officeDocument/2006/relationships/hyperlink" Target="https://twitter.com/#!/machine_ml/status/1177118954323623937" TargetMode="External" /><Relationship Id="rId868" Type="http://schemas.openxmlformats.org/officeDocument/2006/relationships/hyperlink" Target="https://twitter.com/#!/machine_ml/status/1177118954323623937" TargetMode="External" /><Relationship Id="rId869" Type="http://schemas.openxmlformats.org/officeDocument/2006/relationships/hyperlink" Target="https://twitter.com/#!/machine_ml/status/1177118954323623937" TargetMode="External" /><Relationship Id="rId870" Type="http://schemas.openxmlformats.org/officeDocument/2006/relationships/hyperlink" Target="https://twitter.com/#!/machine_ml/status/1177118954323623937" TargetMode="External" /><Relationship Id="rId871" Type="http://schemas.openxmlformats.org/officeDocument/2006/relationships/hyperlink" Target="https://twitter.com/#!/machine_ml/status/1177118954323623937" TargetMode="External" /><Relationship Id="rId872" Type="http://schemas.openxmlformats.org/officeDocument/2006/relationships/hyperlink" Target="https://twitter.com/#!/machine_ml/status/1177118954323623937" TargetMode="External" /><Relationship Id="rId873" Type="http://schemas.openxmlformats.org/officeDocument/2006/relationships/hyperlink" Target="https://twitter.com/#!/machine_ml/status/1177118954323623937" TargetMode="External" /><Relationship Id="rId874" Type="http://schemas.openxmlformats.org/officeDocument/2006/relationships/hyperlink" Target="https://twitter.com/#!/machine_ml/status/1177118954323623937" TargetMode="External" /><Relationship Id="rId875" Type="http://schemas.openxmlformats.org/officeDocument/2006/relationships/hyperlink" Target="https://twitter.com/#!/machine_ml/status/1177118954323623937" TargetMode="External" /><Relationship Id="rId876" Type="http://schemas.openxmlformats.org/officeDocument/2006/relationships/hyperlink" Target="https://twitter.com/#!/machine_ml/status/1177118954323623937" TargetMode="External" /><Relationship Id="rId877" Type="http://schemas.openxmlformats.org/officeDocument/2006/relationships/hyperlink" Target="https://twitter.com/#!/nullnotes/status/1177179476913983488" TargetMode="External" /><Relationship Id="rId878" Type="http://schemas.openxmlformats.org/officeDocument/2006/relationships/hyperlink" Target="https://twitter.com/#!/supposeiam/status/1177183551160295426" TargetMode="External" /><Relationship Id="rId879" Type="http://schemas.openxmlformats.org/officeDocument/2006/relationships/hyperlink" Target="https://twitter.com/#!/derekr0ss/status/1177247614212796416" TargetMode="External" /><Relationship Id="rId880" Type="http://schemas.openxmlformats.org/officeDocument/2006/relationships/hyperlink" Target="https://twitter.com/#!/theosrsorg/status/1177256365099769861" TargetMode="External" /><Relationship Id="rId881" Type="http://schemas.openxmlformats.org/officeDocument/2006/relationships/hyperlink" Target="https://twitter.com/#!/chevyputrii/status/1176721581424250881" TargetMode="External" /><Relationship Id="rId882" Type="http://schemas.openxmlformats.org/officeDocument/2006/relationships/hyperlink" Target="https://twitter.com/#!/chevyputrii/status/1177380008756572160" TargetMode="External" /><Relationship Id="rId883" Type="http://schemas.openxmlformats.org/officeDocument/2006/relationships/hyperlink" Target="https://twitter.com/#!/brazoli/status/1177404297182662663" TargetMode="External" /><Relationship Id="rId884" Type="http://schemas.openxmlformats.org/officeDocument/2006/relationships/hyperlink" Target="https://twitter.com/#!/donna_close/status/1177472403867258881" TargetMode="External" /><Relationship Id="rId885" Type="http://schemas.openxmlformats.org/officeDocument/2006/relationships/hyperlink" Target="https://twitter.com/#!/donna_close/status/1177472403867258881" TargetMode="External" /><Relationship Id="rId886" Type="http://schemas.openxmlformats.org/officeDocument/2006/relationships/hyperlink" Target="https://twitter.com/#!/misterdanielm/status/1177480678662782976" TargetMode="External" /><Relationship Id="rId887" Type="http://schemas.openxmlformats.org/officeDocument/2006/relationships/hyperlink" Target="https://twitter.com/#!/abell_design/status/1177488943572373504" TargetMode="External" /><Relationship Id="rId888" Type="http://schemas.openxmlformats.org/officeDocument/2006/relationships/hyperlink" Target="https://twitter.com/#!/owen_ubd/status/1177481396773720065" TargetMode="External" /><Relationship Id="rId889" Type="http://schemas.openxmlformats.org/officeDocument/2006/relationships/hyperlink" Target="https://twitter.com/#!/owen_ubd/status/1177642002856517633" TargetMode="External" /><Relationship Id="rId890" Type="http://schemas.openxmlformats.org/officeDocument/2006/relationships/hyperlink" Target="https://twitter.com/#!/jon_swords/status/1177538486045483009" TargetMode="External" /><Relationship Id="rId891" Type="http://schemas.openxmlformats.org/officeDocument/2006/relationships/hyperlink" Target="https://twitter.com/#!/owen_ubd/status/1177481396773720065" TargetMode="External" /><Relationship Id="rId892" Type="http://schemas.openxmlformats.org/officeDocument/2006/relationships/hyperlink" Target="https://twitter.com/#!/owen_ubd/status/1177642002856517633" TargetMode="External" /><Relationship Id="rId893" Type="http://schemas.openxmlformats.org/officeDocument/2006/relationships/hyperlink" Target="https://twitter.com/#!/jon_swords/status/1177538486045483009" TargetMode="External" /><Relationship Id="rId894" Type="http://schemas.openxmlformats.org/officeDocument/2006/relationships/hyperlink" Target="https://twitter.com/#!/owen_ubd/status/1177481396773720065" TargetMode="External" /><Relationship Id="rId895" Type="http://schemas.openxmlformats.org/officeDocument/2006/relationships/hyperlink" Target="https://twitter.com/#!/owen_ubd/status/1177642002856517633" TargetMode="External" /><Relationship Id="rId896" Type="http://schemas.openxmlformats.org/officeDocument/2006/relationships/hyperlink" Target="https://twitter.com/#!/jon_swords/status/1177538486045483009" TargetMode="External" /><Relationship Id="rId897" Type="http://schemas.openxmlformats.org/officeDocument/2006/relationships/hyperlink" Target="https://twitter.com/#!/owen_ubd/status/1177481396773720065" TargetMode="External" /><Relationship Id="rId898" Type="http://schemas.openxmlformats.org/officeDocument/2006/relationships/hyperlink" Target="https://twitter.com/#!/owen_ubd/status/1177642002856517633" TargetMode="External" /><Relationship Id="rId899" Type="http://schemas.openxmlformats.org/officeDocument/2006/relationships/hyperlink" Target="https://twitter.com/#!/jon_swords/status/1177538486045483009" TargetMode="External" /><Relationship Id="rId900" Type="http://schemas.openxmlformats.org/officeDocument/2006/relationships/hyperlink" Target="https://twitter.com/#!/ravagephoto/status/1177630323124953088" TargetMode="External" /><Relationship Id="rId901" Type="http://schemas.openxmlformats.org/officeDocument/2006/relationships/hyperlink" Target="https://twitter.com/#!/ravagephoto/status/1177630323124953088" TargetMode="External" /><Relationship Id="rId902" Type="http://schemas.openxmlformats.org/officeDocument/2006/relationships/hyperlink" Target="https://twitter.com/#!/jon_swords/status/1177860703706910721" TargetMode="External" /><Relationship Id="rId903" Type="http://schemas.openxmlformats.org/officeDocument/2006/relationships/hyperlink" Target="https://twitter.com/#!/sjnrth/status/1177875817034141696" TargetMode="External" /><Relationship Id="rId904" Type="http://schemas.openxmlformats.org/officeDocument/2006/relationships/hyperlink" Target="https://twitter.com/#!/ooof/status/1177911489748856832" TargetMode="External" /><Relationship Id="rId905" Type="http://schemas.openxmlformats.org/officeDocument/2006/relationships/hyperlink" Target="https://twitter.com/#!/kerner_gary/status/1177984041955549184" TargetMode="External" /><Relationship Id="rId906" Type="http://schemas.openxmlformats.org/officeDocument/2006/relationships/hyperlink" Target="https://twitter.com/#!/kerner_gary/status/1177984041955549184" TargetMode="External" /><Relationship Id="rId907" Type="http://schemas.openxmlformats.org/officeDocument/2006/relationships/hyperlink" Target="https://twitter.com/#!/bpellegr_econ/status/1178078495466897409" TargetMode="External" /><Relationship Id="rId908" Type="http://schemas.openxmlformats.org/officeDocument/2006/relationships/hyperlink" Target="https://twitter.com/#!/cardonanl/status/1178110626016747520" TargetMode="External" /><Relationship Id="rId909" Type="http://schemas.openxmlformats.org/officeDocument/2006/relationships/hyperlink" Target="https://twitter.com/#!/cardonanl/status/1178110626016747520" TargetMode="External" /><Relationship Id="rId910" Type="http://schemas.openxmlformats.org/officeDocument/2006/relationships/hyperlink" Target="https://twitter.com/#!/karyprem/status/1178122020648898560" TargetMode="External" /><Relationship Id="rId911" Type="http://schemas.openxmlformats.org/officeDocument/2006/relationships/hyperlink" Target="https://twitter.com/#!/biocomicals/status/1178311235353419776" TargetMode="External" /><Relationship Id="rId912" Type="http://schemas.openxmlformats.org/officeDocument/2006/relationships/hyperlink" Target="https://twitter.com/#!/debienj/status/1178369469162442752" TargetMode="External" /><Relationship Id="rId913" Type="http://schemas.openxmlformats.org/officeDocument/2006/relationships/hyperlink" Target="https://twitter.com/#!/ict690/status/1178519977353043968" TargetMode="External" /><Relationship Id="rId914" Type="http://schemas.openxmlformats.org/officeDocument/2006/relationships/hyperlink" Target="https://twitter.com/#!/mv_pereirasilva/status/1178653664644345857" TargetMode="External" /><Relationship Id="rId915" Type="http://schemas.openxmlformats.org/officeDocument/2006/relationships/hyperlink" Target="https://twitter.com/#!/danimallo1/status/1178688366675542017" TargetMode="External" /><Relationship Id="rId916" Type="http://schemas.openxmlformats.org/officeDocument/2006/relationships/hyperlink" Target="https://twitter.com/#!/ifeanyidiaye/status/1178780410295267328" TargetMode="External" /><Relationship Id="rId917" Type="http://schemas.openxmlformats.org/officeDocument/2006/relationships/hyperlink" Target="https://twitter.com/#!/ifeanyidiaye/status/1178780410295267328" TargetMode="External" /><Relationship Id="rId918" Type="http://schemas.openxmlformats.org/officeDocument/2006/relationships/hyperlink" Target="https://twitter.com/#!/herrrul/status/1178815962914545665" TargetMode="External" /><Relationship Id="rId919" Type="http://schemas.openxmlformats.org/officeDocument/2006/relationships/hyperlink" Target="https://twitter.com/#!/edcouniandes/status/1178825637768892417" TargetMode="External" /><Relationship Id="rId920" Type="http://schemas.openxmlformats.org/officeDocument/2006/relationships/hyperlink" Target="https://twitter.com/#!/vezziet/status/1178837083172945920" TargetMode="External" /><Relationship Id="rId921" Type="http://schemas.openxmlformats.org/officeDocument/2006/relationships/hyperlink" Target="https://twitter.com/#!/ialexs/status/1178863933618184194" TargetMode="External" /><Relationship Id="rId922" Type="http://schemas.openxmlformats.org/officeDocument/2006/relationships/hyperlink" Target="https://twitter.com/#!/kitsunegari13/status/1178955869742141440" TargetMode="External" /><Relationship Id="rId923" Type="http://schemas.openxmlformats.org/officeDocument/2006/relationships/hyperlink" Target="https://twitter.com/#!/segolenemathieu/status/1178956458303610880" TargetMode="External" /><Relationship Id="rId924" Type="http://schemas.openxmlformats.org/officeDocument/2006/relationships/hyperlink" Target="https://twitter.com/#!/mrminiki/status/1179147558897238016" TargetMode="External" /><Relationship Id="rId925" Type="http://schemas.openxmlformats.org/officeDocument/2006/relationships/hyperlink" Target="https://twitter.com/#!/mrminiki/status/1179147558897238016" TargetMode="External" /><Relationship Id="rId926" Type="http://schemas.openxmlformats.org/officeDocument/2006/relationships/hyperlink" Target="https://twitter.com/#!/christinelocher/status/1179159473396600835" TargetMode="External" /><Relationship Id="rId927" Type="http://schemas.openxmlformats.org/officeDocument/2006/relationships/hyperlink" Target="https://twitter.com/#!/christinelocher/status/1179159473396600835" TargetMode="External" /><Relationship Id="rId928" Type="http://schemas.openxmlformats.org/officeDocument/2006/relationships/hyperlink" Target="https://twitter.com/#!/sizuma090800/status/1179300407304024065" TargetMode="External" /><Relationship Id="rId929" Type="http://schemas.openxmlformats.org/officeDocument/2006/relationships/hyperlink" Target="https://twitter.com/#!/wietsewind/status/1177555297818349573" TargetMode="External" /><Relationship Id="rId930" Type="http://schemas.openxmlformats.org/officeDocument/2006/relationships/hyperlink" Target="https://twitter.com/#!/smellslike9/status/1177552147866693633" TargetMode="External" /><Relationship Id="rId931" Type="http://schemas.openxmlformats.org/officeDocument/2006/relationships/hyperlink" Target="https://twitter.com/#!/wietsewind/status/1177555297818349573" TargetMode="External" /><Relationship Id="rId932" Type="http://schemas.openxmlformats.org/officeDocument/2006/relationships/hyperlink" Target="https://twitter.com/#!/wietsewind/status/1177555297818349573" TargetMode="External" /><Relationship Id="rId933" Type="http://schemas.openxmlformats.org/officeDocument/2006/relationships/hyperlink" Target="https://twitter.com/#!/wietsewind/status/1177555297818349573" TargetMode="External" /><Relationship Id="rId934" Type="http://schemas.openxmlformats.org/officeDocument/2006/relationships/hyperlink" Target="https://twitter.com/#!/smellslike9/status/1177552147866693633" TargetMode="External" /><Relationship Id="rId935" Type="http://schemas.openxmlformats.org/officeDocument/2006/relationships/hyperlink" Target="https://twitter.com/#!/smellslike9/status/1179356797754322944" TargetMode="External" /><Relationship Id="rId936" Type="http://schemas.openxmlformats.org/officeDocument/2006/relationships/hyperlink" Target="https://twitter.com/#!/smellslike9/status/1179356797754322944" TargetMode="External" /><Relationship Id="rId937" Type="http://schemas.openxmlformats.org/officeDocument/2006/relationships/hyperlink" Target="https://twitter.com/#!/smellslike9/status/1179356797754322944" TargetMode="External" /><Relationship Id="rId938" Type="http://schemas.openxmlformats.org/officeDocument/2006/relationships/hyperlink" Target="https://twitter.com/#!/smellslike9/status/1179356797754322944" TargetMode="External" /><Relationship Id="rId939" Type="http://schemas.openxmlformats.org/officeDocument/2006/relationships/hyperlink" Target="https://twitter.com/#!/smellslike9/status/1177552147866693633" TargetMode="External" /><Relationship Id="rId940" Type="http://schemas.openxmlformats.org/officeDocument/2006/relationships/hyperlink" Target="https://twitter.com/#!/smellslike9/status/1177552147866693633" TargetMode="External" /><Relationship Id="rId941" Type="http://schemas.openxmlformats.org/officeDocument/2006/relationships/hyperlink" Target="https://twitter.com/#!/smellslike9/status/1179356797754322944" TargetMode="External" /><Relationship Id="rId942" Type="http://schemas.openxmlformats.org/officeDocument/2006/relationships/hyperlink" Target="https://twitter.com/#!/laloumo/status/1179369218388742144" TargetMode="External" /><Relationship Id="rId943" Type="http://schemas.openxmlformats.org/officeDocument/2006/relationships/hyperlink" Target="https://twitter.com/#!/bahs/status/1177517627645677568" TargetMode="External" /><Relationship Id="rId944" Type="http://schemas.openxmlformats.org/officeDocument/2006/relationships/hyperlink" Target="https://twitter.com/#!/bahs/status/1179371803791286272" TargetMode="External" /><Relationship Id="rId945" Type="http://schemas.openxmlformats.org/officeDocument/2006/relationships/hyperlink" Target="https://twitter.com/#!/scott_bot/status/1179413331226046464" TargetMode="External" /><Relationship Id="rId946" Type="http://schemas.openxmlformats.org/officeDocument/2006/relationships/hyperlink" Target="https://twitter.com/#!/tinkeringhuman/status/1179404223861186560" TargetMode="External" /><Relationship Id="rId947" Type="http://schemas.openxmlformats.org/officeDocument/2006/relationships/hyperlink" Target="https://twitter.com/#!/scott_bot/status/1179413331226046464" TargetMode="External" /><Relationship Id="rId948" Type="http://schemas.openxmlformats.org/officeDocument/2006/relationships/hyperlink" Target="https://twitter.com/#!/scott_bot/status/1179413467587067905" TargetMode="External" /><Relationship Id="rId949" Type="http://schemas.openxmlformats.org/officeDocument/2006/relationships/hyperlink" Target="https://twitter.com/#!/kalanicraig/status/1179417496711041030" TargetMode="External" /><Relationship Id="rId950" Type="http://schemas.openxmlformats.org/officeDocument/2006/relationships/hyperlink" Target="https://twitter.com/#!/kalanicraig/status/1179417496711041030" TargetMode="External" /><Relationship Id="rId951" Type="http://schemas.openxmlformats.org/officeDocument/2006/relationships/hyperlink" Target="https://twitter.com/#!/rstatstweet/status/1179496369473675264" TargetMode="External" /><Relationship Id="rId952" Type="http://schemas.openxmlformats.org/officeDocument/2006/relationships/hyperlink" Target="https://twitter.com/#!/rstatstweet/status/1179496369473675264" TargetMode="External" /><Relationship Id="rId953" Type="http://schemas.openxmlformats.org/officeDocument/2006/relationships/hyperlink" Target="https://twitter.com/#!/gdeandajauregui/status/1179496227446108160" TargetMode="External" /><Relationship Id="rId954" Type="http://schemas.openxmlformats.org/officeDocument/2006/relationships/hyperlink" Target="https://twitter.com/#!/ruydg/status/1179499806944894982" TargetMode="External" /><Relationship Id="rId955" Type="http://schemas.openxmlformats.org/officeDocument/2006/relationships/hyperlink" Target="https://twitter.com/#!/gdeandajauregui/status/1179496227446108160" TargetMode="External" /><Relationship Id="rId956" Type="http://schemas.openxmlformats.org/officeDocument/2006/relationships/hyperlink" Target="https://twitter.com/#!/gdeandajauregui/status/1179496227446108160" TargetMode="External" /><Relationship Id="rId957" Type="http://schemas.openxmlformats.org/officeDocument/2006/relationships/hyperlink" Target="https://twitter.com/#!/ruydg/status/1179499806944894982" TargetMode="External" /><Relationship Id="rId958" Type="http://schemas.openxmlformats.org/officeDocument/2006/relationships/hyperlink" Target="https://twitter.com/#!/ruydg/status/1179499806944894982" TargetMode="External" /><Relationship Id="rId959" Type="http://schemas.openxmlformats.org/officeDocument/2006/relationships/hyperlink" Target="https://twitter.com/#!/ariful7079/status/1179510912849305600" TargetMode="External" /><Relationship Id="rId960" Type="http://schemas.openxmlformats.org/officeDocument/2006/relationships/hyperlink" Target="https://twitter.com/#!/ariful7079/status/1179510912849305600" TargetMode="External" /><Relationship Id="rId961" Type="http://schemas.openxmlformats.org/officeDocument/2006/relationships/hyperlink" Target="https://twitter.com/#!/fadlan_anam/status/1177829019015770113" TargetMode="External" /><Relationship Id="rId962" Type="http://schemas.openxmlformats.org/officeDocument/2006/relationships/hyperlink" Target="https://twitter.com/#!/fadlan_anam/status/1177829019015770113" TargetMode="External" /><Relationship Id="rId963" Type="http://schemas.openxmlformats.org/officeDocument/2006/relationships/hyperlink" Target="https://twitter.com/#!/fadlan_anam/status/1177829019015770113" TargetMode="External" /><Relationship Id="rId964" Type="http://schemas.openxmlformats.org/officeDocument/2006/relationships/hyperlink" Target="https://twitter.com/#!/fadlan_anam/status/1177829019015770113" TargetMode="External" /><Relationship Id="rId965" Type="http://schemas.openxmlformats.org/officeDocument/2006/relationships/hyperlink" Target="https://twitter.com/#!/fadlan_anam/status/1177829019015770113" TargetMode="External" /><Relationship Id="rId966" Type="http://schemas.openxmlformats.org/officeDocument/2006/relationships/hyperlink" Target="https://twitter.com/#!/fadlan_anam/status/1179512939360817152" TargetMode="External" /><Relationship Id="rId967" Type="http://schemas.openxmlformats.org/officeDocument/2006/relationships/hyperlink" Target="https://twitter.com/#!/fadlan_anam/status/1179512939360817152" TargetMode="External" /><Relationship Id="rId968" Type="http://schemas.openxmlformats.org/officeDocument/2006/relationships/hyperlink" Target="https://twitter.com/#!/fadlan_anam/status/1179512939360817152" TargetMode="External" /><Relationship Id="rId969" Type="http://schemas.openxmlformats.org/officeDocument/2006/relationships/hyperlink" Target="https://twitter.com/#!/fadlan_anam/status/1179512939360817152" TargetMode="External" /><Relationship Id="rId970" Type="http://schemas.openxmlformats.org/officeDocument/2006/relationships/hyperlink" Target="https://twitter.com/#!/tillgrallert/status/1179522880306061313" TargetMode="External" /><Relationship Id="rId971" Type="http://schemas.openxmlformats.org/officeDocument/2006/relationships/hyperlink" Target="https://twitter.com/#!/tillgrallert/status/1179522880306061313" TargetMode="External" /><Relationship Id="rId972" Type="http://schemas.openxmlformats.org/officeDocument/2006/relationships/hyperlink" Target="https://twitter.com/#!/digtalhumanatee/status/1179537263610470401" TargetMode="External" /><Relationship Id="rId973" Type="http://schemas.openxmlformats.org/officeDocument/2006/relationships/hyperlink" Target="https://twitter.com/#!/scott_bot/status/1179393236479234049" TargetMode="External" /><Relationship Id="rId974" Type="http://schemas.openxmlformats.org/officeDocument/2006/relationships/hyperlink" Target="https://twitter.com/#!/electricarchaeo/status/1179556052767006725" TargetMode="External" /><Relationship Id="rId975" Type="http://schemas.openxmlformats.org/officeDocument/2006/relationships/hyperlink" Target="https://twitter.com/#!/boogheta/status/1179446921049575424" TargetMode="External" /><Relationship Id="rId976" Type="http://schemas.openxmlformats.org/officeDocument/2006/relationships/hyperlink" Target="https://twitter.com/#!/boogheta/status/1179446921049575424" TargetMode="External" /><Relationship Id="rId977" Type="http://schemas.openxmlformats.org/officeDocument/2006/relationships/hyperlink" Target="https://twitter.com/#!/boogheta/status/1179446921049575424" TargetMode="External" /><Relationship Id="rId978" Type="http://schemas.openxmlformats.org/officeDocument/2006/relationships/hyperlink" Target="https://twitter.com/#!/jacomyma/status/1179449395777085440" TargetMode="External" /><Relationship Id="rId979" Type="http://schemas.openxmlformats.org/officeDocument/2006/relationships/hyperlink" Target="https://twitter.com/#!/jacomyma/status/1179472313252745217" TargetMode="External" /><Relationship Id="rId980" Type="http://schemas.openxmlformats.org/officeDocument/2006/relationships/hyperlink" Target="https://twitter.com/#!/amarlakel/status/1179470010948947970" TargetMode="External" /><Relationship Id="rId981" Type="http://schemas.openxmlformats.org/officeDocument/2006/relationships/hyperlink" Target="https://twitter.com/#!/amarlakel/status/1179624070654115840" TargetMode="External" /><Relationship Id="rId982" Type="http://schemas.openxmlformats.org/officeDocument/2006/relationships/hyperlink" Target="https://twitter.com/#!/jacomyma/status/1179449395777085440" TargetMode="External" /><Relationship Id="rId983" Type="http://schemas.openxmlformats.org/officeDocument/2006/relationships/hyperlink" Target="https://twitter.com/#!/jacomyma/status/1179472313252745217" TargetMode="External" /><Relationship Id="rId984" Type="http://schemas.openxmlformats.org/officeDocument/2006/relationships/hyperlink" Target="https://twitter.com/#!/amarlakel/status/1179440052004368388" TargetMode="External" /><Relationship Id="rId985" Type="http://schemas.openxmlformats.org/officeDocument/2006/relationships/hyperlink" Target="https://twitter.com/#!/amarlakel/status/1179440052004368388" TargetMode="External" /><Relationship Id="rId986" Type="http://schemas.openxmlformats.org/officeDocument/2006/relationships/hyperlink" Target="https://twitter.com/#!/amarlakel/status/1179470010948947970" TargetMode="External" /><Relationship Id="rId987" Type="http://schemas.openxmlformats.org/officeDocument/2006/relationships/hyperlink" Target="https://twitter.com/#!/amarlakel/status/1179470010948947970" TargetMode="External" /><Relationship Id="rId988" Type="http://schemas.openxmlformats.org/officeDocument/2006/relationships/hyperlink" Target="https://twitter.com/#!/amarlakel/status/1179624070654115840" TargetMode="External" /><Relationship Id="rId989" Type="http://schemas.openxmlformats.org/officeDocument/2006/relationships/hyperlink" Target="https://twitter.com/#!/amarlakel/status/1179624070654115840" TargetMode="External" /><Relationship Id="rId990" Type="http://schemas.openxmlformats.org/officeDocument/2006/relationships/hyperlink" Target="https://twitter.com/#!/nicolas_hu/status/1179663797553942528" TargetMode="External" /><Relationship Id="rId991" Type="http://schemas.openxmlformats.org/officeDocument/2006/relationships/hyperlink" Target="https://twitter.com/#!/reisoduke/status/1179666374379081729" TargetMode="External" /><Relationship Id="rId992" Type="http://schemas.openxmlformats.org/officeDocument/2006/relationships/hyperlink" Target="https://twitter.com/#!/g_sylvestre/status/1170983680585523200" TargetMode="External" /><Relationship Id="rId993" Type="http://schemas.openxmlformats.org/officeDocument/2006/relationships/hyperlink" Target="https://twitter.com/#!/g_sylvestre/status/1179357384080314368" TargetMode="External" /><Relationship Id="rId994" Type="http://schemas.openxmlformats.org/officeDocument/2006/relationships/hyperlink" Target="https://twitter.com/#!/competencerh2/status/1179686617646342144" TargetMode="External" /><Relationship Id="rId995" Type="http://schemas.openxmlformats.org/officeDocument/2006/relationships/hyperlink" Target="https://twitter.com/#!/g_sylvestre/status/1170983680585523200" TargetMode="External" /><Relationship Id="rId996" Type="http://schemas.openxmlformats.org/officeDocument/2006/relationships/hyperlink" Target="https://twitter.com/#!/g_sylvestre/status/1179357384080314368" TargetMode="External" /><Relationship Id="rId997" Type="http://schemas.openxmlformats.org/officeDocument/2006/relationships/hyperlink" Target="https://twitter.com/#!/competencerh2/status/1179686493629100032" TargetMode="External" /><Relationship Id="rId998" Type="http://schemas.openxmlformats.org/officeDocument/2006/relationships/hyperlink" Target="https://twitter.com/#!/competencerh2/status/1179686617646342144" TargetMode="External" /><Relationship Id="rId999" Type="http://schemas.openxmlformats.org/officeDocument/2006/relationships/hyperlink" Target="https://twitter.com/#!/alexpinto83/status/1179760346002788353" TargetMode="External" /><Relationship Id="rId1000" Type="http://schemas.openxmlformats.org/officeDocument/2006/relationships/hyperlink" Target="https://twitter.com/#!/nathalie_pe/status/1179760599762386945" TargetMode="External" /><Relationship Id="rId1001" Type="http://schemas.openxmlformats.org/officeDocument/2006/relationships/hyperlink" Target="https://twitter.com/#!/nathalie_pe/status/1179760599762386945" TargetMode="External" /><Relationship Id="rId1002" Type="http://schemas.openxmlformats.org/officeDocument/2006/relationships/hyperlink" Target="https://twitter.com/#!/soychicka/status/906254599849476101" TargetMode="External" /><Relationship Id="rId1003" Type="http://schemas.openxmlformats.org/officeDocument/2006/relationships/hyperlink" Target="https://twitter.com/#!/mayirmamay14/status/1179833129441353728" TargetMode="External" /><Relationship Id="rId1004" Type="http://schemas.openxmlformats.org/officeDocument/2006/relationships/hyperlink" Target="https://twitter.com/#!/mayirmamay14/status/1179833129441353728" TargetMode="External" /><Relationship Id="rId1005" Type="http://schemas.openxmlformats.org/officeDocument/2006/relationships/hyperlink" Target="https://twitter.com/#!/ethejournal/status/1180030056476872705" TargetMode="External" /><Relationship Id="rId1006" Type="http://schemas.openxmlformats.org/officeDocument/2006/relationships/hyperlink" Target="https://twitter.com/#!/ethejournal/status/1180030056476872705" TargetMode="External" /><Relationship Id="rId1007" Type="http://schemas.openxmlformats.org/officeDocument/2006/relationships/hyperlink" Target="https://twitter.com/#!/ethejournal/status/1180030056476872705" TargetMode="External" /><Relationship Id="rId1008" Type="http://schemas.openxmlformats.org/officeDocument/2006/relationships/hyperlink" Target="https://twitter.com/#!/ethejournal/status/1180030056476872705" TargetMode="External" /><Relationship Id="rId1009" Type="http://schemas.openxmlformats.org/officeDocument/2006/relationships/hyperlink" Target="https://twitter.com/#!/dl_research/status/1180033412737970176" TargetMode="External" /><Relationship Id="rId1010" Type="http://schemas.openxmlformats.org/officeDocument/2006/relationships/hyperlink" Target="https://twitter.com/#!/jimmypashley/status/1180084697033932800" TargetMode="External" /><Relationship Id="rId1011" Type="http://schemas.openxmlformats.org/officeDocument/2006/relationships/hyperlink" Target="https://twitter.com/#!/iottogether/status/1180305147580370944" TargetMode="External" /><Relationship Id="rId1012" Type="http://schemas.openxmlformats.org/officeDocument/2006/relationships/hyperlink" Target="https://twitter.com/#!/iottogether/status/1180305147580370944" TargetMode="External" /><Relationship Id="rId1013" Type="http://schemas.openxmlformats.org/officeDocument/2006/relationships/hyperlink" Target="https://twitter.com/#!/iottogether/status/1180305147580370944" TargetMode="External" /><Relationship Id="rId1014" Type="http://schemas.openxmlformats.org/officeDocument/2006/relationships/hyperlink" Target="https://twitter.com/#!/iottogether/status/1180305147580370944" TargetMode="External" /><Relationship Id="rId1015" Type="http://schemas.openxmlformats.org/officeDocument/2006/relationships/hyperlink" Target="https://twitter.com/#!/iottogether/status/1180305147580370944" TargetMode="External" /><Relationship Id="rId1016" Type="http://schemas.openxmlformats.org/officeDocument/2006/relationships/hyperlink" Target="https://twitter.com/#!/iottogether/status/1180305147580370944" TargetMode="External" /><Relationship Id="rId1017" Type="http://schemas.openxmlformats.org/officeDocument/2006/relationships/hyperlink" Target="https://twitter.com/#!/iottogether/status/1180305147580370944" TargetMode="External" /><Relationship Id="rId1018" Type="http://schemas.openxmlformats.org/officeDocument/2006/relationships/hyperlink" Target="https://twitter.com/#!/iottogether/status/1180305147580370944" TargetMode="External" /><Relationship Id="rId1019" Type="http://schemas.openxmlformats.org/officeDocument/2006/relationships/hyperlink" Target="https://twitter.com/#!/outstandjing/status/1180361232663994368" TargetMode="External" /><Relationship Id="rId1020" Type="http://schemas.openxmlformats.org/officeDocument/2006/relationships/hyperlink" Target="https://twitter.com/#!/outstandjing/status/1180361232663994368" TargetMode="External" /><Relationship Id="rId1021" Type="http://schemas.openxmlformats.org/officeDocument/2006/relationships/hyperlink" Target="https://twitter.com/#!/brookskaiser/status/1180380929577095168" TargetMode="External" /><Relationship Id="rId1022" Type="http://schemas.openxmlformats.org/officeDocument/2006/relationships/hyperlink" Target="https://twitter.com/#!/brookskaiser/status/1180380929577095168" TargetMode="External" /><Relationship Id="rId1023" Type="http://schemas.openxmlformats.org/officeDocument/2006/relationships/hyperlink" Target="https://twitter.com/#!/sbonet/status/1180398890778017792" TargetMode="External" /><Relationship Id="rId1024" Type="http://schemas.openxmlformats.org/officeDocument/2006/relationships/hyperlink" Target="https://twitter.com/#!/dylanjfoster/status/1180505575953559552" TargetMode="External" /><Relationship Id="rId1025" Type="http://schemas.openxmlformats.org/officeDocument/2006/relationships/hyperlink" Target="https://twitter.com/#!/dylanjfoster/status/1180505597990453248" TargetMode="External" /><Relationship Id="rId1026" Type="http://schemas.openxmlformats.org/officeDocument/2006/relationships/hyperlink" Target="https://twitter.com/#!/socioviznet/status/1177826889009905664" TargetMode="External" /><Relationship Id="rId1027" Type="http://schemas.openxmlformats.org/officeDocument/2006/relationships/hyperlink" Target="https://twitter.com/#!/mihkal/status/1177509737820127235" TargetMode="External" /><Relationship Id="rId1028" Type="http://schemas.openxmlformats.org/officeDocument/2006/relationships/hyperlink" Target="https://twitter.com/#!/socioviznet/status/1177826889009905664" TargetMode="External" /><Relationship Id="rId1029" Type="http://schemas.openxmlformats.org/officeDocument/2006/relationships/hyperlink" Target="https://twitter.com/#!/socioviznet/status/1177826889009905664" TargetMode="External" /><Relationship Id="rId1030" Type="http://schemas.openxmlformats.org/officeDocument/2006/relationships/hyperlink" Target="https://twitter.com/#!/socioviznet/status/1177826889009905664" TargetMode="External" /><Relationship Id="rId1031" Type="http://schemas.openxmlformats.org/officeDocument/2006/relationships/hyperlink" Target="https://twitter.com/#!/mihkal/status/1177509737820127235" TargetMode="External" /><Relationship Id="rId1032" Type="http://schemas.openxmlformats.org/officeDocument/2006/relationships/hyperlink" Target="https://twitter.com/#!/acheca7/status/1179552802638565376" TargetMode="External" /><Relationship Id="rId1033" Type="http://schemas.openxmlformats.org/officeDocument/2006/relationships/hyperlink" Target="https://twitter.com/#!/acheca7/status/1180651131279687683" TargetMode="External" /><Relationship Id="rId1034" Type="http://schemas.openxmlformats.org/officeDocument/2006/relationships/hyperlink" Target="https://twitter.com/#!/rya_ryzuka/status/1180671147123232768" TargetMode="External" /><Relationship Id="rId1035" Type="http://schemas.openxmlformats.org/officeDocument/2006/relationships/hyperlink" Target="https://twitter.com/#!/kemp_ebooks/status/1180821082963693568" TargetMode="External" /><Relationship Id="rId1036" Type="http://schemas.openxmlformats.org/officeDocument/2006/relationships/hyperlink" Target="https://twitter.com/#!/gutewebsites/status/1180921745718611969" TargetMode="External" /><Relationship Id="rId1037" Type="http://schemas.openxmlformats.org/officeDocument/2006/relationships/hyperlink" Target="https://twitter.com/#!/gutewebsites/status/1180921745718611969" TargetMode="External" /><Relationship Id="rId1038" Type="http://schemas.openxmlformats.org/officeDocument/2006/relationships/hyperlink" Target="https://twitter.com/#!/omo_west12/status/1180923411981316104" TargetMode="External" /><Relationship Id="rId1039" Type="http://schemas.openxmlformats.org/officeDocument/2006/relationships/hyperlink" Target="https://twitter.com/#!/omo_west12/status/1180923411981316104" TargetMode="External" /><Relationship Id="rId1040" Type="http://schemas.openxmlformats.org/officeDocument/2006/relationships/hyperlink" Target="https://twitter.com/#!/henrimorrgh/status/1180927940596555777" TargetMode="External" /><Relationship Id="rId1041" Type="http://schemas.openxmlformats.org/officeDocument/2006/relationships/hyperlink" Target="https://twitter.com/#!/henrimorrgh/status/1180927940596555777" TargetMode="External" /><Relationship Id="rId1042" Type="http://schemas.openxmlformats.org/officeDocument/2006/relationships/hyperlink" Target="https://twitter.com/#!/levyunipap/status/1180938630610767874" TargetMode="External" /><Relationship Id="rId1043" Type="http://schemas.openxmlformats.org/officeDocument/2006/relationships/hyperlink" Target="https://twitter.com/#!/levyunipap/status/1180938630610767874" TargetMode="External" /><Relationship Id="rId1044" Type="http://schemas.openxmlformats.org/officeDocument/2006/relationships/hyperlink" Target="https://twitter.com/#!/f_depmann26/status/1180950238611140610" TargetMode="External" /><Relationship Id="rId1045" Type="http://schemas.openxmlformats.org/officeDocument/2006/relationships/hyperlink" Target="https://twitter.com/#!/f_depmann26/status/1180950238611140610" TargetMode="External" /><Relationship Id="rId1046" Type="http://schemas.openxmlformats.org/officeDocument/2006/relationships/hyperlink" Target="https://twitter.com/#!/roxmix/status/1181026377807679488" TargetMode="External" /><Relationship Id="rId1047" Type="http://schemas.openxmlformats.org/officeDocument/2006/relationships/hyperlink" Target="https://twitter.com/#!/brondickson/status/1181030298118606849" TargetMode="External" /><Relationship Id="rId1048" Type="http://schemas.openxmlformats.org/officeDocument/2006/relationships/hyperlink" Target="https://twitter.com/#!/brondickson/status/1181030298118606849" TargetMode="External" /><Relationship Id="rId1049" Type="http://schemas.openxmlformats.org/officeDocument/2006/relationships/hyperlink" Target="https://twitter.com/#!/brondickson/status/1181030298118606849" TargetMode="External" /><Relationship Id="rId1050" Type="http://schemas.openxmlformats.org/officeDocument/2006/relationships/hyperlink" Target="https://twitter.com/#!/brondickson/status/1181030298118606849" TargetMode="External" /><Relationship Id="rId1051" Type="http://schemas.openxmlformats.org/officeDocument/2006/relationships/hyperlink" Target="https://twitter.com/#!/brondickson/status/1181030363683901440" TargetMode="External" /><Relationship Id="rId1052" Type="http://schemas.openxmlformats.org/officeDocument/2006/relationships/hyperlink" Target="https://twitter.com/#!/brondickson/status/1181030363683901440" TargetMode="External" /><Relationship Id="rId1053" Type="http://schemas.openxmlformats.org/officeDocument/2006/relationships/hyperlink" Target="https://twitter.com/#!/brondickson/status/1181030363683901440" TargetMode="External" /><Relationship Id="rId1054" Type="http://schemas.openxmlformats.org/officeDocument/2006/relationships/hyperlink" Target="https://twitter.com/#!/netwarsystem/status/1177908041099857921" TargetMode="External" /><Relationship Id="rId1055" Type="http://schemas.openxmlformats.org/officeDocument/2006/relationships/hyperlink" Target="https://twitter.com/#!/netwarsystem/status/1177908041099857921" TargetMode="External" /><Relationship Id="rId1056" Type="http://schemas.openxmlformats.org/officeDocument/2006/relationships/hyperlink" Target="https://twitter.com/#!/netwarsystem/status/1181031316294262786" TargetMode="External" /><Relationship Id="rId1057" Type="http://schemas.openxmlformats.org/officeDocument/2006/relationships/hyperlink" Target="https://twitter.com/#!/netwarsystem/status/1181029315724509184" TargetMode="External" /><Relationship Id="rId1058" Type="http://schemas.openxmlformats.org/officeDocument/2006/relationships/hyperlink" Target="https://twitter.com/#!/netwarsystem/status/1181031254457606147" TargetMode="External" /><Relationship Id="rId1059" Type="http://schemas.openxmlformats.org/officeDocument/2006/relationships/hyperlink" Target="https://twitter.com/#!/netwarsystem/status/1181031316294262786" TargetMode="External" /><Relationship Id="rId1060" Type="http://schemas.openxmlformats.org/officeDocument/2006/relationships/hyperlink" Target="https://twitter.com/#!/netwarsystem/status/1181026965655916544" TargetMode="External" /><Relationship Id="rId1061" Type="http://schemas.openxmlformats.org/officeDocument/2006/relationships/hyperlink" Target="https://twitter.com/#!/netwarsystem/status/1181029315724509184" TargetMode="External" /><Relationship Id="rId1062" Type="http://schemas.openxmlformats.org/officeDocument/2006/relationships/hyperlink" Target="https://twitter.com/#!/netwarsystem/status/1181031254457606147" TargetMode="External" /><Relationship Id="rId1063" Type="http://schemas.openxmlformats.org/officeDocument/2006/relationships/hyperlink" Target="https://twitter.com/#!/netwarsystem/status/1181031316294262786" TargetMode="External" /><Relationship Id="rId1064" Type="http://schemas.openxmlformats.org/officeDocument/2006/relationships/hyperlink" Target="https://twitter.com/#!/damien_liccia/status/1181115451423768579" TargetMode="External" /><Relationship Id="rId1065" Type="http://schemas.openxmlformats.org/officeDocument/2006/relationships/hyperlink" Target="https://twitter.com/#!/svtux/status/1180786866620178432" TargetMode="External" /><Relationship Id="rId1066" Type="http://schemas.openxmlformats.org/officeDocument/2006/relationships/hyperlink" Target="https://twitter.com/#!/svtux/status/1180786866620178432" TargetMode="External" /><Relationship Id="rId1067" Type="http://schemas.openxmlformats.org/officeDocument/2006/relationships/hyperlink" Target="https://twitter.com/#!/petitpixel29/status/1180766590658371584" TargetMode="External" /><Relationship Id="rId1068" Type="http://schemas.openxmlformats.org/officeDocument/2006/relationships/hyperlink" Target="https://twitter.com/#!/petitpixel29/status/1180776452112965632" TargetMode="External" /><Relationship Id="rId1069" Type="http://schemas.openxmlformats.org/officeDocument/2006/relationships/hyperlink" Target="https://twitter.com/#!/petitpixel29/status/1181141694831628288" TargetMode="External" /><Relationship Id="rId1070" Type="http://schemas.openxmlformats.org/officeDocument/2006/relationships/hyperlink" Target="https://twitter.com/#!/grandjeanmartin/status/1181140262527086592" TargetMode="External" /><Relationship Id="rId1071" Type="http://schemas.openxmlformats.org/officeDocument/2006/relationships/hyperlink" Target="https://twitter.com/#!/grandjeanmartin/status/1181147113746509824" TargetMode="External" /><Relationship Id="rId1072" Type="http://schemas.openxmlformats.org/officeDocument/2006/relationships/hyperlink" Target="https://twitter.com/#!/petitpixel29/status/1180766590658371584" TargetMode="External" /><Relationship Id="rId1073" Type="http://schemas.openxmlformats.org/officeDocument/2006/relationships/hyperlink" Target="https://twitter.com/#!/petitpixel29/status/1180776452112965632" TargetMode="External" /><Relationship Id="rId1074" Type="http://schemas.openxmlformats.org/officeDocument/2006/relationships/hyperlink" Target="https://twitter.com/#!/petitpixel29/status/1181141694831628288" TargetMode="External" /><Relationship Id="rId1075" Type="http://schemas.openxmlformats.org/officeDocument/2006/relationships/hyperlink" Target="https://twitter.com/#!/grandjeanmartin/status/1181139783676039169" TargetMode="External" /><Relationship Id="rId1076" Type="http://schemas.openxmlformats.org/officeDocument/2006/relationships/hyperlink" Target="https://twitter.com/#!/grandjeanmartin/status/1181140262527086592" TargetMode="External" /><Relationship Id="rId1077" Type="http://schemas.openxmlformats.org/officeDocument/2006/relationships/hyperlink" Target="https://twitter.com/#!/grandjeanmartin/status/1181147113746509824" TargetMode="External" /><Relationship Id="rId1078" Type="http://schemas.openxmlformats.org/officeDocument/2006/relationships/hyperlink" Target="https://twitter.com/#!/petitpixel29/status/1181141694831628288" TargetMode="External" /><Relationship Id="rId1079" Type="http://schemas.openxmlformats.org/officeDocument/2006/relationships/hyperlink" Target="https://twitter.com/#!/petitpixel29/status/1181141694831628288" TargetMode="External" /><Relationship Id="rId1080" Type="http://schemas.openxmlformats.org/officeDocument/2006/relationships/hyperlink" Target="https://twitter.com/#!/grandjeanmartin/status/1181139783676039169" TargetMode="External" /><Relationship Id="rId1081" Type="http://schemas.openxmlformats.org/officeDocument/2006/relationships/hyperlink" Target="https://twitter.com/#!/grandjeanmartin/status/1181140262527086592" TargetMode="External" /><Relationship Id="rId1082" Type="http://schemas.openxmlformats.org/officeDocument/2006/relationships/hyperlink" Target="https://twitter.com/#!/grandjeanmartin/status/1181147113746509824" TargetMode="External" /><Relationship Id="rId1083" Type="http://schemas.openxmlformats.org/officeDocument/2006/relationships/hyperlink" Target="https://twitter.com/#!/grandjeanmartin/status/1181139783676039169" TargetMode="External" /><Relationship Id="rId1084" Type="http://schemas.openxmlformats.org/officeDocument/2006/relationships/hyperlink" Target="https://twitter.com/#!/grandjeanmartin/status/1181140262527086592" TargetMode="External" /><Relationship Id="rId1085" Type="http://schemas.openxmlformats.org/officeDocument/2006/relationships/hyperlink" Target="https://twitter.com/#!/grandjeanmartin/status/1181147113746509824" TargetMode="External" /><Relationship Id="rId1086" Type="http://schemas.openxmlformats.org/officeDocument/2006/relationships/hyperlink" Target="https://twitter.com/#!/milaniolivera/status/1181152965924667393" TargetMode="External" /><Relationship Id="rId1087" Type="http://schemas.openxmlformats.org/officeDocument/2006/relationships/hyperlink" Target="https://twitter.com/#!/milaniolivera/status/1181152965924667393" TargetMode="External" /><Relationship Id="rId1088" Type="http://schemas.openxmlformats.org/officeDocument/2006/relationships/hyperlink" Target="https://twitter.com/#!/mikaeldewabrata/status/1181156307404914688" TargetMode="External" /><Relationship Id="rId1089" Type="http://schemas.openxmlformats.org/officeDocument/2006/relationships/hyperlink" Target="https://twitter.com/#!/mikaeldewabrata/status/1181156307404914688" TargetMode="External" /><Relationship Id="rId1090" Type="http://schemas.openxmlformats.org/officeDocument/2006/relationships/hyperlink" Target="https://twitter.com/#!/newdesignkievua/status/1181178167010181122" TargetMode="External" /><Relationship Id="rId1091" Type="http://schemas.openxmlformats.org/officeDocument/2006/relationships/hyperlink" Target="https://twitter.com/#!/newdesignkievua/status/1181178167010181122" TargetMode="External" /><Relationship Id="rId1092" Type="http://schemas.openxmlformats.org/officeDocument/2006/relationships/hyperlink" Target="https://twitter.com/#!/andrea_moro/status/1181192714848735232" TargetMode="External" /><Relationship Id="rId1093" Type="http://schemas.openxmlformats.org/officeDocument/2006/relationships/hyperlink" Target="https://twitter.com/#!/andrea_moro/status/1181192714848735232" TargetMode="External" /><Relationship Id="rId1094" Type="http://schemas.openxmlformats.org/officeDocument/2006/relationships/hyperlink" Target="https://twitter.com/#!/andrea_moro/status/1181192714848735232" TargetMode="External" /><Relationship Id="rId1095" Type="http://schemas.openxmlformats.org/officeDocument/2006/relationships/hyperlink" Target="https://twitter.com/#!/andrea_moro/status/1181192714848735232" TargetMode="External" /><Relationship Id="rId1096" Type="http://schemas.openxmlformats.org/officeDocument/2006/relationships/hyperlink" Target="https://twitter.com/#!/andrea_moro/status/1181192714848735232" TargetMode="External" /><Relationship Id="rId1097" Type="http://schemas.openxmlformats.org/officeDocument/2006/relationships/hyperlink" Target="https://twitter.com/#!/agephipopart/status/1181204659500924928" TargetMode="External" /><Relationship Id="rId1098" Type="http://schemas.openxmlformats.org/officeDocument/2006/relationships/hyperlink" Target="https://twitter.com/#!/agephipopart/status/1181204659500924928" TargetMode="External" /><Relationship Id="rId1099" Type="http://schemas.openxmlformats.org/officeDocument/2006/relationships/hyperlink" Target="https://twitter.com/#!/mario_angst_sci/status/1181226948393160705" TargetMode="External" /><Relationship Id="rId1100" Type="http://schemas.openxmlformats.org/officeDocument/2006/relationships/hyperlink" Target="https://twitter.com/#!/mario_angst_sci/status/1181226948393160705" TargetMode="External" /><Relationship Id="rId1101" Type="http://schemas.openxmlformats.org/officeDocument/2006/relationships/hyperlink" Target="https://twitter.com/#!/nohemidecampos/status/1181232514792394753" TargetMode="External" /><Relationship Id="rId1102" Type="http://schemas.openxmlformats.org/officeDocument/2006/relationships/hyperlink" Target="https://twitter.com/#!/nohemidecampos/status/1181232514792394753" TargetMode="External" /><Relationship Id="rId1103" Type="http://schemas.openxmlformats.org/officeDocument/2006/relationships/hyperlink" Target="https://twitter.com/#!/docassar/status/1180304489124958208" TargetMode="External" /><Relationship Id="rId1104" Type="http://schemas.openxmlformats.org/officeDocument/2006/relationships/hyperlink" Target="https://twitter.com/#!/docassar/status/1180304541834723328" TargetMode="External" /><Relationship Id="rId1105" Type="http://schemas.openxmlformats.org/officeDocument/2006/relationships/hyperlink" Target="https://twitter.com/#!/docassar/status/1181244082322051072" TargetMode="External" /><Relationship Id="rId1106" Type="http://schemas.openxmlformats.org/officeDocument/2006/relationships/hyperlink" Target="https://twitter.com/#!/docassar/status/1181244129323487234" TargetMode="External" /><Relationship Id="rId1107" Type="http://schemas.openxmlformats.org/officeDocument/2006/relationships/hyperlink" Target="https://twitter.com/#!/docassar/status/1176911408988119041" TargetMode="External" /><Relationship Id="rId1108" Type="http://schemas.openxmlformats.org/officeDocument/2006/relationships/hyperlink" Target="https://twitter.com/#!/docassar/status/1179411612089946113" TargetMode="External" /><Relationship Id="rId1109" Type="http://schemas.openxmlformats.org/officeDocument/2006/relationships/hyperlink" Target="https://twitter.com/#!/chidambara09/status/1176914370669924352" TargetMode="External" /><Relationship Id="rId1110" Type="http://schemas.openxmlformats.org/officeDocument/2006/relationships/hyperlink" Target="https://twitter.com/#!/docassar/status/1176911408988119041" TargetMode="External" /><Relationship Id="rId1111" Type="http://schemas.openxmlformats.org/officeDocument/2006/relationships/hyperlink" Target="https://twitter.com/#!/docassar/status/1179411612089946113" TargetMode="External" /><Relationship Id="rId1112" Type="http://schemas.openxmlformats.org/officeDocument/2006/relationships/hyperlink" Target="https://twitter.com/#!/chidambara09/status/1176914370669924352" TargetMode="External" /><Relationship Id="rId1113" Type="http://schemas.openxmlformats.org/officeDocument/2006/relationships/hyperlink" Target="https://twitter.com/#!/likely75463987/status/1176925149054025729" TargetMode="External" /><Relationship Id="rId1114" Type="http://schemas.openxmlformats.org/officeDocument/2006/relationships/hyperlink" Target="https://twitter.com/#!/docassar/status/1176911408988119041" TargetMode="External" /><Relationship Id="rId1115" Type="http://schemas.openxmlformats.org/officeDocument/2006/relationships/hyperlink" Target="https://twitter.com/#!/docassar/status/1179411612089946113" TargetMode="External" /><Relationship Id="rId1116" Type="http://schemas.openxmlformats.org/officeDocument/2006/relationships/hyperlink" Target="https://twitter.com/#!/chidambara09/status/1176913037116076032" TargetMode="External" /><Relationship Id="rId1117" Type="http://schemas.openxmlformats.org/officeDocument/2006/relationships/hyperlink" Target="https://twitter.com/#!/chidambara09/status/1176914370669924352" TargetMode="External" /><Relationship Id="rId1118" Type="http://schemas.openxmlformats.org/officeDocument/2006/relationships/hyperlink" Target="https://twitter.com/#!/likely75463987/status/1176925149054025729" TargetMode="External" /><Relationship Id="rId1119" Type="http://schemas.openxmlformats.org/officeDocument/2006/relationships/hyperlink" Target="https://twitter.com/#!/docassar/status/1176911408988119041" TargetMode="External" /><Relationship Id="rId1120" Type="http://schemas.openxmlformats.org/officeDocument/2006/relationships/hyperlink" Target="https://twitter.com/#!/docassar/status/1179411612089946113" TargetMode="External" /><Relationship Id="rId1121" Type="http://schemas.openxmlformats.org/officeDocument/2006/relationships/hyperlink" Target="https://twitter.com/#!/chidambara09/status/1176913037116076032" TargetMode="External" /><Relationship Id="rId1122" Type="http://schemas.openxmlformats.org/officeDocument/2006/relationships/hyperlink" Target="https://twitter.com/#!/chidambara09/status/1176914370669924352" TargetMode="External" /><Relationship Id="rId1123" Type="http://schemas.openxmlformats.org/officeDocument/2006/relationships/hyperlink" Target="https://twitter.com/#!/bendobrown/status/1168897475840827396" TargetMode="External" /><Relationship Id="rId1124" Type="http://schemas.openxmlformats.org/officeDocument/2006/relationships/hyperlink" Target="https://twitter.com/#!/bendobrown/status/1168897494664847362" TargetMode="External" /><Relationship Id="rId1125" Type="http://schemas.openxmlformats.org/officeDocument/2006/relationships/hyperlink" Target="https://twitter.com/#!/likely75463987/status/1176925149054025729" TargetMode="External" /><Relationship Id="rId1126" Type="http://schemas.openxmlformats.org/officeDocument/2006/relationships/hyperlink" Target="https://twitter.com/#!/docassar/status/1176911408988119041" TargetMode="External" /><Relationship Id="rId1127" Type="http://schemas.openxmlformats.org/officeDocument/2006/relationships/hyperlink" Target="https://twitter.com/#!/docassar/status/1179411612089946113" TargetMode="External" /><Relationship Id="rId1128" Type="http://schemas.openxmlformats.org/officeDocument/2006/relationships/hyperlink" Target="https://twitter.com/#!/chidambara09/status/1176913037116076032" TargetMode="External" /><Relationship Id="rId1129" Type="http://schemas.openxmlformats.org/officeDocument/2006/relationships/hyperlink" Target="https://twitter.com/#!/chidambara09/status/1176914370669924352" TargetMode="External" /><Relationship Id="rId1130" Type="http://schemas.openxmlformats.org/officeDocument/2006/relationships/hyperlink" Target="https://twitter.com/#!/pd_mobileapps/status/1177106645815459840" TargetMode="External" /><Relationship Id="rId1131" Type="http://schemas.openxmlformats.org/officeDocument/2006/relationships/hyperlink" Target="https://twitter.com/#!/chidambara09/status/1177118038337835008" TargetMode="External" /><Relationship Id="rId1132" Type="http://schemas.openxmlformats.org/officeDocument/2006/relationships/hyperlink" Target="https://twitter.com/#!/pd_mobileapps/status/1177106645815459840" TargetMode="External" /><Relationship Id="rId1133" Type="http://schemas.openxmlformats.org/officeDocument/2006/relationships/hyperlink" Target="https://twitter.com/#!/chidambara09/status/1177118038337835008" TargetMode="External" /><Relationship Id="rId1134" Type="http://schemas.openxmlformats.org/officeDocument/2006/relationships/hyperlink" Target="https://twitter.com/#!/pd_mobileapps/status/1177106645815459840" TargetMode="External" /><Relationship Id="rId1135" Type="http://schemas.openxmlformats.org/officeDocument/2006/relationships/hyperlink" Target="https://twitter.com/#!/chidambara09/status/1177118038337835008" TargetMode="External" /><Relationship Id="rId1136" Type="http://schemas.openxmlformats.org/officeDocument/2006/relationships/hyperlink" Target="https://twitter.com/#!/pd_mobileapps/status/1177106645815459840" TargetMode="External" /><Relationship Id="rId1137" Type="http://schemas.openxmlformats.org/officeDocument/2006/relationships/hyperlink" Target="https://twitter.com/#!/gamergeeknews/status/1177121383446454272" TargetMode="External" /><Relationship Id="rId1138" Type="http://schemas.openxmlformats.org/officeDocument/2006/relationships/hyperlink" Target="https://twitter.com/#!/chidambara09/status/1177117078639144960" TargetMode="External" /><Relationship Id="rId1139" Type="http://schemas.openxmlformats.org/officeDocument/2006/relationships/hyperlink" Target="https://twitter.com/#!/chidambara09/status/1177118038337835008" TargetMode="External" /><Relationship Id="rId1140" Type="http://schemas.openxmlformats.org/officeDocument/2006/relationships/hyperlink" Target="https://twitter.com/#!/pd_mobileapps/status/1177106645815459840" TargetMode="External" /><Relationship Id="rId1141" Type="http://schemas.openxmlformats.org/officeDocument/2006/relationships/hyperlink" Target="https://twitter.com/#!/pd_mobileapps/status/1177106645815459840" TargetMode="External" /><Relationship Id="rId1142" Type="http://schemas.openxmlformats.org/officeDocument/2006/relationships/hyperlink" Target="https://twitter.com/#!/pd_mobileapps/status/1177106645815459840" TargetMode="External" /><Relationship Id="rId1143" Type="http://schemas.openxmlformats.org/officeDocument/2006/relationships/hyperlink" Target="https://twitter.com/#!/pd_mobileapps/status/1177106645815459840" TargetMode="External" /><Relationship Id="rId1144" Type="http://schemas.openxmlformats.org/officeDocument/2006/relationships/hyperlink" Target="https://twitter.com/#!/pd_mobileapps/status/1177106645815459840" TargetMode="External" /><Relationship Id="rId1145" Type="http://schemas.openxmlformats.org/officeDocument/2006/relationships/hyperlink" Target="https://twitter.com/#!/pd_mobileapps/status/1177106645815459840" TargetMode="External" /><Relationship Id="rId1146" Type="http://schemas.openxmlformats.org/officeDocument/2006/relationships/hyperlink" Target="https://twitter.com/#!/pd_mobileapps/status/1177106645815459840" TargetMode="External" /><Relationship Id="rId1147" Type="http://schemas.openxmlformats.org/officeDocument/2006/relationships/hyperlink" Target="https://twitter.com/#!/gamergeeknews/status/1177121383446454272" TargetMode="External" /><Relationship Id="rId1148" Type="http://schemas.openxmlformats.org/officeDocument/2006/relationships/hyperlink" Target="https://twitter.com/#!/chidambara09/status/1177117078639144960" TargetMode="External" /><Relationship Id="rId1149" Type="http://schemas.openxmlformats.org/officeDocument/2006/relationships/hyperlink" Target="https://twitter.com/#!/chidambara09/status/1177118038337835008" TargetMode="External" /><Relationship Id="rId1150" Type="http://schemas.openxmlformats.org/officeDocument/2006/relationships/hyperlink" Target="https://twitter.com/#!/chidambara09/status/1180313557658849282" TargetMode="External" /><Relationship Id="rId1151" Type="http://schemas.openxmlformats.org/officeDocument/2006/relationships/hyperlink" Target="https://twitter.com/#!/gamergeeknews/status/1177121383446454272" TargetMode="External" /><Relationship Id="rId1152" Type="http://schemas.openxmlformats.org/officeDocument/2006/relationships/hyperlink" Target="https://twitter.com/#!/gamergeeknews/status/1177121383446454272" TargetMode="External" /><Relationship Id="rId1153" Type="http://schemas.openxmlformats.org/officeDocument/2006/relationships/hyperlink" Target="https://twitter.com/#!/gamergeeknews/status/1177121383446454272" TargetMode="External" /><Relationship Id="rId1154" Type="http://schemas.openxmlformats.org/officeDocument/2006/relationships/hyperlink" Target="https://twitter.com/#!/gamergeeknews/status/1177121383446454272" TargetMode="External" /><Relationship Id="rId1155" Type="http://schemas.openxmlformats.org/officeDocument/2006/relationships/hyperlink" Target="https://twitter.com/#!/gamergeeknews/status/1177121383446454272" TargetMode="External" /><Relationship Id="rId1156" Type="http://schemas.openxmlformats.org/officeDocument/2006/relationships/hyperlink" Target="https://twitter.com/#!/chidambara09/status/1177118038337835008" TargetMode="External" /><Relationship Id="rId1157" Type="http://schemas.openxmlformats.org/officeDocument/2006/relationships/hyperlink" Target="https://twitter.com/#!/chidambara09/status/1180313557658849282" TargetMode="External" /><Relationship Id="rId1158" Type="http://schemas.openxmlformats.org/officeDocument/2006/relationships/hyperlink" Target="https://twitter.com/#!/chidambara09/status/1180313557658849282" TargetMode="External" /><Relationship Id="rId1159" Type="http://schemas.openxmlformats.org/officeDocument/2006/relationships/hyperlink" Target="https://twitter.com/#!/chidambara09/status/1180313557658849282" TargetMode="External" /><Relationship Id="rId1160" Type="http://schemas.openxmlformats.org/officeDocument/2006/relationships/hyperlink" Target="https://twitter.com/#!/chidambara09/status/1180313557658849282" TargetMode="External" /><Relationship Id="rId1161" Type="http://schemas.openxmlformats.org/officeDocument/2006/relationships/hyperlink" Target="https://twitter.com/#!/chidambara09/status/1180313557658849282" TargetMode="External" /><Relationship Id="rId1162" Type="http://schemas.openxmlformats.org/officeDocument/2006/relationships/hyperlink" Target="https://twitter.com/#!/chidambara09/status/1180313557658849282" TargetMode="External" /><Relationship Id="rId1163" Type="http://schemas.openxmlformats.org/officeDocument/2006/relationships/hyperlink" Target="https://twitter.com/#!/likely75463987/status/1176925149054025729" TargetMode="External" /><Relationship Id="rId1164" Type="http://schemas.openxmlformats.org/officeDocument/2006/relationships/hyperlink" Target="https://twitter.com/#!/likely75463987/status/1176925149054025729" TargetMode="External" /><Relationship Id="rId1165" Type="http://schemas.openxmlformats.org/officeDocument/2006/relationships/hyperlink" Target="https://twitter.com/#!/likely75463987/status/1176925149054025729" TargetMode="External" /><Relationship Id="rId1166" Type="http://schemas.openxmlformats.org/officeDocument/2006/relationships/hyperlink" Target="https://twitter.com/#!/likely75463987/status/1176925149054025729" TargetMode="External" /><Relationship Id="rId1167" Type="http://schemas.openxmlformats.org/officeDocument/2006/relationships/hyperlink" Target="https://twitter.com/#!/likely75463987/status/1176925149054025729" TargetMode="External" /><Relationship Id="rId1168" Type="http://schemas.openxmlformats.org/officeDocument/2006/relationships/hyperlink" Target="https://twitter.com/#!/likely75463987/status/1180579551639851008" TargetMode="External" /><Relationship Id="rId1169" Type="http://schemas.openxmlformats.org/officeDocument/2006/relationships/hyperlink" Target="https://twitter.com/#!/likely75463987/status/1180579551639851008" TargetMode="External" /><Relationship Id="rId1170" Type="http://schemas.openxmlformats.org/officeDocument/2006/relationships/hyperlink" Target="https://twitter.com/#!/likely75463987/status/1180579551639851008" TargetMode="External" /><Relationship Id="rId1171" Type="http://schemas.openxmlformats.org/officeDocument/2006/relationships/hyperlink" Target="https://twitter.com/#!/likely75463987/status/1180579551639851008" TargetMode="External" /><Relationship Id="rId1172" Type="http://schemas.openxmlformats.org/officeDocument/2006/relationships/hyperlink" Target="https://twitter.com/#!/likely75463987/status/1180579551639851008" TargetMode="External" /><Relationship Id="rId1173" Type="http://schemas.openxmlformats.org/officeDocument/2006/relationships/hyperlink" Target="https://twitter.com/#!/likely75463987/status/1180579551639851008" TargetMode="External" /><Relationship Id="rId1174" Type="http://schemas.openxmlformats.org/officeDocument/2006/relationships/hyperlink" Target="https://twitter.com/#!/likely75463987/status/1180579551639851008" TargetMode="External" /><Relationship Id="rId1175" Type="http://schemas.openxmlformats.org/officeDocument/2006/relationships/hyperlink" Target="https://twitter.com/#!/likely75463987/status/1180579551639851008" TargetMode="External" /><Relationship Id="rId1176" Type="http://schemas.openxmlformats.org/officeDocument/2006/relationships/hyperlink" Target="https://twitter.com/#!/chidambara09/status/1180313557658849282" TargetMode="External" /><Relationship Id="rId1177" Type="http://schemas.openxmlformats.org/officeDocument/2006/relationships/hyperlink" Target="https://twitter.com/#!/chidambara09/status/1181062825814319104" TargetMode="External" /><Relationship Id="rId1178" Type="http://schemas.openxmlformats.org/officeDocument/2006/relationships/hyperlink" Target="https://twitter.com/#!/docassar/status/1181011136482828289" TargetMode="External" /><Relationship Id="rId1179" Type="http://schemas.openxmlformats.org/officeDocument/2006/relationships/hyperlink" Target="https://twitter.com/#!/chidambara09/status/1181065785134829569" TargetMode="External" /><Relationship Id="rId1180" Type="http://schemas.openxmlformats.org/officeDocument/2006/relationships/hyperlink" Target="https://twitter.com/#!/docassar/status/1181011136482828289" TargetMode="External" /><Relationship Id="rId1181" Type="http://schemas.openxmlformats.org/officeDocument/2006/relationships/hyperlink" Target="https://twitter.com/#!/chidambara09/status/1181065785134829569" TargetMode="External" /><Relationship Id="rId1182" Type="http://schemas.openxmlformats.org/officeDocument/2006/relationships/hyperlink" Target="https://twitter.com/#!/docassar/status/1181011136482828289" TargetMode="External" /><Relationship Id="rId1183" Type="http://schemas.openxmlformats.org/officeDocument/2006/relationships/hyperlink" Target="https://twitter.com/#!/chidambara09/status/1181065785134829569" TargetMode="External" /><Relationship Id="rId1184" Type="http://schemas.openxmlformats.org/officeDocument/2006/relationships/hyperlink" Target="https://twitter.com/#!/docassar/status/1181011136482828289" TargetMode="External" /><Relationship Id="rId1185" Type="http://schemas.openxmlformats.org/officeDocument/2006/relationships/hyperlink" Target="https://twitter.com/#!/chidambara09/status/1177118038337835008" TargetMode="External" /><Relationship Id="rId1186" Type="http://schemas.openxmlformats.org/officeDocument/2006/relationships/hyperlink" Target="https://twitter.com/#!/chidambara09/status/1181065785134829569" TargetMode="External" /><Relationship Id="rId1187" Type="http://schemas.openxmlformats.org/officeDocument/2006/relationships/hyperlink" Target="https://twitter.com/#!/docassar/status/1181011136482828289" TargetMode="External" /><Relationship Id="rId1188" Type="http://schemas.openxmlformats.org/officeDocument/2006/relationships/hyperlink" Target="https://twitter.com/#!/chidambara09/status/1177117078639144960" TargetMode="External" /><Relationship Id="rId1189" Type="http://schemas.openxmlformats.org/officeDocument/2006/relationships/hyperlink" Target="https://twitter.com/#!/chidambara09/status/1177118038337835008" TargetMode="External" /><Relationship Id="rId1190" Type="http://schemas.openxmlformats.org/officeDocument/2006/relationships/hyperlink" Target="https://twitter.com/#!/chidambara09/status/1181062825814319104" TargetMode="External" /><Relationship Id="rId1191" Type="http://schemas.openxmlformats.org/officeDocument/2006/relationships/hyperlink" Target="https://twitter.com/#!/chidambara09/status/1181065785134829569" TargetMode="External" /><Relationship Id="rId1192" Type="http://schemas.openxmlformats.org/officeDocument/2006/relationships/hyperlink" Target="https://twitter.com/#!/chidambara09/status/1180311779898904576" TargetMode="External" /><Relationship Id="rId1193" Type="http://schemas.openxmlformats.org/officeDocument/2006/relationships/hyperlink" Target="https://twitter.com/#!/chidambara09/status/1180311791546454016" TargetMode="External" /><Relationship Id="rId1194" Type="http://schemas.openxmlformats.org/officeDocument/2006/relationships/hyperlink" Target="https://twitter.com/#!/chidambara09/status/1181250722110664704" TargetMode="External" /><Relationship Id="rId1195" Type="http://schemas.openxmlformats.org/officeDocument/2006/relationships/hyperlink" Target="https://twitter.com/#!/chidambara09/status/1181250743384199168" TargetMode="External" /><Relationship Id="rId1196" Type="http://schemas.openxmlformats.org/officeDocument/2006/relationships/hyperlink" Target="https://twitter.com/#!/chidambara09/status/1181250755375714305" TargetMode="External" /><Relationship Id="rId1197" Type="http://schemas.openxmlformats.org/officeDocument/2006/relationships/hyperlink" Target="https://twitter.com/#!/mihkal/status/1177509737820127235" TargetMode="External" /><Relationship Id="rId1198" Type="http://schemas.openxmlformats.org/officeDocument/2006/relationships/hyperlink" Target="https://twitter.com/#!/mihkal/status/1180538386039353344" TargetMode="External" /><Relationship Id="rId1199" Type="http://schemas.openxmlformats.org/officeDocument/2006/relationships/hyperlink" Target="https://twitter.com/#!/docassar/status/1181011136482828289" TargetMode="External" /><Relationship Id="rId1200" Type="http://schemas.openxmlformats.org/officeDocument/2006/relationships/hyperlink" Target="https://twitter.com/#!/chidambara09/status/1176914370669924352" TargetMode="External" /><Relationship Id="rId1201" Type="http://schemas.openxmlformats.org/officeDocument/2006/relationships/hyperlink" Target="https://twitter.com/#!/chidambara09/status/1177117078639144960" TargetMode="External" /><Relationship Id="rId1202" Type="http://schemas.openxmlformats.org/officeDocument/2006/relationships/hyperlink" Target="https://twitter.com/#!/chidambara09/status/1177118038337835008" TargetMode="External" /><Relationship Id="rId1203" Type="http://schemas.openxmlformats.org/officeDocument/2006/relationships/hyperlink" Target="https://twitter.com/#!/chidambara09/status/1181062825814319104" TargetMode="External" /><Relationship Id="rId1204" Type="http://schemas.openxmlformats.org/officeDocument/2006/relationships/hyperlink" Target="https://twitter.com/#!/chidambara09/status/1181065785134829569" TargetMode="External" /><Relationship Id="rId1205" Type="http://schemas.openxmlformats.org/officeDocument/2006/relationships/hyperlink" Target="https://twitter.com/#!/chidambara09/status/1181251598015549440" TargetMode="External" /><Relationship Id="rId1206" Type="http://schemas.openxmlformats.org/officeDocument/2006/relationships/hyperlink" Target="https://twitter.com/#!/owen_ubd/status/1177481396773720065" TargetMode="External" /><Relationship Id="rId1207" Type="http://schemas.openxmlformats.org/officeDocument/2006/relationships/hyperlink" Target="https://twitter.com/#!/owen_ubd/status/1177481396773720065" TargetMode="External" /><Relationship Id="rId1208" Type="http://schemas.openxmlformats.org/officeDocument/2006/relationships/hyperlink" Target="https://twitter.com/#!/owen_ubd/status/1177642002856517633" TargetMode="External" /><Relationship Id="rId1209" Type="http://schemas.openxmlformats.org/officeDocument/2006/relationships/hyperlink" Target="https://twitter.com/#!/owen_ubd/status/1177642002856517633" TargetMode="External" /><Relationship Id="rId1210" Type="http://schemas.openxmlformats.org/officeDocument/2006/relationships/hyperlink" Target="https://twitter.com/#!/jon_swords/status/1177538486045483009" TargetMode="External" /><Relationship Id="rId1211" Type="http://schemas.openxmlformats.org/officeDocument/2006/relationships/hyperlink" Target="https://twitter.com/#!/docassar/status/1179572387685261312" TargetMode="External" /><Relationship Id="rId1212" Type="http://schemas.openxmlformats.org/officeDocument/2006/relationships/hyperlink" Target="https://twitter.com/#!/docassar/status/1180304489124958208" TargetMode="External" /><Relationship Id="rId1213" Type="http://schemas.openxmlformats.org/officeDocument/2006/relationships/hyperlink" Target="https://twitter.com/#!/docassar/status/1180304541834723328" TargetMode="External" /><Relationship Id="rId1214" Type="http://schemas.openxmlformats.org/officeDocument/2006/relationships/hyperlink" Target="https://twitter.com/#!/docassar/status/1181244033999523846" TargetMode="External" /><Relationship Id="rId1215" Type="http://schemas.openxmlformats.org/officeDocument/2006/relationships/hyperlink" Target="https://twitter.com/#!/docassar/status/1181244082322051072" TargetMode="External" /><Relationship Id="rId1216" Type="http://schemas.openxmlformats.org/officeDocument/2006/relationships/hyperlink" Target="https://twitter.com/#!/docassar/status/1181244129323487234" TargetMode="External" /><Relationship Id="rId1217" Type="http://schemas.openxmlformats.org/officeDocument/2006/relationships/hyperlink" Target="https://twitter.com/#!/chidambara09/status/1181251598015549440" TargetMode="External" /><Relationship Id="rId1218" Type="http://schemas.openxmlformats.org/officeDocument/2006/relationships/hyperlink" Target="https://twitter.com/#!/docassar/status/1179572387685261312" TargetMode="External" /><Relationship Id="rId1219" Type="http://schemas.openxmlformats.org/officeDocument/2006/relationships/hyperlink" Target="https://twitter.com/#!/docassar/status/1180304489124958208" TargetMode="External" /><Relationship Id="rId1220" Type="http://schemas.openxmlformats.org/officeDocument/2006/relationships/hyperlink" Target="https://twitter.com/#!/docassar/status/1180304541834723328" TargetMode="External" /><Relationship Id="rId1221" Type="http://schemas.openxmlformats.org/officeDocument/2006/relationships/hyperlink" Target="https://twitter.com/#!/docassar/status/1181244033999523846" TargetMode="External" /><Relationship Id="rId1222" Type="http://schemas.openxmlformats.org/officeDocument/2006/relationships/hyperlink" Target="https://twitter.com/#!/docassar/status/1181244082322051072" TargetMode="External" /><Relationship Id="rId1223" Type="http://schemas.openxmlformats.org/officeDocument/2006/relationships/hyperlink" Target="https://twitter.com/#!/docassar/status/1181244129323487234" TargetMode="External" /><Relationship Id="rId1224" Type="http://schemas.openxmlformats.org/officeDocument/2006/relationships/hyperlink" Target="https://twitter.com/#!/chidambara09/status/1181251598015549440" TargetMode="External" /><Relationship Id="rId1225" Type="http://schemas.openxmlformats.org/officeDocument/2006/relationships/hyperlink" Target="https://twitter.com/#!/jacomyma/status/1065517606139060224" TargetMode="External" /><Relationship Id="rId1226" Type="http://schemas.openxmlformats.org/officeDocument/2006/relationships/hyperlink" Target="https://twitter.com/#!/jacomyma/status/1179449395777085440" TargetMode="External" /><Relationship Id="rId1227" Type="http://schemas.openxmlformats.org/officeDocument/2006/relationships/hyperlink" Target="https://twitter.com/#!/jacomyma/status/1179472313252745217" TargetMode="External" /><Relationship Id="rId1228" Type="http://schemas.openxmlformats.org/officeDocument/2006/relationships/hyperlink" Target="https://twitter.com/#!/docassar/status/1179572387685261312" TargetMode="External" /><Relationship Id="rId1229" Type="http://schemas.openxmlformats.org/officeDocument/2006/relationships/hyperlink" Target="https://twitter.com/#!/docassar/status/1180304489124958208" TargetMode="External" /><Relationship Id="rId1230" Type="http://schemas.openxmlformats.org/officeDocument/2006/relationships/hyperlink" Target="https://twitter.com/#!/docassar/status/1180304541834723328" TargetMode="External" /><Relationship Id="rId1231" Type="http://schemas.openxmlformats.org/officeDocument/2006/relationships/hyperlink" Target="https://twitter.com/#!/docassar/status/1181244033999523846" TargetMode="External" /><Relationship Id="rId1232" Type="http://schemas.openxmlformats.org/officeDocument/2006/relationships/hyperlink" Target="https://twitter.com/#!/docassar/status/1181244082322051072" TargetMode="External" /><Relationship Id="rId1233" Type="http://schemas.openxmlformats.org/officeDocument/2006/relationships/hyperlink" Target="https://twitter.com/#!/docassar/status/1181244129323487234" TargetMode="External" /><Relationship Id="rId1234" Type="http://schemas.openxmlformats.org/officeDocument/2006/relationships/hyperlink" Target="https://twitter.com/#!/chidambara09/status/1180311779898904576" TargetMode="External" /><Relationship Id="rId1235" Type="http://schemas.openxmlformats.org/officeDocument/2006/relationships/hyperlink" Target="https://twitter.com/#!/chidambara09/status/1180311791546454016" TargetMode="External" /><Relationship Id="rId1236" Type="http://schemas.openxmlformats.org/officeDocument/2006/relationships/hyperlink" Target="https://twitter.com/#!/chidambara09/status/1181250722110664704" TargetMode="External" /><Relationship Id="rId1237" Type="http://schemas.openxmlformats.org/officeDocument/2006/relationships/hyperlink" Target="https://twitter.com/#!/chidambara09/status/1181250743384199168" TargetMode="External" /><Relationship Id="rId1238" Type="http://schemas.openxmlformats.org/officeDocument/2006/relationships/hyperlink" Target="https://twitter.com/#!/chidambara09/status/1181251598015549440" TargetMode="External" /><Relationship Id="rId1239" Type="http://schemas.openxmlformats.org/officeDocument/2006/relationships/hyperlink" Target="https://twitter.com/#!/mihkal/status/1177509737820127235" TargetMode="External" /><Relationship Id="rId1240" Type="http://schemas.openxmlformats.org/officeDocument/2006/relationships/hyperlink" Target="https://twitter.com/#!/mihkal/status/1180538386039353344" TargetMode="External" /><Relationship Id="rId1241" Type="http://schemas.openxmlformats.org/officeDocument/2006/relationships/hyperlink" Target="https://twitter.com/#!/docassar/status/1176911408988119041" TargetMode="External" /><Relationship Id="rId1242" Type="http://schemas.openxmlformats.org/officeDocument/2006/relationships/hyperlink" Target="https://twitter.com/#!/docassar/status/1179411612089946113" TargetMode="External" /><Relationship Id="rId1243" Type="http://schemas.openxmlformats.org/officeDocument/2006/relationships/hyperlink" Target="https://twitter.com/#!/docassar/status/1179572387685261312" TargetMode="External" /><Relationship Id="rId1244" Type="http://schemas.openxmlformats.org/officeDocument/2006/relationships/hyperlink" Target="https://twitter.com/#!/docassar/status/1181011136482828289" TargetMode="External" /><Relationship Id="rId1245" Type="http://schemas.openxmlformats.org/officeDocument/2006/relationships/hyperlink" Target="https://twitter.com/#!/docassar/status/1181244033999523846" TargetMode="External" /><Relationship Id="rId1246" Type="http://schemas.openxmlformats.org/officeDocument/2006/relationships/hyperlink" Target="https://twitter.com/#!/chidambara09/status/1176913037116076032" TargetMode="External" /><Relationship Id="rId1247" Type="http://schemas.openxmlformats.org/officeDocument/2006/relationships/hyperlink" Target="https://twitter.com/#!/chidambara09/status/1176914370669924352" TargetMode="External" /><Relationship Id="rId1248" Type="http://schemas.openxmlformats.org/officeDocument/2006/relationships/hyperlink" Target="https://twitter.com/#!/chidambara09/status/1177117078639144960" TargetMode="External" /><Relationship Id="rId1249" Type="http://schemas.openxmlformats.org/officeDocument/2006/relationships/hyperlink" Target="https://twitter.com/#!/chidambara09/status/1177118038337835008" TargetMode="External" /><Relationship Id="rId1250" Type="http://schemas.openxmlformats.org/officeDocument/2006/relationships/hyperlink" Target="https://twitter.com/#!/chidambara09/status/1181062825814319104" TargetMode="External" /><Relationship Id="rId1251" Type="http://schemas.openxmlformats.org/officeDocument/2006/relationships/hyperlink" Target="https://twitter.com/#!/chidambara09/status/1181065785134829569" TargetMode="External" /><Relationship Id="rId1252" Type="http://schemas.openxmlformats.org/officeDocument/2006/relationships/hyperlink" Target="https://twitter.com/#!/chidambara09/status/1181250755375714305" TargetMode="External" /><Relationship Id="rId1253" Type="http://schemas.openxmlformats.org/officeDocument/2006/relationships/hyperlink" Target="https://twitter.com/#!/chidambara09/status/1181251598015549440" TargetMode="External" /><Relationship Id="rId1254" Type="http://schemas.openxmlformats.org/officeDocument/2006/relationships/hyperlink" Target="https://twitter.com/#!/docassar/status/1176911408988119041" TargetMode="External" /><Relationship Id="rId1255" Type="http://schemas.openxmlformats.org/officeDocument/2006/relationships/hyperlink" Target="https://twitter.com/#!/docassar/status/1179411612089946113" TargetMode="External" /><Relationship Id="rId1256" Type="http://schemas.openxmlformats.org/officeDocument/2006/relationships/hyperlink" Target="https://twitter.com/#!/docassar/status/1179572387685261312" TargetMode="External" /><Relationship Id="rId1257" Type="http://schemas.openxmlformats.org/officeDocument/2006/relationships/hyperlink" Target="https://twitter.com/#!/docassar/status/1180304489124958208" TargetMode="External" /><Relationship Id="rId1258" Type="http://schemas.openxmlformats.org/officeDocument/2006/relationships/hyperlink" Target="https://twitter.com/#!/docassar/status/1180304541834723328" TargetMode="External" /><Relationship Id="rId1259" Type="http://schemas.openxmlformats.org/officeDocument/2006/relationships/hyperlink" Target="https://twitter.com/#!/docassar/status/1181244033999523846" TargetMode="External" /><Relationship Id="rId1260" Type="http://schemas.openxmlformats.org/officeDocument/2006/relationships/hyperlink" Target="https://twitter.com/#!/docassar/status/1181244082322051072" TargetMode="External" /><Relationship Id="rId1261" Type="http://schemas.openxmlformats.org/officeDocument/2006/relationships/hyperlink" Target="https://twitter.com/#!/docassar/status/1181244129323487234" TargetMode="External" /><Relationship Id="rId1262" Type="http://schemas.openxmlformats.org/officeDocument/2006/relationships/hyperlink" Target="https://twitter.com/#!/chidambara09/status/1176914370669924352" TargetMode="External" /><Relationship Id="rId1263" Type="http://schemas.openxmlformats.org/officeDocument/2006/relationships/hyperlink" Target="https://twitter.com/#!/chidambara09/status/1180311779898904576" TargetMode="External" /><Relationship Id="rId1264" Type="http://schemas.openxmlformats.org/officeDocument/2006/relationships/hyperlink" Target="https://twitter.com/#!/chidambara09/status/1180311791546454016" TargetMode="External" /><Relationship Id="rId1265" Type="http://schemas.openxmlformats.org/officeDocument/2006/relationships/hyperlink" Target="https://twitter.com/#!/chidambara09/status/1181250722110664704" TargetMode="External" /><Relationship Id="rId1266" Type="http://schemas.openxmlformats.org/officeDocument/2006/relationships/hyperlink" Target="https://twitter.com/#!/chidambara09/status/1181250743384199168" TargetMode="External" /><Relationship Id="rId1267" Type="http://schemas.openxmlformats.org/officeDocument/2006/relationships/hyperlink" Target="https://twitter.com/#!/chidambara09/status/1181250755375714305" TargetMode="External" /><Relationship Id="rId1268" Type="http://schemas.openxmlformats.org/officeDocument/2006/relationships/hyperlink" Target="https://twitter.com/#!/chidambara09/status/1181251598015549440" TargetMode="External" /><Relationship Id="rId1269" Type="http://schemas.openxmlformats.org/officeDocument/2006/relationships/hyperlink" Target="https://twitter.com/#!/jon_swords/status/1151141410369761283" TargetMode="External" /><Relationship Id="rId1270" Type="http://schemas.openxmlformats.org/officeDocument/2006/relationships/hyperlink" Target="https://twitter.com/#!/jon_swords/status/1177538486045483009" TargetMode="External" /><Relationship Id="rId1271" Type="http://schemas.openxmlformats.org/officeDocument/2006/relationships/hyperlink" Target="https://twitter.com/#!/jon_swords/status/1177860703706910721" TargetMode="External" /><Relationship Id="rId1272" Type="http://schemas.openxmlformats.org/officeDocument/2006/relationships/hyperlink" Target="https://twitter.com/#!/docassar/status/1179572387685261312" TargetMode="External" /><Relationship Id="rId1273" Type="http://schemas.openxmlformats.org/officeDocument/2006/relationships/hyperlink" Target="https://twitter.com/#!/docassar/status/1180304489124958208" TargetMode="External" /><Relationship Id="rId1274" Type="http://schemas.openxmlformats.org/officeDocument/2006/relationships/hyperlink" Target="https://twitter.com/#!/docassar/status/1180304541834723328" TargetMode="External" /><Relationship Id="rId1275" Type="http://schemas.openxmlformats.org/officeDocument/2006/relationships/hyperlink" Target="https://twitter.com/#!/docassar/status/1181244033999523846" TargetMode="External" /><Relationship Id="rId1276" Type="http://schemas.openxmlformats.org/officeDocument/2006/relationships/hyperlink" Target="https://twitter.com/#!/docassar/status/1181244082322051072" TargetMode="External" /><Relationship Id="rId1277" Type="http://schemas.openxmlformats.org/officeDocument/2006/relationships/hyperlink" Target="https://twitter.com/#!/docassar/status/1181244129323487234" TargetMode="External" /><Relationship Id="rId1278" Type="http://schemas.openxmlformats.org/officeDocument/2006/relationships/hyperlink" Target="https://twitter.com/#!/chidambara09/status/1180311779898904576" TargetMode="External" /><Relationship Id="rId1279" Type="http://schemas.openxmlformats.org/officeDocument/2006/relationships/hyperlink" Target="https://twitter.com/#!/chidambara09/status/1180311791546454016" TargetMode="External" /><Relationship Id="rId1280" Type="http://schemas.openxmlformats.org/officeDocument/2006/relationships/hyperlink" Target="https://twitter.com/#!/chidambara09/status/1181250722110664704" TargetMode="External" /><Relationship Id="rId1281" Type="http://schemas.openxmlformats.org/officeDocument/2006/relationships/hyperlink" Target="https://twitter.com/#!/chidambara09/status/1181250743384199168" TargetMode="External" /><Relationship Id="rId1282" Type="http://schemas.openxmlformats.org/officeDocument/2006/relationships/hyperlink" Target="https://twitter.com/#!/chidambara09/status/1181250755375714305" TargetMode="External" /><Relationship Id="rId1283" Type="http://schemas.openxmlformats.org/officeDocument/2006/relationships/hyperlink" Target="https://twitter.com/#!/chidambara09/status/1181251598015549440" TargetMode="External" /><Relationship Id="rId1284" Type="http://schemas.openxmlformats.org/officeDocument/2006/relationships/hyperlink" Target="https://twitter.com/#!/netwarsystem/status/1177906530131144704" TargetMode="External" /><Relationship Id="rId1285" Type="http://schemas.openxmlformats.org/officeDocument/2006/relationships/hyperlink" Target="https://twitter.com/#!/netwarsystem/status/1177908041099857921" TargetMode="External" /><Relationship Id="rId1286" Type="http://schemas.openxmlformats.org/officeDocument/2006/relationships/hyperlink" Target="https://twitter.com/#!/netwarsystem/status/1181026965655916544" TargetMode="External" /><Relationship Id="rId1287" Type="http://schemas.openxmlformats.org/officeDocument/2006/relationships/hyperlink" Target="https://twitter.com/#!/netwarsystem/status/1181029315724509184" TargetMode="External" /><Relationship Id="rId1288" Type="http://schemas.openxmlformats.org/officeDocument/2006/relationships/hyperlink" Target="https://twitter.com/#!/netwarsystem/status/1181031254457606147" TargetMode="External" /><Relationship Id="rId1289" Type="http://schemas.openxmlformats.org/officeDocument/2006/relationships/hyperlink" Target="https://twitter.com/#!/netwarsystem/status/1181031316294262786" TargetMode="External" /><Relationship Id="rId1290" Type="http://schemas.openxmlformats.org/officeDocument/2006/relationships/hyperlink" Target="https://twitter.com/#!/docassar/status/1176911408988119041" TargetMode="External" /><Relationship Id="rId1291" Type="http://schemas.openxmlformats.org/officeDocument/2006/relationships/hyperlink" Target="https://twitter.com/#!/docassar/status/1179411612089946113" TargetMode="External" /><Relationship Id="rId1292" Type="http://schemas.openxmlformats.org/officeDocument/2006/relationships/hyperlink" Target="https://twitter.com/#!/docassar/status/1179572387685261312" TargetMode="External" /><Relationship Id="rId1293" Type="http://schemas.openxmlformats.org/officeDocument/2006/relationships/hyperlink" Target="https://twitter.com/#!/docassar/status/1180304489124958208" TargetMode="External" /><Relationship Id="rId1294" Type="http://schemas.openxmlformats.org/officeDocument/2006/relationships/hyperlink" Target="https://twitter.com/#!/docassar/status/1180304541834723328" TargetMode="External" /><Relationship Id="rId1295" Type="http://schemas.openxmlformats.org/officeDocument/2006/relationships/hyperlink" Target="https://twitter.com/#!/docassar/status/1181244033999523846" TargetMode="External" /><Relationship Id="rId1296" Type="http://schemas.openxmlformats.org/officeDocument/2006/relationships/hyperlink" Target="https://twitter.com/#!/docassar/status/1181244082322051072" TargetMode="External" /><Relationship Id="rId1297" Type="http://schemas.openxmlformats.org/officeDocument/2006/relationships/hyperlink" Target="https://twitter.com/#!/docassar/status/1181244129323487234" TargetMode="External" /><Relationship Id="rId1298" Type="http://schemas.openxmlformats.org/officeDocument/2006/relationships/hyperlink" Target="https://twitter.com/#!/chidambara09/status/1176913037116076032" TargetMode="External" /><Relationship Id="rId1299" Type="http://schemas.openxmlformats.org/officeDocument/2006/relationships/hyperlink" Target="https://twitter.com/#!/chidambara09/status/1176914370669924352" TargetMode="External" /><Relationship Id="rId1300" Type="http://schemas.openxmlformats.org/officeDocument/2006/relationships/hyperlink" Target="https://twitter.com/#!/chidambara09/status/1180311779898904576" TargetMode="External" /><Relationship Id="rId1301" Type="http://schemas.openxmlformats.org/officeDocument/2006/relationships/hyperlink" Target="https://twitter.com/#!/chidambara09/status/1180311791546454016" TargetMode="External" /><Relationship Id="rId1302" Type="http://schemas.openxmlformats.org/officeDocument/2006/relationships/hyperlink" Target="https://twitter.com/#!/chidambara09/status/1181250722110664704" TargetMode="External" /><Relationship Id="rId1303" Type="http://schemas.openxmlformats.org/officeDocument/2006/relationships/hyperlink" Target="https://twitter.com/#!/chidambara09/status/1181250743384199168" TargetMode="External" /><Relationship Id="rId1304" Type="http://schemas.openxmlformats.org/officeDocument/2006/relationships/hyperlink" Target="https://twitter.com/#!/chidambara09/status/1181250755375714305" TargetMode="External" /><Relationship Id="rId1305" Type="http://schemas.openxmlformats.org/officeDocument/2006/relationships/hyperlink" Target="https://twitter.com/#!/chidambara09/status/1181251598015549440" TargetMode="External" /><Relationship Id="rId1306" Type="http://schemas.openxmlformats.org/officeDocument/2006/relationships/hyperlink" Target="https://twitter.com/#!/docassar/status/1176911408988119041" TargetMode="External" /><Relationship Id="rId1307" Type="http://schemas.openxmlformats.org/officeDocument/2006/relationships/hyperlink" Target="https://twitter.com/#!/docassar/status/1176911408988119041" TargetMode="External" /><Relationship Id="rId1308" Type="http://schemas.openxmlformats.org/officeDocument/2006/relationships/hyperlink" Target="https://twitter.com/#!/docassar/status/1179411612089946113" TargetMode="External" /><Relationship Id="rId1309" Type="http://schemas.openxmlformats.org/officeDocument/2006/relationships/hyperlink" Target="https://twitter.com/#!/docassar/status/1179411612089946113" TargetMode="External" /><Relationship Id="rId1310" Type="http://schemas.openxmlformats.org/officeDocument/2006/relationships/hyperlink" Target="https://twitter.com/#!/docassar/status/1179572387685261312" TargetMode="External" /><Relationship Id="rId1311" Type="http://schemas.openxmlformats.org/officeDocument/2006/relationships/hyperlink" Target="https://twitter.com/#!/docassar/status/1179572387685261312" TargetMode="External" /><Relationship Id="rId1312" Type="http://schemas.openxmlformats.org/officeDocument/2006/relationships/hyperlink" Target="https://twitter.com/#!/docassar/status/1180304489124958208" TargetMode="External" /><Relationship Id="rId1313" Type="http://schemas.openxmlformats.org/officeDocument/2006/relationships/hyperlink" Target="https://twitter.com/#!/docassar/status/1180304489124958208" TargetMode="External" /><Relationship Id="rId1314" Type="http://schemas.openxmlformats.org/officeDocument/2006/relationships/hyperlink" Target="https://twitter.com/#!/docassar/status/1180304541834723328" TargetMode="External" /><Relationship Id="rId1315" Type="http://schemas.openxmlformats.org/officeDocument/2006/relationships/hyperlink" Target="https://twitter.com/#!/docassar/status/1180304541834723328" TargetMode="External" /><Relationship Id="rId1316" Type="http://schemas.openxmlformats.org/officeDocument/2006/relationships/hyperlink" Target="https://twitter.com/#!/docassar/status/1181011136482828289" TargetMode="External" /><Relationship Id="rId1317" Type="http://schemas.openxmlformats.org/officeDocument/2006/relationships/hyperlink" Target="https://twitter.com/#!/docassar/status/1181011136482828289" TargetMode="External" /><Relationship Id="rId1318" Type="http://schemas.openxmlformats.org/officeDocument/2006/relationships/hyperlink" Target="https://twitter.com/#!/docassar/status/1181244033999523846" TargetMode="External" /><Relationship Id="rId1319" Type="http://schemas.openxmlformats.org/officeDocument/2006/relationships/hyperlink" Target="https://twitter.com/#!/docassar/status/1181244033999523846" TargetMode="External" /><Relationship Id="rId1320" Type="http://schemas.openxmlformats.org/officeDocument/2006/relationships/hyperlink" Target="https://twitter.com/#!/docassar/status/1181244082322051072" TargetMode="External" /><Relationship Id="rId1321" Type="http://schemas.openxmlformats.org/officeDocument/2006/relationships/hyperlink" Target="https://twitter.com/#!/docassar/status/1181244082322051072" TargetMode="External" /><Relationship Id="rId1322" Type="http://schemas.openxmlformats.org/officeDocument/2006/relationships/hyperlink" Target="https://twitter.com/#!/docassar/status/1181244129323487234" TargetMode="External" /><Relationship Id="rId1323" Type="http://schemas.openxmlformats.org/officeDocument/2006/relationships/hyperlink" Target="https://twitter.com/#!/docassar/status/1181244129323487234" TargetMode="External" /><Relationship Id="rId1324" Type="http://schemas.openxmlformats.org/officeDocument/2006/relationships/hyperlink" Target="https://twitter.com/#!/chidambara09/status/1176913037116076032" TargetMode="External" /><Relationship Id="rId1325" Type="http://schemas.openxmlformats.org/officeDocument/2006/relationships/hyperlink" Target="https://twitter.com/#!/chidambara09/status/1176914370669924352" TargetMode="External" /><Relationship Id="rId1326" Type="http://schemas.openxmlformats.org/officeDocument/2006/relationships/hyperlink" Target="https://twitter.com/#!/chidambara09/status/1180311779898904576" TargetMode="External" /><Relationship Id="rId1327" Type="http://schemas.openxmlformats.org/officeDocument/2006/relationships/hyperlink" Target="https://twitter.com/#!/chidambara09/status/1180311791546454016" TargetMode="External" /><Relationship Id="rId1328" Type="http://schemas.openxmlformats.org/officeDocument/2006/relationships/hyperlink" Target="https://twitter.com/#!/chidambara09/status/1180313557658849282" TargetMode="External" /><Relationship Id="rId1329" Type="http://schemas.openxmlformats.org/officeDocument/2006/relationships/hyperlink" Target="https://twitter.com/#!/chidambara09/status/1181062825814319104" TargetMode="External" /><Relationship Id="rId1330" Type="http://schemas.openxmlformats.org/officeDocument/2006/relationships/hyperlink" Target="https://twitter.com/#!/chidambara09/status/1181065785134829569" TargetMode="External" /><Relationship Id="rId1331" Type="http://schemas.openxmlformats.org/officeDocument/2006/relationships/hyperlink" Target="https://twitter.com/#!/chidambara09/status/1181250722110664704" TargetMode="External" /><Relationship Id="rId1332" Type="http://schemas.openxmlformats.org/officeDocument/2006/relationships/hyperlink" Target="https://twitter.com/#!/chidambara09/status/1181250743384199168" TargetMode="External" /><Relationship Id="rId1333" Type="http://schemas.openxmlformats.org/officeDocument/2006/relationships/hyperlink" Target="https://twitter.com/#!/chidambara09/status/1181250755375714305" TargetMode="External" /><Relationship Id="rId1334" Type="http://schemas.openxmlformats.org/officeDocument/2006/relationships/hyperlink" Target="https://twitter.com/#!/chidambara09/status/1181251598015549440" TargetMode="External" /><Relationship Id="rId1335" Type="http://schemas.openxmlformats.org/officeDocument/2006/relationships/hyperlink" Target="https://twitter.com/#!/chidambara09/status/1176913037116076032" TargetMode="External" /><Relationship Id="rId1336" Type="http://schemas.openxmlformats.org/officeDocument/2006/relationships/hyperlink" Target="https://twitter.com/#!/chidambara09/status/1176914370669924352" TargetMode="External" /><Relationship Id="rId1337" Type="http://schemas.openxmlformats.org/officeDocument/2006/relationships/hyperlink" Target="https://twitter.com/#!/chidambara09/status/1177117078639144960" TargetMode="External" /><Relationship Id="rId1338" Type="http://schemas.openxmlformats.org/officeDocument/2006/relationships/hyperlink" Target="https://twitter.com/#!/chidambara09/status/1177118038337835008" TargetMode="External" /><Relationship Id="rId1339" Type="http://schemas.openxmlformats.org/officeDocument/2006/relationships/hyperlink" Target="https://twitter.com/#!/chidambara09/status/1180311779898904576" TargetMode="External" /><Relationship Id="rId1340" Type="http://schemas.openxmlformats.org/officeDocument/2006/relationships/hyperlink" Target="https://twitter.com/#!/chidambara09/status/1180311791546454016" TargetMode="External" /><Relationship Id="rId1341" Type="http://schemas.openxmlformats.org/officeDocument/2006/relationships/hyperlink" Target="https://twitter.com/#!/chidambara09/status/1181062825814319104" TargetMode="External" /><Relationship Id="rId1342" Type="http://schemas.openxmlformats.org/officeDocument/2006/relationships/hyperlink" Target="https://twitter.com/#!/chidambara09/status/1181065785134829569" TargetMode="External" /><Relationship Id="rId1343" Type="http://schemas.openxmlformats.org/officeDocument/2006/relationships/hyperlink" Target="https://twitter.com/#!/chidambara09/status/1181250722110664704" TargetMode="External" /><Relationship Id="rId1344" Type="http://schemas.openxmlformats.org/officeDocument/2006/relationships/hyperlink" Target="https://twitter.com/#!/chidambara09/status/1181250743384199168" TargetMode="External" /><Relationship Id="rId1345" Type="http://schemas.openxmlformats.org/officeDocument/2006/relationships/hyperlink" Target="https://twitter.com/#!/chidambara09/status/1181250755375714305" TargetMode="External" /><Relationship Id="rId1346" Type="http://schemas.openxmlformats.org/officeDocument/2006/relationships/hyperlink" Target="https://twitter.com/#!/chidambara09/status/1181251598015549440" TargetMode="External" /><Relationship Id="rId1347" Type="http://schemas.openxmlformats.org/officeDocument/2006/relationships/hyperlink" Target="https://twitter.com/#!/naqiadaud/status/1181434677535662080" TargetMode="External" /><Relationship Id="rId1348" Type="http://schemas.openxmlformats.org/officeDocument/2006/relationships/hyperlink" Target="https://twitter.com/#!/ethejournal/status/1180030056476872705" TargetMode="External" /><Relationship Id="rId1349" Type="http://schemas.openxmlformats.org/officeDocument/2006/relationships/hyperlink" Target="https://twitter.com/#!/elc_uoc/status/1181481087048003584" TargetMode="External" /><Relationship Id="rId1350" Type="http://schemas.openxmlformats.org/officeDocument/2006/relationships/hyperlink" Target="https://twitter.com/#!/jarango/status/1181584357569392640" TargetMode="External" /><Relationship Id="rId1351" Type="http://schemas.openxmlformats.org/officeDocument/2006/relationships/hyperlink" Target="https://twitter.com/#!/digitacy/status/1181197931073998848" TargetMode="External" /><Relationship Id="rId1352" Type="http://schemas.openxmlformats.org/officeDocument/2006/relationships/hyperlink" Target="https://twitter.com/#!/screamingfrog/status/1180907089608286214" TargetMode="External" /><Relationship Id="rId1353" Type="http://schemas.openxmlformats.org/officeDocument/2006/relationships/hyperlink" Target="https://twitter.com/#!/digitacy/status/1180905596305977344" TargetMode="External" /><Relationship Id="rId1354" Type="http://schemas.openxmlformats.org/officeDocument/2006/relationships/hyperlink" Target="https://twitter.com/#!/digitacy/status/1181197931073998848" TargetMode="External" /><Relationship Id="rId1355" Type="http://schemas.openxmlformats.org/officeDocument/2006/relationships/hyperlink" Target="https://twitter.com/#!/digitacy/status/1181610235145916418" TargetMode="External" /><Relationship Id="rId1356" Type="http://schemas.openxmlformats.org/officeDocument/2006/relationships/hyperlink" Target="https://twitter.com/#!/screamingfrog/status/1180907089608286214" TargetMode="External" /><Relationship Id="rId1357" Type="http://schemas.openxmlformats.org/officeDocument/2006/relationships/hyperlink" Target="https://twitter.com/#!/digitacy/status/1180905596305977344" TargetMode="External" /><Relationship Id="rId1358" Type="http://schemas.openxmlformats.org/officeDocument/2006/relationships/hyperlink" Target="https://twitter.com/#!/digitacy/status/1181197931073998848" TargetMode="External" /><Relationship Id="rId1359" Type="http://schemas.openxmlformats.org/officeDocument/2006/relationships/hyperlink" Target="https://twitter.com/#!/digitacy/status/1181610235145916418" TargetMode="External" /><Relationship Id="rId1360" Type="http://schemas.openxmlformats.org/officeDocument/2006/relationships/hyperlink" Target="https://twitter.com/#!/screamingfrog/status/1180907018326040576" TargetMode="External" /><Relationship Id="rId1361" Type="http://schemas.openxmlformats.org/officeDocument/2006/relationships/hyperlink" Target="https://twitter.com/#!/screamingfrog/status/1180907018326040576" TargetMode="External" /><Relationship Id="rId1362" Type="http://schemas.openxmlformats.org/officeDocument/2006/relationships/hyperlink" Target="https://twitter.com/#!/screamingfrog/status/1180907089608286214" TargetMode="External" /><Relationship Id="rId1363" Type="http://schemas.openxmlformats.org/officeDocument/2006/relationships/hyperlink" Target="https://twitter.com/#!/screamingfrog/status/1180907089608286214" TargetMode="External" /><Relationship Id="rId1364" Type="http://schemas.openxmlformats.org/officeDocument/2006/relationships/hyperlink" Target="https://twitter.com/#!/digitacy/status/1180905596305977344" TargetMode="External" /><Relationship Id="rId1365" Type="http://schemas.openxmlformats.org/officeDocument/2006/relationships/hyperlink" Target="https://twitter.com/#!/digitacy/status/1181197931073998848" TargetMode="External" /><Relationship Id="rId1366" Type="http://schemas.openxmlformats.org/officeDocument/2006/relationships/hyperlink" Target="https://twitter.com/#!/digitacy/status/1181610235145916418" TargetMode="External" /><Relationship Id="rId1367" Type="http://schemas.openxmlformats.org/officeDocument/2006/relationships/hyperlink" Target="https://twitter.com/#!/digitacy/status/1181610235145916418" TargetMode="External" /><Relationship Id="rId1368" Type="http://schemas.openxmlformats.org/officeDocument/2006/relationships/hyperlink" Target="https://twitter.com/#!/louisrosenfeld/status/1181583733373190145" TargetMode="External" /><Relationship Id="rId1369" Type="http://schemas.openxmlformats.org/officeDocument/2006/relationships/hyperlink" Target="https://twitter.com/#!/stlxcon/status/1181611656423641091" TargetMode="External" /><Relationship Id="rId1370" Type="http://schemas.openxmlformats.org/officeDocument/2006/relationships/hyperlink" Target="https://twitter.com/#!/rubaalhassani/status/1181612324941127680" TargetMode="External" /><Relationship Id="rId1371" Type="http://schemas.openxmlformats.org/officeDocument/2006/relationships/hyperlink" Target="https://twitter.com/#!/rubaalhassani/status/1181614682068733953" TargetMode="External" /><Relationship Id="rId1372" Type="http://schemas.openxmlformats.org/officeDocument/2006/relationships/hyperlink" Target="https://twitter.com/#!/luca/status/1181617968859533312" TargetMode="External" /><Relationship Id="rId1373" Type="http://schemas.openxmlformats.org/officeDocument/2006/relationships/hyperlink" Target="https://twitter.com/#!/rubaalhassani/status/1181612324941127680" TargetMode="External" /><Relationship Id="rId1374" Type="http://schemas.openxmlformats.org/officeDocument/2006/relationships/hyperlink" Target="https://twitter.com/#!/rubaalhassani/status/1181614682068733953" TargetMode="External" /><Relationship Id="rId1375" Type="http://schemas.openxmlformats.org/officeDocument/2006/relationships/hyperlink" Target="https://twitter.com/#!/luca/status/1181617968859533312" TargetMode="External" /><Relationship Id="rId1376" Type="http://schemas.openxmlformats.org/officeDocument/2006/relationships/hyperlink" Target="https://twitter.com/#!/rubaalhassani/status/1181612324941127680" TargetMode="External" /><Relationship Id="rId1377" Type="http://schemas.openxmlformats.org/officeDocument/2006/relationships/hyperlink" Target="https://twitter.com/#!/rubaalhassani/status/1181614682068733953" TargetMode="External" /><Relationship Id="rId1378" Type="http://schemas.openxmlformats.org/officeDocument/2006/relationships/hyperlink" Target="https://twitter.com/#!/luca/status/1181617968859533312" TargetMode="External" /><Relationship Id="rId1379" Type="http://schemas.openxmlformats.org/officeDocument/2006/relationships/hyperlink" Target="https://twitter.com/#!/luca/status/1022860061411094530" TargetMode="External" /><Relationship Id="rId1380" Type="http://schemas.openxmlformats.org/officeDocument/2006/relationships/hyperlink" Target="https://twitter.com/#!/doriantaylor/status/1181632978012606464" TargetMode="External" /><Relationship Id="rId1381" Type="http://schemas.openxmlformats.org/officeDocument/2006/relationships/hyperlink" Target="https://twitter.com/#!/digitacy/status/1180905596305977344" TargetMode="External" /><Relationship Id="rId1382" Type="http://schemas.openxmlformats.org/officeDocument/2006/relationships/hyperlink" Target="https://twitter.com/#!/_marisela_10/status/1181686402284740609" TargetMode="External" /><Relationship Id="rId1383" Type="http://schemas.openxmlformats.org/officeDocument/2006/relationships/hyperlink" Target="https://twitter.com/#!/_marisela_10/status/1181686402284740609" TargetMode="External" /><Relationship Id="rId1384" Type="http://schemas.openxmlformats.org/officeDocument/2006/relationships/hyperlink" Target="https://twitter.com/#!/dsampaolo/status/1181702004370001931" TargetMode="External" /><Relationship Id="rId1385" Type="http://schemas.openxmlformats.org/officeDocument/2006/relationships/hyperlink" Target="https://twitter.com/#!/adrienrusso/status/1181704696538566658" TargetMode="External" /><Relationship Id="rId1386" Type="http://schemas.openxmlformats.org/officeDocument/2006/relationships/hyperlink" Target="https://twitter.com/#!/dsampaolo/status/1181702004370001931" TargetMode="External" /><Relationship Id="rId1387" Type="http://schemas.openxmlformats.org/officeDocument/2006/relationships/hyperlink" Target="https://twitter.com/#!/adrienrusso/status/1181704696538566658" TargetMode="External" /><Relationship Id="rId1388" Type="http://schemas.openxmlformats.org/officeDocument/2006/relationships/hyperlink" Target="https://twitter.com/#!/dsampaolo/status/1181702004370001931" TargetMode="External" /><Relationship Id="rId1389" Type="http://schemas.openxmlformats.org/officeDocument/2006/relationships/hyperlink" Target="https://twitter.com/#!/adrienrusso/status/1181704696538566658" TargetMode="External" /><Relationship Id="rId1390" Type="http://schemas.openxmlformats.org/officeDocument/2006/relationships/hyperlink" Target="https://api.twitter.com/1.1/geo/id/97bcdfca1a2dca59.json" TargetMode="External" /><Relationship Id="rId1391" Type="http://schemas.openxmlformats.org/officeDocument/2006/relationships/comments" Target="../comments1.xml" /><Relationship Id="rId1392" Type="http://schemas.openxmlformats.org/officeDocument/2006/relationships/vmlDrawing" Target="../drawings/vmlDrawing1.vml" /><Relationship Id="rId1393" Type="http://schemas.openxmlformats.org/officeDocument/2006/relationships/table" Target="../tables/table1.xml" /><Relationship Id="rId13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utormentor.blogspot.com/2015/05/report-looks-at-tutormentor-conferences.html" TargetMode="External" /><Relationship Id="rId2" Type="http://schemas.openxmlformats.org/officeDocument/2006/relationships/hyperlink" Target="http://www.tutormentorconference.org/ConferenceMaps.htm" TargetMode="External" /><Relationship Id="rId3" Type="http://schemas.openxmlformats.org/officeDocument/2006/relationships/hyperlink" Target="https://twitter.com/josh_tapley/status/1176946318616518657" TargetMode="External" /><Relationship Id="rId4" Type="http://schemas.openxmlformats.org/officeDocument/2006/relationships/hyperlink" Target="https://github.com/gephi/gephi/wiki/Fruchterman-Reingold" TargetMode="External" /><Relationship Id="rId5" Type="http://schemas.openxmlformats.org/officeDocument/2006/relationships/hyperlink" Target="https://twitter.com/ismailfahmi/status/1177254823885803520" TargetMode="External" /><Relationship Id="rId6" Type="http://schemas.openxmlformats.org/officeDocument/2006/relationships/hyperlink" Target="https://www.youtube.com/watch?v=8EU_iRikAEw&amp;feature=youtu.be" TargetMode="External" /><Relationship Id="rId7" Type="http://schemas.openxmlformats.org/officeDocument/2006/relationships/hyperlink" Target="https://gephi.org/" TargetMode="External" /><Relationship Id="rId8" Type="http://schemas.openxmlformats.org/officeDocument/2006/relationships/hyperlink" Target="https://www.youtube.com/watch?v=2FqM4gKeNO4&amp;feature=youtu.be&amp;t=341" TargetMode="External" /><Relationship Id="rId9" Type="http://schemas.openxmlformats.org/officeDocument/2006/relationships/hyperlink" Target="https://educacioncontinuada.uniandes.edu.co/index.php/es/nuestra-oferta/2091_curso-teoria-de-grafos-analisis-de-datos-y-sus-aplicaciones" TargetMode="External" /><Relationship Id="rId10" Type="http://schemas.openxmlformats.org/officeDocument/2006/relationships/hyperlink" Target="https://gephi.org/" TargetMode="External" /><Relationship Id="rId11" Type="http://schemas.openxmlformats.org/officeDocument/2006/relationships/hyperlink" Target="https://www.youtube.com/watch?v=dhQ3TucrSvs" TargetMode="External" /><Relationship Id="rId12" Type="http://schemas.openxmlformats.org/officeDocument/2006/relationships/hyperlink" Target="https://cartorezo.wordpress.com/2019/10/02/cash-investigation-sur-les-travailleurs-de-lia-les-politiques-manquent-dintelligence/" TargetMode="External" /><Relationship Id="rId13" Type="http://schemas.openxmlformats.org/officeDocument/2006/relationships/hyperlink" Target="https://github.com/schochastics/snahelper" TargetMode="External" /><Relationship Id="rId14" Type="http://schemas.openxmlformats.org/officeDocument/2006/relationships/hyperlink" Target="https://gephi.wordpress.com/2017/09/26/gephi-0-9-2-a-new-csv-importer/" TargetMode="External" /><Relationship Id="rId15" Type="http://schemas.openxmlformats.org/officeDocument/2006/relationships/hyperlink" Target="https://www.linkedin.com/slink?code=gQyrApk" TargetMode="External" /><Relationship Id="rId16" Type="http://schemas.openxmlformats.org/officeDocument/2006/relationships/hyperlink" Target="https://educationaltechnologyjournal.springeropen.com/articles/10.1186/s41239-019-0167-9" TargetMode="External" /><Relationship Id="rId17" Type="http://schemas.openxmlformats.org/officeDocument/2006/relationships/hyperlink" Target="https://nodexlgraphgallery.org/Pages/Graph.aspx?graphID=211983" TargetMode="External" /><Relationship Id="rId18" Type="http://schemas.openxmlformats.org/officeDocument/2006/relationships/hyperlink" Target="https://twitter.com/RajapintaCo/status/1171438469526126594" TargetMode="External" /><Relationship Id="rId19" Type="http://schemas.openxmlformats.org/officeDocument/2006/relationships/hyperlink" Target="https://github.com/AntonioCheca/MTGG" TargetMode="External" /><Relationship Id="rId20" Type="http://schemas.openxmlformats.org/officeDocument/2006/relationships/hyperlink" Target="https://maladesimaginaires.github.io/intnetviz/" TargetMode="External" /><Relationship Id="rId21" Type="http://schemas.openxmlformats.org/officeDocument/2006/relationships/hyperlink" Target="http://www.martingrandjean.ch/network-visualization-shakespeare/" TargetMode="External" /><Relationship Id="rId22" Type="http://schemas.openxmlformats.org/officeDocument/2006/relationships/hyperlink" Target="https://nodexlgraphgallery.org/Pages/Graph.aspx?graphID=211805" TargetMode="External" /><Relationship Id="rId23" Type="http://schemas.openxmlformats.org/officeDocument/2006/relationships/hyperlink" Target="https://nodexlgraphgallery.org/Pages/Graph.aspx?graphID=211983" TargetMode="External" /><Relationship Id="rId24" Type="http://schemas.openxmlformats.org/officeDocument/2006/relationships/hyperlink" Target="https://nodexlgraphgallery.org/Pages/Graph.aspx?graphID=211805" TargetMode="External" /><Relationship Id="rId25" Type="http://schemas.openxmlformats.org/officeDocument/2006/relationships/hyperlink" Target="https://nodexlgraphgallery.org/Pages/Graph.aspx?graphID=211983" TargetMode="External" /><Relationship Id="rId26" Type="http://schemas.openxmlformats.org/officeDocument/2006/relationships/hyperlink" Target="https://nodexlgraphgallery.org/Pages/Graph.aspx?graphID=210977" TargetMode="External" /><Relationship Id="rId27" Type="http://schemas.openxmlformats.org/officeDocument/2006/relationships/hyperlink" Target="https://nodexlgraphgallery.org/Pages/Graph.aspx?graphID=210977" TargetMode="External" /><Relationship Id="rId28" Type="http://schemas.openxmlformats.org/officeDocument/2006/relationships/hyperlink" Target="https://nodexlgraphgallery.org/Pages/Graph.aspx?graphID=210977" TargetMode="External" /><Relationship Id="rId29" Type="http://schemas.openxmlformats.org/officeDocument/2006/relationships/hyperlink" Target="https://nodexlgraphgallery.org/Pages/Graph.aspx?graphID=210977" TargetMode="External" /><Relationship Id="rId30" Type="http://schemas.openxmlformats.org/officeDocument/2006/relationships/hyperlink" Target="https://nodexlgraphgallery.org/Pages/Graph.aspx?graphID=209537" TargetMode="External" /><Relationship Id="rId31" Type="http://schemas.openxmlformats.org/officeDocument/2006/relationships/hyperlink" Target="https://nodexlgraphgallery.org/Pages/Graph.aspx?graphID=209537" TargetMode="External" /><Relationship Id="rId32" Type="http://schemas.openxmlformats.org/officeDocument/2006/relationships/hyperlink" Target="https://nodexlgraphgallery.org/Pages/Graph.aspx?graphID=209537" TargetMode="External" /><Relationship Id="rId33" Type="http://schemas.openxmlformats.org/officeDocument/2006/relationships/hyperlink" Target="https://nodexlgraphgallery.org/Pages/Graph.aspx?graphID=211805" TargetMode="External" /><Relationship Id="rId34" Type="http://schemas.openxmlformats.org/officeDocument/2006/relationships/hyperlink" Target="https://nodexlgraphgallery.org/Pages/Graph.aspx?graphID=209909" TargetMode="External" /><Relationship Id="rId35" Type="http://schemas.openxmlformats.org/officeDocument/2006/relationships/hyperlink" Target="https://nodexlgraphgallery.org/Pages/Graph.aspx?graphID=209909" TargetMode="External" /><Relationship Id="rId36" Type="http://schemas.openxmlformats.org/officeDocument/2006/relationships/hyperlink" Target="https://nodexlgraphgallery.org/Pages/Graph.aspx?graphID=211983" TargetMode="External" /><Relationship Id="rId37" Type="http://schemas.openxmlformats.org/officeDocument/2006/relationships/hyperlink" Target="https://nodexlgraphgallery.org/Pages/Graph.aspx?graphID=211805" TargetMode="External" /><Relationship Id="rId38" Type="http://schemas.openxmlformats.org/officeDocument/2006/relationships/hyperlink" Target="https://nodexlgraphgallery.org/Pages/Graph.aspx?graphID=211983" TargetMode="External" /><Relationship Id="rId39" Type="http://schemas.openxmlformats.org/officeDocument/2006/relationships/hyperlink" Target="https://nodexlgraphgallery.org/Pages/Graph.aspx?graphID=211805" TargetMode="External" /><Relationship Id="rId40" Type="http://schemas.openxmlformats.org/officeDocument/2006/relationships/hyperlink" Target="https://nodexlgraphgallery.org/Pages/Graph.aspx?graphID=211677" TargetMode="External" /><Relationship Id="rId41" Type="http://schemas.openxmlformats.org/officeDocument/2006/relationships/hyperlink" Target="https://nodexlgraphgallery.org/Pages/Graph.aspx?graphID=211677" TargetMode="External" /><Relationship Id="rId42" Type="http://schemas.openxmlformats.org/officeDocument/2006/relationships/hyperlink" Target="https://nodexlgraphgallery.org/Pages/Graph.aspx?graphID=211677" TargetMode="External" /><Relationship Id="rId43" Type="http://schemas.openxmlformats.org/officeDocument/2006/relationships/hyperlink" Target="https://twitter.com/laloumo/status/1065515482567057410" TargetMode="External" /><Relationship Id="rId44" Type="http://schemas.openxmlformats.org/officeDocument/2006/relationships/hyperlink" Target="https://digitacy.com/visualizing-ecommerce-website-structures-100m-pages-crawled/" TargetMode="External" /><Relationship Id="rId45" Type="http://schemas.openxmlformats.org/officeDocument/2006/relationships/hyperlink" Target="https://digitacy.com/visualizing-ecommerce-website-structures-100m-pages-crawled/" TargetMode="External" /><Relationship Id="rId46" Type="http://schemas.openxmlformats.org/officeDocument/2006/relationships/hyperlink" Target="https://digitacy.com/visualizing-ecommerce-website-structures-100m-pages-crawled/" TargetMode="External" /><Relationship Id="rId47" Type="http://schemas.openxmlformats.org/officeDocument/2006/relationships/hyperlink" Target="https://github.com/gephi/gephi/issues/1787" TargetMode="External" /><Relationship Id="rId48" Type="http://schemas.openxmlformats.org/officeDocument/2006/relationships/hyperlink" Target="https://pbs.twimg.com/media/EFRzcQYXYAAh40P.jpg" TargetMode="External" /><Relationship Id="rId49" Type="http://schemas.openxmlformats.org/officeDocument/2006/relationships/hyperlink" Target="https://pbs.twimg.com/media/EFUk56wWkAINRrB.png" TargetMode="External" /><Relationship Id="rId50" Type="http://schemas.openxmlformats.org/officeDocument/2006/relationships/hyperlink" Target="https://pbs.twimg.com/media/EFb67kiWwAEaJs0.jpg" TargetMode="External" /><Relationship Id="rId51" Type="http://schemas.openxmlformats.org/officeDocument/2006/relationships/hyperlink" Target="https://pbs.twimg.com/media/EFvehPYWkAEY4E6.jpg" TargetMode="External" /><Relationship Id="rId52" Type="http://schemas.openxmlformats.org/officeDocument/2006/relationships/hyperlink" Target="https://pbs.twimg.com/tweet_video_thumb/EFv-3M9UEAMmqrJ.jpg" TargetMode="External" /><Relationship Id="rId53" Type="http://schemas.openxmlformats.org/officeDocument/2006/relationships/hyperlink" Target="https://pbs.twimg.com/media/EFwHq1UWkAAP--x.jpg" TargetMode="External" /><Relationship Id="rId54" Type="http://schemas.openxmlformats.org/officeDocument/2006/relationships/hyperlink" Target="https://pbs.twimg.com/media/EFwqf2vUEAARdne.jpg" TargetMode="External" /><Relationship Id="rId55" Type="http://schemas.openxmlformats.org/officeDocument/2006/relationships/hyperlink" Target="https://pbs.twimg.com/media/EF32DcEXUAYqoR0.jpg" TargetMode="External" /><Relationship Id="rId56" Type="http://schemas.openxmlformats.org/officeDocument/2006/relationships/hyperlink" Target="https://pbs.twimg.com/media/EF6BjNAWkAcZ7cs.jpg" TargetMode="External" /><Relationship Id="rId57" Type="http://schemas.openxmlformats.org/officeDocument/2006/relationships/hyperlink" Target="https://pbs.twimg.com/media/EF9ZxwdXoAE67vf.jpg" TargetMode="External" /><Relationship Id="rId58" Type="http://schemas.openxmlformats.org/officeDocument/2006/relationships/hyperlink" Target="https://pbs.twimg.com/media/EF6clwrWwAEHaaT.png" TargetMode="External" /><Relationship Id="rId59" Type="http://schemas.openxmlformats.org/officeDocument/2006/relationships/hyperlink" Target="https://pbs.twimg.com/media/EGPb5dMU4AApwuM.jpg" TargetMode="External" /><Relationship Id="rId60" Type="http://schemas.openxmlformats.org/officeDocument/2006/relationships/hyperlink" Target="https://pbs.twimg.com/media/EGPZwrJVUAAa269.png" TargetMode="External" /><Relationship Id="rId61" Type="http://schemas.openxmlformats.org/officeDocument/2006/relationships/hyperlink" Target="https://pbs.twimg.com/media/EDjCDkFWkAEF4Pm.jpg" TargetMode="External" /><Relationship Id="rId62" Type="http://schemas.openxmlformats.org/officeDocument/2006/relationships/hyperlink" Target="https://pbs.twimg.com/media/EDjCEqNXUAEHDpx.jpg" TargetMode="External" /><Relationship Id="rId63" Type="http://schemas.openxmlformats.org/officeDocument/2006/relationships/hyperlink" Target="https://pbs.twimg.com/media/EFXsQV_VAAEW3y2.jpg" TargetMode="External" /><Relationship Id="rId64" Type="http://schemas.openxmlformats.org/officeDocument/2006/relationships/hyperlink" Target="https://pbs.twimg.com/media/D_moWPTUIAAW3kC.jpg" TargetMode="External" /><Relationship Id="rId65" Type="http://schemas.openxmlformats.org/officeDocument/2006/relationships/hyperlink" Target="https://pbs.twimg.com/media/EFjDvkMVUAA9deT.png" TargetMode="External" /><Relationship Id="rId66" Type="http://schemas.openxmlformats.org/officeDocument/2006/relationships/hyperlink" Target="https://pbs.twimg.com/media/EGR1PejWwAAdWVl.jpg" TargetMode="External" /><Relationship Id="rId67" Type="http://schemas.openxmlformats.org/officeDocument/2006/relationships/hyperlink" Target="https://pbs.twimg.com/media/EGNrUvTXUAApNZ1.jpg" TargetMode="External" /><Relationship Id="rId68" Type="http://schemas.openxmlformats.org/officeDocument/2006/relationships/hyperlink" Target="https://pbs.twimg.com/media/EGXsOT5X0AAlVpW.jpg" TargetMode="External" /><Relationship Id="rId69" Type="http://schemas.openxmlformats.org/officeDocument/2006/relationships/hyperlink" Target="https://pbs.twimg.com/ext_tw_video_thumb/1022859968142352385/pu/img/0gHeUu42XqUEV7tF.jpg" TargetMode="External" /><Relationship Id="rId70" Type="http://schemas.openxmlformats.org/officeDocument/2006/relationships/hyperlink" Target="http://pbs.twimg.com/profile_images/904076008441217024/CYV6esqx_normal.jpg" TargetMode="External" /><Relationship Id="rId71" Type="http://schemas.openxmlformats.org/officeDocument/2006/relationships/hyperlink" Target="https://pbs.twimg.com/media/EFRzcQYXYAAh40P.jpg" TargetMode="External" /><Relationship Id="rId72" Type="http://schemas.openxmlformats.org/officeDocument/2006/relationships/hyperlink" Target="http://pbs.twimg.com/profile_images/1106198763473944577/9-Ws7_kE_normal.png" TargetMode="External" /><Relationship Id="rId73" Type="http://schemas.openxmlformats.org/officeDocument/2006/relationships/hyperlink" Target="https://pbs.twimg.com/media/EFUk56wWkAINRrB.png" TargetMode="External" /><Relationship Id="rId74" Type="http://schemas.openxmlformats.org/officeDocument/2006/relationships/hyperlink" Target="http://pbs.twimg.com/profile_images/1168533473684086791/0YKd_MeE_normal.jpg" TargetMode="External" /><Relationship Id="rId75" Type="http://schemas.openxmlformats.org/officeDocument/2006/relationships/hyperlink" Target="http://pbs.twimg.com/profile_images/976682170587660288/0nb6ea1i_normal.jpg" TargetMode="External" /><Relationship Id="rId76" Type="http://schemas.openxmlformats.org/officeDocument/2006/relationships/hyperlink" Target="http://pbs.twimg.com/profile_images/137433992/twitterlogo_normal.jpg" TargetMode="External" /><Relationship Id="rId77" Type="http://schemas.openxmlformats.org/officeDocument/2006/relationships/hyperlink" Target="http://pbs.twimg.com/profile_images/1173216675119820800/fQm9Vbss_normal.jpg" TargetMode="External" /><Relationship Id="rId78" Type="http://schemas.openxmlformats.org/officeDocument/2006/relationships/hyperlink" Target="http://pbs.twimg.com/profile_images/1024655144066199552/B5tDymWq_normal.jpg" TargetMode="External" /><Relationship Id="rId79" Type="http://schemas.openxmlformats.org/officeDocument/2006/relationships/hyperlink" Target="http://pbs.twimg.com/profile_images/1169033958887231489/FoyFYYt0_normal.jpg" TargetMode="External" /><Relationship Id="rId80" Type="http://schemas.openxmlformats.org/officeDocument/2006/relationships/hyperlink" Target="http://pbs.twimg.com/profile_images/1004235176082321408/sr8WYJoB_normal.jpg" TargetMode="External" /><Relationship Id="rId81" Type="http://schemas.openxmlformats.org/officeDocument/2006/relationships/hyperlink" Target="http://pbs.twimg.com/profile_images/1176410164162977792/qaahmoT8_normal.jpg" TargetMode="External" /><Relationship Id="rId82" Type="http://schemas.openxmlformats.org/officeDocument/2006/relationships/hyperlink" Target="http://pbs.twimg.com/profile_images/1012619146121662464/0RyzU7nO_normal.jpg" TargetMode="External" /><Relationship Id="rId83" Type="http://schemas.openxmlformats.org/officeDocument/2006/relationships/hyperlink" Target="http://pbs.twimg.com/profile_images/989305200761589761/sraGd680_normal.jpg" TargetMode="External" /><Relationship Id="rId84" Type="http://schemas.openxmlformats.org/officeDocument/2006/relationships/hyperlink" Target="http://pbs.twimg.com/profile_images/1171102847150252032/8eW5MSbg_normal.jpg" TargetMode="External" /><Relationship Id="rId85" Type="http://schemas.openxmlformats.org/officeDocument/2006/relationships/hyperlink" Target="http://pbs.twimg.com/profile_images/1176666321024507904/Vo1NhJhq_normal.jpg" TargetMode="External" /><Relationship Id="rId86" Type="http://schemas.openxmlformats.org/officeDocument/2006/relationships/hyperlink" Target="http://pbs.twimg.com/profile_images/1176666321024507904/Vo1NhJhq_normal.jpg" TargetMode="External" /><Relationship Id="rId87" Type="http://schemas.openxmlformats.org/officeDocument/2006/relationships/hyperlink" Target="https://pbs.twimg.com/media/EFb67kiWwAEaJs0.jpg" TargetMode="External" /><Relationship Id="rId88" Type="http://schemas.openxmlformats.org/officeDocument/2006/relationships/hyperlink" Target="http://pbs.twimg.com/profile_images/3161411892/3d153ae77cdd6348bff77b4fef10145f_normal.jpeg" TargetMode="External" /><Relationship Id="rId89" Type="http://schemas.openxmlformats.org/officeDocument/2006/relationships/hyperlink" Target="http://pbs.twimg.com/profile_images/1097517386771644417/Avrzn88x_normal.jpg" TargetMode="External" /><Relationship Id="rId90" Type="http://schemas.openxmlformats.org/officeDocument/2006/relationships/hyperlink" Target="http://pbs.twimg.com/profile_images/1145660203599372294/LuehUDpP_normal.jpg" TargetMode="External" /><Relationship Id="rId91" Type="http://schemas.openxmlformats.org/officeDocument/2006/relationships/hyperlink" Target="http://pbs.twimg.com/profile_images/1037787653184409601/y6I6yya4_normal.jpg" TargetMode="External" /><Relationship Id="rId92" Type="http://schemas.openxmlformats.org/officeDocument/2006/relationships/hyperlink" Target="http://pbs.twimg.com/profile_images/1037787653184409601/y6I6yya4_normal.jpg" TargetMode="External" /><Relationship Id="rId93" Type="http://schemas.openxmlformats.org/officeDocument/2006/relationships/hyperlink" Target="http://pbs.twimg.com/profile_images/840117810705518594/twomBGOE_normal.jpg" TargetMode="External" /><Relationship Id="rId94" Type="http://schemas.openxmlformats.org/officeDocument/2006/relationships/hyperlink" Target="http://pbs.twimg.com/profile_images/949914271529529344/Q1BjVXX__normal.jpg" TargetMode="External" /><Relationship Id="rId95" Type="http://schemas.openxmlformats.org/officeDocument/2006/relationships/hyperlink" Target="http://pbs.twimg.com/profile_images/840117810705518594/twomBGOE_normal.jpg" TargetMode="External" /><Relationship Id="rId96" Type="http://schemas.openxmlformats.org/officeDocument/2006/relationships/hyperlink" Target="http://pbs.twimg.com/profile_images/1138333783147601921/otG5KZP8_normal.png" TargetMode="External" /><Relationship Id="rId97" Type="http://schemas.openxmlformats.org/officeDocument/2006/relationships/hyperlink" Target="http://pbs.twimg.com/profile_images/809385852115636230/DWvOo87R_normal.jpg" TargetMode="External" /><Relationship Id="rId98" Type="http://schemas.openxmlformats.org/officeDocument/2006/relationships/hyperlink" Target="http://pbs.twimg.com/profile_images/692461293589151744/XiQIRKPI_normal.jpg" TargetMode="External" /><Relationship Id="rId99" Type="http://schemas.openxmlformats.org/officeDocument/2006/relationships/hyperlink" Target="http://pbs.twimg.com/profile_images/1143889524621074432/pOff6dka_normal.jpg" TargetMode="External" /><Relationship Id="rId100" Type="http://schemas.openxmlformats.org/officeDocument/2006/relationships/hyperlink" Target="http://pbs.twimg.com/profile_images/1124434773940801536/ZGV2Ukby_normal.jpg" TargetMode="External" /><Relationship Id="rId101" Type="http://schemas.openxmlformats.org/officeDocument/2006/relationships/hyperlink" Target="http://pbs.twimg.com/profile_images/560653375243821057/0GZb6Cx1_normal.jpeg" TargetMode="External" /><Relationship Id="rId102" Type="http://schemas.openxmlformats.org/officeDocument/2006/relationships/hyperlink" Target="http://pbs.twimg.com/profile_images/1736353228/twittlogo1_normal.gif" TargetMode="External" /><Relationship Id="rId103" Type="http://schemas.openxmlformats.org/officeDocument/2006/relationships/hyperlink" Target="http://pbs.twimg.com/profile_images/2645899157/4981195db5318a195d4933b552a8e804_normal.jpeg" TargetMode="External" /><Relationship Id="rId104" Type="http://schemas.openxmlformats.org/officeDocument/2006/relationships/hyperlink" Target="http://pbs.twimg.com/profile_images/1168909317111783425/DHGWoYTi_normal.jpg" TargetMode="External" /><Relationship Id="rId105" Type="http://schemas.openxmlformats.org/officeDocument/2006/relationships/hyperlink" Target="http://pbs.twimg.com/profile_images/1148545280754761728/kNr0vIRn_normal.jpg" TargetMode="External" /><Relationship Id="rId106" Type="http://schemas.openxmlformats.org/officeDocument/2006/relationships/hyperlink" Target="http://pbs.twimg.com/profile_images/1127964940726222848/K_wizKws_normal.jpg" TargetMode="External" /><Relationship Id="rId107" Type="http://schemas.openxmlformats.org/officeDocument/2006/relationships/hyperlink" Target="https://pbs.twimg.com/media/EFvehPYWkAEY4E6.jpg" TargetMode="External" /><Relationship Id="rId108" Type="http://schemas.openxmlformats.org/officeDocument/2006/relationships/hyperlink" Target="https://pbs.twimg.com/tweet_video_thumb/EFv-3M9UEAMmqrJ.jpg" TargetMode="External" /><Relationship Id="rId109" Type="http://schemas.openxmlformats.org/officeDocument/2006/relationships/hyperlink" Target="https://pbs.twimg.com/media/EFwHq1UWkAAP--x.jpg" TargetMode="External" /><Relationship Id="rId110" Type="http://schemas.openxmlformats.org/officeDocument/2006/relationships/hyperlink" Target="http://pbs.twimg.com/profile_images/1061561055397076994/RfTmBYyh_normal.jpg" TargetMode="External" /><Relationship Id="rId111" Type="http://schemas.openxmlformats.org/officeDocument/2006/relationships/hyperlink" Target="https://pbs.twimg.com/media/EFwqf2vUEAARdne.jpg" TargetMode="External" /><Relationship Id="rId112" Type="http://schemas.openxmlformats.org/officeDocument/2006/relationships/hyperlink" Target="http://pbs.twimg.com/profile_images/553568373619957761/sm1-zLUW_normal.jpeg" TargetMode="External" /><Relationship Id="rId113" Type="http://schemas.openxmlformats.org/officeDocument/2006/relationships/hyperlink" Target="http://pbs.twimg.com/profile_images/1178962868093542400/qbToRQMT_normal.jpg" TargetMode="External" /><Relationship Id="rId114" Type="http://schemas.openxmlformats.org/officeDocument/2006/relationships/hyperlink" Target="http://pbs.twimg.com/profile_images/1167688148152934400/bs1m_DUo_normal.jpg" TargetMode="External" /><Relationship Id="rId115" Type="http://schemas.openxmlformats.org/officeDocument/2006/relationships/hyperlink" Target="http://pbs.twimg.com/profile_images/864558976649666560/Ms-xPfrI_normal.jpg" TargetMode="External" /><Relationship Id="rId116" Type="http://schemas.openxmlformats.org/officeDocument/2006/relationships/hyperlink" Target="http://pbs.twimg.com/profile_images/832932282541314048/0VUkcZDS_normal.jpg" TargetMode="External" /><Relationship Id="rId117" Type="http://schemas.openxmlformats.org/officeDocument/2006/relationships/hyperlink" Target="http://pbs.twimg.com/profile_images/957963038711304192/1j8NoQ6T_normal.jpg" TargetMode="External" /><Relationship Id="rId118" Type="http://schemas.openxmlformats.org/officeDocument/2006/relationships/hyperlink" Target="http://pbs.twimg.com/profile_images/1142629294704922627/osOwk_Fc_normal.png" TargetMode="External" /><Relationship Id="rId119" Type="http://schemas.openxmlformats.org/officeDocument/2006/relationships/hyperlink" Target="http://pbs.twimg.com/profile_images/1142629294704922627/osOwk_Fc_normal.png" TargetMode="External" /><Relationship Id="rId120" Type="http://schemas.openxmlformats.org/officeDocument/2006/relationships/hyperlink" Target="https://pbs.twimg.com/media/EF32DcEXUAYqoR0.jpg" TargetMode="External" /><Relationship Id="rId121" Type="http://schemas.openxmlformats.org/officeDocument/2006/relationships/hyperlink" Target="http://pbs.twimg.com/profile_images/1097460327065812992/FlYEwnxR_normal.png" TargetMode="External" /><Relationship Id="rId122" Type="http://schemas.openxmlformats.org/officeDocument/2006/relationships/hyperlink" Target="http://pbs.twimg.com/profile_images/1097460327065812992/FlYEwnxR_normal.png" TargetMode="External" /><Relationship Id="rId123" Type="http://schemas.openxmlformats.org/officeDocument/2006/relationships/hyperlink" Target="http://pbs.twimg.com/profile_images/421419563985543168/jRxNU8By_normal.jpeg" TargetMode="External" /><Relationship Id="rId124" Type="http://schemas.openxmlformats.org/officeDocument/2006/relationships/hyperlink" Target="http://pbs.twimg.com/profile_images/607685736574255105/j4BnO2cq_normal.jpg" TargetMode="External" /><Relationship Id="rId125" Type="http://schemas.openxmlformats.org/officeDocument/2006/relationships/hyperlink" Target="http://pbs.twimg.com/profile_images/421419563985543168/jRxNU8By_normal.jpeg" TargetMode="External" /><Relationship Id="rId126" Type="http://schemas.openxmlformats.org/officeDocument/2006/relationships/hyperlink" Target="http://pbs.twimg.com/profile_images/913589681241108480/fMQS4u-l_normal.jpg" TargetMode="External" /><Relationship Id="rId127" Type="http://schemas.openxmlformats.org/officeDocument/2006/relationships/hyperlink" Target="http://pbs.twimg.com/profile_images/1011818295916417025/P1CkbdYi_normal.jpg" TargetMode="External" /><Relationship Id="rId128" Type="http://schemas.openxmlformats.org/officeDocument/2006/relationships/hyperlink" Target="http://pbs.twimg.com/profile_images/962914644535881728/IdbYlfEc_normal.jpg" TargetMode="External" /><Relationship Id="rId129" Type="http://schemas.openxmlformats.org/officeDocument/2006/relationships/hyperlink" Target="http://pbs.twimg.com/profile_images/1139563012967133185/vtW94cv-_normal.jpg" TargetMode="External" /><Relationship Id="rId130" Type="http://schemas.openxmlformats.org/officeDocument/2006/relationships/hyperlink" Target="http://pbs.twimg.com/profile_images/1150164248464482304/8G8l3gXS_normal.jpg" TargetMode="External" /><Relationship Id="rId131" Type="http://schemas.openxmlformats.org/officeDocument/2006/relationships/hyperlink" Target="http://pbs.twimg.com/profile_images/724853119574769665/cQAq1z4r_normal.jpg" TargetMode="External" /><Relationship Id="rId132" Type="http://schemas.openxmlformats.org/officeDocument/2006/relationships/hyperlink" Target="http://pbs.twimg.com/profile_images/724853119574769665/cQAq1z4r_normal.jpg" TargetMode="External" /><Relationship Id="rId133" Type="http://schemas.openxmlformats.org/officeDocument/2006/relationships/hyperlink" Target="https://pbs.twimg.com/media/EF6BjNAWkAcZ7cs.jp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pbs.twimg.com/profile_images/421419563985543168/jRxNU8By_normal.jpeg" TargetMode="External" /><Relationship Id="rId136" Type="http://schemas.openxmlformats.org/officeDocument/2006/relationships/hyperlink" Target="http://pbs.twimg.com/profile_images/411694091538165760/WO9XkQZa_normal.jpeg" TargetMode="External" /><Relationship Id="rId137" Type="http://schemas.openxmlformats.org/officeDocument/2006/relationships/hyperlink" Target="http://pbs.twimg.com/profile_images/897890073773002752/b5kkl5nG_normal.jpg" TargetMode="External" /><Relationship Id="rId138" Type="http://schemas.openxmlformats.org/officeDocument/2006/relationships/hyperlink" Target="http://pbs.twimg.com/profile_images/561893824029421571/rPz1UutI_normal.jpeg" TargetMode="External" /><Relationship Id="rId139" Type="http://schemas.openxmlformats.org/officeDocument/2006/relationships/hyperlink" Target="http://pbs.twimg.com/profile_images/561893824029421571/rPz1UutI_normal.jpeg" TargetMode="External" /><Relationship Id="rId140" Type="http://schemas.openxmlformats.org/officeDocument/2006/relationships/hyperlink" Target="http://pbs.twimg.com/profile_images/1153246788759052288/J7imc2ho_normal.png" TargetMode="External" /><Relationship Id="rId141" Type="http://schemas.openxmlformats.org/officeDocument/2006/relationships/hyperlink" Target="http://pbs.twimg.com/profile_images/1153246788759052288/J7imc2ho_normal.png" TargetMode="External" /><Relationship Id="rId142" Type="http://schemas.openxmlformats.org/officeDocument/2006/relationships/hyperlink" Target="http://pbs.twimg.com/profile_images/1153246788759052288/J7imc2ho_normal.png" TargetMode="External" /><Relationship Id="rId143" Type="http://schemas.openxmlformats.org/officeDocument/2006/relationships/hyperlink" Target="http://pbs.twimg.com/profile_images/544807298883801088/UNPDAF_i_normal.jpeg" TargetMode="External" /><Relationship Id="rId144" Type="http://schemas.openxmlformats.org/officeDocument/2006/relationships/hyperlink" Target="http://pbs.twimg.com/profile_images/697448076773101570/NQhfaMcJ_normal.jpg" TargetMode="External" /><Relationship Id="rId145" Type="http://schemas.openxmlformats.org/officeDocument/2006/relationships/hyperlink" Target="http://pbs.twimg.com/profile_images/571421295414231040/T2wYz7Oa_normal.jpeg" TargetMode="External" /><Relationship Id="rId146" Type="http://schemas.openxmlformats.org/officeDocument/2006/relationships/hyperlink" Target="http://pbs.twimg.com/profile_images/571421295414231040/T2wYz7Oa_normal.jpeg" TargetMode="External" /><Relationship Id="rId147" Type="http://schemas.openxmlformats.org/officeDocument/2006/relationships/hyperlink" Target="http://pbs.twimg.com/profile_images/2178089097/11855760-l-39-art-illustration-d-39-un-arbre-fleuri-sur-fond-isole_normal.jpg" TargetMode="External" /><Relationship Id="rId148" Type="http://schemas.openxmlformats.org/officeDocument/2006/relationships/hyperlink" Target="http://pbs.twimg.com/profile_images/2178089097/11855760-l-39-art-illustration-d-39-un-arbre-fleuri-sur-fond-isole_normal.jpg" TargetMode="External" /><Relationship Id="rId149" Type="http://schemas.openxmlformats.org/officeDocument/2006/relationships/hyperlink" Target="https://pbs.twimg.com/media/EF9ZxwdXoAE67vf.jpg" TargetMode="External" /><Relationship Id="rId150" Type="http://schemas.openxmlformats.org/officeDocument/2006/relationships/hyperlink" Target="http://pbs.twimg.com/profile_images/1170026407260557312/Xh271wh1_normal.jpg" TargetMode="External" /><Relationship Id="rId151" Type="http://schemas.openxmlformats.org/officeDocument/2006/relationships/hyperlink" Target="http://pbs.twimg.com/profile_images/997495926611587073/z5RmyKi1_normal.jpg" TargetMode="External" /><Relationship Id="rId152" Type="http://schemas.openxmlformats.org/officeDocument/2006/relationships/hyperlink" Target="http://pbs.twimg.com/profile_images/706345865720438784/PNitK7yL_normal.jpg" TargetMode="External" /><Relationship Id="rId153" Type="http://schemas.openxmlformats.org/officeDocument/2006/relationships/hyperlink" Target="http://pbs.twimg.com/profile_images/687928482169532416/txuTx5OV_normal.jpg" TargetMode="External" /><Relationship Id="rId154" Type="http://schemas.openxmlformats.org/officeDocument/2006/relationships/hyperlink" Target="http://pbs.twimg.com/profile_images/1124622820699512833/Ec7BYH5l_normal.jpg" TargetMode="External" /><Relationship Id="rId155" Type="http://schemas.openxmlformats.org/officeDocument/2006/relationships/hyperlink" Target="http://pbs.twimg.com/profile_images/1006716805430169601/bwtyBHaT_normal.jpg" TargetMode="External" /><Relationship Id="rId156" Type="http://schemas.openxmlformats.org/officeDocument/2006/relationships/hyperlink" Target="http://pbs.twimg.com/profile_images/952858814562357248/29dpzh1w_normal.jpg" TargetMode="External" /><Relationship Id="rId157" Type="http://schemas.openxmlformats.org/officeDocument/2006/relationships/hyperlink" Target="http://pbs.twimg.com/profile_images/527523006872961025/6rR8dgJU_normal.jpeg" TargetMode="External" /><Relationship Id="rId158" Type="http://schemas.openxmlformats.org/officeDocument/2006/relationships/hyperlink" Target="http://pbs.twimg.com/profile_images/3257614392/248e3b0f160a0c091906329e5dad0261_normal.png" TargetMode="External" /><Relationship Id="rId159" Type="http://schemas.openxmlformats.org/officeDocument/2006/relationships/hyperlink" Target="http://pbs.twimg.com/profile_images/1157588958869671936/WwkI-_nh_normal.jpg" TargetMode="External" /><Relationship Id="rId160" Type="http://schemas.openxmlformats.org/officeDocument/2006/relationships/hyperlink" Target="http://pbs.twimg.com/profile_images/1062605743088680960/Ftq7bPWT_normal.jpg" TargetMode="External" /><Relationship Id="rId161" Type="http://schemas.openxmlformats.org/officeDocument/2006/relationships/hyperlink" Target="http://pbs.twimg.com/profile_images/1062605743088680960/Ftq7bPWT_normal.jpg" TargetMode="External" /><Relationship Id="rId162" Type="http://schemas.openxmlformats.org/officeDocument/2006/relationships/hyperlink" Target="http://pbs.twimg.com/profile_images/1163543066311049218/Q-3uuSBf_normal.jpg" TargetMode="External" /><Relationship Id="rId163" Type="http://schemas.openxmlformats.org/officeDocument/2006/relationships/hyperlink" Target="http://pbs.twimg.com/profile_images/2679171403/5bc192c97dd1a23ce4421a4d95b919bc_normal.png" TargetMode="External" /><Relationship Id="rId164" Type="http://schemas.openxmlformats.org/officeDocument/2006/relationships/hyperlink" Target="https://pbs.twimg.com/media/EF6clwrWwAEHaaT.png" TargetMode="External" /><Relationship Id="rId165" Type="http://schemas.openxmlformats.org/officeDocument/2006/relationships/hyperlink" Target="http://pbs.twimg.com/profile_images/1067896655993806848/xS_GqOP7_normal.jpg" TargetMode="External" /><Relationship Id="rId166" Type="http://schemas.openxmlformats.org/officeDocument/2006/relationships/hyperlink" Target="http://pbs.twimg.com/profile_images/1092517360454356992/4hEEvoac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1043464516317732864/1oOGO81F_normal.jpg" TargetMode="External" /><Relationship Id="rId169" Type="http://schemas.openxmlformats.org/officeDocument/2006/relationships/hyperlink" Target="http://pbs.twimg.com/profile_images/1175172788484747264/LNwrz4OQ_normal.jpg" TargetMode="External" /><Relationship Id="rId170" Type="http://schemas.openxmlformats.org/officeDocument/2006/relationships/hyperlink" Target="http://pbs.twimg.com/profile_images/1147172342084362240/cKvANBMd_normal.jpg" TargetMode="External" /><Relationship Id="rId171" Type="http://schemas.openxmlformats.org/officeDocument/2006/relationships/hyperlink" Target="http://pbs.twimg.com/profile_images/378800000285212152/49ee321fe647029af737a26867e8f8eb_normal.jpeg" TargetMode="External" /><Relationship Id="rId172" Type="http://schemas.openxmlformats.org/officeDocument/2006/relationships/hyperlink" Target="http://pbs.twimg.com/profile_images/994846758776836097/M8ov9Wyi_normal.jpg" TargetMode="External" /><Relationship Id="rId173" Type="http://schemas.openxmlformats.org/officeDocument/2006/relationships/hyperlink" Target="http://pbs.twimg.com/profile_images/1075497007207366656/LS15zm6Y_normal.jpg" TargetMode="External" /><Relationship Id="rId174" Type="http://schemas.openxmlformats.org/officeDocument/2006/relationships/hyperlink" Target="http://pbs.twimg.com/profile_images/1174795527486988288/UYDCE7CB_normal.jpg" TargetMode="External" /><Relationship Id="rId175" Type="http://schemas.openxmlformats.org/officeDocument/2006/relationships/hyperlink" Target="http://pbs.twimg.com/profile_images/1174795527486988288/UYDCE7CB_normal.jpg" TargetMode="External" /><Relationship Id="rId176" Type="http://schemas.openxmlformats.org/officeDocument/2006/relationships/hyperlink" Target="http://pbs.twimg.com/profile_images/1159339028761550853/YMdASxru_normal.jpg" TargetMode="External" /><Relationship Id="rId177" Type="http://schemas.openxmlformats.org/officeDocument/2006/relationships/hyperlink" Target="http://pbs.twimg.com/profile_images/1159339028761550853/YMdASxru_normal.jpg" TargetMode="External" /><Relationship Id="rId178" Type="http://schemas.openxmlformats.org/officeDocument/2006/relationships/hyperlink" Target="https://pbs.twimg.com/media/EGPb5dMU4AApwuM.jpg" TargetMode="External" /><Relationship Id="rId179" Type="http://schemas.openxmlformats.org/officeDocument/2006/relationships/hyperlink" Target="http://pbs.twimg.com/profile_images/1159339028761550853/YMdASxru_normal.jpg" TargetMode="External" /><Relationship Id="rId180" Type="http://schemas.openxmlformats.org/officeDocument/2006/relationships/hyperlink" Target="https://pbs.twimg.com/media/EGPZwrJVUAAa269.png" TargetMode="External" /><Relationship Id="rId181" Type="http://schemas.openxmlformats.org/officeDocument/2006/relationships/hyperlink" Target="http://pbs.twimg.com/profile_images/1152305127031750656/H3r0TSVW_normal.jpg" TargetMode="External" /><Relationship Id="rId182" Type="http://schemas.openxmlformats.org/officeDocument/2006/relationships/hyperlink" Target="http://pbs.twimg.com/profile_images/1012021842876551171/JFJSXYyn_normal.jpg" TargetMode="External" /><Relationship Id="rId183" Type="http://schemas.openxmlformats.org/officeDocument/2006/relationships/hyperlink" Target="http://pbs.twimg.com/profile_images/989966974250815490/mxZpvkc6_normal.jpg" TargetMode="External" /><Relationship Id="rId184" Type="http://schemas.openxmlformats.org/officeDocument/2006/relationships/hyperlink" Target="http://pbs.twimg.com/profile_images/989966974250815490/mxZpvkc6_normal.jpg" TargetMode="External" /><Relationship Id="rId185" Type="http://schemas.openxmlformats.org/officeDocument/2006/relationships/hyperlink" Target="http://pbs.twimg.com/profile_images/989966974250815490/mxZpvkc6_normal.jpg" TargetMode="External" /><Relationship Id="rId186" Type="http://schemas.openxmlformats.org/officeDocument/2006/relationships/hyperlink" Target="http://pbs.twimg.com/profile_images/1004708592031854592/RByEz26V_normal.jpg" TargetMode="External" /><Relationship Id="rId187" Type="http://schemas.openxmlformats.org/officeDocument/2006/relationships/hyperlink" Target="http://pbs.twimg.com/profile_images/1004708592031854592/RByEz26V_normal.jpg" TargetMode="External" /><Relationship Id="rId188" Type="http://schemas.openxmlformats.org/officeDocument/2006/relationships/hyperlink" Target="http://pbs.twimg.com/profile_images/1004708592031854592/RByEz26V_normal.jpg" TargetMode="External" /><Relationship Id="rId189" Type="http://schemas.openxmlformats.org/officeDocument/2006/relationships/hyperlink" Target="http://pbs.twimg.com/profile_images/549477928493264896/UCgbD7LW_normal.jpeg" TargetMode="External" /><Relationship Id="rId190" Type="http://schemas.openxmlformats.org/officeDocument/2006/relationships/hyperlink" Target="http://pbs.twimg.com/profile_images/1031843601129455617/r3x5W7Zr_normal.jpg" TargetMode="External" /><Relationship Id="rId191" Type="http://schemas.openxmlformats.org/officeDocument/2006/relationships/hyperlink" Target="http://pbs.twimg.com/profile_images/1855021756/NewDesign_Social_normal.jpg" TargetMode="External" /><Relationship Id="rId192" Type="http://schemas.openxmlformats.org/officeDocument/2006/relationships/hyperlink" Target="http://pbs.twimg.com/profile_images/1153193466618359809/n6RWQLml_normal.jpg" TargetMode="External" /><Relationship Id="rId193" Type="http://schemas.openxmlformats.org/officeDocument/2006/relationships/hyperlink" Target="http://pbs.twimg.com/profile_images/956112831845404672/8OQY7Ezm_normal.jpg" TargetMode="External" /><Relationship Id="rId194" Type="http://schemas.openxmlformats.org/officeDocument/2006/relationships/hyperlink" Target="http://pbs.twimg.com/profile_images/930806761459736576/9cX_lrSY_normal.jpg" TargetMode="External" /><Relationship Id="rId195" Type="http://schemas.openxmlformats.org/officeDocument/2006/relationships/hyperlink" Target="http://pbs.twimg.com/profile_images/1172681996423892993/fEf1fj8N_normal.jpg" TargetMode="External" /><Relationship Id="rId196" Type="http://schemas.openxmlformats.org/officeDocument/2006/relationships/hyperlink" Target="http://pbs.twimg.com/profile_images/993645134372798469/pAZy1Q6j_normal.jpg" TargetMode="External" /><Relationship Id="rId197" Type="http://schemas.openxmlformats.org/officeDocument/2006/relationships/hyperlink" Target="http://pbs.twimg.com/profile_images/993645134372798469/pAZy1Q6j_normal.jpg" TargetMode="External" /><Relationship Id="rId198" Type="http://schemas.openxmlformats.org/officeDocument/2006/relationships/hyperlink" Target="http://pbs.twimg.com/profile_images/993645134372798469/pAZy1Q6j_normal.jpg" TargetMode="External" /><Relationship Id="rId199" Type="http://schemas.openxmlformats.org/officeDocument/2006/relationships/hyperlink" Target="http://pbs.twimg.com/profile_images/993645134372798469/pAZy1Q6j_normal.jpg" TargetMode="External" /><Relationship Id="rId200" Type="http://schemas.openxmlformats.org/officeDocument/2006/relationships/hyperlink" Target="http://pbs.twimg.com/profile_images/993645134372798469/pAZy1Q6j_normal.jpg" TargetMode="External" /><Relationship Id="rId201" Type="http://schemas.openxmlformats.org/officeDocument/2006/relationships/hyperlink" Target="http://pbs.twimg.com/profile_images/993645134372798469/pAZy1Q6j_normal.jpg" TargetMode="External" /><Relationship Id="rId202" Type="http://schemas.openxmlformats.org/officeDocument/2006/relationships/hyperlink" Target="http://pbs.twimg.com/profile_images/760774125522518016/jhzjWv0i_normal.jpg" TargetMode="External" /><Relationship Id="rId203" Type="http://schemas.openxmlformats.org/officeDocument/2006/relationships/hyperlink" Target="http://pbs.twimg.com/profile_images/1137012768303931392/_YNnZ4rm_normal.jpg" TargetMode="External" /><Relationship Id="rId204" Type="http://schemas.openxmlformats.org/officeDocument/2006/relationships/hyperlink" Target="http://pbs.twimg.com/profile_images/760774125522518016/jhzjWv0i_normal.jpg" TargetMode="External" /><Relationship Id="rId205" Type="http://schemas.openxmlformats.org/officeDocument/2006/relationships/hyperlink" Target="https://pbs.twimg.com/media/EDjCDkFWkAEF4Pm.jpg" TargetMode="External" /><Relationship Id="rId206" Type="http://schemas.openxmlformats.org/officeDocument/2006/relationships/hyperlink" Target="https://pbs.twimg.com/media/EDjCEqNXUAEHDpx.jpg" TargetMode="External" /><Relationship Id="rId207" Type="http://schemas.openxmlformats.org/officeDocument/2006/relationships/hyperlink" Target="https://pbs.twimg.com/media/EFXsQV_VAAEW3y2.jpg" TargetMode="External" /><Relationship Id="rId208" Type="http://schemas.openxmlformats.org/officeDocument/2006/relationships/hyperlink" Target="http://pbs.twimg.com/profile_images/760774125522518016/jhzjWv0i_normal.jpg" TargetMode="External" /><Relationship Id="rId209" Type="http://schemas.openxmlformats.org/officeDocument/2006/relationships/hyperlink" Target="http://pbs.twimg.com/profile_images/1404245782/igeek_normal.jpg" TargetMode="External" /><Relationship Id="rId210" Type="http://schemas.openxmlformats.org/officeDocument/2006/relationships/hyperlink" Target="http://pbs.twimg.com/profile_images/760774125522518016/jhzjWv0i_normal.jpg" TargetMode="External" /><Relationship Id="rId211" Type="http://schemas.openxmlformats.org/officeDocument/2006/relationships/hyperlink" Target="http://pbs.twimg.com/profile_images/760774125522518016/jhzjWv0i_normal.jpg" TargetMode="External" /><Relationship Id="rId212" Type="http://schemas.openxmlformats.org/officeDocument/2006/relationships/hyperlink" Target="http://pbs.twimg.com/profile_images/1137012768303931392/_YNnZ4rm_normal.jp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pbs.twimg.com/profile_images/993645134372798469/pAZy1Q6j_normal.jpg" TargetMode="External" /><Relationship Id="rId215" Type="http://schemas.openxmlformats.org/officeDocument/2006/relationships/hyperlink" Target="http://pbs.twimg.com/profile_images/760774125522518016/jhzjWv0i_normal.jpg" TargetMode="External" /><Relationship Id="rId216" Type="http://schemas.openxmlformats.org/officeDocument/2006/relationships/hyperlink" Target="http://pbs.twimg.com/profile_images/760774125522518016/jhzjWv0i_normal.jpg" TargetMode="External" /><Relationship Id="rId217" Type="http://schemas.openxmlformats.org/officeDocument/2006/relationships/hyperlink" Target="http://pbs.twimg.com/profile_images/760774125522518016/jhzjWv0i_normal.jpg" TargetMode="External" /><Relationship Id="rId218" Type="http://schemas.openxmlformats.org/officeDocument/2006/relationships/hyperlink" Target="http://pbs.twimg.com/profile_images/760774125522518016/jhzjWv0i_normal.jpg" TargetMode="External" /><Relationship Id="rId219" Type="http://schemas.openxmlformats.org/officeDocument/2006/relationships/hyperlink" Target="http://pbs.twimg.com/profile_images/760774125522518016/jhzjWv0i_normal.jpg" TargetMode="External" /><Relationship Id="rId220" Type="http://schemas.openxmlformats.org/officeDocument/2006/relationships/hyperlink" Target="http://pbs.twimg.com/profile_images/760774125522518016/jhzjWv0i_normal.jpg" TargetMode="External" /><Relationship Id="rId221" Type="http://schemas.openxmlformats.org/officeDocument/2006/relationships/hyperlink" Target="http://pbs.twimg.com/profile_images/2679171403/5bc192c97dd1a23ce4421a4d95b919bc_normal.png" TargetMode="External" /><Relationship Id="rId222" Type="http://schemas.openxmlformats.org/officeDocument/2006/relationships/hyperlink" Target="http://pbs.twimg.com/profile_images/760774125522518016/jhzjWv0i_normal.jpg" TargetMode="External" /><Relationship Id="rId223" Type="http://schemas.openxmlformats.org/officeDocument/2006/relationships/hyperlink" Target="http://pbs.twimg.com/profile_images/993645134372798469/pAZy1Q6j_normal.jpg" TargetMode="External" /><Relationship Id="rId224" Type="http://schemas.openxmlformats.org/officeDocument/2006/relationships/hyperlink" Target="http://pbs.twimg.com/profile_images/993645134372798469/pAZy1Q6j_normal.jpg" TargetMode="External" /><Relationship Id="rId225" Type="http://schemas.openxmlformats.org/officeDocument/2006/relationships/hyperlink" Target="http://pbs.twimg.com/profile_images/561893824029421571/rPz1UutI_normal.jpeg" TargetMode="External" /><Relationship Id="rId226" Type="http://schemas.openxmlformats.org/officeDocument/2006/relationships/hyperlink" Target="https://pbs.twimg.com/media/D_moWPTUIAAW3kC.jpg" TargetMode="External" /><Relationship Id="rId227" Type="http://schemas.openxmlformats.org/officeDocument/2006/relationships/hyperlink" Target="https://pbs.twimg.com/media/EFjDvkMVUAA9deT.png" TargetMode="External" /><Relationship Id="rId228" Type="http://schemas.openxmlformats.org/officeDocument/2006/relationships/hyperlink" Target="http://pbs.twimg.com/profile_images/722622196640657409/Si74pFI2_normal.jpg" TargetMode="External" /><Relationship Id="rId229" Type="http://schemas.openxmlformats.org/officeDocument/2006/relationships/hyperlink" Target="http://pbs.twimg.com/profile_images/882539662509830144/A_bWjgya_normal.jpg" TargetMode="External" /><Relationship Id="rId230" Type="http://schemas.openxmlformats.org/officeDocument/2006/relationships/hyperlink" Target="http://pbs.twimg.com/profile_images/1111110094316408832/OKZqAHmU_normal.jpg" TargetMode="External" /><Relationship Id="rId231" Type="http://schemas.openxmlformats.org/officeDocument/2006/relationships/hyperlink" Target="https://pbs.twimg.com/media/EGR1PejWwAAdWVl.jpg" TargetMode="External" /><Relationship Id="rId232" Type="http://schemas.openxmlformats.org/officeDocument/2006/relationships/hyperlink" Target="http://pbs.twimg.com/profile_images/1080491328314712066/w5BwvUyi_normal.jpg" TargetMode="External" /><Relationship Id="rId233" Type="http://schemas.openxmlformats.org/officeDocument/2006/relationships/hyperlink" Target="https://pbs.twimg.com/media/EGNrUvTXUAApNZ1.jpg" TargetMode="External" /><Relationship Id="rId234" Type="http://schemas.openxmlformats.org/officeDocument/2006/relationships/hyperlink" Target="https://pbs.twimg.com/media/EGXsOT5X0AAlVpW.jpg" TargetMode="External" /><Relationship Id="rId235" Type="http://schemas.openxmlformats.org/officeDocument/2006/relationships/hyperlink" Target="http://pbs.twimg.com/profile_images/1080491328314712066/w5BwvUyi_normal.jpg" TargetMode="External" /><Relationship Id="rId236" Type="http://schemas.openxmlformats.org/officeDocument/2006/relationships/hyperlink" Target="http://pbs.twimg.com/profile_images/465966833070112768/F6-U7OZf_normal.jpeg" TargetMode="External" /><Relationship Id="rId237" Type="http://schemas.openxmlformats.org/officeDocument/2006/relationships/hyperlink" Target="http://pbs.twimg.com/profile_images/966026562809278464/hd0I-1zF_normal.jpg" TargetMode="External" /><Relationship Id="rId238" Type="http://schemas.openxmlformats.org/officeDocument/2006/relationships/hyperlink" Target="http://pbs.twimg.com/profile_images/1143210553617321989/L0VZ1B8o_normal.jpg" TargetMode="External" /><Relationship Id="rId239" Type="http://schemas.openxmlformats.org/officeDocument/2006/relationships/hyperlink" Target="http://pbs.twimg.com/profile_images/1143210553617321989/L0VZ1B8o_normal.jpg" TargetMode="External" /><Relationship Id="rId240" Type="http://schemas.openxmlformats.org/officeDocument/2006/relationships/hyperlink" Target="http://pbs.twimg.com/profile_images/1055807149786439680/sQiHu-95_normal.jpg" TargetMode="External" /><Relationship Id="rId241" Type="http://schemas.openxmlformats.org/officeDocument/2006/relationships/hyperlink" Target="https://pbs.twimg.com/ext_tw_video_thumb/1022859968142352385/pu/img/0gHeUu42XqUEV7tF.jpg" TargetMode="External" /><Relationship Id="rId242" Type="http://schemas.openxmlformats.org/officeDocument/2006/relationships/hyperlink" Target="http://pbs.twimg.com/profile_images/699014291224027136/1C5iuqAB_normal.jpg" TargetMode="External" /><Relationship Id="rId243" Type="http://schemas.openxmlformats.org/officeDocument/2006/relationships/hyperlink" Target="http://pbs.twimg.com/profile_images/1172523928516026375/2lArGbl3_normal.jpg" TargetMode="External" /><Relationship Id="rId244" Type="http://schemas.openxmlformats.org/officeDocument/2006/relationships/hyperlink" Target="http://pbs.twimg.com/profile_images/1167068531692904450/AI_BicPf_normal.jpg" TargetMode="External" /><Relationship Id="rId245" Type="http://schemas.openxmlformats.org/officeDocument/2006/relationships/hyperlink" Target="http://pbs.twimg.com/profile_images/977584785890660358/5pDTWl60_normal.jpg" TargetMode="External" /><Relationship Id="rId246" Type="http://schemas.openxmlformats.org/officeDocument/2006/relationships/hyperlink" Target="https://twitter.com/#!/xmacex/status/1176878606682902531" TargetMode="External" /><Relationship Id="rId247" Type="http://schemas.openxmlformats.org/officeDocument/2006/relationships/hyperlink" Target="https://twitter.com/#!/profstevek/status/1176692336648249344" TargetMode="External" /><Relationship Id="rId248" Type="http://schemas.openxmlformats.org/officeDocument/2006/relationships/hyperlink" Target="https://twitter.com/#!/tutormentorteam/status/1176886571745861639" TargetMode="External" /><Relationship Id="rId249" Type="http://schemas.openxmlformats.org/officeDocument/2006/relationships/hyperlink" Target="https://twitter.com/#!/tutormentorteam/status/1176887462267891712" TargetMode="External" /><Relationship Id="rId250" Type="http://schemas.openxmlformats.org/officeDocument/2006/relationships/hyperlink" Target="https://twitter.com/#!/manthorp/status/1176932730556342272" TargetMode="External" /><Relationship Id="rId251" Type="http://schemas.openxmlformats.org/officeDocument/2006/relationships/hyperlink" Target="https://twitter.com/#!/fiorellaconn/status/1176949046734401537" TargetMode="External" /><Relationship Id="rId252" Type="http://schemas.openxmlformats.org/officeDocument/2006/relationships/hyperlink" Target="https://twitter.com/#!/pollenstudio/status/1176953548489273345" TargetMode="External" /><Relationship Id="rId253" Type="http://schemas.openxmlformats.org/officeDocument/2006/relationships/hyperlink" Target="https://twitter.com/#!/avopq/status/1177010368880599041" TargetMode="External" /><Relationship Id="rId254" Type="http://schemas.openxmlformats.org/officeDocument/2006/relationships/hyperlink" Target="https://twitter.com/#!/chronic0ps/status/1177034936722829313" TargetMode="External" /><Relationship Id="rId255" Type="http://schemas.openxmlformats.org/officeDocument/2006/relationships/hyperlink" Target="https://twitter.com/#!/dendisuhubdy/status/1177114608349265921" TargetMode="External" /><Relationship Id="rId256" Type="http://schemas.openxmlformats.org/officeDocument/2006/relationships/hyperlink" Target="https://twitter.com/#!/machine_ml/status/1177118954323623937" TargetMode="External" /><Relationship Id="rId257" Type="http://schemas.openxmlformats.org/officeDocument/2006/relationships/hyperlink" Target="https://twitter.com/#!/nullnotes/status/1177179476913983488" TargetMode="External" /><Relationship Id="rId258" Type="http://schemas.openxmlformats.org/officeDocument/2006/relationships/hyperlink" Target="https://twitter.com/#!/supposeiam/status/1177183551160295426" TargetMode="External" /><Relationship Id="rId259" Type="http://schemas.openxmlformats.org/officeDocument/2006/relationships/hyperlink" Target="https://twitter.com/#!/derekr0ss/status/1177247614212796416" TargetMode="External" /><Relationship Id="rId260" Type="http://schemas.openxmlformats.org/officeDocument/2006/relationships/hyperlink" Target="https://twitter.com/#!/theosrsorg/status/1177256365099769861" TargetMode="External" /><Relationship Id="rId261" Type="http://schemas.openxmlformats.org/officeDocument/2006/relationships/hyperlink" Target="https://twitter.com/#!/chevyputrii/status/1176721581424250881" TargetMode="External" /><Relationship Id="rId262" Type="http://schemas.openxmlformats.org/officeDocument/2006/relationships/hyperlink" Target="https://twitter.com/#!/chevyputrii/status/1177380008756572160" TargetMode="External" /><Relationship Id="rId263" Type="http://schemas.openxmlformats.org/officeDocument/2006/relationships/hyperlink" Target="https://twitter.com/#!/brazoli/status/1177404297182662663" TargetMode="External" /><Relationship Id="rId264" Type="http://schemas.openxmlformats.org/officeDocument/2006/relationships/hyperlink" Target="https://twitter.com/#!/donna_close/status/1177472403867258881" TargetMode="External" /><Relationship Id="rId265" Type="http://schemas.openxmlformats.org/officeDocument/2006/relationships/hyperlink" Target="https://twitter.com/#!/misterdanielm/status/1177480678662782976" TargetMode="External" /><Relationship Id="rId266" Type="http://schemas.openxmlformats.org/officeDocument/2006/relationships/hyperlink" Target="https://twitter.com/#!/abell_design/status/1177488943572373504" TargetMode="External" /><Relationship Id="rId267" Type="http://schemas.openxmlformats.org/officeDocument/2006/relationships/hyperlink" Target="https://twitter.com/#!/owen_ubd/status/1177481396773720065" TargetMode="External" /><Relationship Id="rId268" Type="http://schemas.openxmlformats.org/officeDocument/2006/relationships/hyperlink" Target="https://twitter.com/#!/owen_ubd/status/1177642002856517633" TargetMode="External" /><Relationship Id="rId269" Type="http://schemas.openxmlformats.org/officeDocument/2006/relationships/hyperlink" Target="https://twitter.com/#!/jon_swords/status/1177538486045483009" TargetMode="External" /><Relationship Id="rId270" Type="http://schemas.openxmlformats.org/officeDocument/2006/relationships/hyperlink" Target="https://twitter.com/#!/ravagephoto/status/1177630323124953088" TargetMode="External" /><Relationship Id="rId271" Type="http://schemas.openxmlformats.org/officeDocument/2006/relationships/hyperlink" Target="https://twitter.com/#!/jon_swords/status/1177860703706910721" TargetMode="External" /><Relationship Id="rId272" Type="http://schemas.openxmlformats.org/officeDocument/2006/relationships/hyperlink" Target="https://twitter.com/#!/sjnrth/status/1177875817034141696" TargetMode="External" /><Relationship Id="rId273" Type="http://schemas.openxmlformats.org/officeDocument/2006/relationships/hyperlink" Target="https://twitter.com/#!/ooof/status/1177911489748856832" TargetMode="External" /><Relationship Id="rId274" Type="http://schemas.openxmlformats.org/officeDocument/2006/relationships/hyperlink" Target="https://twitter.com/#!/kerner_gary/status/1177984041955549184" TargetMode="External" /><Relationship Id="rId275" Type="http://schemas.openxmlformats.org/officeDocument/2006/relationships/hyperlink" Target="https://twitter.com/#!/bpellegr_econ/status/1178078495466897409" TargetMode="External" /><Relationship Id="rId276" Type="http://schemas.openxmlformats.org/officeDocument/2006/relationships/hyperlink" Target="https://twitter.com/#!/cardonanl/status/1178110626016747520" TargetMode="External" /><Relationship Id="rId277" Type="http://schemas.openxmlformats.org/officeDocument/2006/relationships/hyperlink" Target="https://twitter.com/#!/karyprem/status/1178122020648898560" TargetMode="External" /><Relationship Id="rId278" Type="http://schemas.openxmlformats.org/officeDocument/2006/relationships/hyperlink" Target="https://twitter.com/#!/biocomicals/status/1178311235353419776" TargetMode="External" /><Relationship Id="rId279" Type="http://schemas.openxmlformats.org/officeDocument/2006/relationships/hyperlink" Target="https://twitter.com/#!/debienj/status/1178369469162442752" TargetMode="External" /><Relationship Id="rId280" Type="http://schemas.openxmlformats.org/officeDocument/2006/relationships/hyperlink" Target="https://twitter.com/#!/ict690/status/1178519977353043968" TargetMode="External" /><Relationship Id="rId281" Type="http://schemas.openxmlformats.org/officeDocument/2006/relationships/hyperlink" Target="https://twitter.com/#!/mv_pereirasilva/status/1178653664644345857" TargetMode="External" /><Relationship Id="rId282" Type="http://schemas.openxmlformats.org/officeDocument/2006/relationships/hyperlink" Target="https://twitter.com/#!/danimallo1/status/1178688366675542017" TargetMode="External" /><Relationship Id="rId283" Type="http://schemas.openxmlformats.org/officeDocument/2006/relationships/hyperlink" Target="https://twitter.com/#!/ifeanyidiaye/status/1178780410295267328" TargetMode="External" /><Relationship Id="rId284" Type="http://schemas.openxmlformats.org/officeDocument/2006/relationships/hyperlink" Target="https://twitter.com/#!/herrrul/status/1178815962914545665" TargetMode="External" /><Relationship Id="rId285" Type="http://schemas.openxmlformats.org/officeDocument/2006/relationships/hyperlink" Target="https://twitter.com/#!/edcouniandes/status/1178825637768892417" TargetMode="External" /><Relationship Id="rId286" Type="http://schemas.openxmlformats.org/officeDocument/2006/relationships/hyperlink" Target="https://twitter.com/#!/vezziet/status/1178837083172945920" TargetMode="External" /><Relationship Id="rId287" Type="http://schemas.openxmlformats.org/officeDocument/2006/relationships/hyperlink" Target="https://twitter.com/#!/ialexs/status/1178863933618184194" TargetMode="External" /><Relationship Id="rId288" Type="http://schemas.openxmlformats.org/officeDocument/2006/relationships/hyperlink" Target="https://twitter.com/#!/kitsunegari13/status/1178955869742141440" TargetMode="External" /><Relationship Id="rId289" Type="http://schemas.openxmlformats.org/officeDocument/2006/relationships/hyperlink" Target="https://twitter.com/#!/segolenemathieu/status/1178956458303610880" TargetMode="External" /><Relationship Id="rId290" Type="http://schemas.openxmlformats.org/officeDocument/2006/relationships/hyperlink" Target="https://twitter.com/#!/mrminiki/status/1179147558897238016" TargetMode="External" /><Relationship Id="rId291" Type="http://schemas.openxmlformats.org/officeDocument/2006/relationships/hyperlink" Target="https://twitter.com/#!/christinelocher/status/1179159473396600835" TargetMode="External" /><Relationship Id="rId292" Type="http://schemas.openxmlformats.org/officeDocument/2006/relationships/hyperlink" Target="https://twitter.com/#!/sizuma090800/status/1179300407304024065" TargetMode="External" /><Relationship Id="rId293" Type="http://schemas.openxmlformats.org/officeDocument/2006/relationships/hyperlink" Target="https://twitter.com/#!/wietsewind/status/1177555297818349573" TargetMode="External" /><Relationship Id="rId294" Type="http://schemas.openxmlformats.org/officeDocument/2006/relationships/hyperlink" Target="https://twitter.com/#!/smellslike9/status/1177552147866693633" TargetMode="External" /><Relationship Id="rId295" Type="http://schemas.openxmlformats.org/officeDocument/2006/relationships/hyperlink" Target="https://twitter.com/#!/smellslike9/status/1179356797754322944" TargetMode="External" /><Relationship Id="rId296" Type="http://schemas.openxmlformats.org/officeDocument/2006/relationships/hyperlink" Target="https://twitter.com/#!/laloumo/status/1179369218388742144" TargetMode="External" /><Relationship Id="rId297" Type="http://schemas.openxmlformats.org/officeDocument/2006/relationships/hyperlink" Target="https://twitter.com/#!/bahs/status/1177517627645677568" TargetMode="External" /><Relationship Id="rId298" Type="http://schemas.openxmlformats.org/officeDocument/2006/relationships/hyperlink" Target="https://twitter.com/#!/bahs/status/1179371803791286272" TargetMode="External" /><Relationship Id="rId299" Type="http://schemas.openxmlformats.org/officeDocument/2006/relationships/hyperlink" Target="https://twitter.com/#!/scott_bot/status/1179413331226046464" TargetMode="External" /><Relationship Id="rId300" Type="http://schemas.openxmlformats.org/officeDocument/2006/relationships/hyperlink" Target="https://twitter.com/#!/tinkeringhuman/status/1179404223861186560" TargetMode="External" /><Relationship Id="rId301" Type="http://schemas.openxmlformats.org/officeDocument/2006/relationships/hyperlink" Target="https://twitter.com/#!/scott_bot/status/1179413467587067905" TargetMode="External" /><Relationship Id="rId302" Type="http://schemas.openxmlformats.org/officeDocument/2006/relationships/hyperlink" Target="https://twitter.com/#!/kalanicraig/status/1179417496711041030" TargetMode="External" /><Relationship Id="rId303" Type="http://schemas.openxmlformats.org/officeDocument/2006/relationships/hyperlink" Target="https://twitter.com/#!/rstatstweet/status/1179496369473675264" TargetMode="External" /><Relationship Id="rId304" Type="http://schemas.openxmlformats.org/officeDocument/2006/relationships/hyperlink" Target="https://twitter.com/#!/gdeandajauregui/status/1179496227446108160" TargetMode="External" /><Relationship Id="rId305" Type="http://schemas.openxmlformats.org/officeDocument/2006/relationships/hyperlink" Target="https://twitter.com/#!/ruydg/status/1179499806944894982" TargetMode="External" /><Relationship Id="rId306" Type="http://schemas.openxmlformats.org/officeDocument/2006/relationships/hyperlink" Target="https://twitter.com/#!/ariful7079/status/1179510912849305600" TargetMode="External" /><Relationship Id="rId307" Type="http://schemas.openxmlformats.org/officeDocument/2006/relationships/hyperlink" Target="https://twitter.com/#!/fadlan_anam/status/1177829019015770113" TargetMode="External" /><Relationship Id="rId308" Type="http://schemas.openxmlformats.org/officeDocument/2006/relationships/hyperlink" Target="https://twitter.com/#!/fadlan_anam/status/1179512939360817152" TargetMode="External" /><Relationship Id="rId309" Type="http://schemas.openxmlformats.org/officeDocument/2006/relationships/hyperlink" Target="https://twitter.com/#!/tillgrallert/status/1179522880306061313" TargetMode="External" /><Relationship Id="rId310" Type="http://schemas.openxmlformats.org/officeDocument/2006/relationships/hyperlink" Target="https://twitter.com/#!/digtalhumanatee/status/1179537263610470401" TargetMode="External" /><Relationship Id="rId311" Type="http://schemas.openxmlformats.org/officeDocument/2006/relationships/hyperlink" Target="https://twitter.com/#!/scott_bot/status/1179393236479234049" TargetMode="External" /><Relationship Id="rId312" Type="http://schemas.openxmlformats.org/officeDocument/2006/relationships/hyperlink" Target="https://twitter.com/#!/electricarchaeo/status/1179556052767006725" TargetMode="External" /><Relationship Id="rId313" Type="http://schemas.openxmlformats.org/officeDocument/2006/relationships/hyperlink" Target="https://twitter.com/#!/boogheta/status/1179446921049575424" TargetMode="External" /><Relationship Id="rId314" Type="http://schemas.openxmlformats.org/officeDocument/2006/relationships/hyperlink" Target="https://twitter.com/#!/jacomyma/status/1179449395777085440" TargetMode="External" /><Relationship Id="rId315" Type="http://schemas.openxmlformats.org/officeDocument/2006/relationships/hyperlink" Target="https://twitter.com/#!/jacomyma/status/1179472313252745217" TargetMode="External" /><Relationship Id="rId316" Type="http://schemas.openxmlformats.org/officeDocument/2006/relationships/hyperlink" Target="https://twitter.com/#!/amarlakel/status/1179470010948947970" TargetMode="External" /><Relationship Id="rId317" Type="http://schemas.openxmlformats.org/officeDocument/2006/relationships/hyperlink" Target="https://twitter.com/#!/amarlakel/status/1179624070654115840" TargetMode="External" /><Relationship Id="rId318" Type="http://schemas.openxmlformats.org/officeDocument/2006/relationships/hyperlink" Target="https://twitter.com/#!/amarlakel/status/1179440052004368388" TargetMode="External" /><Relationship Id="rId319" Type="http://schemas.openxmlformats.org/officeDocument/2006/relationships/hyperlink" Target="https://twitter.com/#!/nicolas_hu/status/1179663797553942528" TargetMode="External" /><Relationship Id="rId320" Type="http://schemas.openxmlformats.org/officeDocument/2006/relationships/hyperlink" Target="https://twitter.com/#!/reisoduke/status/1179666374379081729" TargetMode="External" /><Relationship Id="rId321" Type="http://schemas.openxmlformats.org/officeDocument/2006/relationships/hyperlink" Target="https://twitter.com/#!/g_sylvestre/status/1170983680585523200" TargetMode="External" /><Relationship Id="rId322" Type="http://schemas.openxmlformats.org/officeDocument/2006/relationships/hyperlink" Target="https://twitter.com/#!/g_sylvestre/status/1179357384080314368" TargetMode="External" /><Relationship Id="rId323" Type="http://schemas.openxmlformats.org/officeDocument/2006/relationships/hyperlink" Target="https://twitter.com/#!/competencerh2/status/1179686617646342144" TargetMode="External" /><Relationship Id="rId324" Type="http://schemas.openxmlformats.org/officeDocument/2006/relationships/hyperlink" Target="https://twitter.com/#!/competencerh2/status/1179686493629100032" TargetMode="External" /><Relationship Id="rId325" Type="http://schemas.openxmlformats.org/officeDocument/2006/relationships/hyperlink" Target="https://twitter.com/#!/alexpinto83/status/1179760346002788353" TargetMode="External" /><Relationship Id="rId326" Type="http://schemas.openxmlformats.org/officeDocument/2006/relationships/hyperlink" Target="https://twitter.com/#!/nathalie_pe/status/1179760599762386945" TargetMode="External" /><Relationship Id="rId327" Type="http://schemas.openxmlformats.org/officeDocument/2006/relationships/hyperlink" Target="https://twitter.com/#!/soychicka/status/906254599849476101" TargetMode="External" /><Relationship Id="rId328" Type="http://schemas.openxmlformats.org/officeDocument/2006/relationships/hyperlink" Target="https://twitter.com/#!/mayirmamay14/status/1179833129441353728" TargetMode="External" /><Relationship Id="rId329" Type="http://schemas.openxmlformats.org/officeDocument/2006/relationships/hyperlink" Target="https://twitter.com/#!/ethejournal/status/1180030056476872705" TargetMode="External" /><Relationship Id="rId330" Type="http://schemas.openxmlformats.org/officeDocument/2006/relationships/hyperlink" Target="https://twitter.com/#!/dl_research/status/1180033412737970176" TargetMode="External" /><Relationship Id="rId331" Type="http://schemas.openxmlformats.org/officeDocument/2006/relationships/hyperlink" Target="https://twitter.com/#!/jimmypashley/status/1180084697033932800" TargetMode="External" /><Relationship Id="rId332" Type="http://schemas.openxmlformats.org/officeDocument/2006/relationships/hyperlink" Target="https://twitter.com/#!/iottogether/status/1180305147580370944" TargetMode="External" /><Relationship Id="rId333" Type="http://schemas.openxmlformats.org/officeDocument/2006/relationships/hyperlink" Target="https://twitter.com/#!/outstandjing/status/1180361232663994368" TargetMode="External" /><Relationship Id="rId334" Type="http://schemas.openxmlformats.org/officeDocument/2006/relationships/hyperlink" Target="https://twitter.com/#!/brookskaiser/status/1180380929577095168" TargetMode="External" /><Relationship Id="rId335" Type="http://schemas.openxmlformats.org/officeDocument/2006/relationships/hyperlink" Target="https://twitter.com/#!/sbonet/status/1180398890778017792" TargetMode="External" /><Relationship Id="rId336" Type="http://schemas.openxmlformats.org/officeDocument/2006/relationships/hyperlink" Target="https://twitter.com/#!/dylanjfoster/status/1180505575953559552" TargetMode="External" /><Relationship Id="rId337" Type="http://schemas.openxmlformats.org/officeDocument/2006/relationships/hyperlink" Target="https://twitter.com/#!/dylanjfoster/status/1180505597990453248" TargetMode="External" /><Relationship Id="rId338" Type="http://schemas.openxmlformats.org/officeDocument/2006/relationships/hyperlink" Target="https://twitter.com/#!/socioviznet/status/1177826889009905664" TargetMode="External" /><Relationship Id="rId339" Type="http://schemas.openxmlformats.org/officeDocument/2006/relationships/hyperlink" Target="https://twitter.com/#!/mihkal/status/1177509737820127235" TargetMode="External" /><Relationship Id="rId340" Type="http://schemas.openxmlformats.org/officeDocument/2006/relationships/hyperlink" Target="https://twitter.com/#!/acheca7/status/1179552802638565376" TargetMode="External" /><Relationship Id="rId341" Type="http://schemas.openxmlformats.org/officeDocument/2006/relationships/hyperlink" Target="https://twitter.com/#!/acheca7/status/1180651131279687683" TargetMode="External" /><Relationship Id="rId342" Type="http://schemas.openxmlformats.org/officeDocument/2006/relationships/hyperlink" Target="https://twitter.com/#!/rya_ryzuka/status/1180671147123232768" TargetMode="External" /><Relationship Id="rId343" Type="http://schemas.openxmlformats.org/officeDocument/2006/relationships/hyperlink" Target="https://twitter.com/#!/kemp_ebooks/status/1180821082963693568" TargetMode="External" /><Relationship Id="rId344" Type="http://schemas.openxmlformats.org/officeDocument/2006/relationships/hyperlink" Target="https://twitter.com/#!/gutewebsites/status/1180921745718611969" TargetMode="External" /><Relationship Id="rId345" Type="http://schemas.openxmlformats.org/officeDocument/2006/relationships/hyperlink" Target="https://twitter.com/#!/omo_west12/status/1180923411981316104" TargetMode="External" /><Relationship Id="rId346" Type="http://schemas.openxmlformats.org/officeDocument/2006/relationships/hyperlink" Target="https://twitter.com/#!/henrimorrgh/status/1180927940596555777" TargetMode="External" /><Relationship Id="rId347" Type="http://schemas.openxmlformats.org/officeDocument/2006/relationships/hyperlink" Target="https://twitter.com/#!/levyunipap/status/1180938630610767874" TargetMode="External" /><Relationship Id="rId348" Type="http://schemas.openxmlformats.org/officeDocument/2006/relationships/hyperlink" Target="https://twitter.com/#!/f_depmann26/status/1180950238611140610" TargetMode="External" /><Relationship Id="rId349" Type="http://schemas.openxmlformats.org/officeDocument/2006/relationships/hyperlink" Target="https://twitter.com/#!/roxmix/status/1181026377807679488" TargetMode="External" /><Relationship Id="rId350" Type="http://schemas.openxmlformats.org/officeDocument/2006/relationships/hyperlink" Target="https://twitter.com/#!/brondickson/status/1181030298118606849" TargetMode="External" /><Relationship Id="rId351" Type="http://schemas.openxmlformats.org/officeDocument/2006/relationships/hyperlink" Target="https://twitter.com/#!/brondickson/status/1181030363683901440" TargetMode="External" /><Relationship Id="rId352" Type="http://schemas.openxmlformats.org/officeDocument/2006/relationships/hyperlink" Target="https://twitter.com/#!/netwarsystem/status/1177908041099857921" TargetMode="External" /><Relationship Id="rId353" Type="http://schemas.openxmlformats.org/officeDocument/2006/relationships/hyperlink" Target="https://twitter.com/#!/netwarsystem/status/1181031316294262786" TargetMode="External" /><Relationship Id="rId354" Type="http://schemas.openxmlformats.org/officeDocument/2006/relationships/hyperlink" Target="https://twitter.com/#!/netwarsystem/status/1181029315724509184" TargetMode="External" /><Relationship Id="rId355" Type="http://schemas.openxmlformats.org/officeDocument/2006/relationships/hyperlink" Target="https://twitter.com/#!/netwarsystem/status/1181031254457606147" TargetMode="External" /><Relationship Id="rId356" Type="http://schemas.openxmlformats.org/officeDocument/2006/relationships/hyperlink" Target="https://twitter.com/#!/netwarsystem/status/1181026965655916544" TargetMode="External" /><Relationship Id="rId357" Type="http://schemas.openxmlformats.org/officeDocument/2006/relationships/hyperlink" Target="https://twitter.com/#!/damien_liccia/status/1181115451423768579" TargetMode="External" /><Relationship Id="rId358" Type="http://schemas.openxmlformats.org/officeDocument/2006/relationships/hyperlink" Target="https://twitter.com/#!/svtux/status/1180786866620178432" TargetMode="External" /><Relationship Id="rId359" Type="http://schemas.openxmlformats.org/officeDocument/2006/relationships/hyperlink" Target="https://twitter.com/#!/petitpixel29/status/1180766590658371584" TargetMode="External" /><Relationship Id="rId360" Type="http://schemas.openxmlformats.org/officeDocument/2006/relationships/hyperlink" Target="https://twitter.com/#!/petitpixel29/status/1180776452112965632" TargetMode="External" /><Relationship Id="rId361" Type="http://schemas.openxmlformats.org/officeDocument/2006/relationships/hyperlink" Target="https://twitter.com/#!/petitpixel29/status/1181141694831628288" TargetMode="External" /><Relationship Id="rId362" Type="http://schemas.openxmlformats.org/officeDocument/2006/relationships/hyperlink" Target="https://twitter.com/#!/grandjeanmartin/status/1181140262527086592" TargetMode="External" /><Relationship Id="rId363" Type="http://schemas.openxmlformats.org/officeDocument/2006/relationships/hyperlink" Target="https://twitter.com/#!/grandjeanmartin/status/1181147113746509824" TargetMode="External" /><Relationship Id="rId364" Type="http://schemas.openxmlformats.org/officeDocument/2006/relationships/hyperlink" Target="https://twitter.com/#!/grandjeanmartin/status/1181139783676039169" TargetMode="External" /><Relationship Id="rId365" Type="http://schemas.openxmlformats.org/officeDocument/2006/relationships/hyperlink" Target="https://twitter.com/#!/milaniolivera/status/1181152965924667393" TargetMode="External" /><Relationship Id="rId366" Type="http://schemas.openxmlformats.org/officeDocument/2006/relationships/hyperlink" Target="https://twitter.com/#!/mikaeldewabrata/status/1181156307404914688" TargetMode="External" /><Relationship Id="rId367" Type="http://schemas.openxmlformats.org/officeDocument/2006/relationships/hyperlink" Target="https://twitter.com/#!/newdesignkievua/status/1181178167010181122" TargetMode="External" /><Relationship Id="rId368" Type="http://schemas.openxmlformats.org/officeDocument/2006/relationships/hyperlink" Target="https://twitter.com/#!/andrea_moro/status/1181192714848735232" TargetMode="External" /><Relationship Id="rId369" Type="http://schemas.openxmlformats.org/officeDocument/2006/relationships/hyperlink" Target="https://twitter.com/#!/agephipopart/status/1181204659500924928" TargetMode="External" /><Relationship Id="rId370" Type="http://schemas.openxmlformats.org/officeDocument/2006/relationships/hyperlink" Target="https://twitter.com/#!/mario_angst_sci/status/1181226948393160705" TargetMode="External" /><Relationship Id="rId371" Type="http://schemas.openxmlformats.org/officeDocument/2006/relationships/hyperlink" Target="https://twitter.com/#!/nohemidecampos/status/1181232514792394753" TargetMode="External" /><Relationship Id="rId372" Type="http://schemas.openxmlformats.org/officeDocument/2006/relationships/hyperlink" Target="https://twitter.com/#!/docassar/status/1180304489124958208" TargetMode="External" /><Relationship Id="rId373" Type="http://schemas.openxmlformats.org/officeDocument/2006/relationships/hyperlink" Target="https://twitter.com/#!/docassar/status/1180304541834723328" TargetMode="External" /><Relationship Id="rId374" Type="http://schemas.openxmlformats.org/officeDocument/2006/relationships/hyperlink" Target="https://twitter.com/#!/docassar/status/1181244082322051072" TargetMode="External" /><Relationship Id="rId375" Type="http://schemas.openxmlformats.org/officeDocument/2006/relationships/hyperlink" Target="https://twitter.com/#!/docassar/status/1181244129323487234" TargetMode="External" /><Relationship Id="rId376" Type="http://schemas.openxmlformats.org/officeDocument/2006/relationships/hyperlink" Target="https://twitter.com/#!/docassar/status/1176911408988119041" TargetMode="External" /><Relationship Id="rId377" Type="http://schemas.openxmlformats.org/officeDocument/2006/relationships/hyperlink" Target="https://twitter.com/#!/docassar/status/1179411612089946113" TargetMode="External" /><Relationship Id="rId378" Type="http://schemas.openxmlformats.org/officeDocument/2006/relationships/hyperlink" Target="https://twitter.com/#!/chidambara09/status/1176914370669924352" TargetMode="External" /><Relationship Id="rId379" Type="http://schemas.openxmlformats.org/officeDocument/2006/relationships/hyperlink" Target="https://twitter.com/#!/likely75463987/status/1176925149054025729" TargetMode="External" /><Relationship Id="rId380" Type="http://schemas.openxmlformats.org/officeDocument/2006/relationships/hyperlink" Target="https://twitter.com/#!/chidambara09/status/1176913037116076032" TargetMode="External" /><Relationship Id="rId381" Type="http://schemas.openxmlformats.org/officeDocument/2006/relationships/hyperlink" Target="https://twitter.com/#!/bendobrown/status/1168897475840827396" TargetMode="External" /><Relationship Id="rId382" Type="http://schemas.openxmlformats.org/officeDocument/2006/relationships/hyperlink" Target="https://twitter.com/#!/bendobrown/status/1168897494664847362" TargetMode="External" /><Relationship Id="rId383" Type="http://schemas.openxmlformats.org/officeDocument/2006/relationships/hyperlink" Target="https://twitter.com/#!/pd_mobileapps/status/1177106645815459840" TargetMode="External" /><Relationship Id="rId384" Type="http://schemas.openxmlformats.org/officeDocument/2006/relationships/hyperlink" Target="https://twitter.com/#!/chidambara09/status/1177118038337835008" TargetMode="External" /><Relationship Id="rId385" Type="http://schemas.openxmlformats.org/officeDocument/2006/relationships/hyperlink" Target="https://twitter.com/#!/gamergeeknews/status/1177121383446454272" TargetMode="External" /><Relationship Id="rId386" Type="http://schemas.openxmlformats.org/officeDocument/2006/relationships/hyperlink" Target="https://twitter.com/#!/chidambara09/status/1177117078639144960" TargetMode="External" /><Relationship Id="rId387" Type="http://schemas.openxmlformats.org/officeDocument/2006/relationships/hyperlink" Target="https://twitter.com/#!/chidambara09/status/1180313557658849282" TargetMode="External" /><Relationship Id="rId388" Type="http://schemas.openxmlformats.org/officeDocument/2006/relationships/hyperlink" Target="https://twitter.com/#!/likely75463987/status/1180579551639851008" TargetMode="External" /><Relationship Id="rId389" Type="http://schemas.openxmlformats.org/officeDocument/2006/relationships/hyperlink" Target="https://twitter.com/#!/chidambara09/status/1181062825814319104" TargetMode="External" /><Relationship Id="rId390" Type="http://schemas.openxmlformats.org/officeDocument/2006/relationships/hyperlink" Target="https://twitter.com/#!/docassar/status/1181011136482828289" TargetMode="External" /><Relationship Id="rId391" Type="http://schemas.openxmlformats.org/officeDocument/2006/relationships/hyperlink" Target="https://twitter.com/#!/chidambara09/status/1181065785134829569" TargetMode="External" /><Relationship Id="rId392" Type="http://schemas.openxmlformats.org/officeDocument/2006/relationships/hyperlink" Target="https://twitter.com/#!/chidambara09/status/1180311779898904576" TargetMode="External" /><Relationship Id="rId393" Type="http://schemas.openxmlformats.org/officeDocument/2006/relationships/hyperlink" Target="https://twitter.com/#!/chidambara09/status/1180311791546454016" TargetMode="External" /><Relationship Id="rId394" Type="http://schemas.openxmlformats.org/officeDocument/2006/relationships/hyperlink" Target="https://twitter.com/#!/chidambara09/status/1181250722110664704" TargetMode="External" /><Relationship Id="rId395" Type="http://schemas.openxmlformats.org/officeDocument/2006/relationships/hyperlink" Target="https://twitter.com/#!/chidambara09/status/1181250743384199168" TargetMode="External" /><Relationship Id="rId396" Type="http://schemas.openxmlformats.org/officeDocument/2006/relationships/hyperlink" Target="https://twitter.com/#!/chidambara09/status/1181250755375714305" TargetMode="External" /><Relationship Id="rId397" Type="http://schemas.openxmlformats.org/officeDocument/2006/relationships/hyperlink" Target="https://twitter.com/#!/mihkal/status/1180538386039353344" TargetMode="External" /><Relationship Id="rId398" Type="http://schemas.openxmlformats.org/officeDocument/2006/relationships/hyperlink" Target="https://twitter.com/#!/chidambara09/status/1181251598015549440" TargetMode="External" /><Relationship Id="rId399" Type="http://schemas.openxmlformats.org/officeDocument/2006/relationships/hyperlink" Target="https://twitter.com/#!/docassar/status/1179572387685261312" TargetMode="External" /><Relationship Id="rId400" Type="http://schemas.openxmlformats.org/officeDocument/2006/relationships/hyperlink" Target="https://twitter.com/#!/docassar/status/1181244033999523846" TargetMode="External" /><Relationship Id="rId401" Type="http://schemas.openxmlformats.org/officeDocument/2006/relationships/hyperlink" Target="https://twitter.com/#!/jacomyma/status/1065517606139060224" TargetMode="External" /><Relationship Id="rId402" Type="http://schemas.openxmlformats.org/officeDocument/2006/relationships/hyperlink" Target="https://twitter.com/#!/jon_swords/status/1151141410369761283" TargetMode="External" /><Relationship Id="rId403" Type="http://schemas.openxmlformats.org/officeDocument/2006/relationships/hyperlink" Target="https://twitter.com/#!/netwarsystem/status/1177906530131144704" TargetMode="External" /><Relationship Id="rId404" Type="http://schemas.openxmlformats.org/officeDocument/2006/relationships/hyperlink" Target="https://twitter.com/#!/naqiadaud/status/1181434677535662080" TargetMode="External" /><Relationship Id="rId405" Type="http://schemas.openxmlformats.org/officeDocument/2006/relationships/hyperlink" Target="https://twitter.com/#!/elc_uoc/status/1181481087048003584" TargetMode="External" /><Relationship Id="rId406" Type="http://schemas.openxmlformats.org/officeDocument/2006/relationships/hyperlink" Target="https://twitter.com/#!/jarango/status/1181584357569392640" TargetMode="External" /><Relationship Id="rId407" Type="http://schemas.openxmlformats.org/officeDocument/2006/relationships/hyperlink" Target="https://twitter.com/#!/digitacy/status/1181197931073998848" TargetMode="External" /><Relationship Id="rId408" Type="http://schemas.openxmlformats.org/officeDocument/2006/relationships/hyperlink" Target="https://twitter.com/#!/screamingfrog/status/1180907089608286214" TargetMode="External" /><Relationship Id="rId409" Type="http://schemas.openxmlformats.org/officeDocument/2006/relationships/hyperlink" Target="https://twitter.com/#!/digitacy/status/1180905596305977344" TargetMode="External" /><Relationship Id="rId410" Type="http://schemas.openxmlformats.org/officeDocument/2006/relationships/hyperlink" Target="https://twitter.com/#!/digitacy/status/1181610235145916418" TargetMode="External" /><Relationship Id="rId411" Type="http://schemas.openxmlformats.org/officeDocument/2006/relationships/hyperlink" Target="https://twitter.com/#!/screamingfrog/status/1180907018326040576" TargetMode="External" /><Relationship Id="rId412" Type="http://schemas.openxmlformats.org/officeDocument/2006/relationships/hyperlink" Target="https://twitter.com/#!/louisrosenfeld/status/1181583733373190145" TargetMode="External" /><Relationship Id="rId413" Type="http://schemas.openxmlformats.org/officeDocument/2006/relationships/hyperlink" Target="https://twitter.com/#!/stlxcon/status/1181611656423641091" TargetMode="External" /><Relationship Id="rId414" Type="http://schemas.openxmlformats.org/officeDocument/2006/relationships/hyperlink" Target="https://twitter.com/#!/rubaalhassani/status/1181612324941127680" TargetMode="External" /><Relationship Id="rId415" Type="http://schemas.openxmlformats.org/officeDocument/2006/relationships/hyperlink" Target="https://twitter.com/#!/rubaalhassani/status/1181614682068733953" TargetMode="External" /><Relationship Id="rId416" Type="http://schemas.openxmlformats.org/officeDocument/2006/relationships/hyperlink" Target="https://twitter.com/#!/luca/status/1181617968859533312" TargetMode="External" /><Relationship Id="rId417" Type="http://schemas.openxmlformats.org/officeDocument/2006/relationships/hyperlink" Target="https://twitter.com/#!/luca/status/1022860061411094530" TargetMode="External" /><Relationship Id="rId418" Type="http://schemas.openxmlformats.org/officeDocument/2006/relationships/hyperlink" Target="https://twitter.com/#!/doriantaylor/status/1181632978012606464" TargetMode="External" /><Relationship Id="rId419" Type="http://schemas.openxmlformats.org/officeDocument/2006/relationships/hyperlink" Target="https://twitter.com/#!/_marisela_10/status/1181686402284740609" TargetMode="External" /><Relationship Id="rId420" Type="http://schemas.openxmlformats.org/officeDocument/2006/relationships/hyperlink" Target="https://twitter.com/#!/dsampaolo/status/1181702004370001931" TargetMode="External" /><Relationship Id="rId421" Type="http://schemas.openxmlformats.org/officeDocument/2006/relationships/hyperlink" Target="https://twitter.com/#!/adrienrusso/status/1181704696538566658" TargetMode="External" /><Relationship Id="rId422" Type="http://schemas.openxmlformats.org/officeDocument/2006/relationships/hyperlink" Target="https://api.twitter.com/1.1/geo/id/97bcdfca1a2dca59.json" TargetMode="External" /><Relationship Id="rId423" Type="http://schemas.openxmlformats.org/officeDocument/2006/relationships/comments" Target="../comments13.xml" /><Relationship Id="rId424" Type="http://schemas.openxmlformats.org/officeDocument/2006/relationships/vmlDrawing" Target="../drawings/vmlDrawing6.vml" /><Relationship Id="rId425" Type="http://schemas.openxmlformats.org/officeDocument/2006/relationships/table" Target="../tables/table23.xml" /><Relationship Id="rId42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github.com/xmacex" TargetMode="External" /><Relationship Id="rId2" Type="http://schemas.openxmlformats.org/officeDocument/2006/relationships/hyperlink" Target="http://t.co/dJIioXGd0c" TargetMode="External" /><Relationship Id="rId3" Type="http://schemas.openxmlformats.org/officeDocument/2006/relationships/hyperlink" Target="https://t.co/IcPBUDtGoh" TargetMode="External" /><Relationship Id="rId4" Type="http://schemas.openxmlformats.org/officeDocument/2006/relationships/hyperlink" Target="http://t.co/tmOTPi5RH8" TargetMode="External" /><Relationship Id="rId5" Type="http://schemas.openxmlformats.org/officeDocument/2006/relationships/hyperlink" Target="https://t.co/QFPRJVwasx" TargetMode="External" /><Relationship Id="rId6" Type="http://schemas.openxmlformats.org/officeDocument/2006/relationships/hyperlink" Target="https://t.co/eUJLtrtePs" TargetMode="External" /><Relationship Id="rId7" Type="http://schemas.openxmlformats.org/officeDocument/2006/relationships/hyperlink" Target="http://www.manthorp.co.uk/mynameislegion/" TargetMode="External" /><Relationship Id="rId8" Type="http://schemas.openxmlformats.org/officeDocument/2006/relationships/hyperlink" Target="https://t.co/XxqrED1BfV" TargetMode="External" /><Relationship Id="rId9" Type="http://schemas.openxmlformats.org/officeDocument/2006/relationships/hyperlink" Target="http://t.co/YwSlyMGUSK" TargetMode="External" /><Relationship Id="rId10" Type="http://schemas.openxmlformats.org/officeDocument/2006/relationships/hyperlink" Target="https://t.co/iPkdvrxCYd" TargetMode="External" /><Relationship Id="rId11" Type="http://schemas.openxmlformats.org/officeDocument/2006/relationships/hyperlink" Target="http://t.co/dEVEmaow76" TargetMode="External" /><Relationship Id="rId12" Type="http://schemas.openxmlformats.org/officeDocument/2006/relationships/hyperlink" Target="https://t.co/E8oSAFubjU" TargetMode="External" /><Relationship Id="rId13" Type="http://schemas.openxmlformats.org/officeDocument/2006/relationships/hyperlink" Target="https://instagram.com/akhbarbeque" TargetMode="External" /><Relationship Id="rId14" Type="http://schemas.openxmlformats.org/officeDocument/2006/relationships/hyperlink" Target="https://t.co/4A6o9Jd9TV" TargetMode="External" /><Relationship Id="rId15" Type="http://schemas.openxmlformats.org/officeDocument/2006/relationships/hyperlink" Target="https://scholar.google.com/citations?user=YgGzSlMAAAAJ&amp;hl=en" TargetMode="External" /><Relationship Id="rId16" Type="http://schemas.openxmlformats.org/officeDocument/2006/relationships/hyperlink" Target="https://t.co/BdtpXV8XzG" TargetMode="External" /><Relationship Id="rId17" Type="http://schemas.openxmlformats.org/officeDocument/2006/relationships/hyperlink" Target="https://t.co/5UENuzTAzz" TargetMode="External" /><Relationship Id="rId18" Type="http://schemas.openxmlformats.org/officeDocument/2006/relationships/hyperlink" Target="https://t.co/ANfWqWqqSU" TargetMode="External" /><Relationship Id="rId19" Type="http://schemas.openxmlformats.org/officeDocument/2006/relationships/hyperlink" Target="https://t.co/FKcGDXZxzI" TargetMode="External" /><Relationship Id="rId20" Type="http://schemas.openxmlformats.org/officeDocument/2006/relationships/hyperlink" Target="https://t.co/CfxAVeXDad" TargetMode="External" /><Relationship Id="rId21" Type="http://schemas.openxmlformats.org/officeDocument/2006/relationships/hyperlink" Target="https://t.co/ol1K3QeP3F" TargetMode="External" /><Relationship Id="rId22" Type="http://schemas.openxmlformats.org/officeDocument/2006/relationships/hyperlink" Target="https://t.co/FKKr76FLpx" TargetMode="External" /><Relationship Id="rId23" Type="http://schemas.openxmlformats.org/officeDocument/2006/relationships/hyperlink" Target="https://t.co/qyIhb7tR2e" TargetMode="External" /><Relationship Id="rId24" Type="http://schemas.openxmlformats.org/officeDocument/2006/relationships/hyperlink" Target="https://t.co/Yp8HjSJjmg" TargetMode="External" /><Relationship Id="rId25" Type="http://schemas.openxmlformats.org/officeDocument/2006/relationships/hyperlink" Target="https://t.co/gFffCtSFkN" TargetMode="External" /><Relationship Id="rId26" Type="http://schemas.openxmlformats.org/officeDocument/2006/relationships/hyperlink" Target="https://t.co/Eduzb3YU4h" TargetMode="External" /><Relationship Id="rId27" Type="http://schemas.openxmlformats.org/officeDocument/2006/relationships/hyperlink" Target="http://laurenecagle.com/" TargetMode="External" /><Relationship Id="rId28" Type="http://schemas.openxmlformats.org/officeDocument/2006/relationships/hyperlink" Target="https://t.co/rP70iEaTrB" TargetMode="External" /><Relationship Id="rId29" Type="http://schemas.openxmlformats.org/officeDocument/2006/relationships/hyperlink" Target="https://t.co/6l7FNmLkqe" TargetMode="External" /><Relationship Id="rId30" Type="http://schemas.openxmlformats.org/officeDocument/2006/relationships/hyperlink" Target="https://t.co/GVMqH3WmR6" TargetMode="External" /><Relationship Id="rId31" Type="http://schemas.openxmlformats.org/officeDocument/2006/relationships/hyperlink" Target="https://t.co/irS6XehJVd" TargetMode="External" /><Relationship Id="rId32" Type="http://schemas.openxmlformats.org/officeDocument/2006/relationships/hyperlink" Target="https://t.co/irS6XehJVd" TargetMode="External" /><Relationship Id="rId33" Type="http://schemas.openxmlformats.org/officeDocument/2006/relationships/hyperlink" Target="https://t.co/7cwIplQw0W" TargetMode="External" /><Relationship Id="rId34" Type="http://schemas.openxmlformats.org/officeDocument/2006/relationships/hyperlink" Target="https://t.co/7cwIplQw0W" TargetMode="External" /><Relationship Id="rId35" Type="http://schemas.openxmlformats.org/officeDocument/2006/relationships/hyperlink" Target="https://t.co/It6NfTkGtK" TargetMode="External" /><Relationship Id="rId36" Type="http://schemas.openxmlformats.org/officeDocument/2006/relationships/hyperlink" Target="https://t.co/uxrKpnI3BA" TargetMode="External" /><Relationship Id="rId37" Type="http://schemas.openxmlformats.org/officeDocument/2006/relationships/hyperlink" Target="https://t.co/ZNWi0oKDs4" TargetMode="External" /><Relationship Id="rId38" Type="http://schemas.openxmlformats.org/officeDocument/2006/relationships/hyperlink" Target="https://t.co/RC7kGrdDDF" TargetMode="External" /><Relationship Id="rId39" Type="http://schemas.openxmlformats.org/officeDocument/2006/relationships/hyperlink" Target="https://t.co/jbJ2cFMz6y" TargetMode="External" /><Relationship Id="rId40" Type="http://schemas.openxmlformats.org/officeDocument/2006/relationships/hyperlink" Target="https://t.co/O5prcr7Jcw" TargetMode="External" /><Relationship Id="rId41" Type="http://schemas.openxmlformats.org/officeDocument/2006/relationships/hyperlink" Target="http://t.co/BUwVQbkF2K" TargetMode="External" /><Relationship Id="rId42" Type="http://schemas.openxmlformats.org/officeDocument/2006/relationships/hyperlink" Target="https://t.co/uDmGAFMQFy" TargetMode="External" /><Relationship Id="rId43" Type="http://schemas.openxmlformats.org/officeDocument/2006/relationships/hyperlink" Target="https://t.co/P9l59Z2jDl" TargetMode="External" /><Relationship Id="rId44" Type="http://schemas.openxmlformats.org/officeDocument/2006/relationships/hyperlink" Target="http://t.co/Jk7geokIBB" TargetMode="External" /><Relationship Id="rId45" Type="http://schemas.openxmlformats.org/officeDocument/2006/relationships/hyperlink" Target="https://t.co/V98LtcKZAc" TargetMode="External" /><Relationship Id="rId46" Type="http://schemas.openxmlformats.org/officeDocument/2006/relationships/hyperlink" Target="https://t.co/4azMH71K7b" TargetMode="External" /><Relationship Id="rId47" Type="http://schemas.openxmlformats.org/officeDocument/2006/relationships/hyperlink" Target="https://t.co/TtDFr6XtLm" TargetMode="External" /><Relationship Id="rId48" Type="http://schemas.openxmlformats.org/officeDocument/2006/relationships/hyperlink" Target="https://t.co/Ohxmqe0JAm" TargetMode="External" /><Relationship Id="rId49" Type="http://schemas.openxmlformats.org/officeDocument/2006/relationships/hyperlink" Target="https://t.co/36HJXi2iYS" TargetMode="External" /><Relationship Id="rId50" Type="http://schemas.openxmlformats.org/officeDocument/2006/relationships/hyperlink" Target="https://t.co/wEOID6Pgax" TargetMode="External" /><Relationship Id="rId51" Type="http://schemas.openxmlformats.org/officeDocument/2006/relationships/hyperlink" Target="https://wietse.com/xrpl" TargetMode="External" /><Relationship Id="rId52" Type="http://schemas.openxmlformats.org/officeDocument/2006/relationships/hyperlink" Target="http://t.co/AANztVVSY3" TargetMode="External" /><Relationship Id="rId53" Type="http://schemas.openxmlformats.org/officeDocument/2006/relationships/hyperlink" Target="https://t.co/e2xHPqSAxS" TargetMode="External" /><Relationship Id="rId54" Type="http://schemas.openxmlformats.org/officeDocument/2006/relationships/hyperlink" Target="https://t.co/JSIaZFJEaE" TargetMode="External" /><Relationship Id="rId55" Type="http://schemas.openxmlformats.org/officeDocument/2006/relationships/hyperlink" Target="http://www.doculayer.com/" TargetMode="External" /><Relationship Id="rId56" Type="http://schemas.openxmlformats.org/officeDocument/2006/relationships/hyperlink" Target="https://t.co/DKI3Ku1B3G" TargetMode="External" /><Relationship Id="rId57" Type="http://schemas.openxmlformats.org/officeDocument/2006/relationships/hyperlink" Target="https://t.co/BKapvdLVFv" TargetMode="External" /><Relationship Id="rId58" Type="http://schemas.openxmlformats.org/officeDocument/2006/relationships/hyperlink" Target="http://www.nytimes.com/" TargetMode="External" /><Relationship Id="rId59" Type="http://schemas.openxmlformats.org/officeDocument/2006/relationships/hyperlink" Target="https://t.co/gNX6qatin6" TargetMode="External" /><Relationship Id="rId60" Type="http://schemas.openxmlformats.org/officeDocument/2006/relationships/hyperlink" Target="https://t.co/ySA9f7CKsc" TargetMode="External" /><Relationship Id="rId61" Type="http://schemas.openxmlformats.org/officeDocument/2006/relationships/hyperlink" Target="https://t.co/mGRjaTqbbT" TargetMode="External" /><Relationship Id="rId62" Type="http://schemas.openxmlformats.org/officeDocument/2006/relationships/hyperlink" Target="https://t.co/tzV0axOHpY" TargetMode="External" /><Relationship Id="rId63" Type="http://schemas.openxmlformats.org/officeDocument/2006/relationships/hyperlink" Target="https://t.co/9OfukTimmM" TargetMode="External" /><Relationship Id="rId64" Type="http://schemas.openxmlformats.org/officeDocument/2006/relationships/hyperlink" Target="https://t.co/g1WY5VWmPK" TargetMode="External" /><Relationship Id="rId65" Type="http://schemas.openxmlformats.org/officeDocument/2006/relationships/hyperlink" Target="https://t.co/kEePxvwNGN" TargetMode="External" /><Relationship Id="rId66" Type="http://schemas.openxmlformats.org/officeDocument/2006/relationships/hyperlink" Target="https://t.co/gtyTFBefxI" TargetMode="External" /><Relationship Id="rId67" Type="http://schemas.openxmlformats.org/officeDocument/2006/relationships/hyperlink" Target="http://t.co/48dyX8QZjd" TargetMode="External" /><Relationship Id="rId68" Type="http://schemas.openxmlformats.org/officeDocument/2006/relationships/hyperlink" Target="https://www.fiverr.com/ariful7079?up_rollout=true" TargetMode="External" /><Relationship Id="rId69" Type="http://schemas.openxmlformats.org/officeDocument/2006/relationships/hyperlink" Target="https://t.co/lkcyWG1cwe" TargetMode="External" /><Relationship Id="rId70" Type="http://schemas.openxmlformats.org/officeDocument/2006/relationships/hyperlink" Target="https://t.co/bHtrxZ1gTt" TargetMode="External" /><Relationship Id="rId71" Type="http://schemas.openxmlformats.org/officeDocument/2006/relationships/hyperlink" Target="http://t.co/nZzbZNu6YK" TargetMode="External" /><Relationship Id="rId72" Type="http://schemas.openxmlformats.org/officeDocument/2006/relationships/hyperlink" Target="http://www.socioviz.net/" TargetMode="External" /><Relationship Id="rId73" Type="http://schemas.openxmlformats.org/officeDocument/2006/relationships/hyperlink" Target="https://t.co/PqBSp0Tn7P" TargetMode="External" /><Relationship Id="rId74" Type="http://schemas.openxmlformats.org/officeDocument/2006/relationships/hyperlink" Target="https://t.co/iHvvbHTOuJ" TargetMode="External" /><Relationship Id="rId75" Type="http://schemas.openxmlformats.org/officeDocument/2006/relationships/hyperlink" Target="https://t.co/hPU3wbAMpp" TargetMode="External" /><Relationship Id="rId76" Type="http://schemas.openxmlformats.org/officeDocument/2006/relationships/hyperlink" Target="https://t.co/ot4OkWbxWl" TargetMode="External" /><Relationship Id="rId77" Type="http://schemas.openxmlformats.org/officeDocument/2006/relationships/hyperlink" Target="http://electricarchaeology.ca/" TargetMode="External" /><Relationship Id="rId78" Type="http://schemas.openxmlformats.org/officeDocument/2006/relationships/hyperlink" Target="http://t.co/0iswSHlyUy" TargetMode="External" /><Relationship Id="rId79" Type="http://schemas.openxmlformats.org/officeDocument/2006/relationships/hyperlink" Target="http://t.co/sisc8KeN3J" TargetMode="External" /><Relationship Id="rId80" Type="http://schemas.openxmlformats.org/officeDocument/2006/relationships/hyperlink" Target="https://t.co/MDTKfucMnv" TargetMode="External" /><Relationship Id="rId81" Type="http://schemas.openxmlformats.org/officeDocument/2006/relationships/hyperlink" Target="https://t.co/Q6C0WLTqY4" TargetMode="External" /><Relationship Id="rId82" Type="http://schemas.openxmlformats.org/officeDocument/2006/relationships/hyperlink" Target="https://www.linkedin.com/in/nathaliepnq" TargetMode="External" /><Relationship Id="rId83" Type="http://schemas.openxmlformats.org/officeDocument/2006/relationships/hyperlink" Target="http://www.soychicka.com/" TargetMode="External" /><Relationship Id="rId84" Type="http://schemas.openxmlformats.org/officeDocument/2006/relationships/hyperlink" Target="https://t.co/2wotwePPQe" TargetMode="External" /><Relationship Id="rId85" Type="http://schemas.openxmlformats.org/officeDocument/2006/relationships/hyperlink" Target="https://t.co/asRGGw9lKn" TargetMode="External" /><Relationship Id="rId86" Type="http://schemas.openxmlformats.org/officeDocument/2006/relationships/hyperlink" Target="https://t.co/wiGrQWOgFI" TargetMode="External" /><Relationship Id="rId87" Type="http://schemas.openxmlformats.org/officeDocument/2006/relationships/hyperlink" Target="http://t.co/2PltlCxkog" TargetMode="External" /><Relationship Id="rId88" Type="http://schemas.openxmlformats.org/officeDocument/2006/relationships/hyperlink" Target="https://t.co/KplJqj2qOm" TargetMode="External" /><Relationship Id="rId89" Type="http://schemas.openxmlformats.org/officeDocument/2006/relationships/hyperlink" Target="https://t.co/XZWachEbJv" TargetMode="External" /><Relationship Id="rId90" Type="http://schemas.openxmlformats.org/officeDocument/2006/relationships/hyperlink" Target="http://t.co/2TUhOmEQzr" TargetMode="External" /><Relationship Id="rId91" Type="http://schemas.openxmlformats.org/officeDocument/2006/relationships/hyperlink" Target="https://www.linkedin.com/in/dr-nasir-assar-25676718/" TargetMode="External" /><Relationship Id="rId92" Type="http://schemas.openxmlformats.org/officeDocument/2006/relationships/hyperlink" Target="http://azarinekylarinta.com/" TargetMode="External" /><Relationship Id="rId93" Type="http://schemas.openxmlformats.org/officeDocument/2006/relationships/hyperlink" Target="https://t.co/rPiiM8oixS" TargetMode="External" /><Relationship Id="rId94" Type="http://schemas.openxmlformats.org/officeDocument/2006/relationships/hyperlink" Target="https://t.co/o68i6E2zaI" TargetMode="External" /><Relationship Id="rId95" Type="http://schemas.openxmlformats.org/officeDocument/2006/relationships/hyperlink" Target="https://about.me/santiagobonet" TargetMode="External" /><Relationship Id="rId96" Type="http://schemas.openxmlformats.org/officeDocument/2006/relationships/hyperlink" Target="https://t.co/4O28uZhuND" TargetMode="External" /><Relationship Id="rId97" Type="http://schemas.openxmlformats.org/officeDocument/2006/relationships/hyperlink" Target="https://t.co/ak514l9RKb" TargetMode="External" /><Relationship Id="rId98" Type="http://schemas.openxmlformats.org/officeDocument/2006/relationships/hyperlink" Target="https://t.co/a0yR0BxXbS" TargetMode="External" /><Relationship Id="rId99" Type="http://schemas.openxmlformats.org/officeDocument/2006/relationships/hyperlink" Target="http://t.co/l5uRMkOeKN" TargetMode="External" /><Relationship Id="rId100" Type="http://schemas.openxmlformats.org/officeDocument/2006/relationships/hyperlink" Target="http://digitacy.com/" TargetMode="External" /><Relationship Id="rId101" Type="http://schemas.openxmlformats.org/officeDocument/2006/relationships/hyperlink" Target="https://t.co/T59gBserXD" TargetMode="External" /><Relationship Id="rId102" Type="http://schemas.openxmlformats.org/officeDocument/2006/relationships/hyperlink" Target="https://t.co/MmTB36tt86" TargetMode="External" /><Relationship Id="rId103" Type="http://schemas.openxmlformats.org/officeDocument/2006/relationships/hyperlink" Target="http://t.co/9lF3Swpl93" TargetMode="External" /><Relationship Id="rId104" Type="http://schemas.openxmlformats.org/officeDocument/2006/relationships/hyperlink" Target="https://t.co/7Ct2VXMx64" TargetMode="External" /><Relationship Id="rId105" Type="http://schemas.openxmlformats.org/officeDocument/2006/relationships/hyperlink" Target="https://t.co/7UEMOn1bZp" TargetMode="External" /><Relationship Id="rId106" Type="http://schemas.openxmlformats.org/officeDocument/2006/relationships/hyperlink" Target="https://www.svtux.fr/" TargetMode="External" /><Relationship Id="rId107" Type="http://schemas.openxmlformats.org/officeDocument/2006/relationships/hyperlink" Target="https://t.co/zBoajq9Fal" TargetMode="External" /><Relationship Id="rId108" Type="http://schemas.openxmlformats.org/officeDocument/2006/relationships/hyperlink" Target="https://t.co/ZM6bqUMcke" TargetMode="External" /><Relationship Id="rId109" Type="http://schemas.openxmlformats.org/officeDocument/2006/relationships/hyperlink" Target="https://t.co/wbRR20p0SD" TargetMode="External" /><Relationship Id="rId110" Type="http://schemas.openxmlformats.org/officeDocument/2006/relationships/hyperlink" Target="http://patreon.com/dewabrata" TargetMode="External" /><Relationship Id="rId111" Type="http://schemas.openxmlformats.org/officeDocument/2006/relationships/hyperlink" Target="http://newdesign.kiev.ua/" TargetMode="External" /><Relationship Id="rId112" Type="http://schemas.openxmlformats.org/officeDocument/2006/relationships/hyperlink" Target="http://t.co/pOSFMt5mpy" TargetMode="External" /><Relationship Id="rId113" Type="http://schemas.openxmlformats.org/officeDocument/2006/relationships/hyperlink" Target="https://www.screamingfrog.co.uk/" TargetMode="External" /><Relationship Id="rId114" Type="http://schemas.openxmlformats.org/officeDocument/2006/relationships/hyperlink" Target="https://t.co/lQObPC9Igx" TargetMode="External" /><Relationship Id="rId115" Type="http://schemas.openxmlformats.org/officeDocument/2006/relationships/hyperlink" Target="https://t.co/WeGYWMuMka" TargetMode="External" /><Relationship Id="rId116" Type="http://schemas.openxmlformats.org/officeDocument/2006/relationships/hyperlink" Target="https://t.co/Vi8yJzi9iq" TargetMode="External" /><Relationship Id="rId117" Type="http://schemas.openxmlformats.org/officeDocument/2006/relationships/hyperlink" Target="https://www.ruimaranhao.com/" TargetMode="External" /><Relationship Id="rId118" Type="http://schemas.openxmlformats.org/officeDocument/2006/relationships/hyperlink" Target="http://numbers.yahoosites.com/" TargetMode="External" /><Relationship Id="rId119" Type="http://schemas.openxmlformats.org/officeDocument/2006/relationships/hyperlink" Target="https://t.co/aQjxdBFTKi" TargetMode="External" /><Relationship Id="rId120" Type="http://schemas.openxmlformats.org/officeDocument/2006/relationships/hyperlink" Target="https://t.co/YR1REhK4iE" TargetMode="External" /><Relationship Id="rId121" Type="http://schemas.openxmlformats.org/officeDocument/2006/relationships/hyperlink" Target="https://t.co/fF7LyZlVlo" TargetMode="External" /><Relationship Id="rId122" Type="http://schemas.openxmlformats.org/officeDocument/2006/relationships/hyperlink" Target="https://t.co/o9hBFRdNcq" TargetMode="External" /><Relationship Id="rId123" Type="http://schemas.openxmlformats.org/officeDocument/2006/relationships/hyperlink" Target="https://t.co/yL3yG495Np" TargetMode="External" /><Relationship Id="rId124" Type="http://schemas.openxmlformats.org/officeDocument/2006/relationships/hyperlink" Target="http://t.co/m2q9w4HWkQ" TargetMode="External" /><Relationship Id="rId125" Type="http://schemas.openxmlformats.org/officeDocument/2006/relationships/hyperlink" Target="http://t.co/wUvfn3OsAQ" TargetMode="External" /><Relationship Id="rId126" Type="http://schemas.openxmlformats.org/officeDocument/2006/relationships/hyperlink" Target="https://t.co/s7l1Uv6L5F" TargetMode="External" /><Relationship Id="rId127" Type="http://schemas.openxmlformats.org/officeDocument/2006/relationships/hyperlink" Target="http://www.connectedaction.net/" TargetMode="External" /><Relationship Id="rId128" Type="http://schemas.openxmlformats.org/officeDocument/2006/relationships/hyperlink" Target="https://t.co/B8B08fynSr" TargetMode="External" /><Relationship Id="rId129" Type="http://schemas.openxmlformats.org/officeDocument/2006/relationships/hyperlink" Target="https://t.co/ayGFVlc5cc" TargetMode="External" /><Relationship Id="rId130" Type="http://schemas.openxmlformats.org/officeDocument/2006/relationships/hyperlink" Target="http://t.co/JEJnwk4L5D" TargetMode="External" /><Relationship Id="rId131" Type="http://schemas.openxmlformats.org/officeDocument/2006/relationships/hyperlink" Target="https://t.co/wAVjbVGFLb" TargetMode="External" /><Relationship Id="rId132" Type="http://schemas.openxmlformats.org/officeDocument/2006/relationships/hyperlink" Target="http://t.co/poWKZWUjR6" TargetMode="External" /><Relationship Id="rId133" Type="http://schemas.openxmlformats.org/officeDocument/2006/relationships/hyperlink" Target="http://www.louisvuitton.com/" TargetMode="External" /><Relationship Id="rId134" Type="http://schemas.openxmlformats.org/officeDocument/2006/relationships/hyperlink" Target="https://t.co/pvz16znBZO" TargetMode="External" /><Relationship Id="rId135" Type="http://schemas.openxmlformats.org/officeDocument/2006/relationships/hyperlink" Target="https://yorku.academia.edu/RubaAlHassani" TargetMode="External" /><Relationship Id="rId136" Type="http://schemas.openxmlformats.org/officeDocument/2006/relationships/hyperlink" Target="https://t.co/6iYKjFuwkL" TargetMode="External" /><Relationship Id="rId137" Type="http://schemas.openxmlformats.org/officeDocument/2006/relationships/hyperlink" Target="https://t.co/TzPanlyKy2" TargetMode="External" /><Relationship Id="rId138" Type="http://schemas.openxmlformats.org/officeDocument/2006/relationships/hyperlink" Target="http://t.co/NA4canheR0" TargetMode="External" /><Relationship Id="rId139" Type="http://schemas.openxmlformats.org/officeDocument/2006/relationships/hyperlink" Target="https://www.toptal.com/" TargetMode="External" /><Relationship Id="rId140" Type="http://schemas.openxmlformats.org/officeDocument/2006/relationships/hyperlink" Target="https://t.co/lzgmqjd8EJ" TargetMode="External" /><Relationship Id="rId141" Type="http://schemas.openxmlformats.org/officeDocument/2006/relationships/hyperlink" Target="https://seolyzer.io/" TargetMode="External" /><Relationship Id="rId142" Type="http://schemas.openxmlformats.org/officeDocument/2006/relationships/hyperlink" Target="https://t.co/wbRhFesxty" TargetMode="External" /><Relationship Id="rId143" Type="http://schemas.openxmlformats.org/officeDocument/2006/relationships/hyperlink" Target="https://t.co/ao2mIoKkeP" TargetMode="External" /><Relationship Id="rId144" Type="http://schemas.openxmlformats.org/officeDocument/2006/relationships/hyperlink" Target="https://pbs.twimg.com/profile_banners/17066195/1536218758" TargetMode="External" /><Relationship Id="rId145" Type="http://schemas.openxmlformats.org/officeDocument/2006/relationships/hyperlink" Target="https://pbs.twimg.com/profile_banners/18621456/1546582400" TargetMode="External" /><Relationship Id="rId146" Type="http://schemas.openxmlformats.org/officeDocument/2006/relationships/hyperlink" Target="https://pbs.twimg.com/profile_banners/2593062727/1431722565" TargetMode="External" /><Relationship Id="rId147" Type="http://schemas.openxmlformats.org/officeDocument/2006/relationships/hyperlink" Target="https://pbs.twimg.com/profile_banners/45338918/1532633282" TargetMode="External" /><Relationship Id="rId148" Type="http://schemas.openxmlformats.org/officeDocument/2006/relationships/hyperlink" Target="https://pbs.twimg.com/profile_banners/87606674/1405285356" TargetMode="External" /><Relationship Id="rId149" Type="http://schemas.openxmlformats.org/officeDocument/2006/relationships/hyperlink" Target="https://pbs.twimg.com/profile_banners/19194794/1567435065" TargetMode="External" /><Relationship Id="rId150" Type="http://schemas.openxmlformats.org/officeDocument/2006/relationships/hyperlink" Target="https://pbs.twimg.com/profile_banners/234161874/1562607937" TargetMode="External" /><Relationship Id="rId151" Type="http://schemas.openxmlformats.org/officeDocument/2006/relationships/hyperlink" Target="https://pbs.twimg.com/profile_banners/3256710187/1493417933" TargetMode="External" /><Relationship Id="rId152" Type="http://schemas.openxmlformats.org/officeDocument/2006/relationships/hyperlink" Target="https://pbs.twimg.com/profile_banners/14792516/1531952279" TargetMode="External" /><Relationship Id="rId153" Type="http://schemas.openxmlformats.org/officeDocument/2006/relationships/hyperlink" Target="https://pbs.twimg.com/profile_banners/803609788080910336/1507052134" TargetMode="External" /><Relationship Id="rId154" Type="http://schemas.openxmlformats.org/officeDocument/2006/relationships/hyperlink" Target="https://pbs.twimg.com/profile_banners/31134012/1393002852" TargetMode="External" /><Relationship Id="rId155" Type="http://schemas.openxmlformats.org/officeDocument/2006/relationships/hyperlink" Target="https://pbs.twimg.com/profile_banners/2302267190/1558419964" TargetMode="External" /><Relationship Id="rId156" Type="http://schemas.openxmlformats.org/officeDocument/2006/relationships/hyperlink" Target="https://pbs.twimg.com/profile_banners/1339194216/1538453714" TargetMode="External" /><Relationship Id="rId157" Type="http://schemas.openxmlformats.org/officeDocument/2006/relationships/hyperlink" Target="https://pbs.twimg.com/profile_banners/1109851148406550528/1565170618" TargetMode="External" /><Relationship Id="rId158" Type="http://schemas.openxmlformats.org/officeDocument/2006/relationships/hyperlink" Target="https://pbs.twimg.com/profile_banners/1024654868114489344/1533214868" TargetMode="External" /><Relationship Id="rId159" Type="http://schemas.openxmlformats.org/officeDocument/2006/relationships/hyperlink" Target="https://pbs.twimg.com/profile_banners/47067837/1545189427" TargetMode="External" /><Relationship Id="rId160" Type="http://schemas.openxmlformats.org/officeDocument/2006/relationships/hyperlink" Target="https://pbs.twimg.com/profile_banners/19106644/1398330338" TargetMode="External" /><Relationship Id="rId161" Type="http://schemas.openxmlformats.org/officeDocument/2006/relationships/hyperlink" Target="https://pbs.twimg.com/profile_banners/2344530218/1527574812" TargetMode="External" /><Relationship Id="rId162" Type="http://schemas.openxmlformats.org/officeDocument/2006/relationships/hyperlink" Target="https://pbs.twimg.com/profile_banners/316331833/1431495420" TargetMode="External" /><Relationship Id="rId163" Type="http://schemas.openxmlformats.org/officeDocument/2006/relationships/hyperlink" Target="https://pbs.twimg.com/profile_banners/2377200630/1525824099" TargetMode="External" /><Relationship Id="rId164" Type="http://schemas.openxmlformats.org/officeDocument/2006/relationships/hyperlink" Target="https://pbs.twimg.com/profile_banners/12006842/1559145689" TargetMode="External" /><Relationship Id="rId165" Type="http://schemas.openxmlformats.org/officeDocument/2006/relationships/hyperlink" Target="https://pbs.twimg.com/profile_banners/24256031/1569329446" TargetMode="External" /><Relationship Id="rId166" Type="http://schemas.openxmlformats.org/officeDocument/2006/relationships/hyperlink" Target="https://pbs.twimg.com/profile_banners/151934168/1391403981" TargetMode="External" /><Relationship Id="rId167" Type="http://schemas.openxmlformats.org/officeDocument/2006/relationships/hyperlink" Target="https://pbs.twimg.com/profile_banners/973888390050471936/1522649468" TargetMode="External" /><Relationship Id="rId168" Type="http://schemas.openxmlformats.org/officeDocument/2006/relationships/hyperlink" Target="https://pbs.twimg.com/profile_banners/737142202481016832/1538216794" TargetMode="External" /><Relationship Id="rId169" Type="http://schemas.openxmlformats.org/officeDocument/2006/relationships/hyperlink" Target="https://pbs.twimg.com/profile_banners/818330215927738368/1557774849" TargetMode="External" /><Relationship Id="rId170" Type="http://schemas.openxmlformats.org/officeDocument/2006/relationships/hyperlink" Target="https://pbs.twimg.com/profile_banners/83799572/1484819710" TargetMode="External" /><Relationship Id="rId171" Type="http://schemas.openxmlformats.org/officeDocument/2006/relationships/hyperlink" Target="https://pbs.twimg.com/profile_banners/17513134/1446579102" TargetMode="External" /><Relationship Id="rId172" Type="http://schemas.openxmlformats.org/officeDocument/2006/relationships/hyperlink" Target="https://pbs.twimg.com/profile_banners/116817969/1524668009" TargetMode="External" /><Relationship Id="rId173" Type="http://schemas.openxmlformats.org/officeDocument/2006/relationships/hyperlink" Target="https://pbs.twimg.com/profile_banners/11985982/1401891622" TargetMode="External" /><Relationship Id="rId174" Type="http://schemas.openxmlformats.org/officeDocument/2006/relationships/hyperlink" Target="https://pbs.twimg.com/profile_banners/1040601690682998785/1544860417" TargetMode="External" /><Relationship Id="rId175" Type="http://schemas.openxmlformats.org/officeDocument/2006/relationships/hyperlink" Target="https://pbs.twimg.com/profile_banners/2764685914/1428343740" TargetMode="External" /><Relationship Id="rId176" Type="http://schemas.openxmlformats.org/officeDocument/2006/relationships/hyperlink" Target="https://pbs.twimg.com/profile_banners/10507892/1566873166" TargetMode="External" /><Relationship Id="rId177" Type="http://schemas.openxmlformats.org/officeDocument/2006/relationships/hyperlink" Target="https://pbs.twimg.com/profile_banners/468601102/1464451237" TargetMode="External" /><Relationship Id="rId178" Type="http://schemas.openxmlformats.org/officeDocument/2006/relationships/hyperlink" Target="https://pbs.twimg.com/profile_banners/1097517190117498880/1560504212" TargetMode="External" /><Relationship Id="rId179" Type="http://schemas.openxmlformats.org/officeDocument/2006/relationships/hyperlink" Target="https://pbs.twimg.com/profile_banners/307346931/1544560422" TargetMode="External" /><Relationship Id="rId180" Type="http://schemas.openxmlformats.org/officeDocument/2006/relationships/hyperlink" Target="https://pbs.twimg.com/profile_banners/16939194/1472222455" TargetMode="External" /><Relationship Id="rId181" Type="http://schemas.openxmlformats.org/officeDocument/2006/relationships/hyperlink" Target="https://pbs.twimg.com/profile_banners/400164469/1477061185" TargetMode="External" /><Relationship Id="rId182" Type="http://schemas.openxmlformats.org/officeDocument/2006/relationships/hyperlink" Target="https://pbs.twimg.com/profile_banners/2845713549/1431183822" TargetMode="External" /><Relationship Id="rId183" Type="http://schemas.openxmlformats.org/officeDocument/2006/relationships/hyperlink" Target="https://pbs.twimg.com/profile_banners/1107021642901979136/1566063393" TargetMode="External" /><Relationship Id="rId184" Type="http://schemas.openxmlformats.org/officeDocument/2006/relationships/hyperlink" Target="https://pbs.twimg.com/profile_banners/1164103601456865285/1566730913" TargetMode="External" /><Relationship Id="rId185" Type="http://schemas.openxmlformats.org/officeDocument/2006/relationships/hyperlink" Target="https://pbs.twimg.com/profile_banners/198085968/1442423111" TargetMode="External" /><Relationship Id="rId186" Type="http://schemas.openxmlformats.org/officeDocument/2006/relationships/hyperlink" Target="https://pbs.twimg.com/profile_banners/36579565/1482843271" TargetMode="External" /><Relationship Id="rId187" Type="http://schemas.openxmlformats.org/officeDocument/2006/relationships/hyperlink" Target="https://pbs.twimg.com/profile_banners/56883/1451480899" TargetMode="External" /><Relationship Id="rId188" Type="http://schemas.openxmlformats.org/officeDocument/2006/relationships/hyperlink" Target="https://pbs.twimg.com/profile_banners/3395460933/1453930784" TargetMode="External" /><Relationship Id="rId189" Type="http://schemas.openxmlformats.org/officeDocument/2006/relationships/hyperlink" Target="https://pbs.twimg.com/profile_banners/1143889387651919874/1561559857" TargetMode="External" /><Relationship Id="rId190" Type="http://schemas.openxmlformats.org/officeDocument/2006/relationships/hyperlink" Target="https://pbs.twimg.com/profile_banners/205500871/1505867493" TargetMode="External" /><Relationship Id="rId191" Type="http://schemas.openxmlformats.org/officeDocument/2006/relationships/hyperlink" Target="https://pbs.twimg.com/profile_banners/892820477747572738/1506113606" TargetMode="External" /><Relationship Id="rId192" Type="http://schemas.openxmlformats.org/officeDocument/2006/relationships/hyperlink" Target="https://pbs.twimg.com/profile_banners/233742526/1547219839" TargetMode="External" /><Relationship Id="rId193" Type="http://schemas.openxmlformats.org/officeDocument/2006/relationships/hyperlink" Target="https://pbs.twimg.com/profile_banners/3003631498/1422889788" TargetMode="External" /><Relationship Id="rId194" Type="http://schemas.openxmlformats.org/officeDocument/2006/relationships/hyperlink" Target="https://pbs.twimg.com/profile_banners/223261481/1569615391" TargetMode="External" /><Relationship Id="rId195" Type="http://schemas.openxmlformats.org/officeDocument/2006/relationships/hyperlink" Target="https://pbs.twimg.com/profile_banners/166477660/1418709799" TargetMode="External" /><Relationship Id="rId196" Type="http://schemas.openxmlformats.org/officeDocument/2006/relationships/hyperlink" Target="https://pbs.twimg.com/profile_banners/1549209552/1517564199" TargetMode="External" /><Relationship Id="rId197" Type="http://schemas.openxmlformats.org/officeDocument/2006/relationships/hyperlink" Target="https://pbs.twimg.com/profile_banners/1168907454761119744/1567524674" TargetMode="External" /><Relationship Id="rId198" Type="http://schemas.openxmlformats.org/officeDocument/2006/relationships/hyperlink" Target="https://pbs.twimg.com/profile_banners/1148370926322556929/1562669573" TargetMode="External" /><Relationship Id="rId199" Type="http://schemas.openxmlformats.org/officeDocument/2006/relationships/hyperlink" Target="https://pbs.twimg.com/profile_banners/915895342532583424/1507209205" TargetMode="External" /><Relationship Id="rId200" Type="http://schemas.openxmlformats.org/officeDocument/2006/relationships/hyperlink" Target="https://pbs.twimg.com/profile_banners/622691806/1526652670" TargetMode="External" /><Relationship Id="rId201" Type="http://schemas.openxmlformats.org/officeDocument/2006/relationships/hyperlink" Target="https://pbs.twimg.com/profile_banners/956108307210604545/1517652272" TargetMode="External" /><Relationship Id="rId202" Type="http://schemas.openxmlformats.org/officeDocument/2006/relationships/hyperlink" Target="https://pbs.twimg.com/profile_banners/26321876/1434738929" TargetMode="External" /><Relationship Id="rId203" Type="http://schemas.openxmlformats.org/officeDocument/2006/relationships/hyperlink" Target="https://pbs.twimg.com/profile_banners/980533398/1502719905" TargetMode="External" /><Relationship Id="rId204" Type="http://schemas.openxmlformats.org/officeDocument/2006/relationships/hyperlink" Target="https://pbs.twimg.com/profile_banners/961205156/1471973403" TargetMode="External" /><Relationship Id="rId205" Type="http://schemas.openxmlformats.org/officeDocument/2006/relationships/hyperlink" Target="https://pbs.twimg.com/profile_banners/339985784/1499387584" TargetMode="External" /><Relationship Id="rId206" Type="http://schemas.openxmlformats.org/officeDocument/2006/relationships/hyperlink" Target="https://pbs.twimg.com/profile_banners/303048766/1540901483" TargetMode="External" /><Relationship Id="rId207" Type="http://schemas.openxmlformats.org/officeDocument/2006/relationships/hyperlink" Target="https://pbs.twimg.com/profile_banners/14756900/1399534860" TargetMode="External" /><Relationship Id="rId208" Type="http://schemas.openxmlformats.org/officeDocument/2006/relationships/hyperlink" Target="https://pbs.twimg.com/profile_banners/18436075/1399561116" TargetMode="External" /><Relationship Id="rId209" Type="http://schemas.openxmlformats.org/officeDocument/2006/relationships/hyperlink" Target="https://pbs.twimg.com/profile_banners/1178589581039603712/1569833197" TargetMode="External" /><Relationship Id="rId210" Type="http://schemas.openxmlformats.org/officeDocument/2006/relationships/hyperlink" Target="https://pbs.twimg.com/profile_banners/1364441462/1500994698" TargetMode="External" /><Relationship Id="rId211" Type="http://schemas.openxmlformats.org/officeDocument/2006/relationships/hyperlink" Target="https://pbs.twimg.com/profile_banners/184574549/1569405236" TargetMode="External" /><Relationship Id="rId212" Type="http://schemas.openxmlformats.org/officeDocument/2006/relationships/hyperlink" Target="https://pbs.twimg.com/profile_banners/18236716/1531254069" TargetMode="External" /><Relationship Id="rId213" Type="http://schemas.openxmlformats.org/officeDocument/2006/relationships/hyperlink" Target="https://pbs.twimg.com/profile_banners/22467617/1562964868" TargetMode="External" /><Relationship Id="rId214" Type="http://schemas.openxmlformats.org/officeDocument/2006/relationships/hyperlink" Target="https://pbs.twimg.com/profile_banners/884382706422996992/1504880011" TargetMode="External" /><Relationship Id="rId215" Type="http://schemas.openxmlformats.org/officeDocument/2006/relationships/hyperlink" Target="https://pbs.twimg.com/profile_banners/29735775/1551212172" TargetMode="External" /><Relationship Id="rId216" Type="http://schemas.openxmlformats.org/officeDocument/2006/relationships/hyperlink" Target="https://pbs.twimg.com/profile_banners/19103481/1562188580" TargetMode="External" /><Relationship Id="rId217" Type="http://schemas.openxmlformats.org/officeDocument/2006/relationships/hyperlink" Target="https://pbs.twimg.com/profile_banners/807095/1570414372" TargetMode="External" /><Relationship Id="rId218" Type="http://schemas.openxmlformats.org/officeDocument/2006/relationships/hyperlink" Target="https://pbs.twimg.com/profile_banners/245354369/1398255842" TargetMode="External" /><Relationship Id="rId219" Type="http://schemas.openxmlformats.org/officeDocument/2006/relationships/hyperlink" Target="https://pbs.twimg.com/profile_banners/397882671/1521726570" TargetMode="External" /><Relationship Id="rId220" Type="http://schemas.openxmlformats.org/officeDocument/2006/relationships/hyperlink" Target="https://pbs.twimg.com/profile_banners/993900264/1553618665" TargetMode="External" /><Relationship Id="rId221" Type="http://schemas.openxmlformats.org/officeDocument/2006/relationships/hyperlink" Target="https://pbs.twimg.com/profile_banners/15762276/1379376774" TargetMode="External" /><Relationship Id="rId222" Type="http://schemas.openxmlformats.org/officeDocument/2006/relationships/hyperlink" Target="https://pbs.twimg.com/profile_banners/1469938638/1477083913" TargetMode="External" /><Relationship Id="rId223" Type="http://schemas.openxmlformats.org/officeDocument/2006/relationships/hyperlink" Target="https://pbs.twimg.com/profile_banners/2970440088/1557239501" TargetMode="External" /><Relationship Id="rId224" Type="http://schemas.openxmlformats.org/officeDocument/2006/relationships/hyperlink" Target="https://pbs.twimg.com/profile_banners/840133502976774146/1548019912" TargetMode="External" /><Relationship Id="rId225" Type="http://schemas.openxmlformats.org/officeDocument/2006/relationships/hyperlink" Target="https://pbs.twimg.com/profile_banners/22995545/1414775322" TargetMode="External" /><Relationship Id="rId226" Type="http://schemas.openxmlformats.org/officeDocument/2006/relationships/hyperlink" Target="https://pbs.twimg.com/profile_banners/80918348/1397499660" TargetMode="External" /><Relationship Id="rId227" Type="http://schemas.openxmlformats.org/officeDocument/2006/relationships/hyperlink" Target="https://pbs.twimg.com/profile_banners/1150153543262728192/1569779572" TargetMode="External" /><Relationship Id="rId228" Type="http://schemas.openxmlformats.org/officeDocument/2006/relationships/hyperlink" Target="https://pbs.twimg.com/profile_banners/514486170/1428774102" TargetMode="External" /><Relationship Id="rId229" Type="http://schemas.openxmlformats.org/officeDocument/2006/relationships/hyperlink" Target="https://pbs.twimg.com/profile_banners/2914605289/1461653423" TargetMode="External" /><Relationship Id="rId230" Type="http://schemas.openxmlformats.org/officeDocument/2006/relationships/hyperlink" Target="https://pbs.twimg.com/profile_banners/227829587/1488923897" TargetMode="External" /><Relationship Id="rId231" Type="http://schemas.openxmlformats.org/officeDocument/2006/relationships/hyperlink" Target="https://pbs.twimg.com/profile_banners/2232759379/1563439351" TargetMode="External" /><Relationship Id="rId232" Type="http://schemas.openxmlformats.org/officeDocument/2006/relationships/hyperlink" Target="https://pbs.twimg.com/profile_banners/15001592/1568885641" TargetMode="External" /><Relationship Id="rId233" Type="http://schemas.openxmlformats.org/officeDocument/2006/relationships/hyperlink" Target="https://pbs.twimg.com/profile_banners/897889083170672642/1502908907" TargetMode="External" /><Relationship Id="rId234" Type="http://schemas.openxmlformats.org/officeDocument/2006/relationships/hyperlink" Target="https://pbs.twimg.com/profile_banners/345310708/1503573184" TargetMode="External" /><Relationship Id="rId235" Type="http://schemas.openxmlformats.org/officeDocument/2006/relationships/hyperlink" Target="https://pbs.twimg.com/profile_banners/1446267968/1398281693" TargetMode="External" /><Relationship Id="rId236" Type="http://schemas.openxmlformats.org/officeDocument/2006/relationships/hyperlink" Target="https://pbs.twimg.com/profile_banners/539899187/1476353810" TargetMode="External" /><Relationship Id="rId237" Type="http://schemas.openxmlformats.org/officeDocument/2006/relationships/hyperlink" Target="https://pbs.twimg.com/profile_banners/104894644/1531614369" TargetMode="External" /><Relationship Id="rId238" Type="http://schemas.openxmlformats.org/officeDocument/2006/relationships/hyperlink" Target="https://pbs.twimg.com/profile_banners/86930422/1473676449" TargetMode="External" /><Relationship Id="rId239" Type="http://schemas.openxmlformats.org/officeDocument/2006/relationships/hyperlink" Target="https://pbs.twimg.com/profile_banners/403742799/1469010366" TargetMode="External" /><Relationship Id="rId240" Type="http://schemas.openxmlformats.org/officeDocument/2006/relationships/hyperlink" Target="https://pbs.twimg.com/profile_banners/166139505/1485181343" TargetMode="External" /><Relationship Id="rId241" Type="http://schemas.openxmlformats.org/officeDocument/2006/relationships/hyperlink" Target="https://pbs.twimg.com/profile_banners/558586902/1465577514" TargetMode="External" /><Relationship Id="rId242" Type="http://schemas.openxmlformats.org/officeDocument/2006/relationships/hyperlink" Target="https://pbs.twimg.com/profile_banners/435818541/1390514953" TargetMode="External" /><Relationship Id="rId243" Type="http://schemas.openxmlformats.org/officeDocument/2006/relationships/hyperlink" Target="https://pbs.twimg.com/profile_banners/61743142/1398239074" TargetMode="External" /><Relationship Id="rId244" Type="http://schemas.openxmlformats.org/officeDocument/2006/relationships/hyperlink" Target="https://pbs.twimg.com/profile_banners/15271133/1506196257" TargetMode="External" /><Relationship Id="rId245" Type="http://schemas.openxmlformats.org/officeDocument/2006/relationships/hyperlink" Target="https://pbs.twimg.com/profile_banners/2396037342/1554713344" TargetMode="External" /><Relationship Id="rId246" Type="http://schemas.openxmlformats.org/officeDocument/2006/relationships/hyperlink" Target="https://pbs.twimg.com/profile_banners/707957760697212929/1477314238" TargetMode="External" /><Relationship Id="rId247" Type="http://schemas.openxmlformats.org/officeDocument/2006/relationships/hyperlink" Target="https://pbs.twimg.com/profile_banners/2400563210/1550777695" TargetMode="External" /><Relationship Id="rId248" Type="http://schemas.openxmlformats.org/officeDocument/2006/relationships/hyperlink" Target="https://pbs.twimg.com/profile_banners/18114326/1459255776" TargetMode="External" /><Relationship Id="rId249" Type="http://schemas.openxmlformats.org/officeDocument/2006/relationships/hyperlink" Target="https://pbs.twimg.com/profile_banners/347188522/1524129871" TargetMode="External" /><Relationship Id="rId250" Type="http://schemas.openxmlformats.org/officeDocument/2006/relationships/hyperlink" Target="https://pbs.twimg.com/profile_banners/792402374522441728/1556965950" TargetMode="External" /><Relationship Id="rId251" Type="http://schemas.openxmlformats.org/officeDocument/2006/relationships/hyperlink" Target="https://pbs.twimg.com/profile_banners/951690486917582850/1556055167" TargetMode="External" /><Relationship Id="rId252" Type="http://schemas.openxmlformats.org/officeDocument/2006/relationships/hyperlink" Target="https://pbs.twimg.com/profile_banners/359430384/1552117760" TargetMode="External" /><Relationship Id="rId253" Type="http://schemas.openxmlformats.org/officeDocument/2006/relationships/hyperlink" Target="https://pbs.twimg.com/profile_banners/47893228/1536497307" TargetMode="External" /><Relationship Id="rId254" Type="http://schemas.openxmlformats.org/officeDocument/2006/relationships/hyperlink" Target="https://pbs.twimg.com/profile_banners/59363362/1513102095" TargetMode="External" /><Relationship Id="rId255" Type="http://schemas.openxmlformats.org/officeDocument/2006/relationships/hyperlink" Target="https://pbs.twimg.com/profile_banners/17798312/1567017350" TargetMode="External" /><Relationship Id="rId256" Type="http://schemas.openxmlformats.org/officeDocument/2006/relationships/hyperlink" Target="https://pbs.twimg.com/profile_banners/34075325/1569518972" TargetMode="External" /><Relationship Id="rId257" Type="http://schemas.openxmlformats.org/officeDocument/2006/relationships/hyperlink" Target="https://pbs.twimg.com/profile_banners/207296136/1559389599" TargetMode="External" /><Relationship Id="rId258" Type="http://schemas.openxmlformats.org/officeDocument/2006/relationships/hyperlink" Target="https://pbs.twimg.com/profile_banners/392977409/1532785454" TargetMode="External" /><Relationship Id="rId259" Type="http://schemas.openxmlformats.org/officeDocument/2006/relationships/hyperlink" Target="https://pbs.twimg.com/profile_banners/18197477/1509831063" TargetMode="External" /><Relationship Id="rId260" Type="http://schemas.openxmlformats.org/officeDocument/2006/relationships/hyperlink" Target="https://pbs.twimg.com/profile_banners/3122211/1525990941" TargetMode="External" /><Relationship Id="rId261" Type="http://schemas.openxmlformats.org/officeDocument/2006/relationships/hyperlink" Target="https://pbs.twimg.com/profile_banners/65174863/1493852402" TargetMode="External" /><Relationship Id="rId262" Type="http://schemas.openxmlformats.org/officeDocument/2006/relationships/hyperlink" Target="https://pbs.twimg.com/profile_banners/797391710414372864/1557769117" TargetMode="External" /><Relationship Id="rId263" Type="http://schemas.openxmlformats.org/officeDocument/2006/relationships/hyperlink" Target="https://pbs.twimg.com/profile_banners/752801304/1547569989" TargetMode="External" /><Relationship Id="rId264" Type="http://schemas.openxmlformats.org/officeDocument/2006/relationships/hyperlink" Target="https://pbs.twimg.com/profile_banners/17387222/1531566305" TargetMode="External" /><Relationship Id="rId265" Type="http://schemas.openxmlformats.org/officeDocument/2006/relationships/hyperlink" Target="https://pbs.twimg.com/profile_banners/842452904/1552320404" TargetMode="External" /><Relationship Id="rId266" Type="http://schemas.openxmlformats.org/officeDocument/2006/relationships/hyperlink" Target="https://pbs.twimg.com/profile_banners/1093863728616038402/1558193753" TargetMode="External" /><Relationship Id="rId267" Type="http://schemas.openxmlformats.org/officeDocument/2006/relationships/hyperlink" Target="https://pbs.twimg.com/profile_banners/2886596524/1569018001" TargetMode="External" /><Relationship Id="rId268" Type="http://schemas.openxmlformats.org/officeDocument/2006/relationships/hyperlink" Target="https://pbs.twimg.com/profile_banners/847874574985416705/1491472106" TargetMode="External" /><Relationship Id="rId269" Type="http://schemas.openxmlformats.org/officeDocument/2006/relationships/hyperlink" Target="https://pbs.twimg.com/profile_banners/422753166/1387040607" TargetMode="External" /><Relationship Id="rId270" Type="http://schemas.openxmlformats.org/officeDocument/2006/relationships/hyperlink" Target="https://pbs.twimg.com/profile_banners/837484668/1495540420" TargetMode="External" /><Relationship Id="rId271" Type="http://schemas.openxmlformats.org/officeDocument/2006/relationships/hyperlink" Target="https://pbs.twimg.com/profile_banners/35937179/1521836123" TargetMode="External" /><Relationship Id="rId272" Type="http://schemas.openxmlformats.org/officeDocument/2006/relationships/hyperlink" Target="https://pbs.twimg.com/profile_banners/954562878698237952/1567740962" TargetMode="External" /><Relationship Id="rId273" Type="http://schemas.openxmlformats.org/officeDocument/2006/relationships/hyperlink" Target="https://pbs.twimg.com/profile_banners/1006419421244678144/1559499911" TargetMode="External" /><Relationship Id="rId274" Type="http://schemas.openxmlformats.org/officeDocument/2006/relationships/hyperlink" Target="https://pbs.twimg.com/profile_banners/735628197799174144/1559155710" TargetMode="External" /><Relationship Id="rId275" Type="http://schemas.openxmlformats.org/officeDocument/2006/relationships/hyperlink" Target="https://pbs.twimg.com/profile_banners/1601299404/1515187602" TargetMode="External" /><Relationship Id="rId276" Type="http://schemas.openxmlformats.org/officeDocument/2006/relationships/hyperlink" Target="https://pbs.twimg.com/profile_banners/895814938995957760/1512095123" TargetMode="External" /><Relationship Id="rId277" Type="http://schemas.openxmlformats.org/officeDocument/2006/relationships/hyperlink" Target="https://pbs.twimg.com/profile_banners/2239848763/1569284087" TargetMode="External" /><Relationship Id="rId278" Type="http://schemas.openxmlformats.org/officeDocument/2006/relationships/hyperlink" Target="https://pbs.twimg.com/profile_banners/121563712/1555364174" TargetMode="External" /><Relationship Id="rId279" Type="http://schemas.openxmlformats.org/officeDocument/2006/relationships/hyperlink" Target="https://pbs.twimg.com/profile_banners/1319730642/1545567892" TargetMode="External" /><Relationship Id="rId280" Type="http://schemas.openxmlformats.org/officeDocument/2006/relationships/hyperlink" Target="https://pbs.twimg.com/profile_banners/216828876/1473181792" TargetMode="External" /><Relationship Id="rId281" Type="http://schemas.openxmlformats.org/officeDocument/2006/relationships/hyperlink" Target="https://pbs.twimg.com/profile_banners/910548929753870336/1535578055" TargetMode="External" /><Relationship Id="rId282" Type="http://schemas.openxmlformats.org/officeDocument/2006/relationships/hyperlink" Target="https://pbs.twimg.com/profile_banners/15516583/1565065878" TargetMode="External" /><Relationship Id="rId283" Type="http://schemas.openxmlformats.org/officeDocument/2006/relationships/hyperlink" Target="https://pbs.twimg.com/profile_banners/369689042/1551262549" TargetMode="External" /><Relationship Id="rId284" Type="http://schemas.openxmlformats.org/officeDocument/2006/relationships/hyperlink" Target="https://pbs.twimg.com/profile_banners/1457701454/1563843789" TargetMode="External" /><Relationship Id="rId285" Type="http://schemas.openxmlformats.org/officeDocument/2006/relationships/hyperlink" Target="https://pbs.twimg.com/profile_banners/185987751/1563777733" TargetMode="External" /><Relationship Id="rId286" Type="http://schemas.openxmlformats.org/officeDocument/2006/relationships/hyperlink" Target="https://pbs.twimg.com/profile_banners/15813140/1555950688" TargetMode="External" /><Relationship Id="rId287" Type="http://schemas.openxmlformats.org/officeDocument/2006/relationships/hyperlink" Target="https://pbs.twimg.com/profile_banners/16516264/1533123248" TargetMode="External" /><Relationship Id="rId288" Type="http://schemas.openxmlformats.org/officeDocument/2006/relationships/hyperlink" Target="https://pbs.twimg.com/profile_banners/2176282656/1548775771" TargetMode="External" /><Relationship Id="rId289" Type="http://schemas.openxmlformats.org/officeDocument/2006/relationships/hyperlink" Target="https://pbs.twimg.com/profile_banners/930804909934485505/1510761360" TargetMode="External" /><Relationship Id="rId290" Type="http://schemas.openxmlformats.org/officeDocument/2006/relationships/hyperlink" Target="https://pbs.twimg.com/profile_banners/611597719/1475357016" TargetMode="External" /><Relationship Id="rId291" Type="http://schemas.openxmlformats.org/officeDocument/2006/relationships/hyperlink" Target="https://pbs.twimg.com/profile_banners/162151396/1524045224" TargetMode="External" /><Relationship Id="rId292" Type="http://schemas.openxmlformats.org/officeDocument/2006/relationships/hyperlink" Target="https://pbs.twimg.com/profile_banners/26068824/1462766655" TargetMode="External" /><Relationship Id="rId293" Type="http://schemas.openxmlformats.org/officeDocument/2006/relationships/hyperlink" Target="https://pbs.twimg.com/profile_banners/1397094314/1481023482" TargetMode="External" /><Relationship Id="rId294" Type="http://schemas.openxmlformats.org/officeDocument/2006/relationships/hyperlink" Target="https://pbs.twimg.com/profile_banners/1137010912924250112/1559921382" TargetMode="External" /><Relationship Id="rId295" Type="http://schemas.openxmlformats.org/officeDocument/2006/relationships/hyperlink" Target="https://pbs.twimg.com/profile_banners/3284983849/1488244252" TargetMode="External" /><Relationship Id="rId296" Type="http://schemas.openxmlformats.org/officeDocument/2006/relationships/hyperlink" Target="https://pbs.twimg.com/profile_banners/217614052/1520813231" TargetMode="External" /><Relationship Id="rId297" Type="http://schemas.openxmlformats.org/officeDocument/2006/relationships/hyperlink" Target="https://pbs.twimg.com/profile_banners/709448098/1386537035" TargetMode="External" /><Relationship Id="rId298" Type="http://schemas.openxmlformats.org/officeDocument/2006/relationships/hyperlink" Target="https://pbs.twimg.com/profile_banners/76935934/1569473493" TargetMode="External" /><Relationship Id="rId299" Type="http://schemas.openxmlformats.org/officeDocument/2006/relationships/hyperlink" Target="https://pbs.twimg.com/profile_banners/740657505206960129/1465421954" TargetMode="External" /><Relationship Id="rId300" Type="http://schemas.openxmlformats.org/officeDocument/2006/relationships/hyperlink" Target="https://pbs.twimg.com/profile_banners/481481181/1424890667" TargetMode="External" /><Relationship Id="rId301" Type="http://schemas.openxmlformats.org/officeDocument/2006/relationships/hyperlink" Target="https://pbs.twimg.com/profile_banners/22968469/1546533846" TargetMode="External" /><Relationship Id="rId302" Type="http://schemas.openxmlformats.org/officeDocument/2006/relationships/hyperlink" Target="https://pbs.twimg.com/profile_banners/3060444101/1428591637" TargetMode="External" /><Relationship Id="rId303" Type="http://schemas.openxmlformats.org/officeDocument/2006/relationships/hyperlink" Target="https://pbs.twimg.com/profile_banners/85509895/1556718785" TargetMode="External" /><Relationship Id="rId304" Type="http://schemas.openxmlformats.org/officeDocument/2006/relationships/hyperlink" Target="https://pbs.twimg.com/profile_banners/98097823/1538797822" TargetMode="External" /><Relationship Id="rId305" Type="http://schemas.openxmlformats.org/officeDocument/2006/relationships/hyperlink" Target="https://pbs.twimg.com/profile_banners/882441083619344384/1556603311" TargetMode="External" /><Relationship Id="rId306" Type="http://schemas.openxmlformats.org/officeDocument/2006/relationships/hyperlink" Target="https://pbs.twimg.com/profile_banners/52421333/1390063758" TargetMode="External" /><Relationship Id="rId307" Type="http://schemas.openxmlformats.org/officeDocument/2006/relationships/hyperlink" Target="https://pbs.twimg.com/profile_banners/243580387/1538032728" TargetMode="External" /><Relationship Id="rId308" Type="http://schemas.openxmlformats.org/officeDocument/2006/relationships/hyperlink" Target="https://pbs.twimg.com/profile_banners/166569525/1477316161" TargetMode="External" /><Relationship Id="rId309" Type="http://schemas.openxmlformats.org/officeDocument/2006/relationships/hyperlink" Target="https://pbs.twimg.com/profile_banners/675243/1431616814" TargetMode="External" /><Relationship Id="rId310" Type="http://schemas.openxmlformats.org/officeDocument/2006/relationships/hyperlink" Target="https://pbs.twimg.com/profile_banners/1760431/1398714961" TargetMode="External" /><Relationship Id="rId311" Type="http://schemas.openxmlformats.org/officeDocument/2006/relationships/hyperlink" Target="https://pbs.twimg.com/profile_banners/44084633/1562079035" TargetMode="External" /><Relationship Id="rId312" Type="http://schemas.openxmlformats.org/officeDocument/2006/relationships/hyperlink" Target="https://pbs.twimg.com/profile_banners/821416341785767937/1519153637" TargetMode="External" /><Relationship Id="rId313" Type="http://schemas.openxmlformats.org/officeDocument/2006/relationships/hyperlink" Target="https://pbs.twimg.com/profile_banners/2720800274/1569084572" TargetMode="External" /><Relationship Id="rId314" Type="http://schemas.openxmlformats.org/officeDocument/2006/relationships/hyperlink" Target="https://pbs.twimg.com/profile_banners/100543535/1377814490" TargetMode="External" /><Relationship Id="rId315" Type="http://schemas.openxmlformats.org/officeDocument/2006/relationships/hyperlink" Target="https://pbs.twimg.com/profile_banners/21088417/1515536808" TargetMode="External" /><Relationship Id="rId316" Type="http://schemas.openxmlformats.org/officeDocument/2006/relationships/hyperlink" Target="https://pbs.twimg.com/profile_banners/15417853/1387402260" TargetMode="External" /><Relationship Id="rId317" Type="http://schemas.openxmlformats.org/officeDocument/2006/relationships/hyperlink" Target="https://pbs.twimg.com/profile_banners/14979481/1403049024" TargetMode="External" /><Relationship Id="rId318" Type="http://schemas.openxmlformats.org/officeDocument/2006/relationships/hyperlink" Target="https://pbs.twimg.com/profile_banners/838480998555869184/1495210704" TargetMode="External" /><Relationship Id="rId319" Type="http://schemas.openxmlformats.org/officeDocument/2006/relationships/hyperlink" Target="https://pbs.twimg.com/profile_banners/18934731/1544527546" TargetMode="External" /><Relationship Id="rId320" Type="http://schemas.openxmlformats.org/officeDocument/2006/relationships/hyperlink" Target="https://pbs.twimg.com/profile_banners/847958394636038144/1527330004" TargetMode="External" /><Relationship Id="rId321" Type="http://schemas.openxmlformats.org/officeDocument/2006/relationships/hyperlink" Target="https://pbs.twimg.com/profile_banners/4808510734/1477780883" TargetMode="External" /><Relationship Id="rId322" Type="http://schemas.openxmlformats.org/officeDocument/2006/relationships/hyperlink" Target="https://pbs.twimg.com/profile_banners/587497586/1502876461" TargetMode="External" /><Relationship Id="rId323" Type="http://schemas.openxmlformats.org/officeDocument/2006/relationships/hyperlink" Target="http://abs.twimg.com/images/themes/theme13/bg.gif"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5/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0/bg.gif" TargetMode="External" /><Relationship Id="rId328" Type="http://schemas.openxmlformats.org/officeDocument/2006/relationships/hyperlink" Target="http://abs.twimg.com/images/themes/theme19/bg.gif" TargetMode="External" /><Relationship Id="rId329" Type="http://schemas.openxmlformats.org/officeDocument/2006/relationships/hyperlink" Target="http://abs.twimg.com/images/themes/theme6/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0/bg.gif" TargetMode="External" /><Relationship Id="rId350" Type="http://schemas.openxmlformats.org/officeDocument/2006/relationships/hyperlink" Target="http://abs.twimg.com/images/themes/theme5/bg.gif" TargetMode="External" /><Relationship Id="rId351" Type="http://schemas.openxmlformats.org/officeDocument/2006/relationships/hyperlink" Target="http://abs.twimg.com/images/themes/theme7/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6/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3/bg.gif" TargetMode="External" /><Relationship Id="rId371" Type="http://schemas.openxmlformats.org/officeDocument/2006/relationships/hyperlink" Target="http://abs.twimg.com/images/themes/theme15/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pbs.twimg.com/profile_background_images/734508702/5af47e7a440eef9c221f557826d83488.jpeg" TargetMode="External" /><Relationship Id="rId383" Type="http://schemas.openxmlformats.org/officeDocument/2006/relationships/hyperlink" Target="http://abs.twimg.com/images/themes/theme9/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9/bg.gif"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7/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14/bg.gif" TargetMode="External" /><Relationship Id="rId397" Type="http://schemas.openxmlformats.org/officeDocument/2006/relationships/hyperlink" Target="http://abs.twimg.com/images/themes/theme9/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6/bg.gif" TargetMode="External" /><Relationship Id="rId400" Type="http://schemas.openxmlformats.org/officeDocument/2006/relationships/hyperlink" Target="http://abs.twimg.com/images/themes/theme6/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4/bg.gif" TargetMode="External" /><Relationship Id="rId405" Type="http://schemas.openxmlformats.org/officeDocument/2006/relationships/hyperlink" Target="http://abs.twimg.com/images/themes/theme15/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7/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6/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9/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5/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4/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0.twimg.com/profile_background_images/2630255/1444808176_fa5a2d468c_b.jp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4/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4/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6/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4/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9/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5/bg.gif" TargetMode="External" /><Relationship Id="rId456" Type="http://schemas.openxmlformats.org/officeDocument/2006/relationships/hyperlink" Target="http://abs.twimg.com/images/themes/theme13/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4/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2/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6/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5/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0/bg.gif" TargetMode="External" /><Relationship Id="rId488" Type="http://schemas.openxmlformats.org/officeDocument/2006/relationships/hyperlink" Target="http://abs.twimg.com/images/themes/theme14/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4/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3/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8/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3/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4/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4/bg.gif" TargetMode="External" /><Relationship Id="rId504" Type="http://schemas.openxmlformats.org/officeDocument/2006/relationships/hyperlink" Target="http://pbs.twimg.com/profile_images/904076008441217024/CYV6esqx_normal.jpg" TargetMode="External" /><Relationship Id="rId505" Type="http://schemas.openxmlformats.org/officeDocument/2006/relationships/hyperlink" Target="http://pbs.twimg.com/profile_images/1824489934/128-2_normal.png" TargetMode="External" /><Relationship Id="rId506" Type="http://schemas.openxmlformats.org/officeDocument/2006/relationships/hyperlink" Target="http://pbs.twimg.com/profile_images/1165799095769980928/MUjdqJXs_normal.jpg" TargetMode="External" /><Relationship Id="rId507" Type="http://schemas.openxmlformats.org/officeDocument/2006/relationships/hyperlink" Target="http://pbs.twimg.com/profile_images/599313500939255808/QnCQnASi_normal.png" TargetMode="External" /><Relationship Id="rId508" Type="http://schemas.openxmlformats.org/officeDocument/2006/relationships/hyperlink" Target="http://pbs.twimg.com/profile_images/1106198763473944577/9-Ws7_kE_normal.png" TargetMode="External" /><Relationship Id="rId509" Type="http://schemas.openxmlformats.org/officeDocument/2006/relationships/hyperlink" Target="http://pbs.twimg.com/profile_images/849132774661308416/pa2Uplq1_normal.jpg" TargetMode="External" /><Relationship Id="rId510" Type="http://schemas.openxmlformats.org/officeDocument/2006/relationships/hyperlink" Target="http://pbs.twimg.com/profile_images/1168533473684086791/0YKd_MeE_normal.jpg" TargetMode="External" /><Relationship Id="rId511" Type="http://schemas.openxmlformats.org/officeDocument/2006/relationships/hyperlink" Target="http://pbs.twimg.com/profile_images/840117810705518594/twomBGOE_normal.jpg" TargetMode="External" /><Relationship Id="rId512" Type="http://schemas.openxmlformats.org/officeDocument/2006/relationships/hyperlink" Target="http://pbs.twimg.com/profile_images/976682170587660288/0nb6ea1i_normal.jpg" TargetMode="External" /><Relationship Id="rId513" Type="http://schemas.openxmlformats.org/officeDocument/2006/relationships/hyperlink" Target="http://pbs.twimg.com/profile_images/1019707946349969408/ZadESXl4_normal.jpg" TargetMode="External" /><Relationship Id="rId514" Type="http://schemas.openxmlformats.org/officeDocument/2006/relationships/hyperlink" Target="http://pbs.twimg.com/profile_images/911068869128622080/FstWbl1w_normal.jpg" TargetMode="External" /><Relationship Id="rId515" Type="http://schemas.openxmlformats.org/officeDocument/2006/relationships/hyperlink" Target="http://pbs.twimg.com/profile_images/137433992/twitterlogo_normal.jpg" TargetMode="External" /><Relationship Id="rId516" Type="http://schemas.openxmlformats.org/officeDocument/2006/relationships/hyperlink" Target="http://pbs.twimg.com/profile_images/1173216675119820800/fQm9Vbss_normal.jpg" TargetMode="External" /><Relationship Id="rId517" Type="http://schemas.openxmlformats.org/officeDocument/2006/relationships/hyperlink" Target="http://pbs.twimg.com/profile_images/1096617901610590213/AtVcSLHr_normal.jpg" TargetMode="External" /><Relationship Id="rId518" Type="http://schemas.openxmlformats.org/officeDocument/2006/relationships/hyperlink" Target="http://pbs.twimg.com/profile_images/1173987365397749762/D86d4g0P_normal.jpg" TargetMode="External" /><Relationship Id="rId519" Type="http://schemas.openxmlformats.org/officeDocument/2006/relationships/hyperlink" Target="http://pbs.twimg.com/profile_images/1024655144066199552/B5tDymWq_normal.jpg" TargetMode="External" /><Relationship Id="rId520" Type="http://schemas.openxmlformats.org/officeDocument/2006/relationships/hyperlink" Target="http://pbs.twimg.com/profile_images/1141151066974822406/qRsmMfDd_normal.jpg" TargetMode="External" /><Relationship Id="rId521" Type="http://schemas.openxmlformats.org/officeDocument/2006/relationships/hyperlink" Target="http://pbs.twimg.com/profile_images/1169033958887231489/FoyFYYt0_normal.jpg" TargetMode="External" /><Relationship Id="rId522" Type="http://schemas.openxmlformats.org/officeDocument/2006/relationships/hyperlink" Target="http://pbs.twimg.com/profile_images/1004235176082321408/sr8WYJoB_normal.jpg" TargetMode="External" /><Relationship Id="rId523" Type="http://schemas.openxmlformats.org/officeDocument/2006/relationships/hyperlink" Target="http://pbs.twimg.com/profile_images/459256371544727552/DF5zU3yS_normal.jpeg" TargetMode="External" /><Relationship Id="rId524" Type="http://schemas.openxmlformats.org/officeDocument/2006/relationships/hyperlink" Target="http://pbs.twimg.com/profile_images/1118575351653752832/lTdTAyMh_normal.png" TargetMode="External" /><Relationship Id="rId525" Type="http://schemas.openxmlformats.org/officeDocument/2006/relationships/hyperlink" Target="http://pbs.twimg.com/profile_images/1404245782/igeek_normal.jpg" TargetMode="External" /><Relationship Id="rId526" Type="http://schemas.openxmlformats.org/officeDocument/2006/relationships/hyperlink" Target="http://pbs.twimg.com/profile_images/1061744570344517633/fKDfFqhQ_normal.jpg" TargetMode="External" /><Relationship Id="rId527" Type="http://schemas.openxmlformats.org/officeDocument/2006/relationships/hyperlink" Target="http://pbs.twimg.com/profile_images/912667889395798022/pMoB2qc8_normal.jpg" TargetMode="External" /><Relationship Id="rId528" Type="http://schemas.openxmlformats.org/officeDocument/2006/relationships/hyperlink" Target="http://pbs.twimg.com/profile_images/2679171403/5bc192c97dd1a23ce4421a4d95b919bc_normal.png" TargetMode="External" /><Relationship Id="rId529" Type="http://schemas.openxmlformats.org/officeDocument/2006/relationships/hyperlink" Target="http://pbs.twimg.com/profile_images/849133030237061120/6hUrNP0a_normal.jpg" TargetMode="External" /><Relationship Id="rId530" Type="http://schemas.openxmlformats.org/officeDocument/2006/relationships/hyperlink" Target="http://abs.twimg.com/sticky/default_profile_images/default_profile_5_normal.png" TargetMode="External" /><Relationship Id="rId531" Type="http://schemas.openxmlformats.org/officeDocument/2006/relationships/hyperlink" Target="http://pbs.twimg.com/profile_images/980689338685181952/6JrzTr9x_normal.jpg" TargetMode="External" /><Relationship Id="rId532" Type="http://schemas.openxmlformats.org/officeDocument/2006/relationships/hyperlink" Target="http://pbs.twimg.com/profile_images/760774125522518016/jhzjWv0i_normal.jpg" TargetMode="External" /><Relationship Id="rId533" Type="http://schemas.openxmlformats.org/officeDocument/2006/relationships/hyperlink" Target="http://pbs.twimg.com/profile_images/1176410164162977792/qaahmoT8_normal.jpg" TargetMode="External" /><Relationship Id="rId534" Type="http://schemas.openxmlformats.org/officeDocument/2006/relationships/hyperlink" Target="http://pbs.twimg.com/profile_images/1012619146121662464/0RyzU7nO_normal.jpg" TargetMode="External" /><Relationship Id="rId535" Type="http://schemas.openxmlformats.org/officeDocument/2006/relationships/hyperlink" Target="http://pbs.twimg.com/profile_images/989305200761589761/sraGd680_normal.jpg" TargetMode="External" /><Relationship Id="rId536" Type="http://schemas.openxmlformats.org/officeDocument/2006/relationships/hyperlink" Target="http://pbs.twimg.com/profile_images/1121917466534346752/65jok0p8_normal.jpg" TargetMode="External" /><Relationship Id="rId537" Type="http://schemas.openxmlformats.org/officeDocument/2006/relationships/hyperlink" Target="http://pbs.twimg.com/profile_images/1171102847150252032/8eW5MSbg_normal.jpg" TargetMode="External" /><Relationship Id="rId538" Type="http://schemas.openxmlformats.org/officeDocument/2006/relationships/hyperlink" Target="http://pbs.twimg.com/profile_images/1055807149786439680/sQiHu-95_normal.jpg" TargetMode="External" /><Relationship Id="rId539" Type="http://schemas.openxmlformats.org/officeDocument/2006/relationships/hyperlink" Target="http://pbs.twimg.com/profile_images/1176666321024507904/Vo1NhJhq_normal.jpg" TargetMode="External" /><Relationship Id="rId540" Type="http://schemas.openxmlformats.org/officeDocument/2006/relationships/hyperlink" Target="http://pbs.twimg.com/profile_images/1059864851097575425/k3VadkFz_normal.jpg" TargetMode="External" /><Relationship Id="rId541" Type="http://schemas.openxmlformats.org/officeDocument/2006/relationships/hyperlink" Target="http://pbs.twimg.com/profile_images/1068984070443536385/ABGxcOsh_normal.jpg" TargetMode="External" /><Relationship Id="rId542" Type="http://schemas.openxmlformats.org/officeDocument/2006/relationships/hyperlink" Target="http://pbs.twimg.com/profile_images/3161411892/3d153ae77cdd6348bff77b4fef10145f_normal.jpeg" TargetMode="External" /><Relationship Id="rId543" Type="http://schemas.openxmlformats.org/officeDocument/2006/relationships/hyperlink" Target="http://pbs.twimg.com/profile_images/1097517386771644417/Avrzn88x_normal.jpg" TargetMode="External" /><Relationship Id="rId544" Type="http://schemas.openxmlformats.org/officeDocument/2006/relationships/hyperlink" Target="http://pbs.twimg.com/profile_images/1145660203599372294/LuehUDpP_normal.jpg" TargetMode="External" /><Relationship Id="rId545" Type="http://schemas.openxmlformats.org/officeDocument/2006/relationships/hyperlink" Target="http://pbs.twimg.com/profile_images/1037787653184409601/y6I6yya4_normal.jpg" TargetMode="External" /><Relationship Id="rId546" Type="http://schemas.openxmlformats.org/officeDocument/2006/relationships/hyperlink" Target="http://pbs.twimg.com/profile_images/470200020910624768/4weyDBEw_normal.png" TargetMode="External" /><Relationship Id="rId547" Type="http://schemas.openxmlformats.org/officeDocument/2006/relationships/hyperlink" Target="http://pbs.twimg.com/profile_images/699631385095577601/OpKCoMbz_normal.jpg" TargetMode="External" /><Relationship Id="rId548" Type="http://schemas.openxmlformats.org/officeDocument/2006/relationships/hyperlink" Target="http://pbs.twimg.com/profile_images/1143453716898623488/EsNcdHOo_normal.jpg" TargetMode="External" /><Relationship Id="rId549" Type="http://schemas.openxmlformats.org/officeDocument/2006/relationships/hyperlink" Target="http://pbs.twimg.com/profile_images/1164103791706365952/uSdaIbw0_normal.jpg" TargetMode="External" /><Relationship Id="rId550" Type="http://schemas.openxmlformats.org/officeDocument/2006/relationships/hyperlink" Target="http://pbs.twimg.com/profile_images/949914271529529344/Q1BjVXX__normal.jpg" TargetMode="External" /><Relationship Id="rId551" Type="http://schemas.openxmlformats.org/officeDocument/2006/relationships/hyperlink" Target="http://pbs.twimg.com/profile_images/1138333783147601921/otG5KZP8_normal.png" TargetMode="External" /><Relationship Id="rId552" Type="http://schemas.openxmlformats.org/officeDocument/2006/relationships/hyperlink" Target="http://pbs.twimg.com/profile_images/809385852115636230/DWvOo87R_normal.jpg" TargetMode="External" /><Relationship Id="rId553" Type="http://schemas.openxmlformats.org/officeDocument/2006/relationships/hyperlink" Target="http://pbs.twimg.com/profile_images/692461293589151744/XiQIRKPI_normal.jpg" TargetMode="External" /><Relationship Id="rId554" Type="http://schemas.openxmlformats.org/officeDocument/2006/relationships/hyperlink" Target="http://pbs.twimg.com/profile_images/1159339028761550853/YMdASxru_normal.jpg" TargetMode="External" /><Relationship Id="rId555" Type="http://schemas.openxmlformats.org/officeDocument/2006/relationships/hyperlink" Target="http://pbs.twimg.com/profile_images/1143889524621074432/pOff6dka_normal.jpg" TargetMode="External" /><Relationship Id="rId556" Type="http://schemas.openxmlformats.org/officeDocument/2006/relationships/hyperlink" Target="http://pbs.twimg.com/profile_images/1124434773940801536/ZGV2Ukby_normal.jpg" TargetMode="External" /><Relationship Id="rId557" Type="http://schemas.openxmlformats.org/officeDocument/2006/relationships/hyperlink" Target="http://pbs.twimg.com/profile_images/894760680535896064/lnM8-wYB_normal.jpg" TargetMode="External" /><Relationship Id="rId558" Type="http://schemas.openxmlformats.org/officeDocument/2006/relationships/hyperlink" Target="http://pbs.twimg.com/profile_images/1084236993092091906/wWCN0QT5_normal.jpg" TargetMode="External" /><Relationship Id="rId559" Type="http://schemas.openxmlformats.org/officeDocument/2006/relationships/hyperlink" Target="http://pbs.twimg.com/profile_images/560653375243821057/0GZb6Cx1_normal.jpeg" TargetMode="External" /><Relationship Id="rId560" Type="http://schemas.openxmlformats.org/officeDocument/2006/relationships/hyperlink" Target="http://pbs.twimg.com/profile_images/1736353228/twittlogo1_normal.gif" TargetMode="External" /><Relationship Id="rId561" Type="http://schemas.openxmlformats.org/officeDocument/2006/relationships/hyperlink" Target="http://pbs.twimg.com/profile_images/1170652644328837120/0Bjxa08l_normal.jpg" TargetMode="External" /><Relationship Id="rId562" Type="http://schemas.openxmlformats.org/officeDocument/2006/relationships/hyperlink" Target="http://pbs.twimg.com/profile_images/2645899157/4981195db5318a195d4933b552a8e804_normal.jpeg" TargetMode="External" /><Relationship Id="rId563" Type="http://schemas.openxmlformats.org/officeDocument/2006/relationships/hyperlink" Target="http://pbs.twimg.com/profile_images/561893824029421571/rPz1UutI_normal.jpeg" TargetMode="External" /><Relationship Id="rId564" Type="http://schemas.openxmlformats.org/officeDocument/2006/relationships/hyperlink" Target="http://pbs.twimg.com/profile_images/1168909317111783425/DHGWoYTi_normal.jpg" TargetMode="External" /><Relationship Id="rId565" Type="http://schemas.openxmlformats.org/officeDocument/2006/relationships/hyperlink" Target="http://pbs.twimg.com/profile_images/1148545280754761728/kNr0vIRn_normal.jpg" TargetMode="External" /><Relationship Id="rId566" Type="http://schemas.openxmlformats.org/officeDocument/2006/relationships/hyperlink" Target="http://pbs.twimg.com/profile_images/1127964940726222848/K_wizKws_normal.jpg" TargetMode="External" /><Relationship Id="rId567" Type="http://schemas.openxmlformats.org/officeDocument/2006/relationships/hyperlink" Target="http://pbs.twimg.com/profile_images/1007337290874720256/h-PpvuSh_normal.jpg" TargetMode="External" /><Relationship Id="rId568" Type="http://schemas.openxmlformats.org/officeDocument/2006/relationships/hyperlink" Target="http://pbs.twimg.com/profile_images/927823230123020288/n2bWliA8_normal.jpg" TargetMode="External" /><Relationship Id="rId569" Type="http://schemas.openxmlformats.org/officeDocument/2006/relationships/hyperlink" Target="http://pbs.twimg.com/profile_images/956112831845404672/8OQY7Ezm_normal.jpg" TargetMode="External" /><Relationship Id="rId570" Type="http://schemas.openxmlformats.org/officeDocument/2006/relationships/hyperlink" Target="http://pbs.twimg.com/profile_images/1175857370045571073/bZLDtGtZ_normal.jpg" TargetMode="External" /><Relationship Id="rId571" Type="http://schemas.openxmlformats.org/officeDocument/2006/relationships/hyperlink" Target="http://pbs.twimg.com/profile_images/1178711490137858048/3iV8Sui0_normal.jpg" TargetMode="External" /><Relationship Id="rId572" Type="http://schemas.openxmlformats.org/officeDocument/2006/relationships/hyperlink" Target="http://pbs.twimg.com/profile_images/2958372991/2d7bee601d9255ae25286429ba12448b_normal.jpeg" TargetMode="External" /><Relationship Id="rId573" Type="http://schemas.openxmlformats.org/officeDocument/2006/relationships/hyperlink" Target="http://pbs.twimg.com/profile_images/1061561055397076994/RfTmBYyh_normal.jpg" TargetMode="External" /><Relationship Id="rId574" Type="http://schemas.openxmlformats.org/officeDocument/2006/relationships/hyperlink" Target="http://pbs.twimg.com/profile_images/1095203377581940737/MuaMbMqm_normal.jpg" TargetMode="External" /><Relationship Id="rId575" Type="http://schemas.openxmlformats.org/officeDocument/2006/relationships/hyperlink" Target="http://pbs.twimg.com/profile_images/1155873802233888768/mpINklcV_normal.jpg" TargetMode="External" /><Relationship Id="rId576" Type="http://schemas.openxmlformats.org/officeDocument/2006/relationships/hyperlink" Target="http://pbs.twimg.com/profile_images/553568373619957761/sm1-zLUW_normal.jpeg" TargetMode="External" /><Relationship Id="rId577" Type="http://schemas.openxmlformats.org/officeDocument/2006/relationships/hyperlink" Target="http://pbs.twimg.com/profile_images/1178962868093542400/qbToRQMT_normal.jpg" TargetMode="External" /><Relationship Id="rId578" Type="http://schemas.openxmlformats.org/officeDocument/2006/relationships/hyperlink" Target="http://pbs.twimg.com/profile_images/1167688148152934400/bs1m_DUo_normal.jpg" TargetMode="External" /><Relationship Id="rId579" Type="http://schemas.openxmlformats.org/officeDocument/2006/relationships/hyperlink" Target="http://pbs.twimg.com/profile_images/864558976649666560/Ms-xPfrI_normal.jpg" TargetMode="External" /><Relationship Id="rId580" Type="http://schemas.openxmlformats.org/officeDocument/2006/relationships/hyperlink" Target="http://pbs.twimg.com/profile_images/832932282541314048/0VUkcZDS_normal.jpg" TargetMode="External" /><Relationship Id="rId581" Type="http://schemas.openxmlformats.org/officeDocument/2006/relationships/hyperlink" Target="http://pbs.twimg.com/profile_images/957963038711304192/1j8NoQ6T_normal.jpg" TargetMode="External" /><Relationship Id="rId582" Type="http://schemas.openxmlformats.org/officeDocument/2006/relationships/hyperlink" Target="http://pbs.twimg.com/profile_images/492382905159536640/5bNX_lVF_normal.png" TargetMode="External" /><Relationship Id="rId583" Type="http://schemas.openxmlformats.org/officeDocument/2006/relationships/hyperlink" Target="http://pbs.twimg.com/profile_images/1142629294704922627/osOwk_Fc_normal.png" TargetMode="External" /><Relationship Id="rId584" Type="http://schemas.openxmlformats.org/officeDocument/2006/relationships/hyperlink" Target="http://pbs.twimg.com/profile_images/880015248324837376/rsuw4VRB_normal.jpg" TargetMode="External" /><Relationship Id="rId585" Type="http://schemas.openxmlformats.org/officeDocument/2006/relationships/hyperlink" Target="http://pbs.twimg.com/profile_images/906159788471578626/d6takAl-_normal.jpg" TargetMode="External" /><Relationship Id="rId586" Type="http://schemas.openxmlformats.org/officeDocument/2006/relationships/hyperlink" Target="http://pbs.twimg.com/profile_images/986987176700280833/wzJJCwre_normal.jpg" TargetMode="External" /><Relationship Id="rId587" Type="http://schemas.openxmlformats.org/officeDocument/2006/relationships/hyperlink" Target="http://pbs.twimg.com/profile_images/1045783102000230400/TPLLaqYR_normal.jpg" TargetMode="External" /><Relationship Id="rId588" Type="http://schemas.openxmlformats.org/officeDocument/2006/relationships/hyperlink" Target="http://pbs.twimg.com/profile_images/1098244578472280064/gjkVMelR_normal.png" TargetMode="External" /><Relationship Id="rId589" Type="http://schemas.openxmlformats.org/officeDocument/2006/relationships/hyperlink" Target="http://pbs.twimg.com/profile_images/378800000389889498/45b0f9ae2bb744f4a6defb161e425c0a_normal.jpeg" TargetMode="External" /><Relationship Id="rId590" Type="http://schemas.openxmlformats.org/officeDocument/2006/relationships/hyperlink" Target="http://pbs.twimg.com/profile_images/571421295414231040/T2wYz7Oa_normal.jpeg" TargetMode="External" /><Relationship Id="rId591" Type="http://schemas.openxmlformats.org/officeDocument/2006/relationships/hyperlink" Target="http://pbs.twimg.com/profile_images/1097460327065812992/FlYEwnxR_normal.png" TargetMode="External" /><Relationship Id="rId592" Type="http://schemas.openxmlformats.org/officeDocument/2006/relationships/hyperlink" Target="http://pbs.twimg.com/profile_images/421419563985543168/jRxNU8By_normal.jpeg" TargetMode="External" /><Relationship Id="rId593" Type="http://schemas.openxmlformats.org/officeDocument/2006/relationships/hyperlink" Target="http://pbs.twimg.com/profile_images/789573175201959936/ObpfVcLa_normal.jpg" TargetMode="External" /><Relationship Id="rId594" Type="http://schemas.openxmlformats.org/officeDocument/2006/relationships/hyperlink" Target="http://pbs.twimg.com/profile_images/607685736574255105/j4BnO2cq_normal.jpg" TargetMode="External" /><Relationship Id="rId595" Type="http://schemas.openxmlformats.org/officeDocument/2006/relationships/hyperlink" Target="http://pbs.twimg.com/profile_images/1087100407036502017/MgAlbhoe_normal.jpg" TargetMode="External" /><Relationship Id="rId596" Type="http://schemas.openxmlformats.org/officeDocument/2006/relationships/hyperlink" Target="http://pbs.twimg.com/profile_images/913589681241108480/fMQS4u-l_normal.jpg" TargetMode="External" /><Relationship Id="rId597" Type="http://schemas.openxmlformats.org/officeDocument/2006/relationships/hyperlink" Target="http://pbs.twimg.com/profile_images/1011818295916417025/P1CkbdYi_normal.jpg" TargetMode="External" /><Relationship Id="rId598" Type="http://schemas.openxmlformats.org/officeDocument/2006/relationships/hyperlink" Target="http://pbs.twimg.com/profile_images/1139563012967133185/vtW94cv-_normal.jpg" TargetMode="External" /><Relationship Id="rId599" Type="http://schemas.openxmlformats.org/officeDocument/2006/relationships/hyperlink" Target="http://pbs.twimg.com/profile_images/962914644535881728/IdbYlfEc_normal.jpg" TargetMode="External" /><Relationship Id="rId600" Type="http://schemas.openxmlformats.org/officeDocument/2006/relationships/hyperlink" Target="http://pbs.twimg.com/profile_images/455773360551501825/M9ELu5_e_normal.png" TargetMode="External" /><Relationship Id="rId601" Type="http://schemas.openxmlformats.org/officeDocument/2006/relationships/hyperlink" Target="http://pbs.twimg.com/profile_images/1150164248464482304/8G8l3gXS_normal.jpg" TargetMode="External" /><Relationship Id="rId602" Type="http://schemas.openxmlformats.org/officeDocument/2006/relationships/hyperlink" Target="http://pbs.twimg.com/profile_images/885146806555992064/5ONi3Z86_normal.jpg" TargetMode="External" /><Relationship Id="rId603" Type="http://schemas.openxmlformats.org/officeDocument/2006/relationships/hyperlink" Target="http://pbs.twimg.com/profile_images/724853119574769665/cQAq1z4r_normal.jpg" TargetMode="External" /><Relationship Id="rId604" Type="http://schemas.openxmlformats.org/officeDocument/2006/relationships/hyperlink" Target="http://pbs.twimg.com/profile_images/821834838659346432/m1mSM9Qf_normal.jpg" TargetMode="External" /><Relationship Id="rId605" Type="http://schemas.openxmlformats.org/officeDocument/2006/relationships/hyperlink" Target="http://pbs.twimg.com/profile_images/1163543066311049218/Q-3uuSBf_normal.jpg" TargetMode="External" /><Relationship Id="rId606" Type="http://schemas.openxmlformats.org/officeDocument/2006/relationships/hyperlink" Target="http://pbs.twimg.com/profile_images/1153246788759052288/J7imc2ho_normal.png" TargetMode="External" /><Relationship Id="rId607" Type="http://schemas.openxmlformats.org/officeDocument/2006/relationships/hyperlink" Target="http://pbs.twimg.com/profile_images/897890073773002752/b5kkl5nG_normal.jpg" TargetMode="External" /><Relationship Id="rId608" Type="http://schemas.openxmlformats.org/officeDocument/2006/relationships/hyperlink" Target="http://pbs.twimg.com/profile_images/900678075448471552/7KWHTPmI_normal.jpg" TargetMode="External" /><Relationship Id="rId609" Type="http://schemas.openxmlformats.org/officeDocument/2006/relationships/hyperlink" Target="http://pbs.twimg.com/profile_images/3689899210/8fc2d822752d27a6425ed018c8b26961_normal.jpeg" TargetMode="External" /><Relationship Id="rId610" Type="http://schemas.openxmlformats.org/officeDocument/2006/relationships/hyperlink" Target="http://pbs.twimg.com/profile_images/930851030891409408/TeMJtmVO_normal.jpg" TargetMode="External" /><Relationship Id="rId611" Type="http://schemas.openxmlformats.org/officeDocument/2006/relationships/hyperlink" Target="http://abs.twimg.com/sticky/default_profile_images/default_profile_normal.png" TargetMode="External" /><Relationship Id="rId612" Type="http://schemas.openxmlformats.org/officeDocument/2006/relationships/hyperlink" Target="http://pbs.twimg.com/profile_images/411694091538165760/WO9XkQZa_normal.jpeg" TargetMode="External" /><Relationship Id="rId613" Type="http://schemas.openxmlformats.org/officeDocument/2006/relationships/hyperlink" Target="http://pbs.twimg.com/profile_images/544807298883801088/UNPDAF_i_normal.jpeg" TargetMode="External" /><Relationship Id="rId614" Type="http://schemas.openxmlformats.org/officeDocument/2006/relationships/hyperlink" Target="http://pbs.twimg.com/profile_images/697448076773101570/NQhfaMcJ_normal.jpg" TargetMode="External" /><Relationship Id="rId615" Type="http://schemas.openxmlformats.org/officeDocument/2006/relationships/hyperlink" Target="http://pbs.twimg.com/profile_images/784052004742135809/YCC4Orot_normal.jpg" TargetMode="External" /><Relationship Id="rId616" Type="http://schemas.openxmlformats.org/officeDocument/2006/relationships/hyperlink" Target="http://pbs.twimg.com/profile_images/2178089097/11855760-l-39-art-illustration-d-39-un-arbre-fleuri-sur-fond-isole_normal.jpg" TargetMode="External" /><Relationship Id="rId617" Type="http://schemas.openxmlformats.org/officeDocument/2006/relationships/hyperlink" Target="http://pbs.twimg.com/profile_images/835237090988179456/lDGxR8Dx_normal.jpg" TargetMode="External" /><Relationship Id="rId618" Type="http://schemas.openxmlformats.org/officeDocument/2006/relationships/hyperlink" Target="http://pbs.twimg.com/profile_images/939657457453928449/I4MTAsc6_normal.jpg" TargetMode="External" /><Relationship Id="rId619" Type="http://schemas.openxmlformats.org/officeDocument/2006/relationships/hyperlink" Target="http://pbs.twimg.com/profile_images/1170026407260557312/Xh271wh1_normal.jpg" TargetMode="External" /><Relationship Id="rId620" Type="http://schemas.openxmlformats.org/officeDocument/2006/relationships/hyperlink" Target="http://pbs.twimg.com/profile_images/997495926611587073/z5RmyKi1_normal.jpg" TargetMode="External" /><Relationship Id="rId621" Type="http://schemas.openxmlformats.org/officeDocument/2006/relationships/hyperlink" Target="http://pbs.twimg.com/profile_images/706345865720438784/PNitK7yL_normal.jpg" TargetMode="External" /><Relationship Id="rId622" Type="http://schemas.openxmlformats.org/officeDocument/2006/relationships/hyperlink" Target="http://pbs.twimg.com/profile_images/687928482169532416/txuTx5OV_normal.jpg" TargetMode="External" /><Relationship Id="rId623" Type="http://schemas.openxmlformats.org/officeDocument/2006/relationships/hyperlink" Target="http://pbs.twimg.com/profile_images/882181885786509312/jHWernEP_normal.jpg" TargetMode="External" /><Relationship Id="rId624" Type="http://schemas.openxmlformats.org/officeDocument/2006/relationships/hyperlink" Target="http://pbs.twimg.com/profile_images/918946889281744896/r3xDAXNl_normal.jpg" TargetMode="External" /><Relationship Id="rId625" Type="http://schemas.openxmlformats.org/officeDocument/2006/relationships/hyperlink" Target="http://pbs.twimg.com/profile_images/714792929261461504/4JUHr7-c_normal.jpg" TargetMode="External" /><Relationship Id="rId626" Type="http://schemas.openxmlformats.org/officeDocument/2006/relationships/hyperlink" Target="http://pbs.twimg.com/profile_images/378800000853846127/587847f0eda42ce83cabd2cff6d3fc7c_normal.jpeg" TargetMode="External" /><Relationship Id="rId627" Type="http://schemas.openxmlformats.org/officeDocument/2006/relationships/hyperlink" Target="http://pbs.twimg.com/profile_images/1124622820699512833/Ec7BYH5l_normal.jpg" TargetMode="External" /><Relationship Id="rId628" Type="http://schemas.openxmlformats.org/officeDocument/2006/relationships/hyperlink" Target="http://pbs.twimg.com/profile_images/1006716805430169601/bwtyBHaT_normal.jpg" TargetMode="External" /><Relationship Id="rId629" Type="http://schemas.openxmlformats.org/officeDocument/2006/relationships/hyperlink" Target="http://pbs.twimg.com/profile_images/952858814562357248/29dpzh1w_normal.jpg" TargetMode="External" /><Relationship Id="rId630" Type="http://schemas.openxmlformats.org/officeDocument/2006/relationships/hyperlink" Target="http://a0.twimg.com/profile_images/68169350/stefan-avatar_normal.jpg" TargetMode="External" /><Relationship Id="rId631" Type="http://schemas.openxmlformats.org/officeDocument/2006/relationships/hyperlink" Target="http://pbs.twimg.com/profile_images/1104288036010033152/sfTPoYaB_normal.jpg" TargetMode="External" /><Relationship Id="rId632" Type="http://schemas.openxmlformats.org/officeDocument/2006/relationships/hyperlink" Target="http://pbs.twimg.com/profile_images/993645134372798469/pAZy1Q6j_normal.jpg" TargetMode="External" /><Relationship Id="rId633" Type="http://schemas.openxmlformats.org/officeDocument/2006/relationships/hyperlink" Target="http://pbs.twimg.com/profile_images/527523006872961025/6rR8dgJU_normal.jpeg" TargetMode="External" /><Relationship Id="rId634" Type="http://schemas.openxmlformats.org/officeDocument/2006/relationships/hyperlink" Target="http://pbs.twimg.com/profile_images/1180153565722988544/p9fsfqI7_normal.jpg" TargetMode="External" /><Relationship Id="rId635" Type="http://schemas.openxmlformats.org/officeDocument/2006/relationships/hyperlink" Target="http://pbs.twimg.com/profile_images/1177945234048606208/wGr7zpNb_normal.jpg" TargetMode="External" /><Relationship Id="rId636" Type="http://schemas.openxmlformats.org/officeDocument/2006/relationships/hyperlink" Target="http://pbs.twimg.com/profile_images/3257614392/248e3b0f160a0c091906329e5dad0261_normal.png" TargetMode="External" /><Relationship Id="rId637" Type="http://schemas.openxmlformats.org/officeDocument/2006/relationships/hyperlink" Target="http://pbs.twimg.com/profile_images/1134751729206136832/rAmFqBWI_normal.png" TargetMode="External" /><Relationship Id="rId638" Type="http://schemas.openxmlformats.org/officeDocument/2006/relationships/hyperlink" Target="http://pbs.twimg.com/profile_images/1173366074332651520/J1Y5PHmD_normal.jpg" TargetMode="External" /><Relationship Id="rId639" Type="http://schemas.openxmlformats.org/officeDocument/2006/relationships/hyperlink" Target="http://pbs.twimg.com/profile_images/1157588958869671936/WwkI-_nh_normal.jpg" TargetMode="External" /><Relationship Id="rId640" Type="http://schemas.openxmlformats.org/officeDocument/2006/relationships/hyperlink" Target="http://pbs.twimg.com/profile_images/994702690893664262/0BxqBxIU_normal.jpg" TargetMode="External" /><Relationship Id="rId641" Type="http://schemas.openxmlformats.org/officeDocument/2006/relationships/hyperlink" Target="http://pbs.twimg.com/profile_images/1062605743088680960/Ftq7bPWT_normal.jpg" TargetMode="External" /><Relationship Id="rId642" Type="http://schemas.openxmlformats.org/officeDocument/2006/relationships/hyperlink" Target="http://pbs.twimg.com/profile_images/1067896655993806848/xS_GqOP7_normal.jpg" TargetMode="External" /><Relationship Id="rId643" Type="http://schemas.openxmlformats.org/officeDocument/2006/relationships/hyperlink" Target="http://pbs.twimg.com/profile_images/1092517360454356992/4hEEvoac_normal.jpg" TargetMode="External" /><Relationship Id="rId644" Type="http://schemas.openxmlformats.org/officeDocument/2006/relationships/hyperlink" Target="http://abs.twimg.com/sticky/default_profile_images/default_profile_normal.png" TargetMode="External" /><Relationship Id="rId645" Type="http://schemas.openxmlformats.org/officeDocument/2006/relationships/hyperlink" Target="http://pbs.twimg.com/profile_images/1043464516317732864/1oOGO81F_normal.jpg" TargetMode="External" /><Relationship Id="rId646" Type="http://schemas.openxmlformats.org/officeDocument/2006/relationships/hyperlink" Target="http://pbs.twimg.com/profile_images/1039095965108580352/gCykGAhv_normal.jpg" TargetMode="External" /><Relationship Id="rId647" Type="http://schemas.openxmlformats.org/officeDocument/2006/relationships/hyperlink" Target="http://pbs.twimg.com/profile_images/1093864096225726464/XLUIBayq_normal.jpg" TargetMode="External" /><Relationship Id="rId648" Type="http://schemas.openxmlformats.org/officeDocument/2006/relationships/hyperlink" Target="http://pbs.twimg.com/profile_images/1175172788484747264/LNwrz4OQ_normal.jpg" TargetMode="External" /><Relationship Id="rId649" Type="http://schemas.openxmlformats.org/officeDocument/2006/relationships/hyperlink" Target="http://pbs.twimg.com/profile_images/1147172342084362240/cKvANBMd_normal.jpg" TargetMode="External" /><Relationship Id="rId650" Type="http://schemas.openxmlformats.org/officeDocument/2006/relationships/hyperlink" Target="http://pbs.twimg.com/profile_images/378800000285212152/49ee321fe647029af737a26867e8f8eb_normal.jpeg" TargetMode="External" /><Relationship Id="rId651" Type="http://schemas.openxmlformats.org/officeDocument/2006/relationships/hyperlink" Target="http://pbs.twimg.com/profile_images/994846758776836097/M8ov9Wyi_normal.jpg" TargetMode="External" /><Relationship Id="rId652" Type="http://schemas.openxmlformats.org/officeDocument/2006/relationships/hyperlink" Target="http://pbs.twimg.com/profile_images/1075497007207366656/LS15zm6Y_normal.jpg" TargetMode="External" /><Relationship Id="rId653" Type="http://schemas.openxmlformats.org/officeDocument/2006/relationships/hyperlink" Target="http://pbs.twimg.com/profile_images/1174795527486988288/UYDCE7CB_normal.jpg" TargetMode="External" /><Relationship Id="rId654" Type="http://schemas.openxmlformats.org/officeDocument/2006/relationships/hyperlink" Target="http://pbs.twimg.com/profile_images/1103201826449604608/c0t5HuM-_normal.jpg" TargetMode="External" /><Relationship Id="rId655" Type="http://schemas.openxmlformats.org/officeDocument/2006/relationships/hyperlink" Target="http://pbs.twimg.com/profile_images/1175476769870106624/liPuahfq_normal.jpg" TargetMode="External" /><Relationship Id="rId656" Type="http://schemas.openxmlformats.org/officeDocument/2006/relationships/hyperlink" Target="http://pbs.twimg.com/profile_images/888238671534608384/uuoQlITU_normal.jpg" TargetMode="External" /><Relationship Id="rId657" Type="http://schemas.openxmlformats.org/officeDocument/2006/relationships/hyperlink" Target="http://pbs.twimg.com/profile_images/936421015067824134/g_PfzHXA_normal.jpg" TargetMode="External" /><Relationship Id="rId658" Type="http://schemas.openxmlformats.org/officeDocument/2006/relationships/hyperlink" Target="http://pbs.twimg.com/profile_images/1152305127031750656/H3r0TSVW_normal.jpg" TargetMode="External" /><Relationship Id="rId659" Type="http://schemas.openxmlformats.org/officeDocument/2006/relationships/hyperlink" Target="http://pbs.twimg.com/profile_images/1292891202/odyseus_circe_normal.jpg" TargetMode="External" /><Relationship Id="rId660" Type="http://schemas.openxmlformats.org/officeDocument/2006/relationships/hyperlink" Target="http://pbs.twimg.com/profile_images/1012021842876551171/JFJSXYyn_normal.jpg" TargetMode="External" /><Relationship Id="rId661" Type="http://schemas.openxmlformats.org/officeDocument/2006/relationships/hyperlink" Target="http://pbs.twimg.com/profile_images/956772000135045120/Lgxnqd7u_normal.jpg" TargetMode="External" /><Relationship Id="rId662" Type="http://schemas.openxmlformats.org/officeDocument/2006/relationships/hyperlink" Target="http://pbs.twimg.com/profile_images/989966974250815490/mxZpvkc6_normal.jpg" TargetMode="External" /><Relationship Id="rId663" Type="http://schemas.openxmlformats.org/officeDocument/2006/relationships/hyperlink" Target="http://pbs.twimg.com/profile_images/1158595850496630784/WcxGH0Kg_normal.jpg" TargetMode="External" /><Relationship Id="rId664" Type="http://schemas.openxmlformats.org/officeDocument/2006/relationships/hyperlink" Target="http://pbs.twimg.com/profile_images/1004708592031854592/RByEz26V_normal.jpg" TargetMode="External" /><Relationship Id="rId665" Type="http://schemas.openxmlformats.org/officeDocument/2006/relationships/hyperlink" Target="http://pbs.twimg.com/profile_images/549477928493264896/UCgbD7LW_normal.jpeg" TargetMode="External" /><Relationship Id="rId666" Type="http://schemas.openxmlformats.org/officeDocument/2006/relationships/hyperlink" Target="http://pbs.twimg.com/profile_images/1031843601129455617/r3x5W7Zr_normal.jpg" TargetMode="External" /><Relationship Id="rId667" Type="http://schemas.openxmlformats.org/officeDocument/2006/relationships/hyperlink" Target="http://pbs.twimg.com/profile_images/1855021756/NewDesign_Social_normal.jpg" TargetMode="External" /><Relationship Id="rId668" Type="http://schemas.openxmlformats.org/officeDocument/2006/relationships/hyperlink" Target="http://pbs.twimg.com/profile_images/1153193466618359809/n6RWQLml_normal.jpg" TargetMode="External" /><Relationship Id="rId669" Type="http://schemas.openxmlformats.org/officeDocument/2006/relationships/hyperlink" Target="http://pbs.twimg.com/profile_images/966440541859688448/PoHJY3K8_normal.jpg" TargetMode="External" /><Relationship Id="rId670" Type="http://schemas.openxmlformats.org/officeDocument/2006/relationships/hyperlink" Target="http://pbs.twimg.com/profile_images/1080491328314712066/w5BwvUyi_normal.jpg" TargetMode="External" /><Relationship Id="rId671" Type="http://schemas.openxmlformats.org/officeDocument/2006/relationships/hyperlink" Target="http://pbs.twimg.com/profile_images/1111273497509183488/-AnMGy4U_normal.png" TargetMode="External" /><Relationship Id="rId672" Type="http://schemas.openxmlformats.org/officeDocument/2006/relationships/hyperlink" Target="http://pbs.twimg.com/profile_images/930806761459736576/9cX_lrSY_normal.jpg" TargetMode="External" /><Relationship Id="rId673" Type="http://schemas.openxmlformats.org/officeDocument/2006/relationships/hyperlink" Target="http://pbs.twimg.com/profile_images/1182076706833780738/0mOXScMX_normal.jpg" TargetMode="External" /><Relationship Id="rId674" Type="http://schemas.openxmlformats.org/officeDocument/2006/relationships/hyperlink" Target="http://pbs.twimg.com/profile_images/685178010962505728/m0D-Pvwg_normal.jpg" TargetMode="External" /><Relationship Id="rId675" Type="http://schemas.openxmlformats.org/officeDocument/2006/relationships/hyperlink" Target="http://pbs.twimg.com/profile_images/1172681996423892993/fEf1fj8N_normal.jpg" TargetMode="External" /><Relationship Id="rId676" Type="http://schemas.openxmlformats.org/officeDocument/2006/relationships/hyperlink" Target="http://pbs.twimg.com/profile_images/729162561996783617/OGhVHVRI_normal.jpg" TargetMode="External" /><Relationship Id="rId677" Type="http://schemas.openxmlformats.org/officeDocument/2006/relationships/hyperlink" Target="http://pbs.twimg.com/profile_images/1163922776350187520/jvZO8xW1_normal.jpg" TargetMode="External" /><Relationship Id="rId678" Type="http://schemas.openxmlformats.org/officeDocument/2006/relationships/hyperlink" Target="http://pbs.twimg.com/profile_images/853262306947592192/K5zXgGdV_normal.jpg" TargetMode="External" /><Relationship Id="rId679" Type="http://schemas.openxmlformats.org/officeDocument/2006/relationships/hyperlink" Target="http://pbs.twimg.com/profile_images/1137012768303931392/_YNnZ4rm_normal.jpg" TargetMode="External" /><Relationship Id="rId680" Type="http://schemas.openxmlformats.org/officeDocument/2006/relationships/hyperlink" Target="http://pbs.twimg.com/profile_images/631886470790402048/66OCkyrl_normal.jpg" TargetMode="External" /><Relationship Id="rId681" Type="http://schemas.openxmlformats.org/officeDocument/2006/relationships/hyperlink" Target="http://pbs.twimg.com/profile_images/836378344832761856/2hzG4vsf_normal.jpg" TargetMode="External" /><Relationship Id="rId682" Type="http://schemas.openxmlformats.org/officeDocument/2006/relationships/hyperlink" Target="http://pbs.twimg.com/profile_images/946432096540622848/AH_ET-Rh_normal.jpg" TargetMode="External" /><Relationship Id="rId683" Type="http://schemas.openxmlformats.org/officeDocument/2006/relationships/hyperlink" Target="http://pbs.twimg.com/profile_images/378800000580987070/db9078700d95a65749e683e090706d47_normal.jpeg" TargetMode="External" /><Relationship Id="rId684" Type="http://schemas.openxmlformats.org/officeDocument/2006/relationships/hyperlink" Target="http://pbs.twimg.com/profile_images/1171396160508047360/Sc1gSn9E_normal.jpg" TargetMode="External" /><Relationship Id="rId685" Type="http://schemas.openxmlformats.org/officeDocument/2006/relationships/hyperlink" Target="http://pbs.twimg.com/profile_images/740660555107696640/BxUo817I_normal.jpg" TargetMode="External" /><Relationship Id="rId686" Type="http://schemas.openxmlformats.org/officeDocument/2006/relationships/hyperlink" Target="http://pbs.twimg.com/profile_images/570658932726861824/MSzOYUtx_normal.jpeg" TargetMode="External" /><Relationship Id="rId687" Type="http://schemas.openxmlformats.org/officeDocument/2006/relationships/hyperlink" Target="http://pbs.twimg.com/profile_images/1123576928001306627/7zA4OAug_normal.png" TargetMode="External" /><Relationship Id="rId688" Type="http://schemas.openxmlformats.org/officeDocument/2006/relationships/hyperlink" Target="http://abs.twimg.com/sticky/default_profile_images/default_profile_1_normal.png" TargetMode="External" /><Relationship Id="rId689" Type="http://schemas.openxmlformats.org/officeDocument/2006/relationships/hyperlink" Target="http://pbs.twimg.com/profile_images/593803027737387008/RLmHoyff_normal.png" TargetMode="External" /><Relationship Id="rId690" Type="http://schemas.openxmlformats.org/officeDocument/2006/relationships/hyperlink" Target="http://pbs.twimg.com/profile_images/1179022939968212992/CkFQ0kAE_normal.jpg" TargetMode="External" /><Relationship Id="rId691" Type="http://schemas.openxmlformats.org/officeDocument/2006/relationships/hyperlink" Target="http://pbs.twimg.com/profile_images/1058449535112867841/JP-rVYlW_normal.jpg" TargetMode="External" /><Relationship Id="rId692" Type="http://schemas.openxmlformats.org/officeDocument/2006/relationships/hyperlink" Target="http://abs.twimg.com/sticky/default_profile_images/default_profile_6_normal.png" TargetMode="External" /><Relationship Id="rId693" Type="http://schemas.openxmlformats.org/officeDocument/2006/relationships/hyperlink" Target="http://pbs.twimg.com/profile_images/1099320501246271489/ETDXv5o9_normal.jpg" TargetMode="External" /><Relationship Id="rId694" Type="http://schemas.openxmlformats.org/officeDocument/2006/relationships/hyperlink" Target="http://pbs.twimg.com/profile_images/722622196640657409/Si74pFI2_normal.jpg" TargetMode="External" /><Relationship Id="rId695" Type="http://schemas.openxmlformats.org/officeDocument/2006/relationships/hyperlink" Target="http://pbs.twimg.com/profile_images/1030349947038625792/qU6T75Fq_normal.jpg" TargetMode="External" /><Relationship Id="rId696" Type="http://schemas.openxmlformats.org/officeDocument/2006/relationships/hyperlink" Target="http://pbs.twimg.com/profile_images/882539662509830144/A_bWjgya_normal.jpg" TargetMode="External" /><Relationship Id="rId697" Type="http://schemas.openxmlformats.org/officeDocument/2006/relationships/hyperlink" Target="http://pbs.twimg.com/profile_images/1111110094316408832/OKZqAHmU_normal.jpg" TargetMode="External" /><Relationship Id="rId698" Type="http://schemas.openxmlformats.org/officeDocument/2006/relationships/hyperlink" Target="http://pbs.twimg.com/profile_images/465966833070112768/F6-U7OZf_normal.jpeg" TargetMode="External" /><Relationship Id="rId699" Type="http://schemas.openxmlformats.org/officeDocument/2006/relationships/hyperlink" Target="http://pbs.twimg.com/profile_images/744891970380767232/jum1SDsC_normal.jpg" TargetMode="External" /><Relationship Id="rId700" Type="http://schemas.openxmlformats.org/officeDocument/2006/relationships/hyperlink" Target="http://pbs.twimg.com/profile_images/966026562809278464/hd0I-1zF_normal.jpg" TargetMode="External" /><Relationship Id="rId701" Type="http://schemas.openxmlformats.org/officeDocument/2006/relationships/hyperlink" Target="http://pbs.twimg.com/profile_images/1143210553617321989/L0VZ1B8o_normal.jpg" TargetMode="External" /><Relationship Id="rId702" Type="http://schemas.openxmlformats.org/officeDocument/2006/relationships/hyperlink" Target="http://pbs.twimg.com/profile_images/1110252657556537350/mO9kjDbt_normal.jpg" TargetMode="External" /><Relationship Id="rId703" Type="http://schemas.openxmlformats.org/officeDocument/2006/relationships/hyperlink" Target="http://pbs.twimg.com/profile_images/950849987159699458/3c8SB13x_normal.jpg" TargetMode="External" /><Relationship Id="rId704" Type="http://schemas.openxmlformats.org/officeDocument/2006/relationships/hyperlink" Target="http://pbs.twimg.com/profile_images/699014291224027136/1C5iuqAB_normal.jpg" TargetMode="External" /><Relationship Id="rId705" Type="http://schemas.openxmlformats.org/officeDocument/2006/relationships/hyperlink" Target="http://pbs.twimg.com/profile_images/1072295406355259393/Hqsx90JU_normal.jpg" TargetMode="External" /><Relationship Id="rId706" Type="http://schemas.openxmlformats.org/officeDocument/2006/relationships/hyperlink" Target="http://pbs.twimg.com/profile_images/1172523928516026375/2lArGbl3_normal.jpg" TargetMode="External" /><Relationship Id="rId707" Type="http://schemas.openxmlformats.org/officeDocument/2006/relationships/hyperlink" Target="http://pbs.twimg.com/profile_images/1167068531692904450/AI_BicPf_normal.jpg" TargetMode="External" /><Relationship Id="rId708" Type="http://schemas.openxmlformats.org/officeDocument/2006/relationships/hyperlink" Target="http://pbs.twimg.com/profile_images/860203138036490242/rgkyU0cf_normal.jpg" TargetMode="External" /><Relationship Id="rId709" Type="http://schemas.openxmlformats.org/officeDocument/2006/relationships/hyperlink" Target="http://pbs.twimg.com/profile_images/977584785890660358/5pDTWl60_normal.jpg" TargetMode="External" /><Relationship Id="rId710" Type="http://schemas.openxmlformats.org/officeDocument/2006/relationships/hyperlink" Target="http://pbs.twimg.com/profile_images/841366232397930500/6zhI8gm8_normal.jpg" TargetMode="External" /><Relationship Id="rId711" Type="http://schemas.openxmlformats.org/officeDocument/2006/relationships/hyperlink" Target="https://twitter.com/xmacex" TargetMode="External" /><Relationship Id="rId712" Type="http://schemas.openxmlformats.org/officeDocument/2006/relationships/hyperlink" Target="https://twitter.com/gephi" TargetMode="External" /><Relationship Id="rId713" Type="http://schemas.openxmlformats.org/officeDocument/2006/relationships/hyperlink" Target="https://twitter.com/profstevek" TargetMode="External" /><Relationship Id="rId714" Type="http://schemas.openxmlformats.org/officeDocument/2006/relationships/hyperlink" Target="https://twitter.com/chihacknight" TargetMode="External" /><Relationship Id="rId715" Type="http://schemas.openxmlformats.org/officeDocument/2006/relationships/hyperlink" Target="https://twitter.com/tutormentorteam" TargetMode="External" /><Relationship Id="rId716" Type="http://schemas.openxmlformats.org/officeDocument/2006/relationships/hyperlink" Target="https://twitter.com/nodexl" TargetMode="External" /><Relationship Id="rId717" Type="http://schemas.openxmlformats.org/officeDocument/2006/relationships/hyperlink" Target="https://twitter.com/manthorp" TargetMode="External" /><Relationship Id="rId718" Type="http://schemas.openxmlformats.org/officeDocument/2006/relationships/hyperlink" Target="https://twitter.com/jon_swords" TargetMode="External" /><Relationship Id="rId719" Type="http://schemas.openxmlformats.org/officeDocument/2006/relationships/hyperlink" Target="https://twitter.com/fiorellaconn" TargetMode="External" /><Relationship Id="rId720" Type="http://schemas.openxmlformats.org/officeDocument/2006/relationships/hyperlink" Target="https://twitter.com/tableau" TargetMode="External" /><Relationship Id="rId721" Type="http://schemas.openxmlformats.org/officeDocument/2006/relationships/hyperlink" Target="https://twitter.com/chrisc737" TargetMode="External" /><Relationship Id="rId722" Type="http://schemas.openxmlformats.org/officeDocument/2006/relationships/hyperlink" Target="https://twitter.com/pollenstudio" TargetMode="External" /><Relationship Id="rId723" Type="http://schemas.openxmlformats.org/officeDocument/2006/relationships/hyperlink" Target="https://twitter.com/avopq" TargetMode="External" /><Relationship Id="rId724" Type="http://schemas.openxmlformats.org/officeDocument/2006/relationships/hyperlink" Target="https://twitter.com/amiruulmr" TargetMode="External" /><Relationship Id="rId725" Type="http://schemas.openxmlformats.org/officeDocument/2006/relationships/hyperlink" Target="https://twitter.com/akhbarbeque" TargetMode="External" /><Relationship Id="rId726" Type="http://schemas.openxmlformats.org/officeDocument/2006/relationships/hyperlink" Target="https://twitter.com/chronic0ps" TargetMode="External" /><Relationship Id="rId727" Type="http://schemas.openxmlformats.org/officeDocument/2006/relationships/hyperlink" Target="https://twitter.com/hallawaysam" TargetMode="External" /><Relationship Id="rId728" Type="http://schemas.openxmlformats.org/officeDocument/2006/relationships/hyperlink" Target="https://twitter.com/dendisuhubdy" TargetMode="External" /><Relationship Id="rId729" Type="http://schemas.openxmlformats.org/officeDocument/2006/relationships/hyperlink" Target="https://twitter.com/machine_ml" TargetMode="External" /><Relationship Id="rId730" Type="http://schemas.openxmlformats.org/officeDocument/2006/relationships/hyperlink" Target="https://twitter.com/bernardamus" TargetMode="External" /><Relationship Id="rId731" Type="http://schemas.openxmlformats.org/officeDocument/2006/relationships/hyperlink" Target="https://twitter.com/mikequindazzi" TargetMode="External" /><Relationship Id="rId732" Type="http://schemas.openxmlformats.org/officeDocument/2006/relationships/hyperlink" Target="https://twitter.com/gamergeeknews" TargetMode="External" /><Relationship Id="rId733" Type="http://schemas.openxmlformats.org/officeDocument/2006/relationships/hyperlink" Target="https://twitter.com/unosml" TargetMode="External" /><Relationship Id="rId734" Type="http://schemas.openxmlformats.org/officeDocument/2006/relationships/hyperlink" Target="https://twitter.com/jeremyhl" TargetMode="External" /><Relationship Id="rId735" Type="http://schemas.openxmlformats.org/officeDocument/2006/relationships/hyperlink" Target="https://twitter.com/mihkal" TargetMode="External" /><Relationship Id="rId736" Type="http://schemas.openxmlformats.org/officeDocument/2006/relationships/hyperlink" Target="https://twitter.com/smr_foundation" TargetMode="External" /><Relationship Id="rId737" Type="http://schemas.openxmlformats.org/officeDocument/2006/relationships/hyperlink" Target="https://twitter.com/socioviz" TargetMode="External" /><Relationship Id="rId738" Type="http://schemas.openxmlformats.org/officeDocument/2006/relationships/hyperlink" Target="https://twitter.com/pd_mobileapps" TargetMode="External" /><Relationship Id="rId739" Type="http://schemas.openxmlformats.org/officeDocument/2006/relationships/hyperlink" Target="https://twitter.com/chidambara09" TargetMode="External" /><Relationship Id="rId740" Type="http://schemas.openxmlformats.org/officeDocument/2006/relationships/hyperlink" Target="https://twitter.com/nullnotes" TargetMode="External" /><Relationship Id="rId741" Type="http://schemas.openxmlformats.org/officeDocument/2006/relationships/hyperlink" Target="https://twitter.com/supposeiam" TargetMode="External" /><Relationship Id="rId742" Type="http://schemas.openxmlformats.org/officeDocument/2006/relationships/hyperlink" Target="https://twitter.com/derekr0ss" TargetMode="External" /><Relationship Id="rId743" Type="http://schemas.openxmlformats.org/officeDocument/2006/relationships/hyperlink" Target="https://twitter.com/lecagle" TargetMode="External" /><Relationship Id="rId744" Type="http://schemas.openxmlformats.org/officeDocument/2006/relationships/hyperlink" Target="https://twitter.com/theosrsorg" TargetMode="External" /><Relationship Id="rId745" Type="http://schemas.openxmlformats.org/officeDocument/2006/relationships/hyperlink" Target="https://twitter.com/luca" TargetMode="External" /><Relationship Id="rId746" Type="http://schemas.openxmlformats.org/officeDocument/2006/relationships/hyperlink" Target="https://twitter.com/chevyputrii" TargetMode="External" /><Relationship Id="rId747" Type="http://schemas.openxmlformats.org/officeDocument/2006/relationships/hyperlink" Target="https://twitter.com/zowalla" TargetMode="External" /><Relationship Id="rId748" Type="http://schemas.openxmlformats.org/officeDocument/2006/relationships/hyperlink" Target="https://twitter.com/brazoli" TargetMode="External" /><Relationship Id="rId749" Type="http://schemas.openxmlformats.org/officeDocument/2006/relationships/hyperlink" Target="https://twitter.com/donna_close" TargetMode="External" /><Relationship Id="rId750" Type="http://schemas.openxmlformats.org/officeDocument/2006/relationships/hyperlink" Target="https://twitter.com/misterdanielm" TargetMode="External" /><Relationship Id="rId751" Type="http://schemas.openxmlformats.org/officeDocument/2006/relationships/hyperlink" Target="https://twitter.com/abell_design" TargetMode="External" /><Relationship Id="rId752" Type="http://schemas.openxmlformats.org/officeDocument/2006/relationships/hyperlink" Target="https://twitter.com/owen_ubd" TargetMode="External" /><Relationship Id="rId753" Type="http://schemas.openxmlformats.org/officeDocument/2006/relationships/hyperlink" Target="https://twitter.com/ubd_studio" TargetMode="External" /><Relationship Id="rId754" Type="http://schemas.openxmlformats.org/officeDocument/2006/relationships/hyperlink" Target="https://twitter.com/dogeatcog" TargetMode="External" /><Relationship Id="rId755" Type="http://schemas.openxmlformats.org/officeDocument/2006/relationships/hyperlink" Target="https://twitter.com/artskaizen" TargetMode="External" /><Relationship Id="rId756" Type="http://schemas.openxmlformats.org/officeDocument/2006/relationships/hyperlink" Target="https://twitter.com/yorkdesignweek" TargetMode="External" /><Relationship Id="rId757" Type="http://schemas.openxmlformats.org/officeDocument/2006/relationships/hyperlink" Target="https://twitter.com/ravagephoto" TargetMode="External" /><Relationship Id="rId758" Type="http://schemas.openxmlformats.org/officeDocument/2006/relationships/hyperlink" Target="https://twitter.com/sjnrth" TargetMode="External" /><Relationship Id="rId759" Type="http://schemas.openxmlformats.org/officeDocument/2006/relationships/hyperlink" Target="https://twitter.com/ooof" TargetMode="External" /><Relationship Id="rId760" Type="http://schemas.openxmlformats.org/officeDocument/2006/relationships/hyperlink" Target="https://twitter.com/kerner_gary" TargetMode="External" /><Relationship Id="rId761" Type="http://schemas.openxmlformats.org/officeDocument/2006/relationships/hyperlink" Target="https://twitter.com/netwarsystem" TargetMode="External" /><Relationship Id="rId762" Type="http://schemas.openxmlformats.org/officeDocument/2006/relationships/hyperlink" Target="https://twitter.com/bpellegr_econ" TargetMode="External" /><Relationship Id="rId763" Type="http://schemas.openxmlformats.org/officeDocument/2006/relationships/hyperlink" Target="https://twitter.com/cardonanl" TargetMode="External" /><Relationship Id="rId764" Type="http://schemas.openxmlformats.org/officeDocument/2006/relationships/hyperlink" Target="https://twitter.com/milangacali" TargetMode="External" /><Relationship Id="rId765" Type="http://schemas.openxmlformats.org/officeDocument/2006/relationships/hyperlink" Target="https://twitter.com/camaba9" TargetMode="External" /><Relationship Id="rId766" Type="http://schemas.openxmlformats.org/officeDocument/2006/relationships/hyperlink" Target="https://twitter.com/karyprem" TargetMode="External" /><Relationship Id="rId767" Type="http://schemas.openxmlformats.org/officeDocument/2006/relationships/hyperlink" Target="https://twitter.com/biocomicals" TargetMode="External" /><Relationship Id="rId768" Type="http://schemas.openxmlformats.org/officeDocument/2006/relationships/hyperlink" Target="https://twitter.com/sibirbil" TargetMode="External" /><Relationship Id="rId769" Type="http://schemas.openxmlformats.org/officeDocument/2006/relationships/hyperlink" Target="https://twitter.com/debienj" TargetMode="External" /><Relationship Id="rId770" Type="http://schemas.openxmlformats.org/officeDocument/2006/relationships/hyperlink" Target="https://twitter.com/jacomyma" TargetMode="External" /><Relationship Id="rId771" Type="http://schemas.openxmlformats.org/officeDocument/2006/relationships/hyperlink" Target="https://twitter.com/ict690" TargetMode="External" /><Relationship Id="rId772" Type="http://schemas.openxmlformats.org/officeDocument/2006/relationships/hyperlink" Target="https://twitter.com/mv_pereirasilva" TargetMode="External" /><Relationship Id="rId773" Type="http://schemas.openxmlformats.org/officeDocument/2006/relationships/hyperlink" Target="https://twitter.com/danimallo1" TargetMode="External" /><Relationship Id="rId774" Type="http://schemas.openxmlformats.org/officeDocument/2006/relationships/hyperlink" Target="https://twitter.com/bendobrown" TargetMode="External" /><Relationship Id="rId775" Type="http://schemas.openxmlformats.org/officeDocument/2006/relationships/hyperlink" Target="https://twitter.com/ifeanyidiaye" TargetMode="External" /><Relationship Id="rId776" Type="http://schemas.openxmlformats.org/officeDocument/2006/relationships/hyperlink" Target="https://twitter.com/agephipopart" TargetMode="External" /><Relationship Id="rId777" Type="http://schemas.openxmlformats.org/officeDocument/2006/relationships/hyperlink" Target="https://twitter.com/herrrul" TargetMode="External" /><Relationship Id="rId778" Type="http://schemas.openxmlformats.org/officeDocument/2006/relationships/hyperlink" Target="https://twitter.com/edcouniandes" TargetMode="External" /><Relationship Id="rId779" Type="http://schemas.openxmlformats.org/officeDocument/2006/relationships/hyperlink" Target="https://twitter.com/cienciasuandes" TargetMode="External" /><Relationship Id="rId780" Type="http://schemas.openxmlformats.org/officeDocument/2006/relationships/hyperlink" Target="https://twitter.com/vezziet" TargetMode="External" /><Relationship Id="rId781" Type="http://schemas.openxmlformats.org/officeDocument/2006/relationships/hyperlink" Target="https://twitter.com/timothyjgraham" TargetMode="External" /><Relationship Id="rId782" Type="http://schemas.openxmlformats.org/officeDocument/2006/relationships/hyperlink" Target="https://twitter.com/ialexs" TargetMode="External" /><Relationship Id="rId783" Type="http://schemas.openxmlformats.org/officeDocument/2006/relationships/hyperlink" Target="https://twitter.com/kitsunegari13" TargetMode="External" /><Relationship Id="rId784" Type="http://schemas.openxmlformats.org/officeDocument/2006/relationships/hyperlink" Target="https://twitter.com/segolenemathieu" TargetMode="External" /><Relationship Id="rId785" Type="http://schemas.openxmlformats.org/officeDocument/2006/relationships/hyperlink" Target="https://twitter.com/mrminiki" TargetMode="External" /><Relationship Id="rId786" Type="http://schemas.openxmlformats.org/officeDocument/2006/relationships/hyperlink" Target="https://twitter.com/christinelocher" TargetMode="External" /><Relationship Id="rId787" Type="http://schemas.openxmlformats.org/officeDocument/2006/relationships/hyperlink" Target="https://twitter.com/sizuma090800" TargetMode="External" /><Relationship Id="rId788" Type="http://schemas.openxmlformats.org/officeDocument/2006/relationships/hyperlink" Target="https://twitter.com/wietsewind" TargetMode="External" /><Relationship Id="rId789" Type="http://schemas.openxmlformats.org/officeDocument/2006/relationships/hyperlink" Target="https://twitter.com/backblaze" TargetMode="External" /><Relationship Id="rId790" Type="http://schemas.openxmlformats.org/officeDocument/2006/relationships/hyperlink" Target="https://twitter.com/smellslike9" TargetMode="External" /><Relationship Id="rId791" Type="http://schemas.openxmlformats.org/officeDocument/2006/relationships/hyperlink" Target="https://twitter.com/neo4j" TargetMode="External" /><Relationship Id="rId792" Type="http://schemas.openxmlformats.org/officeDocument/2006/relationships/hyperlink" Target="https://twitter.com/doculayer" TargetMode="External" /><Relationship Id="rId793" Type="http://schemas.openxmlformats.org/officeDocument/2006/relationships/hyperlink" Target="https://twitter.com/ibmwatson" TargetMode="External" /><Relationship Id="rId794" Type="http://schemas.openxmlformats.org/officeDocument/2006/relationships/hyperlink" Target="https://twitter.com/uber" TargetMode="External" /><Relationship Id="rId795" Type="http://schemas.openxmlformats.org/officeDocument/2006/relationships/hyperlink" Target="https://twitter.com/nytimes" TargetMode="External" /><Relationship Id="rId796" Type="http://schemas.openxmlformats.org/officeDocument/2006/relationships/hyperlink" Target="https://twitter.com/laloumo" TargetMode="External" /><Relationship Id="rId797" Type="http://schemas.openxmlformats.org/officeDocument/2006/relationships/hyperlink" Target="https://twitter.com/g_sylvestre" TargetMode="External" /><Relationship Id="rId798" Type="http://schemas.openxmlformats.org/officeDocument/2006/relationships/hyperlink" Target="https://twitter.com/bahs" TargetMode="External" /><Relationship Id="rId799" Type="http://schemas.openxmlformats.org/officeDocument/2006/relationships/hyperlink" Target="https://twitter.com/scott_bot" TargetMode="External" /><Relationship Id="rId800" Type="http://schemas.openxmlformats.org/officeDocument/2006/relationships/hyperlink" Target="https://twitter.com/ryanmhorne" TargetMode="External" /><Relationship Id="rId801" Type="http://schemas.openxmlformats.org/officeDocument/2006/relationships/hyperlink" Target="https://twitter.com/tinkeringhuman" TargetMode="External" /><Relationship Id="rId802" Type="http://schemas.openxmlformats.org/officeDocument/2006/relationships/hyperlink" Target="https://twitter.com/drworsten" TargetMode="External" /><Relationship Id="rId803" Type="http://schemas.openxmlformats.org/officeDocument/2006/relationships/hyperlink" Target="https://twitter.com/kalanicraig" TargetMode="External" /><Relationship Id="rId804" Type="http://schemas.openxmlformats.org/officeDocument/2006/relationships/hyperlink" Target="https://twitter.com/rstatstweet" TargetMode="External" /><Relationship Id="rId805" Type="http://schemas.openxmlformats.org/officeDocument/2006/relationships/hyperlink" Target="https://twitter.com/ruydg" TargetMode="External" /><Relationship Id="rId806" Type="http://schemas.openxmlformats.org/officeDocument/2006/relationships/hyperlink" Target="https://twitter.com/gdeandajauregui" TargetMode="External" /><Relationship Id="rId807" Type="http://schemas.openxmlformats.org/officeDocument/2006/relationships/hyperlink" Target="https://twitter.com/cytoscape" TargetMode="External" /><Relationship Id="rId808" Type="http://schemas.openxmlformats.org/officeDocument/2006/relationships/hyperlink" Target="https://twitter.com/ariful7079" TargetMode="External" /><Relationship Id="rId809" Type="http://schemas.openxmlformats.org/officeDocument/2006/relationships/hyperlink" Target="https://twitter.com/dataneel" TargetMode="External" /><Relationship Id="rId810" Type="http://schemas.openxmlformats.org/officeDocument/2006/relationships/hyperlink" Target="https://twitter.com/fadlan_anam" TargetMode="External" /><Relationship Id="rId811" Type="http://schemas.openxmlformats.org/officeDocument/2006/relationships/hyperlink" Target="https://twitter.com/mspowerbi" TargetMode="External" /><Relationship Id="rId812" Type="http://schemas.openxmlformats.org/officeDocument/2006/relationships/hyperlink" Target="https://twitter.com/socioviznet" TargetMode="External" /><Relationship Id="rId813" Type="http://schemas.openxmlformats.org/officeDocument/2006/relationships/hyperlink" Target="https://twitter.com/amarlakel" TargetMode="External" /><Relationship Id="rId814" Type="http://schemas.openxmlformats.org/officeDocument/2006/relationships/hyperlink" Target="https://twitter.com/boogheta" TargetMode="External" /><Relationship Id="rId815" Type="http://schemas.openxmlformats.org/officeDocument/2006/relationships/hyperlink" Target="https://twitter.com/tillgrallert" TargetMode="External" /><Relationship Id="rId816" Type="http://schemas.openxmlformats.org/officeDocument/2006/relationships/hyperlink" Target="https://twitter.com/hanleywill" TargetMode="External" /><Relationship Id="rId817" Type="http://schemas.openxmlformats.org/officeDocument/2006/relationships/hyperlink" Target="https://twitter.com/maximromanov" TargetMode="External" /><Relationship Id="rId818" Type="http://schemas.openxmlformats.org/officeDocument/2006/relationships/hyperlink" Target="https://twitter.com/digtalhumanatee" TargetMode="External" /><Relationship Id="rId819" Type="http://schemas.openxmlformats.org/officeDocument/2006/relationships/hyperlink" Target="https://twitter.com/electricarchaeo" TargetMode="External" /><Relationship Id="rId820" Type="http://schemas.openxmlformats.org/officeDocument/2006/relationships/hyperlink" Target="https://twitter.com/nicolas_hu" TargetMode="External" /><Relationship Id="rId821" Type="http://schemas.openxmlformats.org/officeDocument/2006/relationships/hyperlink" Target="https://twitter.com/reisoduke" TargetMode="External" /><Relationship Id="rId822" Type="http://schemas.openxmlformats.org/officeDocument/2006/relationships/hyperlink" Target="https://twitter.com/visibrain" TargetMode="External" /><Relationship Id="rId823" Type="http://schemas.openxmlformats.org/officeDocument/2006/relationships/hyperlink" Target="https://twitter.com/competencerh2" TargetMode="External" /><Relationship Id="rId824" Type="http://schemas.openxmlformats.org/officeDocument/2006/relationships/hyperlink" Target="https://twitter.com/alexpinto83" TargetMode="External" /><Relationship Id="rId825" Type="http://schemas.openxmlformats.org/officeDocument/2006/relationships/hyperlink" Target="https://twitter.com/speyronnet" TargetMode="External" /><Relationship Id="rId826" Type="http://schemas.openxmlformats.org/officeDocument/2006/relationships/hyperlink" Target="https://twitter.com/nathalie_pe" TargetMode="External" /><Relationship Id="rId827" Type="http://schemas.openxmlformats.org/officeDocument/2006/relationships/hyperlink" Target="https://twitter.com/soychicka" TargetMode="External" /><Relationship Id="rId828" Type="http://schemas.openxmlformats.org/officeDocument/2006/relationships/hyperlink" Target="https://twitter.com/mayirmamay14" TargetMode="External" /><Relationship Id="rId829" Type="http://schemas.openxmlformats.org/officeDocument/2006/relationships/hyperlink" Target="https://twitter.com/ethejournal" TargetMode="External" /><Relationship Id="rId830" Type="http://schemas.openxmlformats.org/officeDocument/2006/relationships/hyperlink" Target="https://twitter.com/uoc_research" TargetMode="External" /><Relationship Id="rId831" Type="http://schemas.openxmlformats.org/officeDocument/2006/relationships/hyperlink" Target="https://twitter.com/nidl_dcu" TargetMode="External" /><Relationship Id="rId832" Type="http://schemas.openxmlformats.org/officeDocument/2006/relationships/hyperlink" Target="https://twitter.com/jduart" TargetMode="External" /><Relationship Id="rId833" Type="http://schemas.openxmlformats.org/officeDocument/2006/relationships/hyperlink" Target="https://twitter.com/springeredu" TargetMode="External" /><Relationship Id="rId834" Type="http://schemas.openxmlformats.org/officeDocument/2006/relationships/hyperlink" Target="https://twitter.com/dl_research" TargetMode="External" /><Relationship Id="rId835" Type="http://schemas.openxmlformats.org/officeDocument/2006/relationships/hyperlink" Target="https://twitter.com/jimmypashley" TargetMode="External" /><Relationship Id="rId836" Type="http://schemas.openxmlformats.org/officeDocument/2006/relationships/hyperlink" Target="https://twitter.com/iottogether" TargetMode="External" /><Relationship Id="rId837" Type="http://schemas.openxmlformats.org/officeDocument/2006/relationships/hyperlink" Target="https://twitter.com/st" TargetMode="External" /><Relationship Id="rId838" Type="http://schemas.openxmlformats.org/officeDocument/2006/relationships/hyperlink" Target="https://twitter.com/realshawneib" TargetMode="External" /><Relationship Id="rId839" Type="http://schemas.openxmlformats.org/officeDocument/2006/relationships/hyperlink" Target="https://twitter.com/docassar" TargetMode="External" /><Relationship Id="rId840" Type="http://schemas.openxmlformats.org/officeDocument/2006/relationships/hyperlink" Target="https://twitter.com/outstandjing" TargetMode="External" /><Relationship Id="rId841" Type="http://schemas.openxmlformats.org/officeDocument/2006/relationships/hyperlink" Target="https://twitter.com/rintachos" TargetMode="External" /><Relationship Id="rId842" Type="http://schemas.openxmlformats.org/officeDocument/2006/relationships/hyperlink" Target="https://twitter.com/ismailfahmi" TargetMode="External" /><Relationship Id="rId843" Type="http://schemas.openxmlformats.org/officeDocument/2006/relationships/hyperlink" Target="https://twitter.com/brookskaiser" TargetMode="External" /><Relationship Id="rId844" Type="http://schemas.openxmlformats.org/officeDocument/2006/relationships/hyperlink" Target="https://twitter.com/alioilhan" TargetMode="External" /><Relationship Id="rId845" Type="http://schemas.openxmlformats.org/officeDocument/2006/relationships/hyperlink" Target="https://twitter.com/causalinf" TargetMode="External" /><Relationship Id="rId846" Type="http://schemas.openxmlformats.org/officeDocument/2006/relationships/hyperlink" Target="https://twitter.com/sbonet" TargetMode="External" /><Relationship Id="rId847" Type="http://schemas.openxmlformats.org/officeDocument/2006/relationships/hyperlink" Target="https://twitter.com/eraser" TargetMode="External" /><Relationship Id="rId848" Type="http://schemas.openxmlformats.org/officeDocument/2006/relationships/hyperlink" Target="https://twitter.com/dylanjfoster" TargetMode="External" /><Relationship Id="rId849" Type="http://schemas.openxmlformats.org/officeDocument/2006/relationships/hyperlink" Target="https://twitter.com/acheca7" TargetMode="External" /><Relationship Id="rId850" Type="http://schemas.openxmlformats.org/officeDocument/2006/relationships/hyperlink" Target="https://twitter.com/rya_ryzuka" TargetMode="External" /><Relationship Id="rId851" Type="http://schemas.openxmlformats.org/officeDocument/2006/relationships/hyperlink" Target="https://twitter.com/kemp_ebooks" TargetMode="External" /><Relationship Id="rId852" Type="http://schemas.openxmlformats.org/officeDocument/2006/relationships/hyperlink" Target="https://twitter.com/gutewebsites" TargetMode="External" /><Relationship Id="rId853" Type="http://schemas.openxmlformats.org/officeDocument/2006/relationships/hyperlink" Target="https://twitter.com/gymshark" TargetMode="External" /><Relationship Id="rId854" Type="http://schemas.openxmlformats.org/officeDocument/2006/relationships/hyperlink" Target="https://twitter.com/digitacy" TargetMode="External" /><Relationship Id="rId855" Type="http://schemas.openxmlformats.org/officeDocument/2006/relationships/hyperlink" Target="https://twitter.com/omo_west12" TargetMode="External" /><Relationship Id="rId856" Type="http://schemas.openxmlformats.org/officeDocument/2006/relationships/hyperlink" Target="https://twitter.com/henrimorrgh" TargetMode="External" /><Relationship Id="rId857" Type="http://schemas.openxmlformats.org/officeDocument/2006/relationships/hyperlink" Target="https://twitter.com/levyunipap" TargetMode="External" /><Relationship Id="rId858" Type="http://schemas.openxmlformats.org/officeDocument/2006/relationships/hyperlink" Target="https://twitter.com/f_depmann26" TargetMode="External" /><Relationship Id="rId859" Type="http://schemas.openxmlformats.org/officeDocument/2006/relationships/hyperlink" Target="https://twitter.com/roxmix" TargetMode="External" /><Relationship Id="rId860" Type="http://schemas.openxmlformats.org/officeDocument/2006/relationships/hyperlink" Target="https://twitter.com/brondickson" TargetMode="External" /><Relationship Id="rId861" Type="http://schemas.openxmlformats.org/officeDocument/2006/relationships/hyperlink" Target="https://twitter.com/gretathunberg" TargetMode="External" /><Relationship Id="rId862" Type="http://schemas.openxmlformats.org/officeDocument/2006/relationships/hyperlink" Target="https://twitter.com/jessbots" TargetMode="External" /><Relationship Id="rId863" Type="http://schemas.openxmlformats.org/officeDocument/2006/relationships/hyperlink" Target="https://twitter.com/graphistry" TargetMode="External" /><Relationship Id="rId864" Type="http://schemas.openxmlformats.org/officeDocument/2006/relationships/hyperlink" Target="https://twitter.com/threadreaderapp" TargetMode="External" /><Relationship Id="rId865" Type="http://schemas.openxmlformats.org/officeDocument/2006/relationships/hyperlink" Target="https://twitter.com/damien_liccia" TargetMode="External" /><Relationship Id="rId866" Type="http://schemas.openxmlformats.org/officeDocument/2006/relationships/hyperlink" Target="https://twitter.com/perseis13" TargetMode="External" /><Relationship Id="rId867" Type="http://schemas.openxmlformats.org/officeDocument/2006/relationships/hyperlink" Target="https://twitter.com/svtux" TargetMode="External" /><Relationship Id="rId868" Type="http://schemas.openxmlformats.org/officeDocument/2006/relationships/hyperlink" Target="https://twitter.com/fcahen" TargetMode="External" /><Relationship Id="rId869" Type="http://schemas.openxmlformats.org/officeDocument/2006/relationships/hyperlink" Target="https://twitter.com/petitpixel29" TargetMode="External" /><Relationship Id="rId870" Type="http://schemas.openxmlformats.org/officeDocument/2006/relationships/hyperlink" Target="https://twitter.com/yrochat" TargetMode="External" /><Relationship Id="rId871" Type="http://schemas.openxmlformats.org/officeDocument/2006/relationships/hyperlink" Target="https://twitter.com/grandjeanmartin" TargetMode="External" /><Relationship Id="rId872" Type="http://schemas.openxmlformats.org/officeDocument/2006/relationships/hyperlink" Target="https://twitter.com/milaniolivera" TargetMode="External" /><Relationship Id="rId873" Type="http://schemas.openxmlformats.org/officeDocument/2006/relationships/hyperlink" Target="https://twitter.com/mikaeldewabrata" TargetMode="External" /><Relationship Id="rId874" Type="http://schemas.openxmlformats.org/officeDocument/2006/relationships/hyperlink" Target="https://twitter.com/newdesignkievua" TargetMode="External" /><Relationship Id="rId875" Type="http://schemas.openxmlformats.org/officeDocument/2006/relationships/hyperlink" Target="https://twitter.com/andrea_moro" TargetMode="External" /><Relationship Id="rId876" Type="http://schemas.openxmlformats.org/officeDocument/2006/relationships/hyperlink" Target="https://twitter.com/gcpcloud" TargetMode="External" /><Relationship Id="rId877" Type="http://schemas.openxmlformats.org/officeDocument/2006/relationships/hyperlink" Target="https://twitter.com/screamingfrog" TargetMode="External" /><Relationship Id="rId878" Type="http://schemas.openxmlformats.org/officeDocument/2006/relationships/hyperlink" Target="https://twitter.com/casper" TargetMode="External" /><Relationship Id="rId879" Type="http://schemas.openxmlformats.org/officeDocument/2006/relationships/hyperlink" Target="https://twitter.com/mario_angst_sci" TargetMode="External" /><Relationship Id="rId880" Type="http://schemas.openxmlformats.org/officeDocument/2006/relationships/hyperlink" Target="https://twitter.com/rmflight" TargetMode="External" /><Relationship Id="rId881" Type="http://schemas.openxmlformats.org/officeDocument/2006/relationships/hyperlink" Target="https://twitter.com/thomasp85" TargetMode="External" /><Relationship Id="rId882" Type="http://schemas.openxmlformats.org/officeDocument/2006/relationships/hyperlink" Target="https://twitter.com/nohemidecampos" TargetMode="External" /><Relationship Id="rId883" Type="http://schemas.openxmlformats.org/officeDocument/2006/relationships/hyperlink" Target="https://twitter.com/rmaranhao" TargetMode="External" /><Relationship Id="rId884" Type="http://schemas.openxmlformats.org/officeDocument/2006/relationships/hyperlink" Target="https://twitter.com/ag74763313" TargetMode="External" /><Relationship Id="rId885" Type="http://schemas.openxmlformats.org/officeDocument/2006/relationships/hyperlink" Target="https://twitter.com/kajkunnas" TargetMode="External" /><Relationship Id="rId886" Type="http://schemas.openxmlformats.org/officeDocument/2006/relationships/hyperlink" Target="https://twitter.com/likely75463987" TargetMode="External" /><Relationship Id="rId887" Type="http://schemas.openxmlformats.org/officeDocument/2006/relationships/hyperlink" Target="https://twitter.com/sjcporter" TargetMode="External" /><Relationship Id="rId888" Type="http://schemas.openxmlformats.org/officeDocument/2006/relationships/hyperlink" Target="https://twitter.com/belle_lopez" TargetMode="External" /><Relationship Id="rId889" Type="http://schemas.openxmlformats.org/officeDocument/2006/relationships/hyperlink" Target="https://twitter.com/filmregionsintl" TargetMode="External" /><Relationship Id="rId890" Type="http://schemas.openxmlformats.org/officeDocument/2006/relationships/hyperlink" Target="https://twitter.com/xcmuskogee" TargetMode="External" /><Relationship Id="rId891" Type="http://schemas.openxmlformats.org/officeDocument/2006/relationships/hyperlink" Target="https://twitter.com/vivianfrancos" TargetMode="External" /><Relationship Id="rId892" Type="http://schemas.openxmlformats.org/officeDocument/2006/relationships/hyperlink" Target="https://twitter.com/jacksonexchange" TargetMode="External" /><Relationship Id="rId893" Type="http://schemas.openxmlformats.org/officeDocument/2006/relationships/hyperlink" Target="https://twitter.com/bsolder" TargetMode="External" /><Relationship Id="rId894" Type="http://schemas.openxmlformats.org/officeDocument/2006/relationships/hyperlink" Target="https://twitter.com/exchangeclub" TargetMode="External" /><Relationship Id="rId895" Type="http://schemas.openxmlformats.org/officeDocument/2006/relationships/hyperlink" Target="https://twitter.com/mikeq" TargetMode="External" /><Relationship Id="rId896" Type="http://schemas.openxmlformats.org/officeDocument/2006/relationships/hyperlink" Target="https://twitter.com/santchiweb" TargetMode="External" /><Relationship Id="rId897" Type="http://schemas.openxmlformats.org/officeDocument/2006/relationships/hyperlink" Target="https://twitter.com/topcybernews" TargetMode="External" /><Relationship Id="rId898" Type="http://schemas.openxmlformats.org/officeDocument/2006/relationships/hyperlink" Target="https://twitter.com/connectedaction" TargetMode="External" /><Relationship Id="rId899" Type="http://schemas.openxmlformats.org/officeDocument/2006/relationships/hyperlink" Target="https://twitter.com/jaco" TargetMode="External" /><Relationship Id="rId900" Type="http://schemas.openxmlformats.org/officeDocument/2006/relationships/hyperlink" Target="https://twitter.com/stbridgetathena" TargetMode="External" /><Relationship Id="rId901" Type="http://schemas.openxmlformats.org/officeDocument/2006/relationships/hyperlink" Target="https://twitter.com/naqiadaud" TargetMode="External" /><Relationship Id="rId902" Type="http://schemas.openxmlformats.org/officeDocument/2006/relationships/hyperlink" Target="https://twitter.com/lurino" TargetMode="External" /><Relationship Id="rId903" Type="http://schemas.openxmlformats.org/officeDocument/2006/relationships/hyperlink" Target="https://twitter.com/elc_uoc" TargetMode="External" /><Relationship Id="rId904" Type="http://schemas.openxmlformats.org/officeDocument/2006/relationships/hyperlink" Target="https://twitter.com/jarango" TargetMode="External" /><Relationship Id="rId905" Type="http://schemas.openxmlformats.org/officeDocument/2006/relationships/hyperlink" Target="https://twitter.com/louisrosenfeld" TargetMode="External" /><Relationship Id="rId906" Type="http://schemas.openxmlformats.org/officeDocument/2006/relationships/hyperlink" Target="https://twitter.com/louisvuitton" TargetMode="External" /><Relationship Id="rId907" Type="http://schemas.openxmlformats.org/officeDocument/2006/relationships/hyperlink" Target="https://twitter.com/stlxcon" TargetMode="External" /><Relationship Id="rId908" Type="http://schemas.openxmlformats.org/officeDocument/2006/relationships/hyperlink" Target="https://twitter.com/rubaalhassani" TargetMode="External" /><Relationship Id="rId909" Type="http://schemas.openxmlformats.org/officeDocument/2006/relationships/hyperlink" Target="https://twitter.com/imaaaan_1" TargetMode="External" /><Relationship Id="rId910" Type="http://schemas.openxmlformats.org/officeDocument/2006/relationships/hyperlink" Target="https://twitter.com/marcowenjones" TargetMode="External" /><Relationship Id="rId911" Type="http://schemas.openxmlformats.org/officeDocument/2006/relationships/hyperlink" Target="https://twitter.com/doriantaylor" TargetMode="External" /><Relationship Id="rId912" Type="http://schemas.openxmlformats.org/officeDocument/2006/relationships/hyperlink" Target="https://twitter.com/ronjeffries" TargetMode="External" /><Relationship Id="rId913" Type="http://schemas.openxmlformats.org/officeDocument/2006/relationships/hyperlink" Target="https://twitter.com/_marisela_10" TargetMode="External" /><Relationship Id="rId914" Type="http://schemas.openxmlformats.org/officeDocument/2006/relationships/hyperlink" Target="https://twitter.com/dsampaolo" TargetMode="External" /><Relationship Id="rId915" Type="http://schemas.openxmlformats.org/officeDocument/2006/relationships/hyperlink" Target="https://twitter.com/seolyzer_io" TargetMode="External" /><Relationship Id="rId916" Type="http://schemas.openxmlformats.org/officeDocument/2006/relationships/hyperlink" Target="https://twitter.com/adrienrusso" TargetMode="External" /><Relationship Id="rId917" Type="http://schemas.openxmlformats.org/officeDocument/2006/relationships/hyperlink" Target="https://twitter.com/reminestasio" TargetMode="External" /><Relationship Id="rId918" Type="http://schemas.openxmlformats.org/officeDocument/2006/relationships/comments" Target="../comments2.xml" /><Relationship Id="rId919" Type="http://schemas.openxmlformats.org/officeDocument/2006/relationships/vmlDrawing" Target="../drawings/vmlDrawing2.vml" /><Relationship Id="rId920" Type="http://schemas.openxmlformats.org/officeDocument/2006/relationships/table" Target="../tables/table2.xml" /><Relationship Id="rId9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11983" TargetMode="External" /><Relationship Id="rId2" Type="http://schemas.openxmlformats.org/officeDocument/2006/relationships/hyperlink" Target="https://nodexlgraphgallery.org/Pages/Graph.aspx?graphID=211805" TargetMode="External" /><Relationship Id="rId3" Type="http://schemas.openxmlformats.org/officeDocument/2006/relationships/hyperlink" Target="https://nodexlgraphgallery.org/Pages/Graph.aspx?graphID=210977" TargetMode="External" /><Relationship Id="rId4" Type="http://schemas.openxmlformats.org/officeDocument/2006/relationships/hyperlink" Target="https://digitacy.com/visualizing-ecommerce-website-structures-100m-pages-crawled/" TargetMode="External" /><Relationship Id="rId5" Type="http://schemas.openxmlformats.org/officeDocument/2006/relationships/hyperlink" Target="https://nodexlgraphgallery.org/Pages/Graph.aspx?graphID=211677" TargetMode="External" /><Relationship Id="rId6" Type="http://schemas.openxmlformats.org/officeDocument/2006/relationships/hyperlink" Target="https://nodexlgraphgallery.org/Pages/Graph.aspx?graphID=209537" TargetMode="External" /><Relationship Id="rId7" Type="http://schemas.openxmlformats.org/officeDocument/2006/relationships/hyperlink" Target="https://nodexlgraphgallery.org/Pages/Graph.aspx?graphID=209909" TargetMode="External" /><Relationship Id="rId8" Type="http://schemas.openxmlformats.org/officeDocument/2006/relationships/hyperlink" Target="https://gephi.org/" TargetMode="External" /><Relationship Id="rId9" Type="http://schemas.openxmlformats.org/officeDocument/2006/relationships/hyperlink" Target="https://github.com/gephi/gephi/issues/1787" TargetMode="External" /><Relationship Id="rId10" Type="http://schemas.openxmlformats.org/officeDocument/2006/relationships/hyperlink" Target="https://educationaltechnologyjournal.springeropen.com/articles/10.1186/s41239-019-0167-9" TargetMode="External" /><Relationship Id="rId11" Type="http://schemas.openxmlformats.org/officeDocument/2006/relationships/hyperlink" Target="https://nodexlgraphgallery.org/Pages/Graph.aspx?graphID=209537" TargetMode="External" /><Relationship Id="rId12" Type="http://schemas.openxmlformats.org/officeDocument/2006/relationships/hyperlink" Target="https://nodexlgraphgallery.org/Pages/Graph.aspx?graphID=211983" TargetMode="External" /><Relationship Id="rId13" Type="http://schemas.openxmlformats.org/officeDocument/2006/relationships/hyperlink" Target="https://nodexlgraphgallery.org/Pages/Graph.aspx?graphID=211805" TargetMode="External" /><Relationship Id="rId14" Type="http://schemas.openxmlformats.org/officeDocument/2006/relationships/hyperlink" Target="https://nodexlgraphgallery.org/Pages/Graph.aspx?graphID=210977" TargetMode="External" /><Relationship Id="rId15" Type="http://schemas.openxmlformats.org/officeDocument/2006/relationships/hyperlink" Target="https://nodexlgraphgallery.org/Pages/Graph.aspx?graphID=209909" TargetMode="External" /><Relationship Id="rId16" Type="http://schemas.openxmlformats.org/officeDocument/2006/relationships/hyperlink" Target="https://nodexlgraphgallery.org/Pages/Graph.aspx?graphID=211677" TargetMode="External" /><Relationship Id="rId17" Type="http://schemas.openxmlformats.org/officeDocument/2006/relationships/hyperlink" Target="https://twitter.com/RajapintaCo/status/1171438469526126594" TargetMode="External" /><Relationship Id="rId18" Type="http://schemas.openxmlformats.org/officeDocument/2006/relationships/hyperlink" Target="http://www.tutormentorconference.org/ConferenceMaps.htm" TargetMode="External" /><Relationship Id="rId19" Type="http://schemas.openxmlformats.org/officeDocument/2006/relationships/hyperlink" Target="https://tutormentor.blogspot.com/2015/05/report-looks-at-tutormentor-conferences.html" TargetMode="External" /><Relationship Id="rId20" Type="http://schemas.openxmlformats.org/officeDocument/2006/relationships/hyperlink" Target="https://digitacy.com/visualizing-ecommerce-website-structures-100m-pages-crawled/" TargetMode="External" /><Relationship Id="rId21" Type="http://schemas.openxmlformats.org/officeDocument/2006/relationships/hyperlink" Target="https://nodexlgraphgallery.org/Pages/Graph.aspx?graphID=211983" TargetMode="External" /><Relationship Id="rId22" Type="http://schemas.openxmlformats.org/officeDocument/2006/relationships/hyperlink" Target="https://nodexlgraphgallery.org/Pages/Graph.aspx?graphID=210977" TargetMode="External" /><Relationship Id="rId23" Type="http://schemas.openxmlformats.org/officeDocument/2006/relationships/hyperlink" Target="https://nodexlgraphgallery.org/Pages/Graph.aspx?graphID=211805" TargetMode="External" /><Relationship Id="rId24" Type="http://schemas.openxmlformats.org/officeDocument/2006/relationships/hyperlink" Target="https://nodexlgraphgallery.org/Pages/Graph.aspx?graphID=211677" TargetMode="External" /><Relationship Id="rId25" Type="http://schemas.openxmlformats.org/officeDocument/2006/relationships/hyperlink" Target="https://nodexlgraphgallery.org/Pages/Graph.aspx?graphID=209909" TargetMode="External" /><Relationship Id="rId26" Type="http://schemas.openxmlformats.org/officeDocument/2006/relationships/hyperlink" Target="https://twitter.com/laloumo/status/1065515482567057410" TargetMode="External" /><Relationship Id="rId27" Type="http://schemas.openxmlformats.org/officeDocument/2006/relationships/hyperlink" Target="https://gephi.wordpress.com/2017/09/26/gephi-0-9-2-a-new-csv-importer/" TargetMode="External" /><Relationship Id="rId28" Type="http://schemas.openxmlformats.org/officeDocument/2006/relationships/hyperlink" Target="https://github.com/schochastics/snahelper" TargetMode="External" /><Relationship Id="rId29" Type="http://schemas.openxmlformats.org/officeDocument/2006/relationships/hyperlink" Target="https://www.youtube.com/watch?v=8EU_iRikAEw&amp;feature=youtu.be" TargetMode="External" /><Relationship Id="rId30" Type="http://schemas.openxmlformats.org/officeDocument/2006/relationships/hyperlink" Target="https://github.com/gephi/gephi/wiki/Fruchterman-Reingold" TargetMode="External" /><Relationship Id="rId31" Type="http://schemas.openxmlformats.org/officeDocument/2006/relationships/hyperlink" Target="https://link.springer.com/article/10.1007%2FBF02478225" TargetMode="External" /><Relationship Id="rId32" Type="http://schemas.openxmlformats.org/officeDocument/2006/relationships/hyperlink" Target="https://www.jstor.org/stable/3033543" TargetMode="External" /><Relationship Id="rId33" Type="http://schemas.openxmlformats.org/officeDocument/2006/relationships/hyperlink" Target="https://kops.uni-konstanz.de/bitstream/handle/123456789/5739/algorithm.pdf" TargetMode="External" /><Relationship Id="rId34" Type="http://schemas.openxmlformats.org/officeDocument/2006/relationships/hyperlink" Target="https://www.youtube.com/watch?v=2FqM4gKeNO4&amp;feature=youtu.be&amp;t=341" TargetMode="External" /><Relationship Id="rId35" Type="http://schemas.openxmlformats.org/officeDocument/2006/relationships/hyperlink" Target="https://gephi.org/" TargetMode="External" /><Relationship Id="rId36" Type="http://schemas.openxmlformats.org/officeDocument/2006/relationships/hyperlink" Target="https://github.com/AntonioCheca/MTGG" TargetMode="External" /><Relationship Id="rId37" Type="http://schemas.openxmlformats.org/officeDocument/2006/relationships/hyperlink" Target="https://www.youtube.com/watch?v=dhQ3TucrSvs" TargetMode="External" /><Relationship Id="rId38" Type="http://schemas.openxmlformats.org/officeDocument/2006/relationships/hyperlink" Target="https://educationaltechnologyjournal.springeropen.com/articles/10.1186/s41239-019-0167-9" TargetMode="External" /><Relationship Id="rId39" Type="http://schemas.openxmlformats.org/officeDocument/2006/relationships/hyperlink" Target="https://www.linkedin.com/slink?code=gwpJpXV" TargetMode="External" /><Relationship Id="rId40" Type="http://schemas.openxmlformats.org/officeDocument/2006/relationships/hyperlink" Target="https://www.linkedin.com/slink?code=gT-d8yJ" TargetMode="External" /><Relationship Id="rId41" Type="http://schemas.openxmlformats.org/officeDocument/2006/relationships/hyperlink" Target="https://www.linkedin.com/slink?code=gQyrApk" TargetMode="External" /><Relationship Id="rId42" Type="http://schemas.openxmlformats.org/officeDocument/2006/relationships/hyperlink" Target="https://cartorezo.wordpress.com/2019/10/02/cash-investigation-sur-les-travailleurs-de-lia-les-politiques-manquent-dintelligence/" TargetMode="External" /><Relationship Id="rId43" Type="http://schemas.openxmlformats.org/officeDocument/2006/relationships/table" Target="../tables/table11.xml" /><Relationship Id="rId44" Type="http://schemas.openxmlformats.org/officeDocument/2006/relationships/table" Target="../tables/table12.xml" /><Relationship Id="rId45" Type="http://schemas.openxmlformats.org/officeDocument/2006/relationships/table" Target="../tables/table13.xml" /><Relationship Id="rId46" Type="http://schemas.openxmlformats.org/officeDocument/2006/relationships/table" Target="../tables/table14.xml" /><Relationship Id="rId47" Type="http://schemas.openxmlformats.org/officeDocument/2006/relationships/table" Target="../tables/table15.xm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2716</v>
      </c>
      <c r="BB2" s="13" t="s">
        <v>2763</v>
      </c>
      <c r="BC2" s="13" t="s">
        <v>2764</v>
      </c>
      <c r="BD2" s="119" t="s">
        <v>3821</v>
      </c>
      <c r="BE2" s="119" t="s">
        <v>3822</v>
      </c>
      <c r="BF2" s="119" t="s">
        <v>3823</v>
      </c>
      <c r="BG2" s="119" t="s">
        <v>3824</v>
      </c>
      <c r="BH2" s="119" t="s">
        <v>3825</v>
      </c>
      <c r="BI2" s="119" t="s">
        <v>3826</v>
      </c>
      <c r="BJ2" s="119" t="s">
        <v>3827</v>
      </c>
      <c r="BK2" s="119" t="s">
        <v>3828</v>
      </c>
      <c r="BL2" s="119" t="s">
        <v>3829</v>
      </c>
    </row>
    <row r="3" spans="1:64" ht="15" customHeight="1">
      <c r="A3" s="64" t="s">
        <v>212</v>
      </c>
      <c r="B3" s="64" t="s">
        <v>332</v>
      </c>
      <c r="C3" s="65" t="s">
        <v>3915</v>
      </c>
      <c r="D3" s="66">
        <v>3</v>
      </c>
      <c r="E3" s="67" t="s">
        <v>132</v>
      </c>
      <c r="F3" s="68">
        <v>35</v>
      </c>
      <c r="G3" s="65"/>
      <c r="H3" s="69"/>
      <c r="I3" s="70"/>
      <c r="J3" s="70"/>
      <c r="K3" s="34" t="s">
        <v>65</v>
      </c>
      <c r="L3" s="71">
        <v>3</v>
      </c>
      <c r="M3" s="71"/>
      <c r="N3" s="72"/>
      <c r="O3" s="78" t="s">
        <v>419</v>
      </c>
      <c r="P3" s="80">
        <v>43733.637719907405</v>
      </c>
      <c r="Q3" s="78" t="s">
        <v>421</v>
      </c>
      <c r="R3" s="78"/>
      <c r="S3" s="78"/>
      <c r="T3" s="78" t="s">
        <v>619</v>
      </c>
      <c r="U3" s="78"/>
      <c r="V3" s="83" t="s">
        <v>671</v>
      </c>
      <c r="W3" s="80">
        <v>43733.637719907405</v>
      </c>
      <c r="X3" s="83" t="s">
        <v>778</v>
      </c>
      <c r="Y3" s="78"/>
      <c r="Z3" s="78"/>
      <c r="AA3" s="84" t="s">
        <v>954</v>
      </c>
      <c r="AB3" s="78"/>
      <c r="AC3" s="78" t="b">
        <v>0</v>
      </c>
      <c r="AD3" s="78">
        <v>0</v>
      </c>
      <c r="AE3" s="84" t="s">
        <v>1166</v>
      </c>
      <c r="AF3" s="78" t="b">
        <v>0</v>
      </c>
      <c r="AG3" s="78" t="s">
        <v>1216</v>
      </c>
      <c r="AH3" s="78"/>
      <c r="AI3" s="84" t="s">
        <v>1166</v>
      </c>
      <c r="AJ3" s="78" t="b">
        <v>0</v>
      </c>
      <c r="AK3" s="78">
        <v>0</v>
      </c>
      <c r="AL3" s="84" t="s">
        <v>1166</v>
      </c>
      <c r="AM3" s="78" t="s">
        <v>1232</v>
      </c>
      <c r="AN3" s="78" t="b">
        <v>0</v>
      </c>
      <c r="AO3" s="84" t="s">
        <v>954</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0</v>
      </c>
      <c r="BE3" s="49">
        <v>0</v>
      </c>
      <c r="BF3" s="48">
        <v>0</v>
      </c>
      <c r="BG3" s="49">
        <v>0</v>
      </c>
      <c r="BH3" s="48">
        <v>0</v>
      </c>
      <c r="BI3" s="49">
        <v>0</v>
      </c>
      <c r="BJ3" s="48">
        <v>28</v>
      </c>
      <c r="BK3" s="49">
        <v>100</v>
      </c>
      <c r="BL3" s="48">
        <v>28</v>
      </c>
    </row>
    <row r="4" spans="1:64" ht="15" customHeight="1">
      <c r="A4" s="64" t="s">
        <v>213</v>
      </c>
      <c r="B4" s="64" t="s">
        <v>333</v>
      </c>
      <c r="C4" s="65" t="s">
        <v>3915</v>
      </c>
      <c r="D4" s="66">
        <v>3</v>
      </c>
      <c r="E4" s="67" t="s">
        <v>132</v>
      </c>
      <c r="F4" s="68">
        <v>35</v>
      </c>
      <c r="G4" s="65"/>
      <c r="H4" s="69"/>
      <c r="I4" s="70"/>
      <c r="J4" s="70"/>
      <c r="K4" s="34" t="s">
        <v>65</v>
      </c>
      <c r="L4" s="77">
        <v>4</v>
      </c>
      <c r="M4" s="77"/>
      <c r="N4" s="72"/>
      <c r="O4" s="79" t="s">
        <v>419</v>
      </c>
      <c r="P4" s="81">
        <v>43733.123715277776</v>
      </c>
      <c r="Q4" s="79" t="s">
        <v>422</v>
      </c>
      <c r="R4" s="79"/>
      <c r="S4" s="79"/>
      <c r="T4" s="79"/>
      <c r="U4" s="82" t="s">
        <v>649</v>
      </c>
      <c r="V4" s="82" t="s">
        <v>649</v>
      </c>
      <c r="W4" s="81">
        <v>43733.123715277776</v>
      </c>
      <c r="X4" s="82" t="s">
        <v>779</v>
      </c>
      <c r="Y4" s="79"/>
      <c r="Z4" s="79"/>
      <c r="AA4" s="85" t="s">
        <v>955</v>
      </c>
      <c r="AB4" s="85" t="s">
        <v>1130</v>
      </c>
      <c r="AC4" s="79" t="b">
        <v>0</v>
      </c>
      <c r="AD4" s="79">
        <v>5</v>
      </c>
      <c r="AE4" s="85" t="s">
        <v>1167</v>
      </c>
      <c r="AF4" s="79" t="b">
        <v>0</v>
      </c>
      <c r="AG4" s="79" t="s">
        <v>1216</v>
      </c>
      <c r="AH4" s="79"/>
      <c r="AI4" s="85" t="s">
        <v>1166</v>
      </c>
      <c r="AJ4" s="79" t="b">
        <v>0</v>
      </c>
      <c r="AK4" s="79">
        <v>0</v>
      </c>
      <c r="AL4" s="85" t="s">
        <v>1166</v>
      </c>
      <c r="AM4" s="79" t="s">
        <v>1232</v>
      </c>
      <c r="AN4" s="79" t="b">
        <v>0</v>
      </c>
      <c r="AO4" s="85" t="s">
        <v>1130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214</v>
      </c>
      <c r="B5" s="64" t="s">
        <v>333</v>
      </c>
      <c r="C5" s="65" t="s">
        <v>3916</v>
      </c>
      <c r="D5" s="66">
        <v>4.75</v>
      </c>
      <c r="E5" s="67" t="s">
        <v>136</v>
      </c>
      <c r="F5" s="68">
        <v>29.25</v>
      </c>
      <c r="G5" s="65"/>
      <c r="H5" s="69"/>
      <c r="I5" s="70"/>
      <c r="J5" s="70"/>
      <c r="K5" s="34" t="s">
        <v>65</v>
      </c>
      <c r="L5" s="77">
        <v>5</v>
      </c>
      <c r="M5" s="77"/>
      <c r="N5" s="72"/>
      <c r="O5" s="79" t="s">
        <v>419</v>
      </c>
      <c r="P5" s="81">
        <v>43733.65969907407</v>
      </c>
      <c r="Q5" s="79" t="s">
        <v>423</v>
      </c>
      <c r="R5" s="82" t="s">
        <v>570</v>
      </c>
      <c r="S5" s="79" t="s">
        <v>602</v>
      </c>
      <c r="T5" s="79"/>
      <c r="U5" s="79"/>
      <c r="V5" s="82" t="s">
        <v>672</v>
      </c>
      <c r="W5" s="81">
        <v>43733.65969907407</v>
      </c>
      <c r="X5" s="82" t="s">
        <v>780</v>
      </c>
      <c r="Y5" s="79"/>
      <c r="Z5" s="79"/>
      <c r="AA5" s="85" t="s">
        <v>956</v>
      </c>
      <c r="AB5" s="85" t="s">
        <v>955</v>
      </c>
      <c r="AC5" s="79" t="b">
        <v>0</v>
      </c>
      <c r="AD5" s="79">
        <v>3</v>
      </c>
      <c r="AE5" s="85" t="s">
        <v>1168</v>
      </c>
      <c r="AF5" s="79" t="b">
        <v>0</v>
      </c>
      <c r="AG5" s="79" t="s">
        <v>1216</v>
      </c>
      <c r="AH5" s="79"/>
      <c r="AI5" s="85" t="s">
        <v>1166</v>
      </c>
      <c r="AJ5" s="79" t="b">
        <v>0</v>
      </c>
      <c r="AK5" s="79">
        <v>0</v>
      </c>
      <c r="AL5" s="85" t="s">
        <v>1166</v>
      </c>
      <c r="AM5" s="79" t="s">
        <v>1232</v>
      </c>
      <c r="AN5" s="79" t="b">
        <v>0</v>
      </c>
      <c r="AO5" s="85" t="s">
        <v>955</v>
      </c>
      <c r="AP5" s="79" t="s">
        <v>176</v>
      </c>
      <c r="AQ5" s="79">
        <v>0</v>
      </c>
      <c r="AR5" s="79">
        <v>0</v>
      </c>
      <c r="AS5" s="79"/>
      <c r="AT5" s="79"/>
      <c r="AU5" s="79"/>
      <c r="AV5" s="79"/>
      <c r="AW5" s="79"/>
      <c r="AX5" s="79"/>
      <c r="AY5" s="79"/>
      <c r="AZ5" s="79"/>
      <c r="BA5">
        <v>2</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214</v>
      </c>
      <c r="B6" s="64" t="s">
        <v>333</v>
      </c>
      <c r="C6" s="65" t="s">
        <v>3916</v>
      </c>
      <c r="D6" s="66">
        <v>4.75</v>
      </c>
      <c r="E6" s="67" t="s">
        <v>136</v>
      </c>
      <c r="F6" s="68">
        <v>29.25</v>
      </c>
      <c r="G6" s="65"/>
      <c r="H6" s="69"/>
      <c r="I6" s="70"/>
      <c r="J6" s="70"/>
      <c r="K6" s="34" t="s">
        <v>65</v>
      </c>
      <c r="L6" s="77">
        <v>6</v>
      </c>
      <c r="M6" s="77"/>
      <c r="N6" s="72"/>
      <c r="O6" s="79" t="s">
        <v>419</v>
      </c>
      <c r="P6" s="81">
        <v>43733.66216435185</v>
      </c>
      <c r="Q6" s="79" t="s">
        <v>424</v>
      </c>
      <c r="R6" s="82" t="s">
        <v>571</v>
      </c>
      <c r="S6" s="79" t="s">
        <v>603</v>
      </c>
      <c r="T6" s="79"/>
      <c r="U6" s="82" t="s">
        <v>650</v>
      </c>
      <c r="V6" s="82" t="s">
        <v>650</v>
      </c>
      <c r="W6" s="81">
        <v>43733.66216435185</v>
      </c>
      <c r="X6" s="82" t="s">
        <v>781</v>
      </c>
      <c r="Y6" s="79"/>
      <c r="Z6" s="79"/>
      <c r="AA6" s="85" t="s">
        <v>957</v>
      </c>
      <c r="AB6" s="85" t="s">
        <v>955</v>
      </c>
      <c r="AC6" s="79" t="b">
        <v>0</v>
      </c>
      <c r="AD6" s="79">
        <v>3</v>
      </c>
      <c r="AE6" s="85" t="s">
        <v>1168</v>
      </c>
      <c r="AF6" s="79" t="b">
        <v>0</v>
      </c>
      <c r="AG6" s="79" t="s">
        <v>1216</v>
      </c>
      <c r="AH6" s="79"/>
      <c r="AI6" s="85" t="s">
        <v>1166</v>
      </c>
      <c r="AJ6" s="79" t="b">
        <v>0</v>
      </c>
      <c r="AK6" s="79">
        <v>0</v>
      </c>
      <c r="AL6" s="85" t="s">
        <v>1166</v>
      </c>
      <c r="AM6" s="79" t="s">
        <v>1232</v>
      </c>
      <c r="AN6" s="79" t="b">
        <v>0</v>
      </c>
      <c r="AO6" s="85" t="s">
        <v>955</v>
      </c>
      <c r="AP6" s="79" t="s">
        <v>176</v>
      </c>
      <c r="AQ6" s="79">
        <v>0</v>
      </c>
      <c r="AR6" s="79">
        <v>0</v>
      </c>
      <c r="AS6" s="79"/>
      <c r="AT6" s="79"/>
      <c r="AU6" s="79"/>
      <c r="AV6" s="79"/>
      <c r="AW6" s="79"/>
      <c r="AX6" s="79"/>
      <c r="AY6" s="79"/>
      <c r="AZ6" s="79"/>
      <c r="BA6">
        <v>2</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213</v>
      </c>
      <c r="B7" s="64" t="s">
        <v>332</v>
      </c>
      <c r="C7" s="65" t="s">
        <v>3915</v>
      </c>
      <c r="D7" s="66">
        <v>3</v>
      </c>
      <c r="E7" s="67" t="s">
        <v>132</v>
      </c>
      <c r="F7" s="68">
        <v>35</v>
      </c>
      <c r="G7" s="65"/>
      <c r="H7" s="69"/>
      <c r="I7" s="70"/>
      <c r="J7" s="70"/>
      <c r="K7" s="34" t="s">
        <v>65</v>
      </c>
      <c r="L7" s="77">
        <v>7</v>
      </c>
      <c r="M7" s="77"/>
      <c r="N7" s="72"/>
      <c r="O7" s="79" t="s">
        <v>419</v>
      </c>
      <c r="P7" s="81">
        <v>43733.123715277776</v>
      </c>
      <c r="Q7" s="79" t="s">
        <v>422</v>
      </c>
      <c r="R7" s="79"/>
      <c r="S7" s="79"/>
      <c r="T7" s="79"/>
      <c r="U7" s="82" t="s">
        <v>649</v>
      </c>
      <c r="V7" s="82" t="s">
        <v>649</v>
      </c>
      <c r="W7" s="81">
        <v>43733.123715277776</v>
      </c>
      <c r="X7" s="82" t="s">
        <v>779</v>
      </c>
      <c r="Y7" s="79"/>
      <c r="Z7" s="79"/>
      <c r="AA7" s="85" t="s">
        <v>955</v>
      </c>
      <c r="AB7" s="85" t="s">
        <v>1130</v>
      </c>
      <c r="AC7" s="79" t="b">
        <v>0</v>
      </c>
      <c r="AD7" s="79">
        <v>5</v>
      </c>
      <c r="AE7" s="85" t="s">
        <v>1167</v>
      </c>
      <c r="AF7" s="79" t="b">
        <v>0</v>
      </c>
      <c r="AG7" s="79" t="s">
        <v>1216</v>
      </c>
      <c r="AH7" s="79"/>
      <c r="AI7" s="85" t="s">
        <v>1166</v>
      </c>
      <c r="AJ7" s="79" t="b">
        <v>0</v>
      </c>
      <c r="AK7" s="79">
        <v>0</v>
      </c>
      <c r="AL7" s="85" t="s">
        <v>1166</v>
      </c>
      <c r="AM7" s="79" t="s">
        <v>1232</v>
      </c>
      <c r="AN7" s="79" t="b">
        <v>0</v>
      </c>
      <c r="AO7" s="85" t="s">
        <v>1130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4</v>
      </c>
      <c r="BD7" s="48"/>
      <c r="BE7" s="49"/>
      <c r="BF7" s="48"/>
      <c r="BG7" s="49"/>
      <c r="BH7" s="48"/>
      <c r="BI7" s="49"/>
      <c r="BJ7" s="48"/>
      <c r="BK7" s="49"/>
      <c r="BL7" s="48"/>
    </row>
    <row r="8" spans="1:64" ht="15">
      <c r="A8" s="64" t="s">
        <v>213</v>
      </c>
      <c r="B8" s="64" t="s">
        <v>334</v>
      </c>
      <c r="C8" s="65" t="s">
        <v>3915</v>
      </c>
      <c r="D8" s="66">
        <v>3</v>
      </c>
      <c r="E8" s="67" t="s">
        <v>132</v>
      </c>
      <c r="F8" s="68">
        <v>35</v>
      </c>
      <c r="G8" s="65"/>
      <c r="H8" s="69"/>
      <c r="I8" s="70"/>
      <c r="J8" s="70"/>
      <c r="K8" s="34" t="s">
        <v>65</v>
      </c>
      <c r="L8" s="77">
        <v>8</v>
      </c>
      <c r="M8" s="77"/>
      <c r="N8" s="72"/>
      <c r="O8" s="79" t="s">
        <v>419</v>
      </c>
      <c r="P8" s="81">
        <v>43733.123715277776</v>
      </c>
      <c r="Q8" s="79" t="s">
        <v>422</v>
      </c>
      <c r="R8" s="79"/>
      <c r="S8" s="79"/>
      <c r="T8" s="79"/>
      <c r="U8" s="82" t="s">
        <v>649</v>
      </c>
      <c r="V8" s="82" t="s">
        <v>649</v>
      </c>
      <c r="W8" s="81">
        <v>43733.123715277776</v>
      </c>
      <c r="X8" s="82" t="s">
        <v>779</v>
      </c>
      <c r="Y8" s="79"/>
      <c r="Z8" s="79"/>
      <c r="AA8" s="85" t="s">
        <v>955</v>
      </c>
      <c r="AB8" s="85" t="s">
        <v>1130</v>
      </c>
      <c r="AC8" s="79" t="b">
        <v>0</v>
      </c>
      <c r="AD8" s="79">
        <v>5</v>
      </c>
      <c r="AE8" s="85" t="s">
        <v>1167</v>
      </c>
      <c r="AF8" s="79" t="b">
        <v>0</v>
      </c>
      <c r="AG8" s="79" t="s">
        <v>1216</v>
      </c>
      <c r="AH8" s="79"/>
      <c r="AI8" s="85" t="s">
        <v>1166</v>
      </c>
      <c r="AJ8" s="79" t="b">
        <v>0</v>
      </c>
      <c r="AK8" s="79">
        <v>0</v>
      </c>
      <c r="AL8" s="85" t="s">
        <v>1166</v>
      </c>
      <c r="AM8" s="79" t="s">
        <v>1232</v>
      </c>
      <c r="AN8" s="79" t="b">
        <v>0</v>
      </c>
      <c r="AO8" s="85" t="s">
        <v>1130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1.8518518518518519</v>
      </c>
      <c r="BF8" s="48">
        <v>0</v>
      </c>
      <c r="BG8" s="49">
        <v>0</v>
      </c>
      <c r="BH8" s="48">
        <v>0</v>
      </c>
      <c r="BI8" s="49">
        <v>0</v>
      </c>
      <c r="BJ8" s="48">
        <v>53</v>
      </c>
      <c r="BK8" s="49">
        <v>98.14814814814815</v>
      </c>
      <c r="BL8" s="48">
        <v>54</v>
      </c>
    </row>
    <row r="9" spans="1:64" ht="15">
      <c r="A9" s="64" t="s">
        <v>213</v>
      </c>
      <c r="B9" s="64" t="s">
        <v>214</v>
      </c>
      <c r="C9" s="65" t="s">
        <v>3915</v>
      </c>
      <c r="D9" s="66">
        <v>3</v>
      </c>
      <c r="E9" s="67" t="s">
        <v>132</v>
      </c>
      <c r="F9" s="68">
        <v>35</v>
      </c>
      <c r="G9" s="65"/>
      <c r="H9" s="69"/>
      <c r="I9" s="70"/>
      <c r="J9" s="70"/>
      <c r="K9" s="34" t="s">
        <v>66</v>
      </c>
      <c r="L9" s="77">
        <v>9</v>
      </c>
      <c r="M9" s="77"/>
      <c r="N9" s="72"/>
      <c r="O9" s="79" t="s">
        <v>420</v>
      </c>
      <c r="P9" s="81">
        <v>43733.123715277776</v>
      </c>
      <c r="Q9" s="79" t="s">
        <v>422</v>
      </c>
      <c r="R9" s="79"/>
      <c r="S9" s="79"/>
      <c r="T9" s="79"/>
      <c r="U9" s="82" t="s">
        <v>649</v>
      </c>
      <c r="V9" s="82" t="s">
        <v>649</v>
      </c>
      <c r="W9" s="81">
        <v>43733.123715277776</v>
      </c>
      <c r="X9" s="82" t="s">
        <v>779</v>
      </c>
      <c r="Y9" s="79"/>
      <c r="Z9" s="79"/>
      <c r="AA9" s="85" t="s">
        <v>955</v>
      </c>
      <c r="AB9" s="85" t="s">
        <v>1130</v>
      </c>
      <c r="AC9" s="79" t="b">
        <v>0</v>
      </c>
      <c r="AD9" s="79">
        <v>5</v>
      </c>
      <c r="AE9" s="85" t="s">
        <v>1167</v>
      </c>
      <c r="AF9" s="79" t="b">
        <v>0</v>
      </c>
      <c r="AG9" s="79" t="s">
        <v>1216</v>
      </c>
      <c r="AH9" s="79"/>
      <c r="AI9" s="85" t="s">
        <v>1166</v>
      </c>
      <c r="AJ9" s="79" t="b">
        <v>0</v>
      </c>
      <c r="AK9" s="79">
        <v>0</v>
      </c>
      <c r="AL9" s="85" t="s">
        <v>1166</v>
      </c>
      <c r="AM9" s="79" t="s">
        <v>1232</v>
      </c>
      <c r="AN9" s="79" t="b">
        <v>0</v>
      </c>
      <c r="AO9" s="85" t="s">
        <v>1130</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214</v>
      </c>
      <c r="B10" s="64" t="s">
        <v>213</v>
      </c>
      <c r="C10" s="65" t="s">
        <v>3916</v>
      </c>
      <c r="D10" s="66">
        <v>4.75</v>
      </c>
      <c r="E10" s="67" t="s">
        <v>136</v>
      </c>
      <c r="F10" s="68">
        <v>29.25</v>
      </c>
      <c r="G10" s="65"/>
      <c r="H10" s="69"/>
      <c r="I10" s="70"/>
      <c r="J10" s="70"/>
      <c r="K10" s="34" t="s">
        <v>66</v>
      </c>
      <c r="L10" s="77">
        <v>10</v>
      </c>
      <c r="M10" s="77"/>
      <c r="N10" s="72"/>
      <c r="O10" s="79" t="s">
        <v>420</v>
      </c>
      <c r="P10" s="81">
        <v>43733.65969907407</v>
      </c>
      <c r="Q10" s="79" t="s">
        <v>423</v>
      </c>
      <c r="R10" s="82" t="s">
        <v>570</v>
      </c>
      <c r="S10" s="79" t="s">
        <v>602</v>
      </c>
      <c r="T10" s="79"/>
      <c r="U10" s="79"/>
      <c r="V10" s="82" t="s">
        <v>672</v>
      </c>
      <c r="W10" s="81">
        <v>43733.65969907407</v>
      </c>
      <c r="X10" s="82" t="s">
        <v>780</v>
      </c>
      <c r="Y10" s="79"/>
      <c r="Z10" s="79"/>
      <c r="AA10" s="85" t="s">
        <v>956</v>
      </c>
      <c r="AB10" s="85" t="s">
        <v>955</v>
      </c>
      <c r="AC10" s="79" t="b">
        <v>0</v>
      </c>
      <c r="AD10" s="79">
        <v>3</v>
      </c>
      <c r="AE10" s="85" t="s">
        <v>1168</v>
      </c>
      <c r="AF10" s="79" t="b">
        <v>0</v>
      </c>
      <c r="AG10" s="79" t="s">
        <v>1216</v>
      </c>
      <c r="AH10" s="79"/>
      <c r="AI10" s="85" t="s">
        <v>1166</v>
      </c>
      <c r="AJ10" s="79" t="b">
        <v>0</v>
      </c>
      <c r="AK10" s="79">
        <v>0</v>
      </c>
      <c r="AL10" s="85" t="s">
        <v>1166</v>
      </c>
      <c r="AM10" s="79" t="s">
        <v>1232</v>
      </c>
      <c r="AN10" s="79" t="b">
        <v>0</v>
      </c>
      <c r="AO10" s="85" t="s">
        <v>955</v>
      </c>
      <c r="AP10" s="79" t="s">
        <v>176</v>
      </c>
      <c r="AQ10" s="79">
        <v>0</v>
      </c>
      <c r="AR10" s="79">
        <v>0</v>
      </c>
      <c r="AS10" s="79"/>
      <c r="AT10" s="79"/>
      <c r="AU10" s="79"/>
      <c r="AV10" s="79"/>
      <c r="AW10" s="79"/>
      <c r="AX10" s="79"/>
      <c r="AY10" s="79"/>
      <c r="AZ10" s="79"/>
      <c r="BA10">
        <v>2</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214</v>
      </c>
      <c r="B11" s="64" t="s">
        <v>213</v>
      </c>
      <c r="C11" s="65" t="s">
        <v>3916</v>
      </c>
      <c r="D11" s="66">
        <v>4.75</v>
      </c>
      <c r="E11" s="67" t="s">
        <v>136</v>
      </c>
      <c r="F11" s="68">
        <v>29.25</v>
      </c>
      <c r="G11" s="65"/>
      <c r="H11" s="69"/>
      <c r="I11" s="70"/>
      <c r="J11" s="70"/>
      <c r="K11" s="34" t="s">
        <v>66</v>
      </c>
      <c r="L11" s="77">
        <v>11</v>
      </c>
      <c r="M11" s="77"/>
      <c r="N11" s="72"/>
      <c r="O11" s="79" t="s">
        <v>420</v>
      </c>
      <c r="P11" s="81">
        <v>43733.66216435185</v>
      </c>
      <c r="Q11" s="79" t="s">
        <v>424</v>
      </c>
      <c r="R11" s="82" t="s">
        <v>571</v>
      </c>
      <c r="S11" s="79" t="s">
        <v>603</v>
      </c>
      <c r="T11" s="79"/>
      <c r="U11" s="82" t="s">
        <v>650</v>
      </c>
      <c r="V11" s="82" t="s">
        <v>650</v>
      </c>
      <c r="W11" s="81">
        <v>43733.66216435185</v>
      </c>
      <c r="X11" s="82" t="s">
        <v>781</v>
      </c>
      <c r="Y11" s="79"/>
      <c r="Z11" s="79"/>
      <c r="AA11" s="85" t="s">
        <v>957</v>
      </c>
      <c r="AB11" s="85" t="s">
        <v>955</v>
      </c>
      <c r="AC11" s="79" t="b">
        <v>0</v>
      </c>
      <c r="AD11" s="79">
        <v>3</v>
      </c>
      <c r="AE11" s="85" t="s">
        <v>1168</v>
      </c>
      <c r="AF11" s="79" t="b">
        <v>0</v>
      </c>
      <c r="AG11" s="79" t="s">
        <v>1216</v>
      </c>
      <c r="AH11" s="79"/>
      <c r="AI11" s="85" t="s">
        <v>1166</v>
      </c>
      <c r="AJ11" s="79" t="b">
        <v>0</v>
      </c>
      <c r="AK11" s="79">
        <v>0</v>
      </c>
      <c r="AL11" s="85" t="s">
        <v>1166</v>
      </c>
      <c r="AM11" s="79" t="s">
        <v>1232</v>
      </c>
      <c r="AN11" s="79" t="b">
        <v>0</v>
      </c>
      <c r="AO11" s="85" t="s">
        <v>955</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214</v>
      </c>
      <c r="B12" s="64" t="s">
        <v>332</v>
      </c>
      <c r="C12" s="65" t="s">
        <v>3916</v>
      </c>
      <c r="D12" s="66">
        <v>4.75</v>
      </c>
      <c r="E12" s="67" t="s">
        <v>136</v>
      </c>
      <c r="F12" s="68">
        <v>29.25</v>
      </c>
      <c r="G12" s="65"/>
      <c r="H12" s="69"/>
      <c r="I12" s="70"/>
      <c r="J12" s="70"/>
      <c r="K12" s="34" t="s">
        <v>65</v>
      </c>
      <c r="L12" s="77">
        <v>12</v>
      </c>
      <c r="M12" s="77"/>
      <c r="N12" s="72"/>
      <c r="O12" s="79" t="s">
        <v>419</v>
      </c>
      <c r="P12" s="81">
        <v>43733.65969907407</v>
      </c>
      <c r="Q12" s="79" t="s">
        <v>423</v>
      </c>
      <c r="R12" s="82" t="s">
        <v>570</v>
      </c>
      <c r="S12" s="79" t="s">
        <v>602</v>
      </c>
      <c r="T12" s="79"/>
      <c r="U12" s="79"/>
      <c r="V12" s="82" t="s">
        <v>672</v>
      </c>
      <c r="W12" s="81">
        <v>43733.65969907407</v>
      </c>
      <c r="X12" s="82" t="s">
        <v>780</v>
      </c>
      <c r="Y12" s="79"/>
      <c r="Z12" s="79"/>
      <c r="AA12" s="85" t="s">
        <v>956</v>
      </c>
      <c r="AB12" s="85" t="s">
        <v>955</v>
      </c>
      <c r="AC12" s="79" t="b">
        <v>0</v>
      </c>
      <c r="AD12" s="79">
        <v>3</v>
      </c>
      <c r="AE12" s="85" t="s">
        <v>1168</v>
      </c>
      <c r="AF12" s="79" t="b">
        <v>0</v>
      </c>
      <c r="AG12" s="79" t="s">
        <v>1216</v>
      </c>
      <c r="AH12" s="79"/>
      <c r="AI12" s="85" t="s">
        <v>1166</v>
      </c>
      <c r="AJ12" s="79" t="b">
        <v>0</v>
      </c>
      <c r="AK12" s="79">
        <v>0</v>
      </c>
      <c r="AL12" s="85" t="s">
        <v>1166</v>
      </c>
      <c r="AM12" s="79" t="s">
        <v>1232</v>
      </c>
      <c r="AN12" s="79" t="b">
        <v>0</v>
      </c>
      <c r="AO12" s="85" t="s">
        <v>955</v>
      </c>
      <c r="AP12" s="79" t="s">
        <v>176</v>
      </c>
      <c r="AQ12" s="79">
        <v>0</v>
      </c>
      <c r="AR12" s="79">
        <v>0</v>
      </c>
      <c r="AS12" s="79"/>
      <c r="AT12" s="79"/>
      <c r="AU12" s="79"/>
      <c r="AV12" s="79"/>
      <c r="AW12" s="79"/>
      <c r="AX12" s="79"/>
      <c r="AY12" s="79"/>
      <c r="AZ12" s="79"/>
      <c r="BA12">
        <v>2</v>
      </c>
      <c r="BB12" s="78" t="str">
        <f>REPLACE(INDEX(GroupVertices[Group],MATCH(Edges[[#This Row],[Vertex 1]],GroupVertices[Vertex],0)),1,1,"")</f>
        <v>1</v>
      </c>
      <c r="BC12" s="78" t="str">
        <f>REPLACE(INDEX(GroupVertices[Group],MATCH(Edges[[#This Row],[Vertex 2]],GroupVertices[Vertex],0)),1,1,"")</f>
        <v>4</v>
      </c>
      <c r="BD12" s="48"/>
      <c r="BE12" s="49"/>
      <c r="BF12" s="48"/>
      <c r="BG12" s="49"/>
      <c r="BH12" s="48"/>
      <c r="BI12" s="49"/>
      <c r="BJ12" s="48"/>
      <c r="BK12" s="49"/>
      <c r="BL12" s="48"/>
    </row>
    <row r="13" spans="1:64" ht="15">
      <c r="A13" s="64" t="s">
        <v>214</v>
      </c>
      <c r="B13" s="64" t="s">
        <v>334</v>
      </c>
      <c r="C13" s="65" t="s">
        <v>3916</v>
      </c>
      <c r="D13" s="66">
        <v>4.75</v>
      </c>
      <c r="E13" s="67" t="s">
        <v>136</v>
      </c>
      <c r="F13" s="68">
        <v>29.25</v>
      </c>
      <c r="G13" s="65"/>
      <c r="H13" s="69"/>
      <c r="I13" s="70"/>
      <c r="J13" s="70"/>
      <c r="K13" s="34" t="s">
        <v>65</v>
      </c>
      <c r="L13" s="77">
        <v>13</v>
      </c>
      <c r="M13" s="77"/>
      <c r="N13" s="72"/>
      <c r="O13" s="79" t="s">
        <v>419</v>
      </c>
      <c r="P13" s="81">
        <v>43733.65969907407</v>
      </c>
      <c r="Q13" s="79" t="s">
        <v>423</v>
      </c>
      <c r="R13" s="82" t="s">
        <v>570</v>
      </c>
      <c r="S13" s="79" t="s">
        <v>602</v>
      </c>
      <c r="T13" s="79"/>
      <c r="U13" s="79"/>
      <c r="V13" s="82" t="s">
        <v>672</v>
      </c>
      <c r="W13" s="81">
        <v>43733.65969907407</v>
      </c>
      <c r="X13" s="82" t="s">
        <v>780</v>
      </c>
      <c r="Y13" s="79"/>
      <c r="Z13" s="79"/>
      <c r="AA13" s="85" t="s">
        <v>956</v>
      </c>
      <c r="AB13" s="85" t="s">
        <v>955</v>
      </c>
      <c r="AC13" s="79" t="b">
        <v>0</v>
      </c>
      <c r="AD13" s="79">
        <v>3</v>
      </c>
      <c r="AE13" s="85" t="s">
        <v>1168</v>
      </c>
      <c r="AF13" s="79" t="b">
        <v>0</v>
      </c>
      <c r="AG13" s="79" t="s">
        <v>1216</v>
      </c>
      <c r="AH13" s="79"/>
      <c r="AI13" s="85" t="s">
        <v>1166</v>
      </c>
      <c r="AJ13" s="79" t="b">
        <v>0</v>
      </c>
      <c r="AK13" s="79">
        <v>0</v>
      </c>
      <c r="AL13" s="85" t="s">
        <v>1166</v>
      </c>
      <c r="AM13" s="79" t="s">
        <v>1232</v>
      </c>
      <c r="AN13" s="79" t="b">
        <v>0</v>
      </c>
      <c r="AO13" s="85" t="s">
        <v>955</v>
      </c>
      <c r="AP13" s="79" t="s">
        <v>176</v>
      </c>
      <c r="AQ13" s="79">
        <v>0</v>
      </c>
      <c r="AR13" s="79">
        <v>0</v>
      </c>
      <c r="AS13" s="79"/>
      <c r="AT13" s="79"/>
      <c r="AU13" s="79"/>
      <c r="AV13" s="79"/>
      <c r="AW13" s="79"/>
      <c r="AX13" s="79"/>
      <c r="AY13" s="79"/>
      <c r="AZ13" s="79"/>
      <c r="BA13">
        <v>2</v>
      </c>
      <c r="BB13" s="78" t="str">
        <f>REPLACE(INDEX(GroupVertices[Group],MATCH(Edges[[#This Row],[Vertex 1]],GroupVertices[Vertex],0)),1,1,"")</f>
        <v>1</v>
      </c>
      <c r="BC13" s="78" t="str">
        <f>REPLACE(INDEX(GroupVertices[Group],MATCH(Edges[[#This Row],[Vertex 2]],GroupVertices[Vertex],0)),1,1,"")</f>
        <v>1</v>
      </c>
      <c r="BD13" s="48">
        <v>1</v>
      </c>
      <c r="BE13" s="49">
        <v>2.4390243902439024</v>
      </c>
      <c r="BF13" s="48">
        <v>0</v>
      </c>
      <c r="BG13" s="49">
        <v>0</v>
      </c>
      <c r="BH13" s="48">
        <v>0</v>
      </c>
      <c r="BI13" s="49">
        <v>0</v>
      </c>
      <c r="BJ13" s="48">
        <v>40</v>
      </c>
      <c r="BK13" s="49">
        <v>97.5609756097561</v>
      </c>
      <c r="BL13" s="48">
        <v>41</v>
      </c>
    </row>
    <row r="14" spans="1:64" ht="15">
      <c r="A14" s="64" t="s">
        <v>214</v>
      </c>
      <c r="B14" s="64" t="s">
        <v>332</v>
      </c>
      <c r="C14" s="65" t="s">
        <v>3916</v>
      </c>
      <c r="D14" s="66">
        <v>4.75</v>
      </c>
      <c r="E14" s="67" t="s">
        <v>136</v>
      </c>
      <c r="F14" s="68">
        <v>29.25</v>
      </c>
      <c r="G14" s="65"/>
      <c r="H14" s="69"/>
      <c r="I14" s="70"/>
      <c r="J14" s="70"/>
      <c r="K14" s="34" t="s">
        <v>65</v>
      </c>
      <c r="L14" s="77">
        <v>14</v>
      </c>
      <c r="M14" s="77"/>
      <c r="N14" s="72"/>
      <c r="O14" s="79" t="s">
        <v>419</v>
      </c>
      <c r="P14" s="81">
        <v>43733.66216435185</v>
      </c>
      <c r="Q14" s="79" t="s">
        <v>424</v>
      </c>
      <c r="R14" s="82" t="s">
        <v>571</v>
      </c>
      <c r="S14" s="79" t="s">
        <v>603</v>
      </c>
      <c r="T14" s="79"/>
      <c r="U14" s="82" t="s">
        <v>650</v>
      </c>
      <c r="V14" s="82" t="s">
        <v>650</v>
      </c>
      <c r="W14" s="81">
        <v>43733.66216435185</v>
      </c>
      <c r="X14" s="82" t="s">
        <v>781</v>
      </c>
      <c r="Y14" s="79"/>
      <c r="Z14" s="79"/>
      <c r="AA14" s="85" t="s">
        <v>957</v>
      </c>
      <c r="AB14" s="85" t="s">
        <v>955</v>
      </c>
      <c r="AC14" s="79" t="b">
        <v>0</v>
      </c>
      <c r="AD14" s="79">
        <v>3</v>
      </c>
      <c r="AE14" s="85" t="s">
        <v>1168</v>
      </c>
      <c r="AF14" s="79" t="b">
        <v>0</v>
      </c>
      <c r="AG14" s="79" t="s">
        <v>1216</v>
      </c>
      <c r="AH14" s="79"/>
      <c r="AI14" s="85" t="s">
        <v>1166</v>
      </c>
      <c r="AJ14" s="79" t="b">
        <v>0</v>
      </c>
      <c r="AK14" s="79">
        <v>0</v>
      </c>
      <c r="AL14" s="85" t="s">
        <v>1166</v>
      </c>
      <c r="AM14" s="79" t="s">
        <v>1232</v>
      </c>
      <c r="AN14" s="79" t="b">
        <v>0</v>
      </c>
      <c r="AO14" s="85" t="s">
        <v>955</v>
      </c>
      <c r="AP14" s="79" t="s">
        <v>176</v>
      </c>
      <c r="AQ14" s="79">
        <v>0</v>
      </c>
      <c r="AR14" s="79">
        <v>0</v>
      </c>
      <c r="AS14" s="79"/>
      <c r="AT14" s="79"/>
      <c r="AU14" s="79"/>
      <c r="AV14" s="79"/>
      <c r="AW14" s="79"/>
      <c r="AX14" s="79"/>
      <c r="AY14" s="79"/>
      <c r="AZ14" s="79"/>
      <c r="BA14">
        <v>2</v>
      </c>
      <c r="BB14" s="78" t="str">
        <f>REPLACE(INDEX(GroupVertices[Group],MATCH(Edges[[#This Row],[Vertex 1]],GroupVertices[Vertex],0)),1,1,"")</f>
        <v>1</v>
      </c>
      <c r="BC14" s="78" t="str">
        <f>REPLACE(INDEX(GroupVertices[Group],MATCH(Edges[[#This Row],[Vertex 2]],GroupVertices[Vertex],0)),1,1,"")</f>
        <v>4</v>
      </c>
      <c r="BD14" s="48"/>
      <c r="BE14" s="49"/>
      <c r="BF14" s="48"/>
      <c r="BG14" s="49"/>
      <c r="BH14" s="48"/>
      <c r="BI14" s="49"/>
      <c r="BJ14" s="48"/>
      <c r="BK14" s="49"/>
      <c r="BL14" s="48"/>
    </row>
    <row r="15" spans="1:64" ht="15">
      <c r="A15" s="64" t="s">
        <v>214</v>
      </c>
      <c r="B15" s="64" t="s">
        <v>334</v>
      </c>
      <c r="C15" s="65" t="s">
        <v>3916</v>
      </c>
      <c r="D15" s="66">
        <v>4.75</v>
      </c>
      <c r="E15" s="67" t="s">
        <v>136</v>
      </c>
      <c r="F15" s="68">
        <v>29.25</v>
      </c>
      <c r="G15" s="65"/>
      <c r="H15" s="69"/>
      <c r="I15" s="70"/>
      <c r="J15" s="70"/>
      <c r="K15" s="34" t="s">
        <v>65</v>
      </c>
      <c r="L15" s="77">
        <v>15</v>
      </c>
      <c r="M15" s="77"/>
      <c r="N15" s="72"/>
      <c r="O15" s="79" t="s">
        <v>419</v>
      </c>
      <c r="P15" s="81">
        <v>43733.66216435185</v>
      </c>
      <c r="Q15" s="79" t="s">
        <v>424</v>
      </c>
      <c r="R15" s="82" t="s">
        <v>571</v>
      </c>
      <c r="S15" s="79" t="s">
        <v>603</v>
      </c>
      <c r="T15" s="79"/>
      <c r="U15" s="82" t="s">
        <v>650</v>
      </c>
      <c r="V15" s="82" t="s">
        <v>650</v>
      </c>
      <c r="W15" s="81">
        <v>43733.66216435185</v>
      </c>
      <c r="X15" s="82" t="s">
        <v>781</v>
      </c>
      <c r="Y15" s="79"/>
      <c r="Z15" s="79"/>
      <c r="AA15" s="85" t="s">
        <v>957</v>
      </c>
      <c r="AB15" s="85" t="s">
        <v>955</v>
      </c>
      <c r="AC15" s="79" t="b">
        <v>0</v>
      </c>
      <c r="AD15" s="79">
        <v>3</v>
      </c>
      <c r="AE15" s="85" t="s">
        <v>1168</v>
      </c>
      <c r="AF15" s="79" t="b">
        <v>0</v>
      </c>
      <c r="AG15" s="79" t="s">
        <v>1216</v>
      </c>
      <c r="AH15" s="79"/>
      <c r="AI15" s="85" t="s">
        <v>1166</v>
      </c>
      <c r="AJ15" s="79" t="b">
        <v>0</v>
      </c>
      <c r="AK15" s="79">
        <v>0</v>
      </c>
      <c r="AL15" s="85" t="s">
        <v>1166</v>
      </c>
      <c r="AM15" s="79" t="s">
        <v>1232</v>
      </c>
      <c r="AN15" s="79" t="b">
        <v>0</v>
      </c>
      <c r="AO15" s="85" t="s">
        <v>955</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40</v>
      </c>
      <c r="BK15" s="49">
        <v>100</v>
      </c>
      <c r="BL15" s="48">
        <v>40</v>
      </c>
    </row>
    <row r="16" spans="1:64" ht="15">
      <c r="A16" s="64" t="s">
        <v>215</v>
      </c>
      <c r="B16" s="64" t="s">
        <v>232</v>
      </c>
      <c r="C16" s="65" t="s">
        <v>3915</v>
      </c>
      <c r="D16" s="66">
        <v>3</v>
      </c>
      <c r="E16" s="67" t="s">
        <v>132</v>
      </c>
      <c r="F16" s="68">
        <v>35</v>
      </c>
      <c r="G16" s="65"/>
      <c r="H16" s="69"/>
      <c r="I16" s="70"/>
      <c r="J16" s="70"/>
      <c r="K16" s="34" t="s">
        <v>65</v>
      </c>
      <c r="L16" s="77">
        <v>16</v>
      </c>
      <c r="M16" s="77"/>
      <c r="N16" s="72"/>
      <c r="O16" s="79" t="s">
        <v>419</v>
      </c>
      <c r="P16" s="81">
        <v>43733.78707175926</v>
      </c>
      <c r="Q16" s="79" t="s">
        <v>425</v>
      </c>
      <c r="R16" s="79"/>
      <c r="S16" s="79"/>
      <c r="T16" s="79"/>
      <c r="U16" s="79"/>
      <c r="V16" s="82" t="s">
        <v>673</v>
      </c>
      <c r="W16" s="81">
        <v>43733.78707175926</v>
      </c>
      <c r="X16" s="82" t="s">
        <v>782</v>
      </c>
      <c r="Y16" s="79"/>
      <c r="Z16" s="79"/>
      <c r="AA16" s="85" t="s">
        <v>958</v>
      </c>
      <c r="AB16" s="79"/>
      <c r="AC16" s="79" t="b">
        <v>0</v>
      </c>
      <c r="AD16" s="79">
        <v>0</v>
      </c>
      <c r="AE16" s="85" t="s">
        <v>1166</v>
      </c>
      <c r="AF16" s="79" t="b">
        <v>0</v>
      </c>
      <c r="AG16" s="79" t="s">
        <v>1216</v>
      </c>
      <c r="AH16" s="79"/>
      <c r="AI16" s="85" t="s">
        <v>1166</v>
      </c>
      <c r="AJ16" s="79" t="b">
        <v>0</v>
      </c>
      <c r="AK16" s="79">
        <v>1</v>
      </c>
      <c r="AL16" s="85" t="s">
        <v>1110</v>
      </c>
      <c r="AM16" s="79" t="s">
        <v>1233</v>
      </c>
      <c r="AN16" s="79" t="b">
        <v>0</v>
      </c>
      <c r="AO16" s="85" t="s">
        <v>1110</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v>2</v>
      </c>
      <c r="BE16" s="49">
        <v>9.090909090909092</v>
      </c>
      <c r="BF16" s="48">
        <v>0</v>
      </c>
      <c r="BG16" s="49">
        <v>0</v>
      </c>
      <c r="BH16" s="48">
        <v>0</v>
      </c>
      <c r="BI16" s="49">
        <v>0</v>
      </c>
      <c r="BJ16" s="48">
        <v>20</v>
      </c>
      <c r="BK16" s="49">
        <v>90.9090909090909</v>
      </c>
      <c r="BL16" s="48">
        <v>22</v>
      </c>
    </row>
    <row r="17" spans="1:64" ht="15">
      <c r="A17" s="64" t="s">
        <v>216</v>
      </c>
      <c r="B17" s="64" t="s">
        <v>335</v>
      </c>
      <c r="C17" s="65" t="s">
        <v>3915</v>
      </c>
      <c r="D17" s="66">
        <v>3</v>
      </c>
      <c r="E17" s="67" t="s">
        <v>132</v>
      </c>
      <c r="F17" s="68">
        <v>35</v>
      </c>
      <c r="G17" s="65"/>
      <c r="H17" s="69"/>
      <c r="I17" s="70"/>
      <c r="J17" s="70"/>
      <c r="K17" s="34" t="s">
        <v>65</v>
      </c>
      <c r="L17" s="77">
        <v>17</v>
      </c>
      <c r="M17" s="77"/>
      <c r="N17" s="72"/>
      <c r="O17" s="79" t="s">
        <v>419</v>
      </c>
      <c r="P17" s="81">
        <v>43733.83210648148</v>
      </c>
      <c r="Q17" s="79" t="s">
        <v>426</v>
      </c>
      <c r="R17" s="82" t="s">
        <v>572</v>
      </c>
      <c r="S17" s="79" t="s">
        <v>604</v>
      </c>
      <c r="T17" s="79" t="s">
        <v>620</v>
      </c>
      <c r="U17" s="79"/>
      <c r="V17" s="82" t="s">
        <v>674</v>
      </c>
      <c r="W17" s="81">
        <v>43733.83210648148</v>
      </c>
      <c r="X17" s="82" t="s">
        <v>783</v>
      </c>
      <c r="Y17" s="79"/>
      <c r="Z17" s="79"/>
      <c r="AA17" s="85" t="s">
        <v>959</v>
      </c>
      <c r="AB17" s="79"/>
      <c r="AC17" s="79" t="b">
        <v>0</v>
      </c>
      <c r="AD17" s="79">
        <v>7</v>
      </c>
      <c r="AE17" s="85" t="s">
        <v>1166</v>
      </c>
      <c r="AF17" s="79" t="b">
        <v>1</v>
      </c>
      <c r="AG17" s="79" t="s">
        <v>1216</v>
      </c>
      <c r="AH17" s="79"/>
      <c r="AI17" s="85" t="s">
        <v>1228</v>
      </c>
      <c r="AJ17" s="79" t="b">
        <v>0</v>
      </c>
      <c r="AK17" s="79">
        <v>0</v>
      </c>
      <c r="AL17" s="85" t="s">
        <v>1166</v>
      </c>
      <c r="AM17" s="79" t="s">
        <v>1234</v>
      </c>
      <c r="AN17" s="79" t="b">
        <v>0</v>
      </c>
      <c r="AO17" s="85" t="s">
        <v>959</v>
      </c>
      <c r="AP17" s="79" t="s">
        <v>176</v>
      </c>
      <c r="AQ17" s="79">
        <v>0</v>
      </c>
      <c r="AR17" s="79">
        <v>0</v>
      </c>
      <c r="AS17" s="79"/>
      <c r="AT17" s="79"/>
      <c r="AU17" s="79"/>
      <c r="AV17" s="79"/>
      <c r="AW17" s="79"/>
      <c r="AX17" s="79"/>
      <c r="AY17" s="79"/>
      <c r="AZ17" s="79"/>
      <c r="BA17">
        <v>1</v>
      </c>
      <c r="BB17" s="78" t="str">
        <f>REPLACE(INDEX(GroupVertices[Group],MATCH(Edges[[#This Row],[Vertex 1]],GroupVertices[Vertex],0)),1,1,"")</f>
        <v>22</v>
      </c>
      <c r="BC17" s="78" t="str">
        <f>REPLACE(INDEX(GroupVertices[Group],MATCH(Edges[[#This Row],[Vertex 2]],GroupVertices[Vertex],0)),1,1,"")</f>
        <v>22</v>
      </c>
      <c r="BD17" s="48"/>
      <c r="BE17" s="49"/>
      <c r="BF17" s="48"/>
      <c r="BG17" s="49"/>
      <c r="BH17" s="48"/>
      <c r="BI17" s="49"/>
      <c r="BJ17" s="48"/>
      <c r="BK17" s="49"/>
      <c r="BL17" s="48"/>
    </row>
    <row r="18" spans="1:64" ht="15">
      <c r="A18" s="64" t="s">
        <v>216</v>
      </c>
      <c r="B18" s="64" t="s">
        <v>336</v>
      </c>
      <c r="C18" s="65" t="s">
        <v>3915</v>
      </c>
      <c r="D18" s="66">
        <v>3</v>
      </c>
      <c r="E18" s="67" t="s">
        <v>132</v>
      </c>
      <c r="F18" s="68">
        <v>35</v>
      </c>
      <c r="G18" s="65"/>
      <c r="H18" s="69"/>
      <c r="I18" s="70"/>
      <c r="J18" s="70"/>
      <c r="K18" s="34" t="s">
        <v>65</v>
      </c>
      <c r="L18" s="77">
        <v>18</v>
      </c>
      <c r="M18" s="77"/>
      <c r="N18" s="72"/>
      <c r="O18" s="79" t="s">
        <v>419</v>
      </c>
      <c r="P18" s="81">
        <v>43733.83210648148</v>
      </c>
      <c r="Q18" s="79" t="s">
        <v>426</v>
      </c>
      <c r="R18" s="82" t="s">
        <v>572</v>
      </c>
      <c r="S18" s="79" t="s">
        <v>604</v>
      </c>
      <c r="T18" s="79" t="s">
        <v>620</v>
      </c>
      <c r="U18" s="79"/>
      <c r="V18" s="82" t="s">
        <v>674</v>
      </c>
      <c r="W18" s="81">
        <v>43733.83210648148</v>
      </c>
      <c r="X18" s="82" t="s">
        <v>783</v>
      </c>
      <c r="Y18" s="79"/>
      <c r="Z18" s="79"/>
      <c r="AA18" s="85" t="s">
        <v>959</v>
      </c>
      <c r="AB18" s="79"/>
      <c r="AC18" s="79" t="b">
        <v>0</v>
      </c>
      <c r="AD18" s="79">
        <v>7</v>
      </c>
      <c r="AE18" s="85" t="s">
        <v>1166</v>
      </c>
      <c r="AF18" s="79" t="b">
        <v>1</v>
      </c>
      <c r="AG18" s="79" t="s">
        <v>1216</v>
      </c>
      <c r="AH18" s="79"/>
      <c r="AI18" s="85" t="s">
        <v>1228</v>
      </c>
      <c r="AJ18" s="79" t="b">
        <v>0</v>
      </c>
      <c r="AK18" s="79">
        <v>0</v>
      </c>
      <c r="AL18" s="85" t="s">
        <v>1166</v>
      </c>
      <c r="AM18" s="79" t="s">
        <v>1234</v>
      </c>
      <c r="AN18" s="79" t="b">
        <v>0</v>
      </c>
      <c r="AO18" s="85" t="s">
        <v>959</v>
      </c>
      <c r="AP18" s="79" t="s">
        <v>176</v>
      </c>
      <c r="AQ18" s="79">
        <v>0</v>
      </c>
      <c r="AR18" s="79">
        <v>0</v>
      </c>
      <c r="AS18" s="79"/>
      <c r="AT18" s="79"/>
      <c r="AU18" s="79"/>
      <c r="AV18" s="79"/>
      <c r="AW18" s="79"/>
      <c r="AX18" s="79"/>
      <c r="AY18" s="79"/>
      <c r="AZ18" s="79"/>
      <c r="BA18">
        <v>1</v>
      </c>
      <c r="BB18" s="78" t="str">
        <f>REPLACE(INDEX(GroupVertices[Group],MATCH(Edges[[#This Row],[Vertex 1]],GroupVertices[Vertex],0)),1,1,"")</f>
        <v>22</v>
      </c>
      <c r="BC18" s="78" t="str">
        <f>REPLACE(INDEX(GroupVertices[Group],MATCH(Edges[[#This Row],[Vertex 2]],GroupVertices[Vertex],0)),1,1,"")</f>
        <v>22</v>
      </c>
      <c r="BD18" s="48">
        <v>4</v>
      </c>
      <c r="BE18" s="49">
        <v>26.666666666666668</v>
      </c>
      <c r="BF18" s="48">
        <v>0</v>
      </c>
      <c r="BG18" s="49">
        <v>0</v>
      </c>
      <c r="BH18" s="48">
        <v>0</v>
      </c>
      <c r="BI18" s="49">
        <v>0</v>
      </c>
      <c r="BJ18" s="48">
        <v>11</v>
      </c>
      <c r="BK18" s="49">
        <v>73.33333333333333</v>
      </c>
      <c r="BL18" s="48">
        <v>15</v>
      </c>
    </row>
    <row r="19" spans="1:64" ht="15">
      <c r="A19" s="64" t="s">
        <v>217</v>
      </c>
      <c r="B19" s="64" t="s">
        <v>332</v>
      </c>
      <c r="C19" s="65" t="s">
        <v>3915</v>
      </c>
      <c r="D19" s="66">
        <v>3</v>
      </c>
      <c r="E19" s="67" t="s">
        <v>132</v>
      </c>
      <c r="F19" s="68">
        <v>35</v>
      </c>
      <c r="G19" s="65"/>
      <c r="H19" s="69"/>
      <c r="I19" s="70"/>
      <c r="J19" s="70"/>
      <c r="K19" s="34" t="s">
        <v>65</v>
      </c>
      <c r="L19" s="77">
        <v>19</v>
      </c>
      <c r="M19" s="77"/>
      <c r="N19" s="72"/>
      <c r="O19" s="79" t="s">
        <v>419</v>
      </c>
      <c r="P19" s="81">
        <v>43733.84452546296</v>
      </c>
      <c r="Q19" s="79" t="s">
        <v>427</v>
      </c>
      <c r="R19" s="79"/>
      <c r="S19" s="79"/>
      <c r="T19" s="79"/>
      <c r="U19" s="79"/>
      <c r="V19" s="82" t="s">
        <v>675</v>
      </c>
      <c r="W19" s="81">
        <v>43733.84452546296</v>
      </c>
      <c r="X19" s="82" t="s">
        <v>784</v>
      </c>
      <c r="Y19" s="79"/>
      <c r="Z19" s="79"/>
      <c r="AA19" s="85" t="s">
        <v>960</v>
      </c>
      <c r="AB19" s="85" t="s">
        <v>1110</v>
      </c>
      <c r="AC19" s="79" t="b">
        <v>0</v>
      </c>
      <c r="AD19" s="79">
        <v>1</v>
      </c>
      <c r="AE19" s="85" t="s">
        <v>1169</v>
      </c>
      <c r="AF19" s="79" t="b">
        <v>0</v>
      </c>
      <c r="AG19" s="79" t="s">
        <v>1216</v>
      </c>
      <c r="AH19" s="79"/>
      <c r="AI19" s="85" t="s">
        <v>1166</v>
      </c>
      <c r="AJ19" s="79" t="b">
        <v>0</v>
      </c>
      <c r="AK19" s="79">
        <v>0</v>
      </c>
      <c r="AL19" s="85" t="s">
        <v>1166</v>
      </c>
      <c r="AM19" s="79" t="s">
        <v>1234</v>
      </c>
      <c r="AN19" s="79" t="b">
        <v>0</v>
      </c>
      <c r="AO19" s="85" t="s">
        <v>1110</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4</v>
      </c>
      <c r="BD19" s="48"/>
      <c r="BE19" s="49"/>
      <c r="BF19" s="48"/>
      <c r="BG19" s="49"/>
      <c r="BH19" s="48"/>
      <c r="BI19" s="49"/>
      <c r="BJ19" s="48"/>
      <c r="BK19" s="49"/>
      <c r="BL19" s="48"/>
    </row>
    <row r="20" spans="1:64" ht="15">
      <c r="A20" s="64" t="s">
        <v>217</v>
      </c>
      <c r="B20" s="64" t="s">
        <v>232</v>
      </c>
      <c r="C20" s="65" t="s">
        <v>3915</v>
      </c>
      <c r="D20" s="66">
        <v>3</v>
      </c>
      <c r="E20" s="67" t="s">
        <v>132</v>
      </c>
      <c r="F20" s="68">
        <v>35</v>
      </c>
      <c r="G20" s="65"/>
      <c r="H20" s="69"/>
      <c r="I20" s="70"/>
      <c r="J20" s="70"/>
      <c r="K20" s="34" t="s">
        <v>65</v>
      </c>
      <c r="L20" s="77">
        <v>20</v>
      </c>
      <c r="M20" s="77"/>
      <c r="N20" s="72"/>
      <c r="O20" s="79" t="s">
        <v>420</v>
      </c>
      <c r="P20" s="81">
        <v>43733.84452546296</v>
      </c>
      <c r="Q20" s="79" t="s">
        <v>427</v>
      </c>
      <c r="R20" s="79"/>
      <c r="S20" s="79"/>
      <c r="T20" s="79"/>
      <c r="U20" s="79"/>
      <c r="V20" s="82" t="s">
        <v>675</v>
      </c>
      <c r="W20" s="81">
        <v>43733.84452546296</v>
      </c>
      <c r="X20" s="82" t="s">
        <v>784</v>
      </c>
      <c r="Y20" s="79"/>
      <c r="Z20" s="79"/>
      <c r="AA20" s="85" t="s">
        <v>960</v>
      </c>
      <c r="AB20" s="85" t="s">
        <v>1110</v>
      </c>
      <c r="AC20" s="79" t="b">
        <v>0</v>
      </c>
      <c r="AD20" s="79">
        <v>1</v>
      </c>
      <c r="AE20" s="85" t="s">
        <v>1169</v>
      </c>
      <c r="AF20" s="79" t="b">
        <v>0</v>
      </c>
      <c r="AG20" s="79" t="s">
        <v>1216</v>
      </c>
      <c r="AH20" s="79"/>
      <c r="AI20" s="85" t="s">
        <v>1166</v>
      </c>
      <c r="AJ20" s="79" t="b">
        <v>0</v>
      </c>
      <c r="AK20" s="79">
        <v>0</v>
      </c>
      <c r="AL20" s="85" t="s">
        <v>1166</v>
      </c>
      <c r="AM20" s="79" t="s">
        <v>1234</v>
      </c>
      <c r="AN20" s="79" t="b">
        <v>0</v>
      </c>
      <c r="AO20" s="85" t="s">
        <v>1110</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1</v>
      </c>
      <c r="BE20" s="49">
        <v>9.090909090909092</v>
      </c>
      <c r="BF20" s="48">
        <v>0</v>
      </c>
      <c r="BG20" s="49">
        <v>0</v>
      </c>
      <c r="BH20" s="48">
        <v>0</v>
      </c>
      <c r="BI20" s="49">
        <v>0</v>
      </c>
      <c r="BJ20" s="48">
        <v>10</v>
      </c>
      <c r="BK20" s="49">
        <v>90.9090909090909</v>
      </c>
      <c r="BL20" s="48">
        <v>11</v>
      </c>
    </row>
    <row r="21" spans="1:64" ht="15">
      <c r="A21" s="64" t="s">
        <v>218</v>
      </c>
      <c r="B21" s="64" t="s">
        <v>337</v>
      </c>
      <c r="C21" s="65" t="s">
        <v>3915</v>
      </c>
      <c r="D21" s="66">
        <v>3</v>
      </c>
      <c r="E21" s="67" t="s">
        <v>132</v>
      </c>
      <c r="F21" s="68">
        <v>35</v>
      </c>
      <c r="G21" s="65"/>
      <c r="H21" s="69"/>
      <c r="I21" s="70"/>
      <c r="J21" s="70"/>
      <c r="K21" s="34" t="s">
        <v>65</v>
      </c>
      <c r="L21" s="77">
        <v>21</v>
      </c>
      <c r="M21" s="77"/>
      <c r="N21" s="72"/>
      <c r="O21" s="79" t="s">
        <v>419</v>
      </c>
      <c r="P21" s="81">
        <v>43734.00131944445</v>
      </c>
      <c r="Q21" s="79" t="s">
        <v>428</v>
      </c>
      <c r="R21" s="79"/>
      <c r="S21" s="79"/>
      <c r="T21" s="79"/>
      <c r="U21" s="79"/>
      <c r="V21" s="82" t="s">
        <v>676</v>
      </c>
      <c r="W21" s="81">
        <v>43734.00131944445</v>
      </c>
      <c r="X21" s="82" t="s">
        <v>785</v>
      </c>
      <c r="Y21" s="79"/>
      <c r="Z21" s="79"/>
      <c r="AA21" s="85" t="s">
        <v>961</v>
      </c>
      <c r="AB21" s="85" t="s">
        <v>1131</v>
      </c>
      <c r="AC21" s="79" t="b">
        <v>0</v>
      </c>
      <c r="AD21" s="79">
        <v>0</v>
      </c>
      <c r="AE21" s="85" t="s">
        <v>1170</v>
      </c>
      <c r="AF21" s="79" t="b">
        <v>0</v>
      </c>
      <c r="AG21" s="79" t="s">
        <v>1217</v>
      </c>
      <c r="AH21" s="79"/>
      <c r="AI21" s="85" t="s">
        <v>1166</v>
      </c>
      <c r="AJ21" s="79" t="b">
        <v>0</v>
      </c>
      <c r="AK21" s="79">
        <v>0</v>
      </c>
      <c r="AL21" s="85" t="s">
        <v>1166</v>
      </c>
      <c r="AM21" s="79" t="s">
        <v>1233</v>
      </c>
      <c r="AN21" s="79" t="b">
        <v>0</v>
      </c>
      <c r="AO21" s="85" t="s">
        <v>1131</v>
      </c>
      <c r="AP21" s="79" t="s">
        <v>176</v>
      </c>
      <c r="AQ21" s="79">
        <v>0</v>
      </c>
      <c r="AR21" s="79">
        <v>0</v>
      </c>
      <c r="AS21" s="79"/>
      <c r="AT21" s="79"/>
      <c r="AU21" s="79"/>
      <c r="AV21" s="79"/>
      <c r="AW21" s="79"/>
      <c r="AX21" s="79"/>
      <c r="AY21" s="79"/>
      <c r="AZ21" s="79"/>
      <c r="BA21">
        <v>1</v>
      </c>
      <c r="BB21" s="78" t="str">
        <f>REPLACE(INDEX(GroupVertices[Group],MATCH(Edges[[#This Row],[Vertex 1]],GroupVertices[Vertex],0)),1,1,"")</f>
        <v>21</v>
      </c>
      <c r="BC21" s="78" t="str">
        <f>REPLACE(INDEX(GroupVertices[Group],MATCH(Edges[[#This Row],[Vertex 2]],GroupVertices[Vertex],0)),1,1,"")</f>
        <v>21</v>
      </c>
      <c r="BD21" s="48"/>
      <c r="BE21" s="49"/>
      <c r="BF21" s="48"/>
      <c r="BG21" s="49"/>
      <c r="BH21" s="48"/>
      <c r="BI21" s="49"/>
      <c r="BJ21" s="48"/>
      <c r="BK21" s="49"/>
      <c r="BL21" s="48"/>
    </row>
    <row r="22" spans="1:64" ht="15">
      <c r="A22" s="64" t="s">
        <v>218</v>
      </c>
      <c r="B22" s="64" t="s">
        <v>338</v>
      </c>
      <c r="C22" s="65" t="s">
        <v>3915</v>
      </c>
      <c r="D22" s="66">
        <v>3</v>
      </c>
      <c r="E22" s="67" t="s">
        <v>132</v>
      </c>
      <c r="F22" s="68">
        <v>35</v>
      </c>
      <c r="G22" s="65"/>
      <c r="H22" s="69"/>
      <c r="I22" s="70"/>
      <c r="J22" s="70"/>
      <c r="K22" s="34" t="s">
        <v>65</v>
      </c>
      <c r="L22" s="77">
        <v>22</v>
      </c>
      <c r="M22" s="77"/>
      <c r="N22" s="72"/>
      <c r="O22" s="79" t="s">
        <v>420</v>
      </c>
      <c r="P22" s="81">
        <v>43734.00131944445</v>
      </c>
      <c r="Q22" s="79" t="s">
        <v>428</v>
      </c>
      <c r="R22" s="79"/>
      <c r="S22" s="79"/>
      <c r="T22" s="79"/>
      <c r="U22" s="79"/>
      <c r="V22" s="82" t="s">
        <v>676</v>
      </c>
      <c r="W22" s="81">
        <v>43734.00131944445</v>
      </c>
      <c r="X22" s="82" t="s">
        <v>785</v>
      </c>
      <c r="Y22" s="79"/>
      <c r="Z22" s="79"/>
      <c r="AA22" s="85" t="s">
        <v>961</v>
      </c>
      <c r="AB22" s="85" t="s">
        <v>1131</v>
      </c>
      <c r="AC22" s="79" t="b">
        <v>0</v>
      </c>
      <c r="AD22" s="79">
        <v>0</v>
      </c>
      <c r="AE22" s="85" t="s">
        <v>1170</v>
      </c>
      <c r="AF22" s="79" t="b">
        <v>0</v>
      </c>
      <c r="AG22" s="79" t="s">
        <v>1217</v>
      </c>
      <c r="AH22" s="79"/>
      <c r="AI22" s="85" t="s">
        <v>1166</v>
      </c>
      <c r="AJ22" s="79" t="b">
        <v>0</v>
      </c>
      <c r="AK22" s="79">
        <v>0</v>
      </c>
      <c r="AL22" s="85" t="s">
        <v>1166</v>
      </c>
      <c r="AM22" s="79" t="s">
        <v>1233</v>
      </c>
      <c r="AN22" s="79" t="b">
        <v>0</v>
      </c>
      <c r="AO22" s="85" t="s">
        <v>1131</v>
      </c>
      <c r="AP22" s="79" t="s">
        <v>176</v>
      </c>
      <c r="AQ22" s="79">
        <v>0</v>
      </c>
      <c r="AR22" s="79">
        <v>0</v>
      </c>
      <c r="AS22" s="79"/>
      <c r="AT22" s="79"/>
      <c r="AU22" s="79"/>
      <c r="AV22" s="79"/>
      <c r="AW22" s="79"/>
      <c r="AX22" s="79"/>
      <c r="AY22" s="79"/>
      <c r="AZ22" s="79"/>
      <c r="BA22">
        <v>1</v>
      </c>
      <c r="BB22" s="78" t="str">
        <f>REPLACE(INDEX(GroupVertices[Group],MATCH(Edges[[#This Row],[Vertex 1]],GroupVertices[Vertex],0)),1,1,"")</f>
        <v>21</v>
      </c>
      <c r="BC22" s="78" t="str">
        <f>REPLACE(INDEX(GroupVertices[Group],MATCH(Edges[[#This Row],[Vertex 2]],GroupVertices[Vertex],0)),1,1,"")</f>
        <v>21</v>
      </c>
      <c r="BD22" s="48">
        <v>0</v>
      </c>
      <c r="BE22" s="49">
        <v>0</v>
      </c>
      <c r="BF22" s="48">
        <v>0</v>
      </c>
      <c r="BG22" s="49">
        <v>0</v>
      </c>
      <c r="BH22" s="48">
        <v>0</v>
      </c>
      <c r="BI22" s="49">
        <v>0</v>
      </c>
      <c r="BJ22" s="48">
        <v>3</v>
      </c>
      <c r="BK22" s="49">
        <v>100</v>
      </c>
      <c r="BL22" s="48">
        <v>3</v>
      </c>
    </row>
    <row r="23" spans="1:64" ht="15">
      <c r="A23" s="64" t="s">
        <v>219</v>
      </c>
      <c r="B23" s="64" t="s">
        <v>339</v>
      </c>
      <c r="C23" s="65" t="s">
        <v>3915</v>
      </c>
      <c r="D23" s="66">
        <v>3</v>
      </c>
      <c r="E23" s="67" t="s">
        <v>132</v>
      </c>
      <c r="F23" s="68">
        <v>35</v>
      </c>
      <c r="G23" s="65"/>
      <c r="H23" s="69"/>
      <c r="I23" s="70"/>
      <c r="J23" s="70"/>
      <c r="K23" s="34" t="s">
        <v>65</v>
      </c>
      <c r="L23" s="77">
        <v>23</v>
      </c>
      <c r="M23" s="77"/>
      <c r="N23" s="72"/>
      <c r="O23" s="79" t="s">
        <v>420</v>
      </c>
      <c r="P23" s="81">
        <v>43734.0691087963</v>
      </c>
      <c r="Q23" s="79" t="s">
        <v>429</v>
      </c>
      <c r="R23" s="79"/>
      <c r="S23" s="79"/>
      <c r="T23" s="79"/>
      <c r="U23" s="79"/>
      <c r="V23" s="82" t="s">
        <v>677</v>
      </c>
      <c r="W23" s="81">
        <v>43734.0691087963</v>
      </c>
      <c r="X23" s="82" t="s">
        <v>786</v>
      </c>
      <c r="Y23" s="79"/>
      <c r="Z23" s="79"/>
      <c r="AA23" s="85" t="s">
        <v>962</v>
      </c>
      <c r="AB23" s="85" t="s">
        <v>1132</v>
      </c>
      <c r="AC23" s="79" t="b">
        <v>0</v>
      </c>
      <c r="AD23" s="79">
        <v>1</v>
      </c>
      <c r="AE23" s="85" t="s">
        <v>1171</v>
      </c>
      <c r="AF23" s="79" t="b">
        <v>0</v>
      </c>
      <c r="AG23" s="79" t="s">
        <v>1216</v>
      </c>
      <c r="AH23" s="79"/>
      <c r="AI23" s="85" t="s">
        <v>1166</v>
      </c>
      <c r="AJ23" s="79" t="b">
        <v>0</v>
      </c>
      <c r="AK23" s="79">
        <v>0</v>
      </c>
      <c r="AL23" s="85" t="s">
        <v>1166</v>
      </c>
      <c r="AM23" s="79" t="s">
        <v>1232</v>
      </c>
      <c r="AN23" s="79" t="b">
        <v>0</v>
      </c>
      <c r="AO23" s="85" t="s">
        <v>1132</v>
      </c>
      <c r="AP23" s="79" t="s">
        <v>176</v>
      </c>
      <c r="AQ23" s="79">
        <v>0</v>
      </c>
      <c r="AR23" s="79">
        <v>0</v>
      </c>
      <c r="AS23" s="79"/>
      <c r="AT23" s="79"/>
      <c r="AU23" s="79"/>
      <c r="AV23" s="79"/>
      <c r="AW23" s="79"/>
      <c r="AX23" s="79"/>
      <c r="AY23" s="79"/>
      <c r="AZ23" s="79"/>
      <c r="BA23">
        <v>1</v>
      </c>
      <c r="BB23" s="78" t="str">
        <f>REPLACE(INDEX(GroupVertices[Group],MATCH(Edges[[#This Row],[Vertex 1]],GroupVertices[Vertex],0)),1,1,"")</f>
        <v>33</v>
      </c>
      <c r="BC23" s="78" t="str">
        <f>REPLACE(INDEX(GroupVertices[Group],MATCH(Edges[[#This Row],[Vertex 2]],GroupVertices[Vertex],0)),1,1,"")</f>
        <v>33</v>
      </c>
      <c r="BD23" s="48">
        <v>0</v>
      </c>
      <c r="BE23" s="49">
        <v>0</v>
      </c>
      <c r="BF23" s="48">
        <v>0</v>
      </c>
      <c r="BG23" s="49">
        <v>0</v>
      </c>
      <c r="BH23" s="48">
        <v>0</v>
      </c>
      <c r="BI23" s="49">
        <v>0</v>
      </c>
      <c r="BJ23" s="48">
        <v>42</v>
      </c>
      <c r="BK23" s="49">
        <v>100</v>
      </c>
      <c r="BL23" s="48">
        <v>42</v>
      </c>
    </row>
    <row r="24" spans="1:64" ht="15">
      <c r="A24" s="64" t="s">
        <v>220</v>
      </c>
      <c r="B24" s="64" t="s">
        <v>220</v>
      </c>
      <c r="C24" s="65" t="s">
        <v>3915</v>
      </c>
      <c r="D24" s="66">
        <v>3</v>
      </c>
      <c r="E24" s="67" t="s">
        <v>132</v>
      </c>
      <c r="F24" s="68">
        <v>35</v>
      </c>
      <c r="G24" s="65"/>
      <c r="H24" s="69"/>
      <c r="I24" s="70"/>
      <c r="J24" s="70"/>
      <c r="K24" s="34" t="s">
        <v>65</v>
      </c>
      <c r="L24" s="77">
        <v>24</v>
      </c>
      <c r="M24" s="77"/>
      <c r="N24" s="72"/>
      <c r="O24" s="79" t="s">
        <v>176</v>
      </c>
      <c r="P24" s="81">
        <v>43734.28896990741</v>
      </c>
      <c r="Q24" s="79" t="s">
        <v>430</v>
      </c>
      <c r="R24" s="82" t="s">
        <v>573</v>
      </c>
      <c r="S24" s="79" t="s">
        <v>605</v>
      </c>
      <c r="T24" s="79"/>
      <c r="U24" s="79"/>
      <c r="V24" s="82" t="s">
        <v>678</v>
      </c>
      <c r="W24" s="81">
        <v>43734.28896990741</v>
      </c>
      <c r="X24" s="82" t="s">
        <v>787</v>
      </c>
      <c r="Y24" s="79"/>
      <c r="Z24" s="79"/>
      <c r="AA24" s="85" t="s">
        <v>963</v>
      </c>
      <c r="AB24" s="79"/>
      <c r="AC24" s="79" t="b">
        <v>0</v>
      </c>
      <c r="AD24" s="79">
        <v>0</v>
      </c>
      <c r="AE24" s="85" t="s">
        <v>1166</v>
      </c>
      <c r="AF24" s="79" t="b">
        <v>0</v>
      </c>
      <c r="AG24" s="79" t="s">
        <v>1217</v>
      </c>
      <c r="AH24" s="79"/>
      <c r="AI24" s="85" t="s">
        <v>1166</v>
      </c>
      <c r="AJ24" s="79" t="b">
        <v>0</v>
      </c>
      <c r="AK24" s="79">
        <v>0</v>
      </c>
      <c r="AL24" s="85" t="s">
        <v>1166</v>
      </c>
      <c r="AM24" s="79" t="s">
        <v>1232</v>
      </c>
      <c r="AN24" s="79" t="b">
        <v>0</v>
      </c>
      <c r="AO24" s="85" t="s">
        <v>963</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v>0</v>
      </c>
      <c r="BE24" s="49">
        <v>0</v>
      </c>
      <c r="BF24" s="48">
        <v>0</v>
      </c>
      <c r="BG24" s="49">
        <v>0</v>
      </c>
      <c r="BH24" s="48">
        <v>0</v>
      </c>
      <c r="BI24" s="49">
        <v>0</v>
      </c>
      <c r="BJ24" s="48">
        <v>3</v>
      </c>
      <c r="BK24" s="49">
        <v>100</v>
      </c>
      <c r="BL24" s="48">
        <v>3</v>
      </c>
    </row>
    <row r="25" spans="1:64" ht="15">
      <c r="A25" s="64" t="s">
        <v>221</v>
      </c>
      <c r="B25" s="64" t="s">
        <v>340</v>
      </c>
      <c r="C25" s="65" t="s">
        <v>3915</v>
      </c>
      <c r="D25" s="66">
        <v>3</v>
      </c>
      <c r="E25" s="67" t="s">
        <v>132</v>
      </c>
      <c r="F25" s="68">
        <v>35</v>
      </c>
      <c r="G25" s="65"/>
      <c r="H25" s="69"/>
      <c r="I25" s="70"/>
      <c r="J25" s="70"/>
      <c r="K25" s="34" t="s">
        <v>65</v>
      </c>
      <c r="L25" s="77">
        <v>25</v>
      </c>
      <c r="M25" s="77"/>
      <c r="N25" s="72"/>
      <c r="O25" s="79" t="s">
        <v>419</v>
      </c>
      <c r="P25" s="81">
        <v>43734.30096064815</v>
      </c>
      <c r="Q25" s="79" t="s">
        <v>431</v>
      </c>
      <c r="R25" s="79"/>
      <c r="S25" s="79"/>
      <c r="T25" s="79" t="s">
        <v>621</v>
      </c>
      <c r="U25" s="79"/>
      <c r="V25" s="82" t="s">
        <v>679</v>
      </c>
      <c r="W25" s="81">
        <v>43734.30096064815</v>
      </c>
      <c r="X25" s="82" t="s">
        <v>788</v>
      </c>
      <c r="Y25" s="79"/>
      <c r="Z25" s="79"/>
      <c r="AA25" s="85" t="s">
        <v>964</v>
      </c>
      <c r="AB25" s="79"/>
      <c r="AC25" s="79" t="b">
        <v>0</v>
      </c>
      <c r="AD25" s="79">
        <v>0</v>
      </c>
      <c r="AE25" s="85" t="s">
        <v>1166</v>
      </c>
      <c r="AF25" s="79" t="b">
        <v>0</v>
      </c>
      <c r="AG25" s="79" t="s">
        <v>1216</v>
      </c>
      <c r="AH25" s="79"/>
      <c r="AI25" s="85" t="s">
        <v>1166</v>
      </c>
      <c r="AJ25" s="79" t="b">
        <v>0</v>
      </c>
      <c r="AK25" s="79">
        <v>0</v>
      </c>
      <c r="AL25" s="85" t="s">
        <v>1166</v>
      </c>
      <c r="AM25" s="79" t="s">
        <v>1235</v>
      </c>
      <c r="AN25" s="79" t="b">
        <v>0</v>
      </c>
      <c r="AO25" s="85" t="s">
        <v>964</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221</v>
      </c>
      <c r="B26" s="64" t="s">
        <v>341</v>
      </c>
      <c r="C26" s="65" t="s">
        <v>3915</v>
      </c>
      <c r="D26" s="66">
        <v>3</v>
      </c>
      <c r="E26" s="67" t="s">
        <v>132</v>
      </c>
      <c r="F26" s="68">
        <v>35</v>
      </c>
      <c r="G26" s="65"/>
      <c r="H26" s="69"/>
      <c r="I26" s="70"/>
      <c r="J26" s="70"/>
      <c r="K26" s="34" t="s">
        <v>65</v>
      </c>
      <c r="L26" s="77">
        <v>26</v>
      </c>
      <c r="M26" s="77"/>
      <c r="N26" s="72"/>
      <c r="O26" s="79" t="s">
        <v>419</v>
      </c>
      <c r="P26" s="81">
        <v>43734.30096064815</v>
      </c>
      <c r="Q26" s="79" t="s">
        <v>431</v>
      </c>
      <c r="R26" s="79"/>
      <c r="S26" s="79"/>
      <c r="T26" s="79" t="s">
        <v>621</v>
      </c>
      <c r="U26" s="79"/>
      <c r="V26" s="82" t="s">
        <v>679</v>
      </c>
      <c r="W26" s="81">
        <v>43734.30096064815</v>
      </c>
      <c r="X26" s="82" t="s">
        <v>788</v>
      </c>
      <c r="Y26" s="79"/>
      <c r="Z26" s="79"/>
      <c r="AA26" s="85" t="s">
        <v>964</v>
      </c>
      <c r="AB26" s="79"/>
      <c r="AC26" s="79" t="b">
        <v>0</v>
      </c>
      <c r="AD26" s="79">
        <v>0</v>
      </c>
      <c r="AE26" s="85" t="s">
        <v>1166</v>
      </c>
      <c r="AF26" s="79" t="b">
        <v>0</v>
      </c>
      <c r="AG26" s="79" t="s">
        <v>1216</v>
      </c>
      <c r="AH26" s="79"/>
      <c r="AI26" s="85" t="s">
        <v>1166</v>
      </c>
      <c r="AJ26" s="79" t="b">
        <v>0</v>
      </c>
      <c r="AK26" s="79">
        <v>0</v>
      </c>
      <c r="AL26" s="85" t="s">
        <v>1166</v>
      </c>
      <c r="AM26" s="79" t="s">
        <v>1235</v>
      </c>
      <c r="AN26" s="79" t="b">
        <v>0</v>
      </c>
      <c r="AO26" s="85" t="s">
        <v>964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221</v>
      </c>
      <c r="B27" s="64" t="s">
        <v>318</v>
      </c>
      <c r="C27" s="65" t="s">
        <v>3915</v>
      </c>
      <c r="D27" s="66">
        <v>3</v>
      </c>
      <c r="E27" s="67" t="s">
        <v>132</v>
      </c>
      <c r="F27" s="68">
        <v>35</v>
      </c>
      <c r="G27" s="65"/>
      <c r="H27" s="69"/>
      <c r="I27" s="70"/>
      <c r="J27" s="70"/>
      <c r="K27" s="34" t="s">
        <v>65</v>
      </c>
      <c r="L27" s="77">
        <v>27</v>
      </c>
      <c r="M27" s="77"/>
      <c r="N27" s="72"/>
      <c r="O27" s="79" t="s">
        <v>419</v>
      </c>
      <c r="P27" s="81">
        <v>43734.30096064815</v>
      </c>
      <c r="Q27" s="79" t="s">
        <v>431</v>
      </c>
      <c r="R27" s="79"/>
      <c r="S27" s="79"/>
      <c r="T27" s="79" t="s">
        <v>621</v>
      </c>
      <c r="U27" s="79"/>
      <c r="V27" s="82" t="s">
        <v>679</v>
      </c>
      <c r="W27" s="81">
        <v>43734.30096064815</v>
      </c>
      <c r="X27" s="82" t="s">
        <v>788</v>
      </c>
      <c r="Y27" s="79"/>
      <c r="Z27" s="79"/>
      <c r="AA27" s="85" t="s">
        <v>964</v>
      </c>
      <c r="AB27" s="79"/>
      <c r="AC27" s="79" t="b">
        <v>0</v>
      </c>
      <c r="AD27" s="79">
        <v>0</v>
      </c>
      <c r="AE27" s="85" t="s">
        <v>1166</v>
      </c>
      <c r="AF27" s="79" t="b">
        <v>0</v>
      </c>
      <c r="AG27" s="79" t="s">
        <v>1216</v>
      </c>
      <c r="AH27" s="79"/>
      <c r="AI27" s="85" t="s">
        <v>1166</v>
      </c>
      <c r="AJ27" s="79" t="b">
        <v>0</v>
      </c>
      <c r="AK27" s="79">
        <v>0</v>
      </c>
      <c r="AL27" s="85" t="s">
        <v>1166</v>
      </c>
      <c r="AM27" s="79" t="s">
        <v>1235</v>
      </c>
      <c r="AN27" s="79" t="b">
        <v>0</v>
      </c>
      <c r="AO27" s="85" t="s">
        <v>964</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221</v>
      </c>
      <c r="B28" s="64" t="s">
        <v>342</v>
      </c>
      <c r="C28" s="65" t="s">
        <v>3915</v>
      </c>
      <c r="D28" s="66">
        <v>3</v>
      </c>
      <c r="E28" s="67" t="s">
        <v>132</v>
      </c>
      <c r="F28" s="68">
        <v>35</v>
      </c>
      <c r="G28" s="65"/>
      <c r="H28" s="69"/>
      <c r="I28" s="70"/>
      <c r="J28" s="70"/>
      <c r="K28" s="34" t="s">
        <v>65</v>
      </c>
      <c r="L28" s="77">
        <v>28</v>
      </c>
      <c r="M28" s="77"/>
      <c r="N28" s="72"/>
      <c r="O28" s="79" t="s">
        <v>419</v>
      </c>
      <c r="P28" s="81">
        <v>43734.30096064815</v>
      </c>
      <c r="Q28" s="79" t="s">
        <v>431</v>
      </c>
      <c r="R28" s="79"/>
      <c r="S28" s="79"/>
      <c r="T28" s="79" t="s">
        <v>621</v>
      </c>
      <c r="U28" s="79"/>
      <c r="V28" s="82" t="s">
        <v>679</v>
      </c>
      <c r="W28" s="81">
        <v>43734.30096064815</v>
      </c>
      <c r="X28" s="82" t="s">
        <v>788</v>
      </c>
      <c r="Y28" s="79"/>
      <c r="Z28" s="79"/>
      <c r="AA28" s="85" t="s">
        <v>964</v>
      </c>
      <c r="AB28" s="79"/>
      <c r="AC28" s="79" t="b">
        <v>0</v>
      </c>
      <c r="AD28" s="79">
        <v>0</v>
      </c>
      <c r="AE28" s="85" t="s">
        <v>1166</v>
      </c>
      <c r="AF28" s="79" t="b">
        <v>0</v>
      </c>
      <c r="AG28" s="79" t="s">
        <v>1216</v>
      </c>
      <c r="AH28" s="79"/>
      <c r="AI28" s="85" t="s">
        <v>1166</v>
      </c>
      <c r="AJ28" s="79" t="b">
        <v>0</v>
      </c>
      <c r="AK28" s="79">
        <v>0</v>
      </c>
      <c r="AL28" s="85" t="s">
        <v>1166</v>
      </c>
      <c r="AM28" s="79" t="s">
        <v>1235</v>
      </c>
      <c r="AN28" s="79" t="b">
        <v>0</v>
      </c>
      <c r="AO28" s="85" t="s">
        <v>964</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221</v>
      </c>
      <c r="B29" s="64" t="s">
        <v>343</v>
      </c>
      <c r="C29" s="65" t="s">
        <v>3915</v>
      </c>
      <c r="D29" s="66">
        <v>3</v>
      </c>
      <c r="E29" s="67" t="s">
        <v>132</v>
      </c>
      <c r="F29" s="68">
        <v>35</v>
      </c>
      <c r="G29" s="65"/>
      <c r="H29" s="69"/>
      <c r="I29" s="70"/>
      <c r="J29" s="70"/>
      <c r="K29" s="34" t="s">
        <v>65</v>
      </c>
      <c r="L29" s="77">
        <v>29</v>
      </c>
      <c r="M29" s="77"/>
      <c r="N29" s="72"/>
      <c r="O29" s="79" t="s">
        <v>419</v>
      </c>
      <c r="P29" s="81">
        <v>43734.30096064815</v>
      </c>
      <c r="Q29" s="79" t="s">
        <v>431</v>
      </c>
      <c r="R29" s="79"/>
      <c r="S29" s="79"/>
      <c r="T29" s="79" t="s">
        <v>621</v>
      </c>
      <c r="U29" s="79"/>
      <c r="V29" s="82" t="s">
        <v>679</v>
      </c>
      <c r="W29" s="81">
        <v>43734.30096064815</v>
      </c>
      <c r="X29" s="82" t="s">
        <v>788</v>
      </c>
      <c r="Y29" s="79"/>
      <c r="Z29" s="79"/>
      <c r="AA29" s="85" t="s">
        <v>964</v>
      </c>
      <c r="AB29" s="79"/>
      <c r="AC29" s="79" t="b">
        <v>0</v>
      </c>
      <c r="AD29" s="79">
        <v>0</v>
      </c>
      <c r="AE29" s="85" t="s">
        <v>1166</v>
      </c>
      <c r="AF29" s="79" t="b">
        <v>0</v>
      </c>
      <c r="AG29" s="79" t="s">
        <v>1216</v>
      </c>
      <c r="AH29" s="79"/>
      <c r="AI29" s="85" t="s">
        <v>1166</v>
      </c>
      <c r="AJ29" s="79" t="b">
        <v>0</v>
      </c>
      <c r="AK29" s="79">
        <v>0</v>
      </c>
      <c r="AL29" s="85" t="s">
        <v>1166</v>
      </c>
      <c r="AM29" s="79" t="s">
        <v>1235</v>
      </c>
      <c r="AN29" s="79" t="b">
        <v>0</v>
      </c>
      <c r="AO29" s="85" t="s">
        <v>964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221</v>
      </c>
      <c r="B30" s="64" t="s">
        <v>290</v>
      </c>
      <c r="C30" s="65" t="s">
        <v>3915</v>
      </c>
      <c r="D30" s="66">
        <v>3</v>
      </c>
      <c r="E30" s="67" t="s">
        <v>132</v>
      </c>
      <c r="F30" s="68">
        <v>35</v>
      </c>
      <c r="G30" s="65"/>
      <c r="H30" s="69"/>
      <c r="I30" s="70"/>
      <c r="J30" s="70"/>
      <c r="K30" s="34" t="s">
        <v>65</v>
      </c>
      <c r="L30" s="77">
        <v>30</v>
      </c>
      <c r="M30" s="77"/>
      <c r="N30" s="72"/>
      <c r="O30" s="79" t="s">
        <v>419</v>
      </c>
      <c r="P30" s="81">
        <v>43734.30096064815</v>
      </c>
      <c r="Q30" s="79" t="s">
        <v>431</v>
      </c>
      <c r="R30" s="79"/>
      <c r="S30" s="79"/>
      <c r="T30" s="79" t="s">
        <v>621</v>
      </c>
      <c r="U30" s="79"/>
      <c r="V30" s="82" t="s">
        <v>679</v>
      </c>
      <c r="W30" s="81">
        <v>43734.30096064815</v>
      </c>
      <c r="X30" s="82" t="s">
        <v>788</v>
      </c>
      <c r="Y30" s="79"/>
      <c r="Z30" s="79"/>
      <c r="AA30" s="85" t="s">
        <v>964</v>
      </c>
      <c r="AB30" s="79"/>
      <c r="AC30" s="79" t="b">
        <v>0</v>
      </c>
      <c r="AD30" s="79">
        <v>0</v>
      </c>
      <c r="AE30" s="85" t="s">
        <v>1166</v>
      </c>
      <c r="AF30" s="79" t="b">
        <v>0</v>
      </c>
      <c r="AG30" s="79" t="s">
        <v>1216</v>
      </c>
      <c r="AH30" s="79"/>
      <c r="AI30" s="85" t="s">
        <v>1166</v>
      </c>
      <c r="AJ30" s="79" t="b">
        <v>0</v>
      </c>
      <c r="AK30" s="79">
        <v>0</v>
      </c>
      <c r="AL30" s="85" t="s">
        <v>1166</v>
      </c>
      <c r="AM30" s="79" t="s">
        <v>1235</v>
      </c>
      <c r="AN30" s="79" t="b">
        <v>0</v>
      </c>
      <c r="AO30" s="85" t="s">
        <v>964</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221</v>
      </c>
      <c r="B31" s="64" t="s">
        <v>344</v>
      </c>
      <c r="C31" s="65" t="s">
        <v>3915</v>
      </c>
      <c r="D31" s="66">
        <v>3</v>
      </c>
      <c r="E31" s="67" t="s">
        <v>132</v>
      </c>
      <c r="F31" s="68">
        <v>35</v>
      </c>
      <c r="G31" s="65"/>
      <c r="H31" s="69"/>
      <c r="I31" s="70"/>
      <c r="J31" s="70"/>
      <c r="K31" s="34" t="s">
        <v>65</v>
      </c>
      <c r="L31" s="77">
        <v>31</v>
      </c>
      <c r="M31" s="77"/>
      <c r="N31" s="72"/>
      <c r="O31" s="79" t="s">
        <v>419</v>
      </c>
      <c r="P31" s="81">
        <v>43734.30096064815</v>
      </c>
      <c r="Q31" s="79" t="s">
        <v>431</v>
      </c>
      <c r="R31" s="79"/>
      <c r="S31" s="79"/>
      <c r="T31" s="79" t="s">
        <v>621</v>
      </c>
      <c r="U31" s="79"/>
      <c r="V31" s="82" t="s">
        <v>679</v>
      </c>
      <c r="W31" s="81">
        <v>43734.30096064815</v>
      </c>
      <c r="X31" s="82" t="s">
        <v>788</v>
      </c>
      <c r="Y31" s="79"/>
      <c r="Z31" s="79"/>
      <c r="AA31" s="85" t="s">
        <v>964</v>
      </c>
      <c r="AB31" s="79"/>
      <c r="AC31" s="79" t="b">
        <v>0</v>
      </c>
      <c r="AD31" s="79">
        <v>0</v>
      </c>
      <c r="AE31" s="85" t="s">
        <v>1166</v>
      </c>
      <c r="AF31" s="79" t="b">
        <v>0</v>
      </c>
      <c r="AG31" s="79" t="s">
        <v>1216</v>
      </c>
      <c r="AH31" s="79"/>
      <c r="AI31" s="85" t="s">
        <v>1166</v>
      </c>
      <c r="AJ31" s="79" t="b">
        <v>0</v>
      </c>
      <c r="AK31" s="79">
        <v>0</v>
      </c>
      <c r="AL31" s="85" t="s">
        <v>1166</v>
      </c>
      <c r="AM31" s="79" t="s">
        <v>1235</v>
      </c>
      <c r="AN31" s="79" t="b">
        <v>0</v>
      </c>
      <c r="AO31" s="85" t="s">
        <v>964</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221</v>
      </c>
      <c r="B32" s="64" t="s">
        <v>345</v>
      </c>
      <c r="C32" s="65" t="s">
        <v>3915</v>
      </c>
      <c r="D32" s="66">
        <v>3</v>
      </c>
      <c r="E32" s="67" t="s">
        <v>132</v>
      </c>
      <c r="F32" s="68">
        <v>35</v>
      </c>
      <c r="G32" s="65"/>
      <c r="H32" s="69"/>
      <c r="I32" s="70"/>
      <c r="J32" s="70"/>
      <c r="K32" s="34" t="s">
        <v>65</v>
      </c>
      <c r="L32" s="77">
        <v>32</v>
      </c>
      <c r="M32" s="77"/>
      <c r="N32" s="72"/>
      <c r="O32" s="79" t="s">
        <v>419</v>
      </c>
      <c r="P32" s="81">
        <v>43734.30096064815</v>
      </c>
      <c r="Q32" s="79" t="s">
        <v>431</v>
      </c>
      <c r="R32" s="79"/>
      <c r="S32" s="79"/>
      <c r="T32" s="79" t="s">
        <v>621</v>
      </c>
      <c r="U32" s="79"/>
      <c r="V32" s="82" t="s">
        <v>679</v>
      </c>
      <c r="W32" s="81">
        <v>43734.30096064815</v>
      </c>
      <c r="X32" s="82" t="s">
        <v>788</v>
      </c>
      <c r="Y32" s="79"/>
      <c r="Z32" s="79"/>
      <c r="AA32" s="85" t="s">
        <v>964</v>
      </c>
      <c r="AB32" s="79"/>
      <c r="AC32" s="79" t="b">
        <v>0</v>
      </c>
      <c r="AD32" s="79">
        <v>0</v>
      </c>
      <c r="AE32" s="85" t="s">
        <v>1166</v>
      </c>
      <c r="AF32" s="79" t="b">
        <v>0</v>
      </c>
      <c r="AG32" s="79" t="s">
        <v>1216</v>
      </c>
      <c r="AH32" s="79"/>
      <c r="AI32" s="85" t="s">
        <v>1166</v>
      </c>
      <c r="AJ32" s="79" t="b">
        <v>0</v>
      </c>
      <c r="AK32" s="79">
        <v>0</v>
      </c>
      <c r="AL32" s="85" t="s">
        <v>1166</v>
      </c>
      <c r="AM32" s="79" t="s">
        <v>1235</v>
      </c>
      <c r="AN32" s="79" t="b">
        <v>0</v>
      </c>
      <c r="AO32" s="85" t="s">
        <v>964</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221</v>
      </c>
      <c r="B33" s="64" t="s">
        <v>334</v>
      </c>
      <c r="C33" s="65" t="s">
        <v>3915</v>
      </c>
      <c r="D33" s="66">
        <v>3</v>
      </c>
      <c r="E33" s="67" t="s">
        <v>132</v>
      </c>
      <c r="F33" s="68">
        <v>35</v>
      </c>
      <c r="G33" s="65"/>
      <c r="H33" s="69"/>
      <c r="I33" s="70"/>
      <c r="J33" s="70"/>
      <c r="K33" s="34" t="s">
        <v>65</v>
      </c>
      <c r="L33" s="77">
        <v>33</v>
      </c>
      <c r="M33" s="77"/>
      <c r="N33" s="72"/>
      <c r="O33" s="79" t="s">
        <v>419</v>
      </c>
      <c r="P33" s="81">
        <v>43734.30096064815</v>
      </c>
      <c r="Q33" s="79" t="s">
        <v>431</v>
      </c>
      <c r="R33" s="79"/>
      <c r="S33" s="79"/>
      <c r="T33" s="79" t="s">
        <v>621</v>
      </c>
      <c r="U33" s="79"/>
      <c r="V33" s="82" t="s">
        <v>679</v>
      </c>
      <c r="W33" s="81">
        <v>43734.30096064815</v>
      </c>
      <c r="X33" s="82" t="s">
        <v>788</v>
      </c>
      <c r="Y33" s="79"/>
      <c r="Z33" s="79"/>
      <c r="AA33" s="85" t="s">
        <v>964</v>
      </c>
      <c r="AB33" s="79"/>
      <c r="AC33" s="79" t="b">
        <v>0</v>
      </c>
      <c r="AD33" s="79">
        <v>0</v>
      </c>
      <c r="AE33" s="85" t="s">
        <v>1166</v>
      </c>
      <c r="AF33" s="79" t="b">
        <v>0</v>
      </c>
      <c r="AG33" s="79" t="s">
        <v>1216</v>
      </c>
      <c r="AH33" s="79"/>
      <c r="AI33" s="85" t="s">
        <v>1166</v>
      </c>
      <c r="AJ33" s="79" t="b">
        <v>0</v>
      </c>
      <c r="AK33" s="79">
        <v>0</v>
      </c>
      <c r="AL33" s="85" t="s">
        <v>1166</v>
      </c>
      <c r="AM33" s="79" t="s">
        <v>1235</v>
      </c>
      <c r="AN33" s="79" t="b">
        <v>0</v>
      </c>
      <c r="AO33" s="85" t="s">
        <v>964</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221</v>
      </c>
      <c r="B34" s="64" t="s">
        <v>332</v>
      </c>
      <c r="C34" s="65" t="s">
        <v>3915</v>
      </c>
      <c r="D34" s="66">
        <v>3</v>
      </c>
      <c r="E34" s="67" t="s">
        <v>132</v>
      </c>
      <c r="F34" s="68">
        <v>35</v>
      </c>
      <c r="G34" s="65"/>
      <c r="H34" s="69"/>
      <c r="I34" s="70"/>
      <c r="J34" s="70"/>
      <c r="K34" s="34" t="s">
        <v>65</v>
      </c>
      <c r="L34" s="77">
        <v>34</v>
      </c>
      <c r="M34" s="77"/>
      <c r="N34" s="72"/>
      <c r="O34" s="79" t="s">
        <v>419</v>
      </c>
      <c r="P34" s="81">
        <v>43734.30096064815</v>
      </c>
      <c r="Q34" s="79" t="s">
        <v>431</v>
      </c>
      <c r="R34" s="79"/>
      <c r="S34" s="79"/>
      <c r="T34" s="79" t="s">
        <v>621</v>
      </c>
      <c r="U34" s="79"/>
      <c r="V34" s="82" t="s">
        <v>679</v>
      </c>
      <c r="W34" s="81">
        <v>43734.30096064815</v>
      </c>
      <c r="X34" s="82" t="s">
        <v>788</v>
      </c>
      <c r="Y34" s="79"/>
      <c r="Z34" s="79"/>
      <c r="AA34" s="85" t="s">
        <v>964</v>
      </c>
      <c r="AB34" s="79"/>
      <c r="AC34" s="79" t="b">
        <v>0</v>
      </c>
      <c r="AD34" s="79">
        <v>0</v>
      </c>
      <c r="AE34" s="85" t="s">
        <v>1166</v>
      </c>
      <c r="AF34" s="79" t="b">
        <v>0</v>
      </c>
      <c r="AG34" s="79" t="s">
        <v>1216</v>
      </c>
      <c r="AH34" s="79"/>
      <c r="AI34" s="85" t="s">
        <v>1166</v>
      </c>
      <c r="AJ34" s="79" t="b">
        <v>0</v>
      </c>
      <c r="AK34" s="79">
        <v>0</v>
      </c>
      <c r="AL34" s="85" t="s">
        <v>1166</v>
      </c>
      <c r="AM34" s="79" t="s">
        <v>1235</v>
      </c>
      <c r="AN34" s="79" t="b">
        <v>0</v>
      </c>
      <c r="AO34" s="85" t="s">
        <v>964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4</v>
      </c>
      <c r="BD34" s="48"/>
      <c r="BE34" s="49"/>
      <c r="BF34" s="48"/>
      <c r="BG34" s="49"/>
      <c r="BH34" s="48"/>
      <c r="BI34" s="49"/>
      <c r="BJ34" s="48"/>
      <c r="BK34" s="49"/>
      <c r="BL34" s="48"/>
    </row>
    <row r="35" spans="1:64" ht="15">
      <c r="A35" s="64" t="s">
        <v>221</v>
      </c>
      <c r="B35" s="64" t="s">
        <v>317</v>
      </c>
      <c r="C35" s="65" t="s">
        <v>3915</v>
      </c>
      <c r="D35" s="66">
        <v>3</v>
      </c>
      <c r="E35" s="67" t="s">
        <v>132</v>
      </c>
      <c r="F35" s="68">
        <v>35</v>
      </c>
      <c r="G35" s="65"/>
      <c r="H35" s="69"/>
      <c r="I35" s="70"/>
      <c r="J35" s="70"/>
      <c r="K35" s="34" t="s">
        <v>65</v>
      </c>
      <c r="L35" s="77">
        <v>35</v>
      </c>
      <c r="M35" s="77"/>
      <c r="N35" s="72"/>
      <c r="O35" s="79" t="s">
        <v>419</v>
      </c>
      <c r="P35" s="81">
        <v>43734.30096064815</v>
      </c>
      <c r="Q35" s="79" t="s">
        <v>431</v>
      </c>
      <c r="R35" s="79"/>
      <c r="S35" s="79"/>
      <c r="T35" s="79" t="s">
        <v>621</v>
      </c>
      <c r="U35" s="79"/>
      <c r="V35" s="82" t="s">
        <v>679</v>
      </c>
      <c r="W35" s="81">
        <v>43734.30096064815</v>
      </c>
      <c r="X35" s="82" t="s">
        <v>788</v>
      </c>
      <c r="Y35" s="79"/>
      <c r="Z35" s="79"/>
      <c r="AA35" s="85" t="s">
        <v>964</v>
      </c>
      <c r="AB35" s="79"/>
      <c r="AC35" s="79" t="b">
        <v>0</v>
      </c>
      <c r="AD35" s="79">
        <v>0</v>
      </c>
      <c r="AE35" s="85" t="s">
        <v>1166</v>
      </c>
      <c r="AF35" s="79" t="b">
        <v>0</v>
      </c>
      <c r="AG35" s="79" t="s">
        <v>1216</v>
      </c>
      <c r="AH35" s="79"/>
      <c r="AI35" s="85" t="s">
        <v>1166</v>
      </c>
      <c r="AJ35" s="79" t="b">
        <v>0</v>
      </c>
      <c r="AK35" s="79">
        <v>0</v>
      </c>
      <c r="AL35" s="85" t="s">
        <v>1166</v>
      </c>
      <c r="AM35" s="79" t="s">
        <v>1235</v>
      </c>
      <c r="AN35" s="79" t="b">
        <v>0</v>
      </c>
      <c r="AO35" s="85" t="s">
        <v>964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221</v>
      </c>
      <c r="B36" s="64" t="s">
        <v>314</v>
      </c>
      <c r="C36" s="65" t="s">
        <v>3915</v>
      </c>
      <c r="D36" s="66">
        <v>3</v>
      </c>
      <c r="E36" s="67" t="s">
        <v>132</v>
      </c>
      <c r="F36" s="68">
        <v>35</v>
      </c>
      <c r="G36" s="65"/>
      <c r="H36" s="69"/>
      <c r="I36" s="70"/>
      <c r="J36" s="70"/>
      <c r="K36" s="34" t="s">
        <v>65</v>
      </c>
      <c r="L36" s="77">
        <v>36</v>
      </c>
      <c r="M36" s="77"/>
      <c r="N36" s="72"/>
      <c r="O36" s="79" t="s">
        <v>419</v>
      </c>
      <c r="P36" s="81">
        <v>43734.30096064815</v>
      </c>
      <c r="Q36" s="79" t="s">
        <v>431</v>
      </c>
      <c r="R36" s="79"/>
      <c r="S36" s="79"/>
      <c r="T36" s="79" t="s">
        <v>621</v>
      </c>
      <c r="U36" s="79"/>
      <c r="V36" s="82" t="s">
        <v>679</v>
      </c>
      <c r="W36" s="81">
        <v>43734.30096064815</v>
      </c>
      <c r="X36" s="82" t="s">
        <v>788</v>
      </c>
      <c r="Y36" s="79"/>
      <c r="Z36" s="79"/>
      <c r="AA36" s="85" t="s">
        <v>964</v>
      </c>
      <c r="AB36" s="79"/>
      <c r="AC36" s="79" t="b">
        <v>0</v>
      </c>
      <c r="AD36" s="79">
        <v>0</v>
      </c>
      <c r="AE36" s="85" t="s">
        <v>1166</v>
      </c>
      <c r="AF36" s="79" t="b">
        <v>0</v>
      </c>
      <c r="AG36" s="79" t="s">
        <v>1216</v>
      </c>
      <c r="AH36" s="79"/>
      <c r="AI36" s="85" t="s">
        <v>1166</v>
      </c>
      <c r="AJ36" s="79" t="b">
        <v>0</v>
      </c>
      <c r="AK36" s="79">
        <v>0</v>
      </c>
      <c r="AL36" s="85" t="s">
        <v>1166</v>
      </c>
      <c r="AM36" s="79" t="s">
        <v>1235</v>
      </c>
      <c r="AN36" s="79" t="b">
        <v>0</v>
      </c>
      <c r="AO36" s="85" t="s">
        <v>964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3.5714285714285716</v>
      </c>
      <c r="BF36" s="48">
        <v>0</v>
      </c>
      <c r="BG36" s="49">
        <v>0</v>
      </c>
      <c r="BH36" s="48">
        <v>0</v>
      </c>
      <c r="BI36" s="49">
        <v>0</v>
      </c>
      <c r="BJ36" s="48">
        <v>27</v>
      </c>
      <c r="BK36" s="49">
        <v>96.42857142857143</v>
      </c>
      <c r="BL36" s="48">
        <v>28</v>
      </c>
    </row>
    <row r="37" spans="1:64" ht="15">
      <c r="A37" s="64" t="s">
        <v>222</v>
      </c>
      <c r="B37" s="64" t="s">
        <v>222</v>
      </c>
      <c r="C37" s="65" t="s">
        <v>3915</v>
      </c>
      <c r="D37" s="66">
        <v>3</v>
      </c>
      <c r="E37" s="67" t="s">
        <v>132</v>
      </c>
      <c r="F37" s="68">
        <v>35</v>
      </c>
      <c r="G37" s="65"/>
      <c r="H37" s="69"/>
      <c r="I37" s="70"/>
      <c r="J37" s="70"/>
      <c r="K37" s="34" t="s">
        <v>65</v>
      </c>
      <c r="L37" s="77">
        <v>37</v>
      </c>
      <c r="M37" s="77"/>
      <c r="N37" s="72"/>
      <c r="O37" s="79" t="s">
        <v>176</v>
      </c>
      <c r="P37" s="81">
        <v>43734.46796296296</v>
      </c>
      <c r="Q37" s="79" t="s">
        <v>432</v>
      </c>
      <c r="R37" s="79"/>
      <c r="S37" s="79"/>
      <c r="T37" s="79"/>
      <c r="U37" s="79"/>
      <c r="V37" s="82" t="s">
        <v>680</v>
      </c>
      <c r="W37" s="81">
        <v>43734.46796296296</v>
      </c>
      <c r="X37" s="82" t="s">
        <v>789</v>
      </c>
      <c r="Y37" s="79"/>
      <c r="Z37" s="79"/>
      <c r="AA37" s="85" t="s">
        <v>965</v>
      </c>
      <c r="AB37" s="79"/>
      <c r="AC37" s="79" t="b">
        <v>0</v>
      </c>
      <c r="AD37" s="79">
        <v>9</v>
      </c>
      <c r="AE37" s="85" t="s">
        <v>1166</v>
      </c>
      <c r="AF37" s="79" t="b">
        <v>0</v>
      </c>
      <c r="AG37" s="79" t="s">
        <v>1218</v>
      </c>
      <c r="AH37" s="79"/>
      <c r="AI37" s="85" t="s">
        <v>1166</v>
      </c>
      <c r="AJ37" s="79" t="b">
        <v>0</v>
      </c>
      <c r="AK37" s="79">
        <v>0</v>
      </c>
      <c r="AL37" s="85" t="s">
        <v>1166</v>
      </c>
      <c r="AM37" s="79" t="s">
        <v>1233</v>
      </c>
      <c r="AN37" s="79" t="b">
        <v>0</v>
      </c>
      <c r="AO37" s="85" t="s">
        <v>965</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8</v>
      </c>
      <c r="BK37" s="49">
        <v>100</v>
      </c>
      <c r="BL37" s="48">
        <v>8</v>
      </c>
    </row>
    <row r="38" spans="1:64" ht="15">
      <c r="A38" s="64" t="s">
        <v>223</v>
      </c>
      <c r="B38" s="64" t="s">
        <v>223</v>
      </c>
      <c r="C38" s="65" t="s">
        <v>3915</v>
      </c>
      <c r="D38" s="66">
        <v>3</v>
      </c>
      <c r="E38" s="67" t="s">
        <v>132</v>
      </c>
      <c r="F38" s="68">
        <v>35</v>
      </c>
      <c r="G38" s="65"/>
      <c r="H38" s="69"/>
      <c r="I38" s="70"/>
      <c r="J38" s="70"/>
      <c r="K38" s="34" t="s">
        <v>65</v>
      </c>
      <c r="L38" s="77">
        <v>38</v>
      </c>
      <c r="M38" s="77"/>
      <c r="N38" s="72"/>
      <c r="O38" s="79" t="s">
        <v>176</v>
      </c>
      <c r="P38" s="81">
        <v>43734.479212962964</v>
      </c>
      <c r="Q38" s="79" t="s">
        <v>433</v>
      </c>
      <c r="R38" s="79"/>
      <c r="S38" s="79"/>
      <c r="T38" s="79"/>
      <c r="U38" s="79"/>
      <c r="V38" s="82" t="s">
        <v>681</v>
      </c>
      <c r="W38" s="81">
        <v>43734.479212962964</v>
      </c>
      <c r="X38" s="82" t="s">
        <v>790</v>
      </c>
      <c r="Y38" s="79"/>
      <c r="Z38" s="79"/>
      <c r="AA38" s="85" t="s">
        <v>966</v>
      </c>
      <c r="AB38" s="79"/>
      <c r="AC38" s="79" t="b">
        <v>0</v>
      </c>
      <c r="AD38" s="79">
        <v>0</v>
      </c>
      <c r="AE38" s="85" t="s">
        <v>1166</v>
      </c>
      <c r="AF38" s="79" t="b">
        <v>0</v>
      </c>
      <c r="AG38" s="79" t="s">
        <v>1216</v>
      </c>
      <c r="AH38" s="79"/>
      <c r="AI38" s="85" t="s">
        <v>1166</v>
      </c>
      <c r="AJ38" s="79" t="b">
        <v>0</v>
      </c>
      <c r="AK38" s="79">
        <v>0</v>
      </c>
      <c r="AL38" s="85" t="s">
        <v>1166</v>
      </c>
      <c r="AM38" s="79" t="s">
        <v>1232</v>
      </c>
      <c r="AN38" s="79" t="b">
        <v>0</v>
      </c>
      <c r="AO38" s="85" t="s">
        <v>966</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1</v>
      </c>
      <c r="BE38" s="49">
        <v>6.25</v>
      </c>
      <c r="BF38" s="48">
        <v>0</v>
      </c>
      <c r="BG38" s="49">
        <v>0</v>
      </c>
      <c r="BH38" s="48">
        <v>0</v>
      </c>
      <c r="BI38" s="49">
        <v>0</v>
      </c>
      <c r="BJ38" s="48">
        <v>15</v>
      </c>
      <c r="BK38" s="49">
        <v>93.75</v>
      </c>
      <c r="BL38" s="48">
        <v>16</v>
      </c>
    </row>
    <row r="39" spans="1:64" ht="15">
      <c r="A39" s="64" t="s">
        <v>224</v>
      </c>
      <c r="B39" s="64" t="s">
        <v>346</v>
      </c>
      <c r="C39" s="65" t="s">
        <v>3915</v>
      </c>
      <c r="D39" s="66">
        <v>3</v>
      </c>
      <c r="E39" s="67" t="s">
        <v>132</v>
      </c>
      <c r="F39" s="68">
        <v>35</v>
      </c>
      <c r="G39" s="65"/>
      <c r="H39" s="69"/>
      <c r="I39" s="70"/>
      <c r="J39" s="70"/>
      <c r="K39" s="34" t="s">
        <v>65</v>
      </c>
      <c r="L39" s="77">
        <v>39</v>
      </c>
      <c r="M39" s="77"/>
      <c r="N39" s="72"/>
      <c r="O39" s="79" t="s">
        <v>420</v>
      </c>
      <c r="P39" s="81">
        <v>43734.65599537037</v>
      </c>
      <c r="Q39" s="79" t="s">
        <v>434</v>
      </c>
      <c r="R39" s="79"/>
      <c r="S39" s="79"/>
      <c r="T39" s="79"/>
      <c r="U39" s="79"/>
      <c r="V39" s="82" t="s">
        <v>682</v>
      </c>
      <c r="W39" s="81">
        <v>43734.65599537037</v>
      </c>
      <c r="X39" s="82" t="s">
        <v>791</v>
      </c>
      <c r="Y39" s="79"/>
      <c r="Z39" s="79"/>
      <c r="AA39" s="85" t="s">
        <v>967</v>
      </c>
      <c r="AB39" s="85" t="s">
        <v>1133</v>
      </c>
      <c r="AC39" s="79" t="b">
        <v>0</v>
      </c>
      <c r="AD39" s="79">
        <v>1</v>
      </c>
      <c r="AE39" s="85" t="s">
        <v>1172</v>
      </c>
      <c r="AF39" s="79" t="b">
        <v>0</v>
      </c>
      <c r="AG39" s="79" t="s">
        <v>1216</v>
      </c>
      <c r="AH39" s="79"/>
      <c r="AI39" s="85" t="s">
        <v>1166</v>
      </c>
      <c r="AJ39" s="79" t="b">
        <v>0</v>
      </c>
      <c r="AK39" s="79">
        <v>0</v>
      </c>
      <c r="AL39" s="85" t="s">
        <v>1166</v>
      </c>
      <c r="AM39" s="79" t="s">
        <v>1232</v>
      </c>
      <c r="AN39" s="79" t="b">
        <v>0</v>
      </c>
      <c r="AO39" s="85" t="s">
        <v>1133</v>
      </c>
      <c r="AP39" s="79" t="s">
        <v>176</v>
      </c>
      <c r="AQ39" s="79">
        <v>0</v>
      </c>
      <c r="AR39" s="79">
        <v>0</v>
      </c>
      <c r="AS39" s="79"/>
      <c r="AT39" s="79"/>
      <c r="AU39" s="79"/>
      <c r="AV39" s="79"/>
      <c r="AW39" s="79"/>
      <c r="AX39" s="79"/>
      <c r="AY39" s="79"/>
      <c r="AZ39" s="79"/>
      <c r="BA39">
        <v>1</v>
      </c>
      <c r="BB39" s="78" t="str">
        <f>REPLACE(INDEX(GroupVertices[Group],MATCH(Edges[[#This Row],[Vertex 1]],GroupVertices[Vertex],0)),1,1,"")</f>
        <v>32</v>
      </c>
      <c r="BC39" s="78" t="str">
        <f>REPLACE(INDEX(GroupVertices[Group],MATCH(Edges[[#This Row],[Vertex 2]],GroupVertices[Vertex],0)),1,1,"")</f>
        <v>32</v>
      </c>
      <c r="BD39" s="48">
        <v>5</v>
      </c>
      <c r="BE39" s="49">
        <v>9.433962264150944</v>
      </c>
      <c r="BF39" s="48">
        <v>0</v>
      </c>
      <c r="BG39" s="49">
        <v>0</v>
      </c>
      <c r="BH39" s="48">
        <v>0</v>
      </c>
      <c r="BI39" s="49">
        <v>0</v>
      </c>
      <c r="BJ39" s="48">
        <v>48</v>
      </c>
      <c r="BK39" s="49">
        <v>90.56603773584905</v>
      </c>
      <c r="BL39" s="48">
        <v>53</v>
      </c>
    </row>
    <row r="40" spans="1:64" ht="15">
      <c r="A40" s="64" t="s">
        <v>225</v>
      </c>
      <c r="B40" s="64" t="s">
        <v>327</v>
      </c>
      <c r="C40" s="65" t="s">
        <v>3915</v>
      </c>
      <c r="D40" s="66">
        <v>3</v>
      </c>
      <c r="E40" s="67" t="s">
        <v>132</v>
      </c>
      <c r="F40" s="68">
        <v>35</v>
      </c>
      <c r="G40" s="65"/>
      <c r="H40" s="69"/>
      <c r="I40" s="70"/>
      <c r="J40" s="70"/>
      <c r="K40" s="34" t="s">
        <v>65</v>
      </c>
      <c r="L40" s="77">
        <v>40</v>
      </c>
      <c r="M40" s="77"/>
      <c r="N40" s="72"/>
      <c r="O40" s="79" t="s">
        <v>419</v>
      </c>
      <c r="P40" s="81">
        <v>43734.680138888885</v>
      </c>
      <c r="Q40" s="79" t="s">
        <v>435</v>
      </c>
      <c r="R40" s="79"/>
      <c r="S40" s="79"/>
      <c r="T40" s="79" t="s">
        <v>622</v>
      </c>
      <c r="U40" s="79"/>
      <c r="V40" s="82" t="s">
        <v>683</v>
      </c>
      <c r="W40" s="81">
        <v>43734.680138888885</v>
      </c>
      <c r="X40" s="82" t="s">
        <v>792</v>
      </c>
      <c r="Y40" s="79"/>
      <c r="Z40" s="79"/>
      <c r="AA40" s="85" t="s">
        <v>968</v>
      </c>
      <c r="AB40" s="79"/>
      <c r="AC40" s="79" t="b">
        <v>0</v>
      </c>
      <c r="AD40" s="79">
        <v>0</v>
      </c>
      <c r="AE40" s="85" t="s">
        <v>1166</v>
      </c>
      <c r="AF40" s="79" t="b">
        <v>0</v>
      </c>
      <c r="AG40" s="79" t="s">
        <v>1216</v>
      </c>
      <c r="AH40" s="79"/>
      <c r="AI40" s="85" t="s">
        <v>1166</v>
      </c>
      <c r="AJ40" s="79" t="b">
        <v>0</v>
      </c>
      <c r="AK40" s="79">
        <v>17</v>
      </c>
      <c r="AL40" s="85" t="s">
        <v>1125</v>
      </c>
      <c r="AM40" s="79" t="s">
        <v>1232</v>
      </c>
      <c r="AN40" s="79" t="b">
        <v>0</v>
      </c>
      <c r="AO40" s="85" t="s">
        <v>1125</v>
      </c>
      <c r="AP40" s="79" t="s">
        <v>176</v>
      </c>
      <c r="AQ40" s="79">
        <v>0</v>
      </c>
      <c r="AR40" s="79">
        <v>0</v>
      </c>
      <c r="AS40" s="79"/>
      <c r="AT40" s="79"/>
      <c r="AU40" s="79"/>
      <c r="AV40" s="79"/>
      <c r="AW40" s="79"/>
      <c r="AX40" s="79"/>
      <c r="AY40" s="79"/>
      <c r="AZ40" s="79"/>
      <c r="BA40">
        <v>1</v>
      </c>
      <c r="BB40" s="78" t="str">
        <f>REPLACE(INDEX(GroupVertices[Group],MATCH(Edges[[#This Row],[Vertex 1]],GroupVertices[Vertex],0)),1,1,"")</f>
        <v>11</v>
      </c>
      <c r="BC40" s="78" t="str">
        <f>REPLACE(INDEX(GroupVertices[Group],MATCH(Edges[[#This Row],[Vertex 2]],GroupVertices[Vertex],0)),1,1,"")</f>
        <v>11</v>
      </c>
      <c r="BD40" s="48">
        <v>0</v>
      </c>
      <c r="BE40" s="49">
        <v>0</v>
      </c>
      <c r="BF40" s="48">
        <v>0</v>
      </c>
      <c r="BG40" s="49">
        <v>0</v>
      </c>
      <c r="BH40" s="48">
        <v>0</v>
      </c>
      <c r="BI40" s="49">
        <v>0</v>
      </c>
      <c r="BJ40" s="48">
        <v>25</v>
      </c>
      <c r="BK40" s="49">
        <v>100</v>
      </c>
      <c r="BL40" s="48">
        <v>25</v>
      </c>
    </row>
    <row r="41" spans="1:64" ht="15">
      <c r="A41" s="64" t="s">
        <v>226</v>
      </c>
      <c r="B41" s="64" t="s">
        <v>347</v>
      </c>
      <c r="C41" s="65" t="s">
        <v>3915</v>
      </c>
      <c r="D41" s="66">
        <v>3</v>
      </c>
      <c r="E41" s="67" t="s">
        <v>132</v>
      </c>
      <c r="F41" s="68">
        <v>35</v>
      </c>
      <c r="G41" s="65"/>
      <c r="H41" s="69"/>
      <c r="I41" s="70"/>
      <c r="J41" s="70"/>
      <c r="K41" s="34" t="s">
        <v>65</v>
      </c>
      <c r="L41" s="77">
        <v>41</v>
      </c>
      <c r="M41" s="77"/>
      <c r="N41" s="72"/>
      <c r="O41" s="79" t="s">
        <v>420</v>
      </c>
      <c r="P41" s="81">
        <v>43733.204421296294</v>
      </c>
      <c r="Q41" s="79" t="s">
        <v>436</v>
      </c>
      <c r="R41" s="79"/>
      <c r="S41" s="79"/>
      <c r="T41" s="79"/>
      <c r="U41" s="79"/>
      <c r="V41" s="82" t="s">
        <v>684</v>
      </c>
      <c r="W41" s="81">
        <v>43733.204421296294</v>
      </c>
      <c r="X41" s="82" t="s">
        <v>793</v>
      </c>
      <c r="Y41" s="79"/>
      <c r="Z41" s="79"/>
      <c r="AA41" s="85" t="s">
        <v>969</v>
      </c>
      <c r="AB41" s="85" t="s">
        <v>1134</v>
      </c>
      <c r="AC41" s="79" t="b">
        <v>0</v>
      </c>
      <c r="AD41" s="79">
        <v>0</v>
      </c>
      <c r="AE41" s="85" t="s">
        <v>1173</v>
      </c>
      <c r="AF41" s="79" t="b">
        <v>0</v>
      </c>
      <c r="AG41" s="79" t="s">
        <v>1216</v>
      </c>
      <c r="AH41" s="79"/>
      <c r="AI41" s="85" t="s">
        <v>1166</v>
      </c>
      <c r="AJ41" s="79" t="b">
        <v>0</v>
      </c>
      <c r="AK41" s="79">
        <v>0</v>
      </c>
      <c r="AL41" s="85" t="s">
        <v>1166</v>
      </c>
      <c r="AM41" s="79" t="s">
        <v>1232</v>
      </c>
      <c r="AN41" s="79" t="b">
        <v>0</v>
      </c>
      <c r="AO41" s="85" t="s">
        <v>1134</v>
      </c>
      <c r="AP41" s="79" t="s">
        <v>176</v>
      </c>
      <c r="AQ41" s="79">
        <v>0</v>
      </c>
      <c r="AR41" s="79">
        <v>0</v>
      </c>
      <c r="AS41" s="79"/>
      <c r="AT41" s="79"/>
      <c r="AU41" s="79"/>
      <c r="AV41" s="79"/>
      <c r="AW41" s="79"/>
      <c r="AX41" s="79"/>
      <c r="AY41" s="79"/>
      <c r="AZ41" s="79"/>
      <c r="BA41">
        <v>1</v>
      </c>
      <c r="BB41" s="78" t="str">
        <f>REPLACE(INDEX(GroupVertices[Group],MATCH(Edges[[#This Row],[Vertex 1]],GroupVertices[Vertex],0)),1,1,"")</f>
        <v>31</v>
      </c>
      <c r="BC41" s="78" t="str">
        <f>REPLACE(INDEX(GroupVertices[Group],MATCH(Edges[[#This Row],[Vertex 2]],GroupVertices[Vertex],0)),1,1,"")</f>
        <v>31</v>
      </c>
      <c r="BD41" s="48">
        <v>0</v>
      </c>
      <c r="BE41" s="49">
        <v>0</v>
      </c>
      <c r="BF41" s="48">
        <v>1</v>
      </c>
      <c r="BG41" s="49">
        <v>6.25</v>
      </c>
      <c r="BH41" s="48">
        <v>0</v>
      </c>
      <c r="BI41" s="49">
        <v>0</v>
      </c>
      <c r="BJ41" s="48">
        <v>15</v>
      </c>
      <c r="BK41" s="49">
        <v>93.75</v>
      </c>
      <c r="BL41" s="48">
        <v>16</v>
      </c>
    </row>
    <row r="42" spans="1:64" ht="15">
      <c r="A42" s="64" t="s">
        <v>226</v>
      </c>
      <c r="B42" s="64" t="s">
        <v>226</v>
      </c>
      <c r="C42" s="65" t="s">
        <v>3915</v>
      </c>
      <c r="D42" s="66">
        <v>3</v>
      </c>
      <c r="E42" s="67" t="s">
        <v>132</v>
      </c>
      <c r="F42" s="68">
        <v>35</v>
      </c>
      <c r="G42" s="65"/>
      <c r="H42" s="69"/>
      <c r="I42" s="70"/>
      <c r="J42" s="70"/>
      <c r="K42" s="34" t="s">
        <v>65</v>
      </c>
      <c r="L42" s="77">
        <v>42</v>
      </c>
      <c r="M42" s="77"/>
      <c r="N42" s="72"/>
      <c r="O42" s="79" t="s">
        <v>176</v>
      </c>
      <c r="P42" s="81">
        <v>43735.02133101852</v>
      </c>
      <c r="Q42" s="79" t="s">
        <v>437</v>
      </c>
      <c r="R42" s="82" t="s">
        <v>574</v>
      </c>
      <c r="S42" s="79" t="s">
        <v>604</v>
      </c>
      <c r="T42" s="79"/>
      <c r="U42" s="79"/>
      <c r="V42" s="82" t="s">
        <v>684</v>
      </c>
      <c r="W42" s="81">
        <v>43735.02133101852</v>
      </c>
      <c r="X42" s="82" t="s">
        <v>794</v>
      </c>
      <c r="Y42" s="79"/>
      <c r="Z42" s="79"/>
      <c r="AA42" s="85" t="s">
        <v>970</v>
      </c>
      <c r="AB42" s="79"/>
      <c r="AC42" s="79" t="b">
        <v>0</v>
      </c>
      <c r="AD42" s="79">
        <v>3</v>
      </c>
      <c r="AE42" s="85" t="s">
        <v>1166</v>
      </c>
      <c r="AF42" s="79" t="b">
        <v>1</v>
      </c>
      <c r="AG42" s="79" t="s">
        <v>1219</v>
      </c>
      <c r="AH42" s="79"/>
      <c r="AI42" s="85" t="s">
        <v>1229</v>
      </c>
      <c r="AJ42" s="79" t="b">
        <v>0</v>
      </c>
      <c r="AK42" s="79">
        <v>0</v>
      </c>
      <c r="AL42" s="85" t="s">
        <v>1166</v>
      </c>
      <c r="AM42" s="79" t="s">
        <v>1233</v>
      </c>
      <c r="AN42" s="79" t="b">
        <v>0</v>
      </c>
      <c r="AO42" s="85" t="s">
        <v>970</v>
      </c>
      <c r="AP42" s="79" t="s">
        <v>176</v>
      </c>
      <c r="AQ42" s="79">
        <v>0</v>
      </c>
      <c r="AR42" s="79">
        <v>0</v>
      </c>
      <c r="AS42" s="79"/>
      <c r="AT42" s="79"/>
      <c r="AU42" s="79"/>
      <c r="AV42" s="79"/>
      <c r="AW42" s="79"/>
      <c r="AX42" s="79"/>
      <c r="AY42" s="79"/>
      <c r="AZ42" s="79"/>
      <c r="BA42">
        <v>1</v>
      </c>
      <c r="BB42" s="78" t="str">
        <f>REPLACE(INDEX(GroupVertices[Group],MATCH(Edges[[#This Row],[Vertex 1]],GroupVertices[Vertex],0)),1,1,"")</f>
        <v>31</v>
      </c>
      <c r="BC42" s="78" t="str">
        <f>REPLACE(INDEX(GroupVertices[Group],MATCH(Edges[[#This Row],[Vertex 2]],GroupVertices[Vertex],0)),1,1,"")</f>
        <v>31</v>
      </c>
      <c r="BD42" s="48">
        <v>0</v>
      </c>
      <c r="BE42" s="49">
        <v>0</v>
      </c>
      <c r="BF42" s="48">
        <v>0</v>
      </c>
      <c r="BG42" s="49">
        <v>0</v>
      </c>
      <c r="BH42" s="48">
        <v>0</v>
      </c>
      <c r="BI42" s="49">
        <v>0</v>
      </c>
      <c r="BJ42" s="48">
        <v>18</v>
      </c>
      <c r="BK42" s="49">
        <v>100</v>
      </c>
      <c r="BL42" s="48">
        <v>18</v>
      </c>
    </row>
    <row r="43" spans="1:64" ht="15">
      <c r="A43" s="64" t="s">
        <v>227</v>
      </c>
      <c r="B43" s="64" t="s">
        <v>227</v>
      </c>
      <c r="C43" s="65" t="s">
        <v>3915</v>
      </c>
      <c r="D43" s="66">
        <v>3</v>
      </c>
      <c r="E43" s="67" t="s">
        <v>132</v>
      </c>
      <c r="F43" s="68">
        <v>35</v>
      </c>
      <c r="G43" s="65"/>
      <c r="H43" s="69"/>
      <c r="I43" s="70"/>
      <c r="J43" s="70"/>
      <c r="K43" s="34" t="s">
        <v>65</v>
      </c>
      <c r="L43" s="77">
        <v>43</v>
      </c>
      <c r="M43" s="77"/>
      <c r="N43" s="72"/>
      <c r="O43" s="79" t="s">
        <v>176</v>
      </c>
      <c r="P43" s="81">
        <v>43735.08835648148</v>
      </c>
      <c r="Q43" s="79" t="s">
        <v>438</v>
      </c>
      <c r="R43" s="79"/>
      <c r="S43" s="79"/>
      <c r="T43" s="79"/>
      <c r="U43" s="82" t="s">
        <v>651</v>
      </c>
      <c r="V43" s="82" t="s">
        <v>651</v>
      </c>
      <c r="W43" s="81">
        <v>43735.08835648148</v>
      </c>
      <c r="X43" s="82" t="s">
        <v>795</v>
      </c>
      <c r="Y43" s="79"/>
      <c r="Z43" s="79"/>
      <c r="AA43" s="85" t="s">
        <v>971</v>
      </c>
      <c r="AB43" s="79"/>
      <c r="AC43" s="79" t="b">
        <v>0</v>
      </c>
      <c r="AD43" s="79">
        <v>0</v>
      </c>
      <c r="AE43" s="85" t="s">
        <v>1166</v>
      </c>
      <c r="AF43" s="79" t="b">
        <v>0</v>
      </c>
      <c r="AG43" s="79" t="s">
        <v>1220</v>
      </c>
      <c r="AH43" s="79"/>
      <c r="AI43" s="85" t="s">
        <v>1166</v>
      </c>
      <c r="AJ43" s="79" t="b">
        <v>0</v>
      </c>
      <c r="AK43" s="79">
        <v>0</v>
      </c>
      <c r="AL43" s="85" t="s">
        <v>1166</v>
      </c>
      <c r="AM43" s="79" t="s">
        <v>1232</v>
      </c>
      <c r="AN43" s="79" t="b">
        <v>0</v>
      </c>
      <c r="AO43" s="85" t="s">
        <v>971</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0</v>
      </c>
      <c r="BE43" s="49">
        <v>0</v>
      </c>
      <c r="BF43" s="48">
        <v>0</v>
      </c>
      <c r="BG43" s="49">
        <v>0</v>
      </c>
      <c r="BH43" s="48">
        <v>0</v>
      </c>
      <c r="BI43" s="49">
        <v>0</v>
      </c>
      <c r="BJ43" s="48">
        <v>27</v>
      </c>
      <c r="BK43" s="49">
        <v>100</v>
      </c>
      <c r="BL43" s="48">
        <v>27</v>
      </c>
    </row>
    <row r="44" spans="1:64" ht="15">
      <c r="A44" s="64" t="s">
        <v>228</v>
      </c>
      <c r="B44" s="64" t="s">
        <v>332</v>
      </c>
      <c r="C44" s="65" t="s">
        <v>3915</v>
      </c>
      <c r="D44" s="66">
        <v>3</v>
      </c>
      <c r="E44" s="67" t="s">
        <v>132</v>
      </c>
      <c r="F44" s="68">
        <v>35</v>
      </c>
      <c r="G44" s="65"/>
      <c r="H44" s="69"/>
      <c r="I44" s="70"/>
      <c r="J44" s="70"/>
      <c r="K44" s="34" t="s">
        <v>65</v>
      </c>
      <c r="L44" s="77">
        <v>44</v>
      </c>
      <c r="M44" s="77"/>
      <c r="N44" s="72"/>
      <c r="O44" s="79" t="s">
        <v>419</v>
      </c>
      <c r="P44" s="81">
        <v>43735.276296296295</v>
      </c>
      <c r="Q44" s="79" t="s">
        <v>439</v>
      </c>
      <c r="R44" s="79"/>
      <c r="S44" s="79"/>
      <c r="T44" s="79"/>
      <c r="U44" s="79"/>
      <c r="V44" s="82" t="s">
        <v>685</v>
      </c>
      <c r="W44" s="81">
        <v>43735.276296296295</v>
      </c>
      <c r="X44" s="82" t="s">
        <v>796</v>
      </c>
      <c r="Y44" s="79"/>
      <c r="Z44" s="79"/>
      <c r="AA44" s="85" t="s">
        <v>972</v>
      </c>
      <c r="AB44" s="85" t="s">
        <v>1110</v>
      </c>
      <c r="AC44" s="79" t="b">
        <v>0</v>
      </c>
      <c r="AD44" s="79">
        <v>0</v>
      </c>
      <c r="AE44" s="85" t="s">
        <v>1169</v>
      </c>
      <c r="AF44" s="79" t="b">
        <v>0</v>
      </c>
      <c r="AG44" s="79" t="s">
        <v>1216</v>
      </c>
      <c r="AH44" s="79"/>
      <c r="AI44" s="85" t="s">
        <v>1166</v>
      </c>
      <c r="AJ44" s="79" t="b">
        <v>0</v>
      </c>
      <c r="AK44" s="79">
        <v>0</v>
      </c>
      <c r="AL44" s="85" t="s">
        <v>1166</v>
      </c>
      <c r="AM44" s="79" t="s">
        <v>1234</v>
      </c>
      <c r="AN44" s="79" t="b">
        <v>0</v>
      </c>
      <c r="AO44" s="85" t="s">
        <v>1110</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4</v>
      </c>
      <c r="BD44" s="48"/>
      <c r="BE44" s="49"/>
      <c r="BF44" s="48"/>
      <c r="BG44" s="49"/>
      <c r="BH44" s="48"/>
      <c r="BI44" s="49"/>
      <c r="BJ44" s="48"/>
      <c r="BK44" s="49"/>
      <c r="BL44" s="48"/>
    </row>
    <row r="45" spans="1:64" ht="15">
      <c r="A45" s="64" t="s">
        <v>228</v>
      </c>
      <c r="B45" s="64" t="s">
        <v>232</v>
      </c>
      <c r="C45" s="65" t="s">
        <v>3915</v>
      </c>
      <c r="D45" s="66">
        <v>3</v>
      </c>
      <c r="E45" s="67" t="s">
        <v>132</v>
      </c>
      <c r="F45" s="68">
        <v>35</v>
      </c>
      <c r="G45" s="65"/>
      <c r="H45" s="69"/>
      <c r="I45" s="70"/>
      <c r="J45" s="70"/>
      <c r="K45" s="34" t="s">
        <v>65</v>
      </c>
      <c r="L45" s="77">
        <v>45</v>
      </c>
      <c r="M45" s="77"/>
      <c r="N45" s="72"/>
      <c r="O45" s="79" t="s">
        <v>420</v>
      </c>
      <c r="P45" s="81">
        <v>43735.276296296295</v>
      </c>
      <c r="Q45" s="79" t="s">
        <v>439</v>
      </c>
      <c r="R45" s="79"/>
      <c r="S45" s="79"/>
      <c r="T45" s="79"/>
      <c r="U45" s="79"/>
      <c r="V45" s="82" t="s">
        <v>685</v>
      </c>
      <c r="W45" s="81">
        <v>43735.276296296295</v>
      </c>
      <c r="X45" s="82" t="s">
        <v>796</v>
      </c>
      <c r="Y45" s="79"/>
      <c r="Z45" s="79"/>
      <c r="AA45" s="85" t="s">
        <v>972</v>
      </c>
      <c r="AB45" s="85" t="s">
        <v>1110</v>
      </c>
      <c r="AC45" s="79" t="b">
        <v>0</v>
      </c>
      <c r="AD45" s="79">
        <v>0</v>
      </c>
      <c r="AE45" s="85" t="s">
        <v>1169</v>
      </c>
      <c r="AF45" s="79" t="b">
        <v>0</v>
      </c>
      <c r="AG45" s="79" t="s">
        <v>1216</v>
      </c>
      <c r="AH45" s="79"/>
      <c r="AI45" s="85" t="s">
        <v>1166</v>
      </c>
      <c r="AJ45" s="79" t="b">
        <v>0</v>
      </c>
      <c r="AK45" s="79">
        <v>0</v>
      </c>
      <c r="AL45" s="85" t="s">
        <v>1166</v>
      </c>
      <c r="AM45" s="79" t="s">
        <v>1234</v>
      </c>
      <c r="AN45" s="79" t="b">
        <v>0</v>
      </c>
      <c r="AO45" s="85" t="s">
        <v>1110</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v>1</v>
      </c>
      <c r="BE45" s="49">
        <v>25</v>
      </c>
      <c r="BF45" s="48">
        <v>0</v>
      </c>
      <c r="BG45" s="49">
        <v>0</v>
      </c>
      <c r="BH45" s="48">
        <v>0</v>
      </c>
      <c r="BI45" s="49">
        <v>0</v>
      </c>
      <c r="BJ45" s="48">
        <v>3</v>
      </c>
      <c r="BK45" s="49">
        <v>75</v>
      </c>
      <c r="BL45" s="48">
        <v>4</v>
      </c>
    </row>
    <row r="46" spans="1:64" ht="15">
      <c r="A46" s="64" t="s">
        <v>229</v>
      </c>
      <c r="B46" s="64" t="s">
        <v>232</v>
      </c>
      <c r="C46" s="65" t="s">
        <v>3915</v>
      </c>
      <c r="D46" s="66">
        <v>3</v>
      </c>
      <c r="E46" s="67" t="s">
        <v>132</v>
      </c>
      <c r="F46" s="68">
        <v>35</v>
      </c>
      <c r="G46" s="65"/>
      <c r="H46" s="69"/>
      <c r="I46" s="70"/>
      <c r="J46" s="70"/>
      <c r="K46" s="34" t="s">
        <v>65</v>
      </c>
      <c r="L46" s="77">
        <v>46</v>
      </c>
      <c r="M46" s="77"/>
      <c r="N46" s="72"/>
      <c r="O46" s="79" t="s">
        <v>419</v>
      </c>
      <c r="P46" s="81">
        <v>43735.29912037037</v>
      </c>
      <c r="Q46" s="79" t="s">
        <v>425</v>
      </c>
      <c r="R46" s="79"/>
      <c r="S46" s="79"/>
      <c r="T46" s="79"/>
      <c r="U46" s="79"/>
      <c r="V46" s="82" t="s">
        <v>686</v>
      </c>
      <c r="W46" s="81">
        <v>43735.29912037037</v>
      </c>
      <c r="X46" s="82" t="s">
        <v>797</v>
      </c>
      <c r="Y46" s="79"/>
      <c r="Z46" s="79"/>
      <c r="AA46" s="85" t="s">
        <v>973</v>
      </c>
      <c r="AB46" s="79"/>
      <c r="AC46" s="79" t="b">
        <v>0</v>
      </c>
      <c r="AD46" s="79">
        <v>0</v>
      </c>
      <c r="AE46" s="85" t="s">
        <v>1166</v>
      </c>
      <c r="AF46" s="79" t="b">
        <v>0</v>
      </c>
      <c r="AG46" s="79" t="s">
        <v>1216</v>
      </c>
      <c r="AH46" s="79"/>
      <c r="AI46" s="85" t="s">
        <v>1166</v>
      </c>
      <c r="AJ46" s="79" t="b">
        <v>0</v>
      </c>
      <c r="AK46" s="79">
        <v>3</v>
      </c>
      <c r="AL46" s="85" t="s">
        <v>1110</v>
      </c>
      <c r="AM46" s="79" t="s">
        <v>1233</v>
      </c>
      <c r="AN46" s="79" t="b">
        <v>0</v>
      </c>
      <c r="AO46" s="85" t="s">
        <v>1110</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2</v>
      </c>
      <c r="BE46" s="49">
        <v>9.090909090909092</v>
      </c>
      <c r="BF46" s="48">
        <v>0</v>
      </c>
      <c r="BG46" s="49">
        <v>0</v>
      </c>
      <c r="BH46" s="48">
        <v>0</v>
      </c>
      <c r="BI46" s="49">
        <v>0</v>
      </c>
      <c r="BJ46" s="48">
        <v>20</v>
      </c>
      <c r="BK46" s="49">
        <v>90.9090909090909</v>
      </c>
      <c r="BL46" s="48">
        <v>22</v>
      </c>
    </row>
    <row r="47" spans="1:64" ht="15">
      <c r="A47" s="64" t="s">
        <v>230</v>
      </c>
      <c r="B47" s="64" t="s">
        <v>232</v>
      </c>
      <c r="C47" s="65" t="s">
        <v>3915</v>
      </c>
      <c r="D47" s="66">
        <v>3</v>
      </c>
      <c r="E47" s="67" t="s">
        <v>132</v>
      </c>
      <c r="F47" s="68">
        <v>35</v>
      </c>
      <c r="G47" s="65"/>
      <c r="H47" s="69"/>
      <c r="I47" s="70"/>
      <c r="J47" s="70"/>
      <c r="K47" s="34" t="s">
        <v>65</v>
      </c>
      <c r="L47" s="77">
        <v>47</v>
      </c>
      <c r="M47" s="77"/>
      <c r="N47" s="72"/>
      <c r="O47" s="79" t="s">
        <v>419</v>
      </c>
      <c r="P47" s="81">
        <v>43735.32193287037</v>
      </c>
      <c r="Q47" s="79" t="s">
        <v>425</v>
      </c>
      <c r="R47" s="79"/>
      <c r="S47" s="79"/>
      <c r="T47" s="79"/>
      <c r="U47" s="79"/>
      <c r="V47" s="82" t="s">
        <v>687</v>
      </c>
      <c r="W47" s="81">
        <v>43735.32193287037</v>
      </c>
      <c r="X47" s="82" t="s">
        <v>798</v>
      </c>
      <c r="Y47" s="79"/>
      <c r="Z47" s="79"/>
      <c r="AA47" s="85" t="s">
        <v>974</v>
      </c>
      <c r="AB47" s="79"/>
      <c r="AC47" s="79" t="b">
        <v>0</v>
      </c>
      <c r="AD47" s="79">
        <v>0</v>
      </c>
      <c r="AE47" s="85" t="s">
        <v>1166</v>
      </c>
      <c r="AF47" s="79" t="b">
        <v>0</v>
      </c>
      <c r="AG47" s="79" t="s">
        <v>1216</v>
      </c>
      <c r="AH47" s="79"/>
      <c r="AI47" s="85" t="s">
        <v>1166</v>
      </c>
      <c r="AJ47" s="79" t="b">
        <v>0</v>
      </c>
      <c r="AK47" s="79">
        <v>3</v>
      </c>
      <c r="AL47" s="85" t="s">
        <v>1110</v>
      </c>
      <c r="AM47" s="79" t="s">
        <v>1232</v>
      </c>
      <c r="AN47" s="79" t="b">
        <v>0</v>
      </c>
      <c r="AO47" s="85" t="s">
        <v>1110</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2</v>
      </c>
      <c r="BE47" s="49">
        <v>9.090909090909092</v>
      </c>
      <c r="BF47" s="48">
        <v>0</v>
      </c>
      <c r="BG47" s="49">
        <v>0</v>
      </c>
      <c r="BH47" s="48">
        <v>0</v>
      </c>
      <c r="BI47" s="49">
        <v>0</v>
      </c>
      <c r="BJ47" s="48">
        <v>20</v>
      </c>
      <c r="BK47" s="49">
        <v>90.9090909090909</v>
      </c>
      <c r="BL47" s="48">
        <v>22</v>
      </c>
    </row>
    <row r="48" spans="1:64" ht="15">
      <c r="A48" s="64" t="s">
        <v>231</v>
      </c>
      <c r="B48" s="64" t="s">
        <v>348</v>
      </c>
      <c r="C48" s="65" t="s">
        <v>3916</v>
      </c>
      <c r="D48" s="66">
        <v>4.75</v>
      </c>
      <c r="E48" s="67" t="s">
        <v>136</v>
      </c>
      <c r="F48" s="68">
        <v>29.25</v>
      </c>
      <c r="G48" s="65"/>
      <c r="H48" s="69"/>
      <c r="I48" s="70"/>
      <c r="J48" s="70"/>
      <c r="K48" s="34" t="s">
        <v>65</v>
      </c>
      <c r="L48" s="77">
        <v>48</v>
      </c>
      <c r="M48" s="77"/>
      <c r="N48" s="72"/>
      <c r="O48" s="79" t="s">
        <v>419</v>
      </c>
      <c r="P48" s="81">
        <v>43735.30111111111</v>
      </c>
      <c r="Q48" s="79" t="s">
        <v>440</v>
      </c>
      <c r="R48" s="79"/>
      <c r="S48" s="79"/>
      <c r="T48" s="79"/>
      <c r="U48" s="79"/>
      <c r="V48" s="82" t="s">
        <v>688</v>
      </c>
      <c r="W48" s="81">
        <v>43735.30111111111</v>
      </c>
      <c r="X48" s="82" t="s">
        <v>799</v>
      </c>
      <c r="Y48" s="79"/>
      <c r="Z48" s="79"/>
      <c r="AA48" s="85" t="s">
        <v>975</v>
      </c>
      <c r="AB48" s="85" t="s">
        <v>1110</v>
      </c>
      <c r="AC48" s="79" t="b">
        <v>0</v>
      </c>
      <c r="AD48" s="79">
        <v>2</v>
      </c>
      <c r="AE48" s="85" t="s">
        <v>1169</v>
      </c>
      <c r="AF48" s="79" t="b">
        <v>0</v>
      </c>
      <c r="AG48" s="79" t="s">
        <v>1216</v>
      </c>
      <c r="AH48" s="79"/>
      <c r="AI48" s="85" t="s">
        <v>1166</v>
      </c>
      <c r="AJ48" s="79" t="b">
        <v>0</v>
      </c>
      <c r="AK48" s="79">
        <v>0</v>
      </c>
      <c r="AL48" s="85" t="s">
        <v>1166</v>
      </c>
      <c r="AM48" s="79" t="s">
        <v>1234</v>
      </c>
      <c r="AN48" s="79" t="b">
        <v>0</v>
      </c>
      <c r="AO48" s="85" t="s">
        <v>1110</v>
      </c>
      <c r="AP48" s="79" t="s">
        <v>176</v>
      </c>
      <c r="AQ48" s="79">
        <v>0</v>
      </c>
      <c r="AR48" s="79">
        <v>0</v>
      </c>
      <c r="AS48" s="79"/>
      <c r="AT48" s="79"/>
      <c r="AU48" s="79"/>
      <c r="AV48" s="79"/>
      <c r="AW48" s="79"/>
      <c r="AX48" s="79"/>
      <c r="AY48" s="79"/>
      <c r="AZ48" s="79"/>
      <c r="BA48">
        <v>2</v>
      </c>
      <c r="BB48" s="78" t="str">
        <f>REPLACE(INDEX(GroupVertices[Group],MATCH(Edges[[#This Row],[Vertex 1]],GroupVertices[Vertex],0)),1,1,"")</f>
        <v>7</v>
      </c>
      <c r="BC48" s="78" t="str">
        <f>REPLACE(INDEX(GroupVertices[Group],MATCH(Edges[[#This Row],[Vertex 2]],GroupVertices[Vertex],0)),1,1,"")</f>
        <v>7</v>
      </c>
      <c r="BD48" s="48"/>
      <c r="BE48" s="49"/>
      <c r="BF48" s="48"/>
      <c r="BG48" s="49"/>
      <c r="BH48" s="48"/>
      <c r="BI48" s="49"/>
      <c r="BJ48" s="48"/>
      <c r="BK48" s="49"/>
      <c r="BL48" s="48"/>
    </row>
    <row r="49" spans="1:64" ht="15">
      <c r="A49" s="64" t="s">
        <v>231</v>
      </c>
      <c r="B49" s="64" t="s">
        <v>348</v>
      </c>
      <c r="C49" s="65" t="s">
        <v>3916</v>
      </c>
      <c r="D49" s="66">
        <v>4.75</v>
      </c>
      <c r="E49" s="67" t="s">
        <v>136</v>
      </c>
      <c r="F49" s="68">
        <v>29.25</v>
      </c>
      <c r="G49" s="65"/>
      <c r="H49" s="69"/>
      <c r="I49" s="70"/>
      <c r="J49" s="70"/>
      <c r="K49" s="34" t="s">
        <v>65</v>
      </c>
      <c r="L49" s="77">
        <v>49</v>
      </c>
      <c r="M49" s="77"/>
      <c r="N49" s="72"/>
      <c r="O49" s="79" t="s">
        <v>419</v>
      </c>
      <c r="P49" s="81">
        <v>43735.74429398148</v>
      </c>
      <c r="Q49" s="79" t="s">
        <v>441</v>
      </c>
      <c r="R49" s="79"/>
      <c r="S49" s="79"/>
      <c r="T49" s="79"/>
      <c r="U49" s="79"/>
      <c r="V49" s="82" t="s">
        <v>688</v>
      </c>
      <c r="W49" s="81">
        <v>43735.74429398148</v>
      </c>
      <c r="X49" s="82" t="s">
        <v>800</v>
      </c>
      <c r="Y49" s="79"/>
      <c r="Z49" s="79"/>
      <c r="AA49" s="85" t="s">
        <v>976</v>
      </c>
      <c r="AB49" s="85" t="s">
        <v>977</v>
      </c>
      <c r="AC49" s="79" t="b">
        <v>0</v>
      </c>
      <c r="AD49" s="79">
        <v>0</v>
      </c>
      <c r="AE49" s="85" t="s">
        <v>1169</v>
      </c>
      <c r="AF49" s="79" t="b">
        <v>0</v>
      </c>
      <c r="AG49" s="79" t="s">
        <v>1216</v>
      </c>
      <c r="AH49" s="79"/>
      <c r="AI49" s="85" t="s">
        <v>1166</v>
      </c>
      <c r="AJ49" s="79" t="b">
        <v>0</v>
      </c>
      <c r="AK49" s="79">
        <v>0</v>
      </c>
      <c r="AL49" s="85" t="s">
        <v>1166</v>
      </c>
      <c r="AM49" s="79" t="s">
        <v>1234</v>
      </c>
      <c r="AN49" s="79" t="b">
        <v>0</v>
      </c>
      <c r="AO49" s="85" t="s">
        <v>977</v>
      </c>
      <c r="AP49" s="79" t="s">
        <v>176</v>
      </c>
      <c r="AQ49" s="79">
        <v>0</v>
      </c>
      <c r="AR49" s="79">
        <v>0</v>
      </c>
      <c r="AS49" s="79"/>
      <c r="AT49" s="79"/>
      <c r="AU49" s="79"/>
      <c r="AV49" s="79"/>
      <c r="AW49" s="79"/>
      <c r="AX49" s="79"/>
      <c r="AY49" s="79"/>
      <c r="AZ49" s="79"/>
      <c r="BA49">
        <v>2</v>
      </c>
      <c r="BB49" s="78" t="str">
        <f>REPLACE(INDEX(GroupVertices[Group],MATCH(Edges[[#This Row],[Vertex 1]],GroupVertices[Vertex],0)),1,1,"")</f>
        <v>7</v>
      </c>
      <c r="BC49" s="78" t="str">
        <f>REPLACE(INDEX(GroupVertices[Group],MATCH(Edges[[#This Row],[Vertex 2]],GroupVertices[Vertex],0)),1,1,"")</f>
        <v>7</v>
      </c>
      <c r="BD49" s="48"/>
      <c r="BE49" s="49"/>
      <c r="BF49" s="48"/>
      <c r="BG49" s="49"/>
      <c r="BH49" s="48"/>
      <c r="BI49" s="49"/>
      <c r="BJ49" s="48"/>
      <c r="BK49" s="49"/>
      <c r="BL49" s="48"/>
    </row>
    <row r="50" spans="1:64" ht="15">
      <c r="A50" s="64" t="s">
        <v>232</v>
      </c>
      <c r="B50" s="64" t="s">
        <v>348</v>
      </c>
      <c r="C50" s="65" t="s">
        <v>3915</v>
      </c>
      <c r="D50" s="66">
        <v>3</v>
      </c>
      <c r="E50" s="67" t="s">
        <v>132</v>
      </c>
      <c r="F50" s="68">
        <v>35</v>
      </c>
      <c r="G50" s="65"/>
      <c r="H50" s="69"/>
      <c r="I50" s="70"/>
      <c r="J50" s="70"/>
      <c r="K50" s="34" t="s">
        <v>65</v>
      </c>
      <c r="L50" s="77">
        <v>50</v>
      </c>
      <c r="M50" s="77"/>
      <c r="N50" s="72"/>
      <c r="O50" s="79" t="s">
        <v>419</v>
      </c>
      <c r="P50" s="81">
        <v>43735.458645833336</v>
      </c>
      <c r="Q50" s="79" t="s">
        <v>442</v>
      </c>
      <c r="R50" s="79"/>
      <c r="S50" s="79"/>
      <c r="T50" s="79"/>
      <c r="U50" s="79"/>
      <c r="V50" s="82" t="s">
        <v>689</v>
      </c>
      <c r="W50" s="81">
        <v>43735.458645833336</v>
      </c>
      <c r="X50" s="82" t="s">
        <v>801</v>
      </c>
      <c r="Y50" s="79"/>
      <c r="Z50" s="79"/>
      <c r="AA50" s="85" t="s">
        <v>977</v>
      </c>
      <c r="AB50" s="85" t="s">
        <v>975</v>
      </c>
      <c r="AC50" s="79" t="b">
        <v>0</v>
      </c>
      <c r="AD50" s="79">
        <v>0</v>
      </c>
      <c r="AE50" s="85" t="s">
        <v>1174</v>
      </c>
      <c r="AF50" s="79" t="b">
        <v>0</v>
      </c>
      <c r="AG50" s="79" t="s">
        <v>1216</v>
      </c>
      <c r="AH50" s="79"/>
      <c r="AI50" s="85" t="s">
        <v>1166</v>
      </c>
      <c r="AJ50" s="79" t="b">
        <v>0</v>
      </c>
      <c r="AK50" s="79">
        <v>0</v>
      </c>
      <c r="AL50" s="85" t="s">
        <v>1166</v>
      </c>
      <c r="AM50" s="79" t="s">
        <v>1232</v>
      </c>
      <c r="AN50" s="79" t="b">
        <v>0</v>
      </c>
      <c r="AO50" s="85" t="s">
        <v>975</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c r="BE50" s="49"/>
      <c r="BF50" s="48"/>
      <c r="BG50" s="49"/>
      <c r="BH50" s="48"/>
      <c r="BI50" s="49"/>
      <c r="BJ50" s="48"/>
      <c r="BK50" s="49"/>
      <c r="BL50" s="48"/>
    </row>
    <row r="51" spans="1:64" ht="15">
      <c r="A51" s="64" t="s">
        <v>231</v>
      </c>
      <c r="B51" s="64" t="s">
        <v>349</v>
      </c>
      <c r="C51" s="65" t="s">
        <v>3916</v>
      </c>
      <c r="D51" s="66">
        <v>4.75</v>
      </c>
      <c r="E51" s="67" t="s">
        <v>136</v>
      </c>
      <c r="F51" s="68">
        <v>29.25</v>
      </c>
      <c r="G51" s="65"/>
      <c r="H51" s="69"/>
      <c r="I51" s="70"/>
      <c r="J51" s="70"/>
      <c r="K51" s="34" t="s">
        <v>65</v>
      </c>
      <c r="L51" s="77">
        <v>51</v>
      </c>
      <c r="M51" s="77"/>
      <c r="N51" s="72"/>
      <c r="O51" s="79" t="s">
        <v>419</v>
      </c>
      <c r="P51" s="81">
        <v>43735.30111111111</v>
      </c>
      <c r="Q51" s="79" t="s">
        <v>440</v>
      </c>
      <c r="R51" s="79"/>
      <c r="S51" s="79"/>
      <c r="T51" s="79"/>
      <c r="U51" s="79"/>
      <c r="V51" s="82" t="s">
        <v>688</v>
      </c>
      <c r="W51" s="81">
        <v>43735.30111111111</v>
      </c>
      <c r="X51" s="82" t="s">
        <v>799</v>
      </c>
      <c r="Y51" s="79"/>
      <c r="Z51" s="79"/>
      <c r="AA51" s="85" t="s">
        <v>975</v>
      </c>
      <c r="AB51" s="85" t="s">
        <v>1110</v>
      </c>
      <c r="AC51" s="79" t="b">
        <v>0</v>
      </c>
      <c r="AD51" s="79">
        <v>2</v>
      </c>
      <c r="AE51" s="85" t="s">
        <v>1169</v>
      </c>
      <c r="AF51" s="79" t="b">
        <v>0</v>
      </c>
      <c r="AG51" s="79" t="s">
        <v>1216</v>
      </c>
      <c r="AH51" s="79"/>
      <c r="AI51" s="85" t="s">
        <v>1166</v>
      </c>
      <c r="AJ51" s="79" t="b">
        <v>0</v>
      </c>
      <c r="AK51" s="79">
        <v>0</v>
      </c>
      <c r="AL51" s="85" t="s">
        <v>1166</v>
      </c>
      <c r="AM51" s="79" t="s">
        <v>1234</v>
      </c>
      <c r="AN51" s="79" t="b">
        <v>0</v>
      </c>
      <c r="AO51" s="85" t="s">
        <v>1110</v>
      </c>
      <c r="AP51" s="79" t="s">
        <v>176</v>
      </c>
      <c r="AQ51" s="79">
        <v>0</v>
      </c>
      <c r="AR51" s="79">
        <v>0</v>
      </c>
      <c r="AS51" s="79"/>
      <c r="AT51" s="79"/>
      <c r="AU51" s="79"/>
      <c r="AV51" s="79"/>
      <c r="AW51" s="79"/>
      <c r="AX51" s="79"/>
      <c r="AY51" s="79"/>
      <c r="AZ51" s="79"/>
      <c r="BA51">
        <v>2</v>
      </c>
      <c r="BB51" s="78" t="str">
        <f>REPLACE(INDEX(GroupVertices[Group],MATCH(Edges[[#This Row],[Vertex 1]],GroupVertices[Vertex],0)),1,1,"")</f>
        <v>7</v>
      </c>
      <c r="BC51" s="78" t="str">
        <f>REPLACE(INDEX(GroupVertices[Group],MATCH(Edges[[#This Row],[Vertex 2]],GroupVertices[Vertex],0)),1,1,"")</f>
        <v>7</v>
      </c>
      <c r="BD51" s="48"/>
      <c r="BE51" s="49"/>
      <c r="BF51" s="48"/>
      <c r="BG51" s="49"/>
      <c r="BH51" s="48"/>
      <c r="BI51" s="49"/>
      <c r="BJ51" s="48"/>
      <c r="BK51" s="49"/>
      <c r="BL51" s="48"/>
    </row>
    <row r="52" spans="1:64" ht="15">
      <c r="A52" s="64" t="s">
        <v>231</v>
      </c>
      <c r="B52" s="64" t="s">
        <v>349</v>
      </c>
      <c r="C52" s="65" t="s">
        <v>3916</v>
      </c>
      <c r="D52" s="66">
        <v>4.75</v>
      </c>
      <c r="E52" s="67" t="s">
        <v>136</v>
      </c>
      <c r="F52" s="68">
        <v>29.25</v>
      </c>
      <c r="G52" s="65"/>
      <c r="H52" s="69"/>
      <c r="I52" s="70"/>
      <c r="J52" s="70"/>
      <c r="K52" s="34" t="s">
        <v>65</v>
      </c>
      <c r="L52" s="77">
        <v>52</v>
      </c>
      <c r="M52" s="77"/>
      <c r="N52" s="72"/>
      <c r="O52" s="79" t="s">
        <v>419</v>
      </c>
      <c r="P52" s="81">
        <v>43735.74429398148</v>
      </c>
      <c r="Q52" s="79" t="s">
        <v>441</v>
      </c>
      <c r="R52" s="79"/>
      <c r="S52" s="79"/>
      <c r="T52" s="79"/>
      <c r="U52" s="79"/>
      <c r="V52" s="82" t="s">
        <v>688</v>
      </c>
      <c r="W52" s="81">
        <v>43735.74429398148</v>
      </c>
      <c r="X52" s="82" t="s">
        <v>800</v>
      </c>
      <c r="Y52" s="79"/>
      <c r="Z52" s="79"/>
      <c r="AA52" s="85" t="s">
        <v>976</v>
      </c>
      <c r="AB52" s="85" t="s">
        <v>977</v>
      </c>
      <c r="AC52" s="79" t="b">
        <v>0</v>
      </c>
      <c r="AD52" s="79">
        <v>0</v>
      </c>
      <c r="AE52" s="85" t="s">
        <v>1169</v>
      </c>
      <c r="AF52" s="79" t="b">
        <v>0</v>
      </c>
      <c r="AG52" s="79" t="s">
        <v>1216</v>
      </c>
      <c r="AH52" s="79"/>
      <c r="AI52" s="85" t="s">
        <v>1166</v>
      </c>
      <c r="AJ52" s="79" t="b">
        <v>0</v>
      </c>
      <c r="AK52" s="79">
        <v>0</v>
      </c>
      <c r="AL52" s="85" t="s">
        <v>1166</v>
      </c>
      <c r="AM52" s="79" t="s">
        <v>1234</v>
      </c>
      <c r="AN52" s="79" t="b">
        <v>0</v>
      </c>
      <c r="AO52" s="85" t="s">
        <v>977</v>
      </c>
      <c r="AP52" s="79" t="s">
        <v>176</v>
      </c>
      <c r="AQ52" s="79">
        <v>0</v>
      </c>
      <c r="AR52" s="79">
        <v>0</v>
      </c>
      <c r="AS52" s="79"/>
      <c r="AT52" s="79"/>
      <c r="AU52" s="79"/>
      <c r="AV52" s="79"/>
      <c r="AW52" s="79"/>
      <c r="AX52" s="79"/>
      <c r="AY52" s="79"/>
      <c r="AZ52" s="79"/>
      <c r="BA52">
        <v>2</v>
      </c>
      <c r="BB52" s="78" t="str">
        <f>REPLACE(INDEX(GroupVertices[Group],MATCH(Edges[[#This Row],[Vertex 1]],GroupVertices[Vertex],0)),1,1,"")</f>
        <v>7</v>
      </c>
      <c r="BC52" s="78" t="str">
        <f>REPLACE(INDEX(GroupVertices[Group],MATCH(Edges[[#This Row],[Vertex 2]],GroupVertices[Vertex],0)),1,1,"")</f>
        <v>7</v>
      </c>
      <c r="BD52" s="48"/>
      <c r="BE52" s="49"/>
      <c r="BF52" s="48"/>
      <c r="BG52" s="49"/>
      <c r="BH52" s="48"/>
      <c r="BI52" s="49"/>
      <c r="BJ52" s="48"/>
      <c r="BK52" s="49"/>
      <c r="BL52" s="48"/>
    </row>
    <row r="53" spans="1:64" ht="15">
      <c r="A53" s="64" t="s">
        <v>232</v>
      </c>
      <c r="B53" s="64" t="s">
        <v>349</v>
      </c>
      <c r="C53" s="65" t="s">
        <v>3915</v>
      </c>
      <c r="D53" s="66">
        <v>3</v>
      </c>
      <c r="E53" s="67" t="s">
        <v>132</v>
      </c>
      <c r="F53" s="68">
        <v>35</v>
      </c>
      <c r="G53" s="65"/>
      <c r="H53" s="69"/>
      <c r="I53" s="70"/>
      <c r="J53" s="70"/>
      <c r="K53" s="34" t="s">
        <v>65</v>
      </c>
      <c r="L53" s="77">
        <v>53</v>
      </c>
      <c r="M53" s="77"/>
      <c r="N53" s="72"/>
      <c r="O53" s="79" t="s">
        <v>419</v>
      </c>
      <c r="P53" s="81">
        <v>43735.458645833336</v>
      </c>
      <c r="Q53" s="79" t="s">
        <v>442</v>
      </c>
      <c r="R53" s="79"/>
      <c r="S53" s="79"/>
      <c r="T53" s="79"/>
      <c r="U53" s="79"/>
      <c r="V53" s="82" t="s">
        <v>689</v>
      </c>
      <c r="W53" s="81">
        <v>43735.458645833336</v>
      </c>
      <c r="X53" s="82" t="s">
        <v>801</v>
      </c>
      <c r="Y53" s="79"/>
      <c r="Z53" s="79"/>
      <c r="AA53" s="85" t="s">
        <v>977</v>
      </c>
      <c r="AB53" s="85" t="s">
        <v>975</v>
      </c>
      <c r="AC53" s="79" t="b">
        <v>0</v>
      </c>
      <c r="AD53" s="79">
        <v>0</v>
      </c>
      <c r="AE53" s="85" t="s">
        <v>1174</v>
      </c>
      <c r="AF53" s="79" t="b">
        <v>0</v>
      </c>
      <c r="AG53" s="79" t="s">
        <v>1216</v>
      </c>
      <c r="AH53" s="79"/>
      <c r="AI53" s="85" t="s">
        <v>1166</v>
      </c>
      <c r="AJ53" s="79" t="b">
        <v>0</v>
      </c>
      <c r="AK53" s="79">
        <v>0</v>
      </c>
      <c r="AL53" s="85" t="s">
        <v>1166</v>
      </c>
      <c r="AM53" s="79" t="s">
        <v>1232</v>
      </c>
      <c r="AN53" s="79" t="b">
        <v>0</v>
      </c>
      <c r="AO53" s="85" t="s">
        <v>975</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c r="BE53" s="49"/>
      <c r="BF53" s="48"/>
      <c r="BG53" s="49"/>
      <c r="BH53" s="48"/>
      <c r="BI53" s="49"/>
      <c r="BJ53" s="48"/>
      <c r="BK53" s="49"/>
      <c r="BL53" s="48"/>
    </row>
    <row r="54" spans="1:64" ht="15">
      <c r="A54" s="64" t="s">
        <v>231</v>
      </c>
      <c r="B54" s="64" t="s">
        <v>350</v>
      </c>
      <c r="C54" s="65" t="s">
        <v>3916</v>
      </c>
      <c r="D54" s="66">
        <v>4.75</v>
      </c>
      <c r="E54" s="67" t="s">
        <v>136</v>
      </c>
      <c r="F54" s="68">
        <v>29.25</v>
      </c>
      <c r="G54" s="65"/>
      <c r="H54" s="69"/>
      <c r="I54" s="70"/>
      <c r="J54" s="70"/>
      <c r="K54" s="34" t="s">
        <v>65</v>
      </c>
      <c r="L54" s="77">
        <v>54</v>
      </c>
      <c r="M54" s="77"/>
      <c r="N54" s="72"/>
      <c r="O54" s="79" t="s">
        <v>419</v>
      </c>
      <c r="P54" s="81">
        <v>43735.30111111111</v>
      </c>
      <c r="Q54" s="79" t="s">
        <v>440</v>
      </c>
      <c r="R54" s="79"/>
      <c r="S54" s="79"/>
      <c r="T54" s="79"/>
      <c r="U54" s="79"/>
      <c r="V54" s="82" t="s">
        <v>688</v>
      </c>
      <c r="W54" s="81">
        <v>43735.30111111111</v>
      </c>
      <c r="X54" s="82" t="s">
        <v>799</v>
      </c>
      <c r="Y54" s="79"/>
      <c r="Z54" s="79"/>
      <c r="AA54" s="85" t="s">
        <v>975</v>
      </c>
      <c r="AB54" s="85" t="s">
        <v>1110</v>
      </c>
      <c r="AC54" s="79" t="b">
        <v>0</v>
      </c>
      <c r="AD54" s="79">
        <v>2</v>
      </c>
      <c r="AE54" s="85" t="s">
        <v>1169</v>
      </c>
      <c r="AF54" s="79" t="b">
        <v>0</v>
      </c>
      <c r="AG54" s="79" t="s">
        <v>1216</v>
      </c>
      <c r="AH54" s="79"/>
      <c r="AI54" s="85" t="s">
        <v>1166</v>
      </c>
      <c r="AJ54" s="79" t="b">
        <v>0</v>
      </c>
      <c r="AK54" s="79">
        <v>0</v>
      </c>
      <c r="AL54" s="85" t="s">
        <v>1166</v>
      </c>
      <c r="AM54" s="79" t="s">
        <v>1234</v>
      </c>
      <c r="AN54" s="79" t="b">
        <v>0</v>
      </c>
      <c r="AO54" s="85" t="s">
        <v>1110</v>
      </c>
      <c r="AP54" s="79" t="s">
        <v>176</v>
      </c>
      <c r="AQ54" s="79">
        <v>0</v>
      </c>
      <c r="AR54" s="79">
        <v>0</v>
      </c>
      <c r="AS54" s="79"/>
      <c r="AT54" s="79"/>
      <c r="AU54" s="79"/>
      <c r="AV54" s="79"/>
      <c r="AW54" s="79"/>
      <c r="AX54" s="79"/>
      <c r="AY54" s="79"/>
      <c r="AZ54" s="79"/>
      <c r="BA54">
        <v>2</v>
      </c>
      <c r="BB54" s="78" t="str">
        <f>REPLACE(INDEX(GroupVertices[Group],MATCH(Edges[[#This Row],[Vertex 1]],GroupVertices[Vertex],0)),1,1,"")</f>
        <v>7</v>
      </c>
      <c r="BC54" s="78" t="str">
        <f>REPLACE(INDEX(GroupVertices[Group],MATCH(Edges[[#This Row],[Vertex 2]],GroupVertices[Vertex],0)),1,1,"")</f>
        <v>7</v>
      </c>
      <c r="BD54" s="48"/>
      <c r="BE54" s="49"/>
      <c r="BF54" s="48"/>
      <c r="BG54" s="49"/>
      <c r="BH54" s="48"/>
      <c r="BI54" s="49"/>
      <c r="BJ54" s="48"/>
      <c r="BK54" s="49"/>
      <c r="BL54" s="48"/>
    </row>
    <row r="55" spans="1:64" ht="15">
      <c r="A55" s="64" t="s">
        <v>231</v>
      </c>
      <c r="B55" s="64" t="s">
        <v>350</v>
      </c>
      <c r="C55" s="65" t="s">
        <v>3916</v>
      </c>
      <c r="D55" s="66">
        <v>4.75</v>
      </c>
      <c r="E55" s="67" t="s">
        <v>136</v>
      </c>
      <c r="F55" s="68">
        <v>29.25</v>
      </c>
      <c r="G55" s="65"/>
      <c r="H55" s="69"/>
      <c r="I55" s="70"/>
      <c r="J55" s="70"/>
      <c r="K55" s="34" t="s">
        <v>65</v>
      </c>
      <c r="L55" s="77">
        <v>55</v>
      </c>
      <c r="M55" s="77"/>
      <c r="N55" s="72"/>
      <c r="O55" s="79" t="s">
        <v>419</v>
      </c>
      <c r="P55" s="81">
        <v>43735.74429398148</v>
      </c>
      <c r="Q55" s="79" t="s">
        <v>441</v>
      </c>
      <c r="R55" s="79"/>
      <c r="S55" s="79"/>
      <c r="T55" s="79"/>
      <c r="U55" s="79"/>
      <c r="V55" s="82" t="s">
        <v>688</v>
      </c>
      <c r="W55" s="81">
        <v>43735.74429398148</v>
      </c>
      <c r="X55" s="82" t="s">
        <v>800</v>
      </c>
      <c r="Y55" s="79"/>
      <c r="Z55" s="79"/>
      <c r="AA55" s="85" t="s">
        <v>976</v>
      </c>
      <c r="AB55" s="85" t="s">
        <v>977</v>
      </c>
      <c r="AC55" s="79" t="b">
        <v>0</v>
      </c>
      <c r="AD55" s="79">
        <v>0</v>
      </c>
      <c r="AE55" s="85" t="s">
        <v>1169</v>
      </c>
      <c r="AF55" s="79" t="b">
        <v>0</v>
      </c>
      <c r="AG55" s="79" t="s">
        <v>1216</v>
      </c>
      <c r="AH55" s="79"/>
      <c r="AI55" s="85" t="s">
        <v>1166</v>
      </c>
      <c r="AJ55" s="79" t="b">
        <v>0</v>
      </c>
      <c r="AK55" s="79">
        <v>0</v>
      </c>
      <c r="AL55" s="85" t="s">
        <v>1166</v>
      </c>
      <c r="AM55" s="79" t="s">
        <v>1234</v>
      </c>
      <c r="AN55" s="79" t="b">
        <v>0</v>
      </c>
      <c r="AO55" s="85" t="s">
        <v>977</v>
      </c>
      <c r="AP55" s="79" t="s">
        <v>176</v>
      </c>
      <c r="AQ55" s="79">
        <v>0</v>
      </c>
      <c r="AR55" s="79">
        <v>0</v>
      </c>
      <c r="AS55" s="79"/>
      <c r="AT55" s="79"/>
      <c r="AU55" s="79"/>
      <c r="AV55" s="79"/>
      <c r="AW55" s="79"/>
      <c r="AX55" s="79"/>
      <c r="AY55" s="79"/>
      <c r="AZ55" s="79"/>
      <c r="BA55">
        <v>2</v>
      </c>
      <c r="BB55" s="78" t="str">
        <f>REPLACE(INDEX(GroupVertices[Group],MATCH(Edges[[#This Row],[Vertex 1]],GroupVertices[Vertex],0)),1,1,"")</f>
        <v>7</v>
      </c>
      <c r="BC55" s="78" t="str">
        <f>REPLACE(INDEX(GroupVertices[Group],MATCH(Edges[[#This Row],[Vertex 2]],GroupVertices[Vertex],0)),1,1,"")</f>
        <v>7</v>
      </c>
      <c r="BD55" s="48"/>
      <c r="BE55" s="49"/>
      <c r="BF55" s="48"/>
      <c r="BG55" s="49"/>
      <c r="BH55" s="48"/>
      <c r="BI55" s="49"/>
      <c r="BJ55" s="48"/>
      <c r="BK55" s="49"/>
      <c r="BL55" s="48"/>
    </row>
    <row r="56" spans="1:64" ht="15">
      <c r="A56" s="64" t="s">
        <v>232</v>
      </c>
      <c r="B56" s="64" t="s">
        <v>350</v>
      </c>
      <c r="C56" s="65" t="s">
        <v>3915</v>
      </c>
      <c r="D56" s="66">
        <v>3</v>
      </c>
      <c r="E56" s="67" t="s">
        <v>132</v>
      </c>
      <c r="F56" s="68">
        <v>35</v>
      </c>
      <c r="G56" s="65"/>
      <c r="H56" s="69"/>
      <c r="I56" s="70"/>
      <c r="J56" s="70"/>
      <c r="K56" s="34" t="s">
        <v>65</v>
      </c>
      <c r="L56" s="77">
        <v>56</v>
      </c>
      <c r="M56" s="77"/>
      <c r="N56" s="72"/>
      <c r="O56" s="79" t="s">
        <v>419</v>
      </c>
      <c r="P56" s="81">
        <v>43735.458645833336</v>
      </c>
      <c r="Q56" s="79" t="s">
        <v>442</v>
      </c>
      <c r="R56" s="79"/>
      <c r="S56" s="79"/>
      <c r="T56" s="79"/>
      <c r="U56" s="79"/>
      <c r="V56" s="82" t="s">
        <v>689</v>
      </c>
      <c r="W56" s="81">
        <v>43735.458645833336</v>
      </c>
      <c r="X56" s="82" t="s">
        <v>801</v>
      </c>
      <c r="Y56" s="79"/>
      <c r="Z56" s="79"/>
      <c r="AA56" s="85" t="s">
        <v>977</v>
      </c>
      <c r="AB56" s="85" t="s">
        <v>975</v>
      </c>
      <c r="AC56" s="79" t="b">
        <v>0</v>
      </c>
      <c r="AD56" s="79">
        <v>0</v>
      </c>
      <c r="AE56" s="85" t="s">
        <v>1174</v>
      </c>
      <c r="AF56" s="79" t="b">
        <v>0</v>
      </c>
      <c r="AG56" s="79" t="s">
        <v>1216</v>
      </c>
      <c r="AH56" s="79"/>
      <c r="AI56" s="85" t="s">
        <v>1166</v>
      </c>
      <c r="AJ56" s="79" t="b">
        <v>0</v>
      </c>
      <c r="AK56" s="79">
        <v>0</v>
      </c>
      <c r="AL56" s="85" t="s">
        <v>1166</v>
      </c>
      <c r="AM56" s="79" t="s">
        <v>1232</v>
      </c>
      <c r="AN56" s="79" t="b">
        <v>0</v>
      </c>
      <c r="AO56" s="85" t="s">
        <v>975</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231</v>
      </c>
      <c r="B57" s="64" t="s">
        <v>351</v>
      </c>
      <c r="C57" s="65" t="s">
        <v>3916</v>
      </c>
      <c r="D57" s="66">
        <v>4.75</v>
      </c>
      <c r="E57" s="67" t="s">
        <v>136</v>
      </c>
      <c r="F57" s="68">
        <v>29.25</v>
      </c>
      <c r="G57" s="65"/>
      <c r="H57" s="69"/>
      <c r="I57" s="70"/>
      <c r="J57" s="70"/>
      <c r="K57" s="34" t="s">
        <v>65</v>
      </c>
      <c r="L57" s="77">
        <v>57</v>
      </c>
      <c r="M57" s="77"/>
      <c r="N57" s="72"/>
      <c r="O57" s="79" t="s">
        <v>419</v>
      </c>
      <c r="P57" s="81">
        <v>43735.30111111111</v>
      </c>
      <c r="Q57" s="79" t="s">
        <v>440</v>
      </c>
      <c r="R57" s="79"/>
      <c r="S57" s="79"/>
      <c r="T57" s="79"/>
      <c r="U57" s="79"/>
      <c r="V57" s="82" t="s">
        <v>688</v>
      </c>
      <c r="W57" s="81">
        <v>43735.30111111111</v>
      </c>
      <c r="X57" s="82" t="s">
        <v>799</v>
      </c>
      <c r="Y57" s="79"/>
      <c r="Z57" s="79"/>
      <c r="AA57" s="85" t="s">
        <v>975</v>
      </c>
      <c r="AB57" s="85" t="s">
        <v>1110</v>
      </c>
      <c r="AC57" s="79" t="b">
        <v>0</v>
      </c>
      <c r="AD57" s="79">
        <v>2</v>
      </c>
      <c r="AE57" s="85" t="s">
        <v>1169</v>
      </c>
      <c r="AF57" s="79" t="b">
        <v>0</v>
      </c>
      <c r="AG57" s="79" t="s">
        <v>1216</v>
      </c>
      <c r="AH57" s="79"/>
      <c r="AI57" s="85" t="s">
        <v>1166</v>
      </c>
      <c r="AJ57" s="79" t="b">
        <v>0</v>
      </c>
      <c r="AK57" s="79">
        <v>0</v>
      </c>
      <c r="AL57" s="85" t="s">
        <v>1166</v>
      </c>
      <c r="AM57" s="79" t="s">
        <v>1234</v>
      </c>
      <c r="AN57" s="79" t="b">
        <v>0</v>
      </c>
      <c r="AO57" s="85" t="s">
        <v>1110</v>
      </c>
      <c r="AP57" s="79" t="s">
        <v>176</v>
      </c>
      <c r="AQ57" s="79">
        <v>0</v>
      </c>
      <c r="AR57" s="79">
        <v>0</v>
      </c>
      <c r="AS57" s="79"/>
      <c r="AT57" s="79"/>
      <c r="AU57" s="79"/>
      <c r="AV57" s="79"/>
      <c r="AW57" s="79"/>
      <c r="AX57" s="79"/>
      <c r="AY57" s="79"/>
      <c r="AZ57" s="79"/>
      <c r="BA57">
        <v>2</v>
      </c>
      <c r="BB57" s="78" t="str">
        <f>REPLACE(INDEX(GroupVertices[Group],MATCH(Edges[[#This Row],[Vertex 1]],GroupVertices[Vertex],0)),1,1,"")</f>
        <v>7</v>
      </c>
      <c r="BC57" s="78" t="str">
        <f>REPLACE(INDEX(GroupVertices[Group],MATCH(Edges[[#This Row],[Vertex 2]],GroupVertices[Vertex],0)),1,1,"")</f>
        <v>7</v>
      </c>
      <c r="BD57" s="48">
        <v>5</v>
      </c>
      <c r="BE57" s="49">
        <v>11.11111111111111</v>
      </c>
      <c r="BF57" s="48">
        <v>0</v>
      </c>
      <c r="BG57" s="49">
        <v>0</v>
      </c>
      <c r="BH57" s="48">
        <v>0</v>
      </c>
      <c r="BI57" s="49">
        <v>0</v>
      </c>
      <c r="BJ57" s="48">
        <v>40</v>
      </c>
      <c r="BK57" s="49">
        <v>88.88888888888889</v>
      </c>
      <c r="BL57" s="48">
        <v>45</v>
      </c>
    </row>
    <row r="58" spans="1:64" ht="15">
      <c r="A58" s="64" t="s">
        <v>231</v>
      </c>
      <c r="B58" s="64" t="s">
        <v>351</v>
      </c>
      <c r="C58" s="65" t="s">
        <v>3916</v>
      </c>
      <c r="D58" s="66">
        <v>4.75</v>
      </c>
      <c r="E58" s="67" t="s">
        <v>136</v>
      </c>
      <c r="F58" s="68">
        <v>29.25</v>
      </c>
      <c r="G58" s="65"/>
      <c r="H58" s="69"/>
      <c r="I58" s="70"/>
      <c r="J58" s="70"/>
      <c r="K58" s="34" t="s">
        <v>65</v>
      </c>
      <c r="L58" s="77">
        <v>58</v>
      </c>
      <c r="M58" s="77"/>
      <c r="N58" s="72"/>
      <c r="O58" s="79" t="s">
        <v>419</v>
      </c>
      <c r="P58" s="81">
        <v>43735.74429398148</v>
      </c>
      <c r="Q58" s="79" t="s">
        <v>441</v>
      </c>
      <c r="R58" s="79"/>
      <c r="S58" s="79"/>
      <c r="T58" s="79"/>
      <c r="U58" s="79"/>
      <c r="V58" s="82" t="s">
        <v>688</v>
      </c>
      <c r="W58" s="81">
        <v>43735.74429398148</v>
      </c>
      <c r="X58" s="82" t="s">
        <v>800</v>
      </c>
      <c r="Y58" s="79"/>
      <c r="Z58" s="79"/>
      <c r="AA58" s="85" t="s">
        <v>976</v>
      </c>
      <c r="AB58" s="85" t="s">
        <v>977</v>
      </c>
      <c r="AC58" s="79" t="b">
        <v>0</v>
      </c>
      <c r="AD58" s="79">
        <v>0</v>
      </c>
      <c r="AE58" s="85" t="s">
        <v>1169</v>
      </c>
      <c r="AF58" s="79" t="b">
        <v>0</v>
      </c>
      <c r="AG58" s="79" t="s">
        <v>1216</v>
      </c>
      <c r="AH58" s="79"/>
      <c r="AI58" s="85" t="s">
        <v>1166</v>
      </c>
      <c r="AJ58" s="79" t="b">
        <v>0</v>
      </c>
      <c r="AK58" s="79">
        <v>0</v>
      </c>
      <c r="AL58" s="85" t="s">
        <v>1166</v>
      </c>
      <c r="AM58" s="79" t="s">
        <v>1234</v>
      </c>
      <c r="AN58" s="79" t="b">
        <v>0</v>
      </c>
      <c r="AO58" s="85" t="s">
        <v>977</v>
      </c>
      <c r="AP58" s="79" t="s">
        <v>176</v>
      </c>
      <c r="AQ58" s="79">
        <v>0</v>
      </c>
      <c r="AR58" s="79">
        <v>0</v>
      </c>
      <c r="AS58" s="79"/>
      <c r="AT58" s="79"/>
      <c r="AU58" s="79"/>
      <c r="AV58" s="79"/>
      <c r="AW58" s="79"/>
      <c r="AX58" s="79"/>
      <c r="AY58" s="79"/>
      <c r="AZ58" s="79"/>
      <c r="BA58">
        <v>2</v>
      </c>
      <c r="BB58" s="78" t="str">
        <f>REPLACE(INDEX(GroupVertices[Group],MATCH(Edges[[#This Row],[Vertex 1]],GroupVertices[Vertex],0)),1,1,"")</f>
        <v>7</v>
      </c>
      <c r="BC58" s="78" t="str">
        <f>REPLACE(INDEX(GroupVertices[Group],MATCH(Edges[[#This Row],[Vertex 2]],GroupVertices[Vertex],0)),1,1,"")</f>
        <v>7</v>
      </c>
      <c r="BD58" s="48">
        <v>0</v>
      </c>
      <c r="BE58" s="49">
        <v>0</v>
      </c>
      <c r="BF58" s="48">
        <v>0</v>
      </c>
      <c r="BG58" s="49">
        <v>0</v>
      </c>
      <c r="BH58" s="48">
        <v>0</v>
      </c>
      <c r="BI58" s="49">
        <v>0</v>
      </c>
      <c r="BJ58" s="48">
        <v>9</v>
      </c>
      <c r="BK58" s="49">
        <v>100</v>
      </c>
      <c r="BL58" s="48">
        <v>9</v>
      </c>
    </row>
    <row r="59" spans="1:64" ht="15">
      <c r="A59" s="64" t="s">
        <v>232</v>
      </c>
      <c r="B59" s="64" t="s">
        <v>351</v>
      </c>
      <c r="C59" s="65" t="s">
        <v>3915</v>
      </c>
      <c r="D59" s="66">
        <v>3</v>
      </c>
      <c r="E59" s="67" t="s">
        <v>132</v>
      </c>
      <c r="F59" s="68">
        <v>35</v>
      </c>
      <c r="G59" s="65"/>
      <c r="H59" s="69"/>
      <c r="I59" s="70"/>
      <c r="J59" s="70"/>
      <c r="K59" s="34" t="s">
        <v>65</v>
      </c>
      <c r="L59" s="77">
        <v>59</v>
      </c>
      <c r="M59" s="77"/>
      <c r="N59" s="72"/>
      <c r="O59" s="79" t="s">
        <v>419</v>
      </c>
      <c r="P59" s="81">
        <v>43735.458645833336</v>
      </c>
      <c r="Q59" s="79" t="s">
        <v>442</v>
      </c>
      <c r="R59" s="79"/>
      <c r="S59" s="79"/>
      <c r="T59" s="79"/>
      <c r="U59" s="79"/>
      <c r="V59" s="82" t="s">
        <v>689</v>
      </c>
      <c r="W59" s="81">
        <v>43735.458645833336</v>
      </c>
      <c r="X59" s="82" t="s">
        <v>801</v>
      </c>
      <c r="Y59" s="79"/>
      <c r="Z59" s="79"/>
      <c r="AA59" s="85" t="s">
        <v>977</v>
      </c>
      <c r="AB59" s="85" t="s">
        <v>975</v>
      </c>
      <c r="AC59" s="79" t="b">
        <v>0</v>
      </c>
      <c r="AD59" s="79">
        <v>0</v>
      </c>
      <c r="AE59" s="85" t="s">
        <v>1174</v>
      </c>
      <c r="AF59" s="79" t="b">
        <v>0</v>
      </c>
      <c r="AG59" s="79" t="s">
        <v>1216</v>
      </c>
      <c r="AH59" s="79"/>
      <c r="AI59" s="85" t="s">
        <v>1166</v>
      </c>
      <c r="AJ59" s="79" t="b">
        <v>0</v>
      </c>
      <c r="AK59" s="79">
        <v>0</v>
      </c>
      <c r="AL59" s="85" t="s">
        <v>1166</v>
      </c>
      <c r="AM59" s="79" t="s">
        <v>1232</v>
      </c>
      <c r="AN59" s="79" t="b">
        <v>0</v>
      </c>
      <c r="AO59" s="85" t="s">
        <v>975</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v>0</v>
      </c>
      <c r="BE59" s="49">
        <v>0</v>
      </c>
      <c r="BF59" s="48">
        <v>0</v>
      </c>
      <c r="BG59" s="49">
        <v>0</v>
      </c>
      <c r="BH59" s="48">
        <v>0</v>
      </c>
      <c r="BI59" s="49">
        <v>0</v>
      </c>
      <c r="BJ59" s="48">
        <v>26</v>
      </c>
      <c r="BK59" s="49">
        <v>100</v>
      </c>
      <c r="BL59" s="48">
        <v>26</v>
      </c>
    </row>
    <row r="60" spans="1:64" ht="15">
      <c r="A60" s="64" t="s">
        <v>233</v>
      </c>
      <c r="B60" s="64" t="s">
        <v>332</v>
      </c>
      <c r="C60" s="65" t="s">
        <v>3915</v>
      </c>
      <c r="D60" s="66">
        <v>3</v>
      </c>
      <c r="E60" s="67" t="s">
        <v>132</v>
      </c>
      <c r="F60" s="68">
        <v>35</v>
      </c>
      <c r="G60" s="65"/>
      <c r="H60" s="69"/>
      <c r="I60" s="70"/>
      <c r="J60" s="70"/>
      <c r="K60" s="34" t="s">
        <v>65</v>
      </c>
      <c r="L60" s="77">
        <v>60</v>
      </c>
      <c r="M60" s="77"/>
      <c r="N60" s="72"/>
      <c r="O60" s="79" t="s">
        <v>419</v>
      </c>
      <c r="P60" s="81">
        <v>43735.71207175926</v>
      </c>
      <c r="Q60" s="79" t="s">
        <v>443</v>
      </c>
      <c r="R60" s="79"/>
      <c r="S60" s="79"/>
      <c r="T60" s="79"/>
      <c r="U60" s="79"/>
      <c r="V60" s="82" t="s">
        <v>690</v>
      </c>
      <c r="W60" s="81">
        <v>43735.71207175926</v>
      </c>
      <c r="X60" s="82" t="s">
        <v>802</v>
      </c>
      <c r="Y60" s="79"/>
      <c r="Z60" s="79"/>
      <c r="AA60" s="85" t="s">
        <v>978</v>
      </c>
      <c r="AB60" s="85" t="s">
        <v>1110</v>
      </c>
      <c r="AC60" s="79" t="b">
        <v>0</v>
      </c>
      <c r="AD60" s="79">
        <v>0</v>
      </c>
      <c r="AE60" s="85" t="s">
        <v>1169</v>
      </c>
      <c r="AF60" s="79" t="b">
        <v>0</v>
      </c>
      <c r="AG60" s="79" t="s">
        <v>1216</v>
      </c>
      <c r="AH60" s="79"/>
      <c r="AI60" s="85" t="s">
        <v>1166</v>
      </c>
      <c r="AJ60" s="79" t="b">
        <v>0</v>
      </c>
      <c r="AK60" s="79">
        <v>0</v>
      </c>
      <c r="AL60" s="85" t="s">
        <v>1166</v>
      </c>
      <c r="AM60" s="79" t="s">
        <v>1234</v>
      </c>
      <c r="AN60" s="79" t="b">
        <v>0</v>
      </c>
      <c r="AO60" s="85" t="s">
        <v>1110</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4</v>
      </c>
      <c r="BD60" s="48"/>
      <c r="BE60" s="49"/>
      <c r="BF60" s="48"/>
      <c r="BG60" s="49"/>
      <c r="BH60" s="48"/>
      <c r="BI60" s="49"/>
      <c r="BJ60" s="48"/>
      <c r="BK60" s="49"/>
      <c r="BL60" s="48"/>
    </row>
    <row r="61" spans="1:64" ht="15">
      <c r="A61" s="64" t="s">
        <v>233</v>
      </c>
      <c r="B61" s="64" t="s">
        <v>232</v>
      </c>
      <c r="C61" s="65" t="s">
        <v>3915</v>
      </c>
      <c r="D61" s="66">
        <v>3</v>
      </c>
      <c r="E61" s="67" t="s">
        <v>132</v>
      </c>
      <c r="F61" s="68">
        <v>35</v>
      </c>
      <c r="G61" s="65"/>
      <c r="H61" s="69"/>
      <c r="I61" s="70"/>
      <c r="J61" s="70"/>
      <c r="K61" s="34" t="s">
        <v>66</v>
      </c>
      <c r="L61" s="77">
        <v>61</v>
      </c>
      <c r="M61" s="77"/>
      <c r="N61" s="72"/>
      <c r="O61" s="79" t="s">
        <v>420</v>
      </c>
      <c r="P61" s="81">
        <v>43735.71207175926</v>
      </c>
      <c r="Q61" s="79" t="s">
        <v>443</v>
      </c>
      <c r="R61" s="79"/>
      <c r="S61" s="79"/>
      <c r="T61" s="79"/>
      <c r="U61" s="79"/>
      <c r="V61" s="82" t="s">
        <v>690</v>
      </c>
      <c r="W61" s="81">
        <v>43735.71207175926</v>
      </c>
      <c r="X61" s="82" t="s">
        <v>802</v>
      </c>
      <c r="Y61" s="79"/>
      <c r="Z61" s="79"/>
      <c r="AA61" s="85" t="s">
        <v>978</v>
      </c>
      <c r="AB61" s="85" t="s">
        <v>1110</v>
      </c>
      <c r="AC61" s="79" t="b">
        <v>0</v>
      </c>
      <c r="AD61" s="79">
        <v>0</v>
      </c>
      <c r="AE61" s="85" t="s">
        <v>1169</v>
      </c>
      <c r="AF61" s="79" t="b">
        <v>0</v>
      </c>
      <c r="AG61" s="79" t="s">
        <v>1216</v>
      </c>
      <c r="AH61" s="79"/>
      <c r="AI61" s="85" t="s">
        <v>1166</v>
      </c>
      <c r="AJ61" s="79" t="b">
        <v>0</v>
      </c>
      <c r="AK61" s="79">
        <v>0</v>
      </c>
      <c r="AL61" s="85" t="s">
        <v>1166</v>
      </c>
      <c r="AM61" s="79" t="s">
        <v>1234</v>
      </c>
      <c r="AN61" s="79" t="b">
        <v>0</v>
      </c>
      <c r="AO61" s="85" t="s">
        <v>1110</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2</v>
      </c>
      <c r="BE61" s="49">
        <v>9.090909090909092</v>
      </c>
      <c r="BF61" s="48">
        <v>0</v>
      </c>
      <c r="BG61" s="49">
        <v>0</v>
      </c>
      <c r="BH61" s="48">
        <v>0</v>
      </c>
      <c r="BI61" s="49">
        <v>0</v>
      </c>
      <c r="BJ61" s="48">
        <v>20</v>
      </c>
      <c r="BK61" s="49">
        <v>90.9090909090909</v>
      </c>
      <c r="BL61" s="48">
        <v>22</v>
      </c>
    </row>
    <row r="62" spans="1:64" ht="15">
      <c r="A62" s="64" t="s">
        <v>232</v>
      </c>
      <c r="B62" s="64" t="s">
        <v>233</v>
      </c>
      <c r="C62" s="65" t="s">
        <v>3915</v>
      </c>
      <c r="D62" s="66">
        <v>3</v>
      </c>
      <c r="E62" s="67" t="s">
        <v>132</v>
      </c>
      <c r="F62" s="68">
        <v>35</v>
      </c>
      <c r="G62" s="65"/>
      <c r="H62" s="69"/>
      <c r="I62" s="70"/>
      <c r="J62" s="70"/>
      <c r="K62" s="34" t="s">
        <v>66</v>
      </c>
      <c r="L62" s="77">
        <v>62</v>
      </c>
      <c r="M62" s="77"/>
      <c r="N62" s="72"/>
      <c r="O62" s="79" t="s">
        <v>420</v>
      </c>
      <c r="P62" s="81">
        <v>43736.34780092593</v>
      </c>
      <c r="Q62" s="79" t="s">
        <v>444</v>
      </c>
      <c r="R62" s="79"/>
      <c r="S62" s="79"/>
      <c r="T62" s="79"/>
      <c r="U62" s="79"/>
      <c r="V62" s="82" t="s">
        <v>689</v>
      </c>
      <c r="W62" s="81">
        <v>43736.34780092593</v>
      </c>
      <c r="X62" s="82" t="s">
        <v>803</v>
      </c>
      <c r="Y62" s="79"/>
      <c r="Z62" s="79"/>
      <c r="AA62" s="85" t="s">
        <v>979</v>
      </c>
      <c r="AB62" s="85" t="s">
        <v>978</v>
      </c>
      <c r="AC62" s="79" t="b">
        <v>0</v>
      </c>
      <c r="AD62" s="79">
        <v>1</v>
      </c>
      <c r="AE62" s="85" t="s">
        <v>1175</v>
      </c>
      <c r="AF62" s="79" t="b">
        <v>0</v>
      </c>
      <c r="AG62" s="79" t="s">
        <v>1216</v>
      </c>
      <c r="AH62" s="79"/>
      <c r="AI62" s="85" t="s">
        <v>1166</v>
      </c>
      <c r="AJ62" s="79" t="b">
        <v>0</v>
      </c>
      <c r="AK62" s="79">
        <v>0</v>
      </c>
      <c r="AL62" s="85" t="s">
        <v>1166</v>
      </c>
      <c r="AM62" s="79" t="s">
        <v>1232</v>
      </c>
      <c r="AN62" s="79" t="b">
        <v>0</v>
      </c>
      <c r="AO62" s="85" t="s">
        <v>978</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v>0</v>
      </c>
      <c r="BE62" s="49">
        <v>0</v>
      </c>
      <c r="BF62" s="48">
        <v>0</v>
      </c>
      <c r="BG62" s="49">
        <v>0</v>
      </c>
      <c r="BH62" s="48">
        <v>0</v>
      </c>
      <c r="BI62" s="49">
        <v>0</v>
      </c>
      <c r="BJ62" s="48">
        <v>12</v>
      </c>
      <c r="BK62" s="49">
        <v>100</v>
      </c>
      <c r="BL62" s="48">
        <v>12</v>
      </c>
    </row>
    <row r="63" spans="1:64" ht="15">
      <c r="A63" s="64" t="s">
        <v>234</v>
      </c>
      <c r="B63" s="64" t="s">
        <v>234</v>
      </c>
      <c r="C63" s="65" t="s">
        <v>3915</v>
      </c>
      <c r="D63" s="66">
        <v>3</v>
      </c>
      <c r="E63" s="67" t="s">
        <v>132</v>
      </c>
      <c r="F63" s="68">
        <v>35</v>
      </c>
      <c r="G63" s="65"/>
      <c r="H63" s="69"/>
      <c r="I63" s="70"/>
      <c r="J63" s="70"/>
      <c r="K63" s="34" t="s">
        <v>65</v>
      </c>
      <c r="L63" s="77">
        <v>63</v>
      </c>
      <c r="M63" s="77"/>
      <c r="N63" s="72"/>
      <c r="O63" s="79" t="s">
        <v>176</v>
      </c>
      <c r="P63" s="81">
        <v>43736.389502314814</v>
      </c>
      <c r="Q63" s="79" t="s">
        <v>445</v>
      </c>
      <c r="R63" s="79"/>
      <c r="S63" s="79"/>
      <c r="T63" s="79"/>
      <c r="U63" s="79"/>
      <c r="V63" s="82" t="s">
        <v>691</v>
      </c>
      <c r="W63" s="81">
        <v>43736.389502314814</v>
      </c>
      <c r="X63" s="82" t="s">
        <v>804</v>
      </c>
      <c r="Y63" s="79"/>
      <c r="Z63" s="79"/>
      <c r="AA63" s="85" t="s">
        <v>980</v>
      </c>
      <c r="AB63" s="79"/>
      <c r="AC63" s="79" t="b">
        <v>0</v>
      </c>
      <c r="AD63" s="79">
        <v>1</v>
      </c>
      <c r="AE63" s="85" t="s">
        <v>1166</v>
      </c>
      <c r="AF63" s="79" t="b">
        <v>0</v>
      </c>
      <c r="AG63" s="79" t="s">
        <v>1216</v>
      </c>
      <c r="AH63" s="79"/>
      <c r="AI63" s="85" t="s">
        <v>1166</v>
      </c>
      <c r="AJ63" s="79" t="b">
        <v>0</v>
      </c>
      <c r="AK63" s="79">
        <v>0</v>
      </c>
      <c r="AL63" s="85" t="s">
        <v>1166</v>
      </c>
      <c r="AM63" s="79" t="s">
        <v>1232</v>
      </c>
      <c r="AN63" s="79" t="b">
        <v>0</v>
      </c>
      <c r="AO63" s="85" t="s">
        <v>980</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v>1</v>
      </c>
      <c r="BE63" s="49">
        <v>6.25</v>
      </c>
      <c r="BF63" s="48">
        <v>0</v>
      </c>
      <c r="BG63" s="49">
        <v>0</v>
      </c>
      <c r="BH63" s="48">
        <v>0</v>
      </c>
      <c r="BI63" s="49">
        <v>0</v>
      </c>
      <c r="BJ63" s="48">
        <v>15</v>
      </c>
      <c r="BK63" s="49">
        <v>93.75</v>
      </c>
      <c r="BL63" s="48">
        <v>16</v>
      </c>
    </row>
    <row r="64" spans="1:64" ht="15">
      <c r="A64" s="64" t="s">
        <v>235</v>
      </c>
      <c r="B64" s="64" t="s">
        <v>235</v>
      </c>
      <c r="C64" s="65" t="s">
        <v>3915</v>
      </c>
      <c r="D64" s="66">
        <v>3</v>
      </c>
      <c r="E64" s="67" t="s">
        <v>132</v>
      </c>
      <c r="F64" s="68">
        <v>35</v>
      </c>
      <c r="G64" s="65"/>
      <c r="H64" s="69"/>
      <c r="I64" s="70"/>
      <c r="J64" s="70"/>
      <c r="K64" s="34" t="s">
        <v>65</v>
      </c>
      <c r="L64" s="77">
        <v>64</v>
      </c>
      <c r="M64" s="77"/>
      <c r="N64" s="72"/>
      <c r="O64" s="79" t="s">
        <v>176</v>
      </c>
      <c r="P64" s="81">
        <v>43736.48793981481</v>
      </c>
      <c r="Q64" s="79" t="s">
        <v>446</v>
      </c>
      <c r="R64" s="79" t="s">
        <v>575</v>
      </c>
      <c r="S64" s="79" t="s">
        <v>606</v>
      </c>
      <c r="T64" s="79"/>
      <c r="U64" s="79"/>
      <c r="V64" s="82" t="s">
        <v>692</v>
      </c>
      <c r="W64" s="81">
        <v>43736.48793981481</v>
      </c>
      <c r="X64" s="82" t="s">
        <v>805</v>
      </c>
      <c r="Y64" s="79"/>
      <c r="Z64" s="79"/>
      <c r="AA64" s="85" t="s">
        <v>981</v>
      </c>
      <c r="AB64" s="79"/>
      <c r="AC64" s="79" t="b">
        <v>0</v>
      </c>
      <c r="AD64" s="79">
        <v>0</v>
      </c>
      <c r="AE64" s="85" t="s">
        <v>1166</v>
      </c>
      <c r="AF64" s="79" t="b">
        <v>0</v>
      </c>
      <c r="AG64" s="79" t="s">
        <v>1221</v>
      </c>
      <c r="AH64" s="79"/>
      <c r="AI64" s="85" t="s">
        <v>1166</v>
      </c>
      <c r="AJ64" s="79" t="b">
        <v>0</v>
      </c>
      <c r="AK64" s="79">
        <v>0</v>
      </c>
      <c r="AL64" s="85" t="s">
        <v>1166</v>
      </c>
      <c r="AM64" s="79" t="s">
        <v>1232</v>
      </c>
      <c r="AN64" s="79" t="b">
        <v>0</v>
      </c>
      <c r="AO64" s="85" t="s">
        <v>981</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72</v>
      </c>
      <c r="BK64" s="49">
        <v>100</v>
      </c>
      <c r="BL64" s="48">
        <v>72</v>
      </c>
    </row>
    <row r="65" spans="1:64" ht="15">
      <c r="A65" s="64" t="s">
        <v>236</v>
      </c>
      <c r="B65" s="64" t="s">
        <v>332</v>
      </c>
      <c r="C65" s="65" t="s">
        <v>3915</v>
      </c>
      <c r="D65" s="66">
        <v>3</v>
      </c>
      <c r="E65" s="67" t="s">
        <v>132</v>
      </c>
      <c r="F65" s="68">
        <v>35</v>
      </c>
      <c r="G65" s="65"/>
      <c r="H65" s="69"/>
      <c r="I65" s="70"/>
      <c r="J65" s="70"/>
      <c r="K65" s="34" t="s">
        <v>65</v>
      </c>
      <c r="L65" s="77">
        <v>65</v>
      </c>
      <c r="M65" s="77"/>
      <c r="N65" s="72"/>
      <c r="O65" s="79" t="s">
        <v>419</v>
      </c>
      <c r="P65" s="81">
        <v>43736.68814814815</v>
      </c>
      <c r="Q65" s="79" t="s">
        <v>447</v>
      </c>
      <c r="R65" s="79"/>
      <c r="S65" s="79"/>
      <c r="T65" s="79" t="s">
        <v>623</v>
      </c>
      <c r="U65" s="79"/>
      <c r="V65" s="82" t="s">
        <v>693</v>
      </c>
      <c r="W65" s="81">
        <v>43736.68814814815</v>
      </c>
      <c r="X65" s="82" t="s">
        <v>806</v>
      </c>
      <c r="Y65" s="79"/>
      <c r="Z65" s="79"/>
      <c r="AA65" s="85" t="s">
        <v>982</v>
      </c>
      <c r="AB65" s="79"/>
      <c r="AC65" s="79" t="b">
        <v>0</v>
      </c>
      <c r="AD65" s="79">
        <v>0</v>
      </c>
      <c r="AE65" s="85" t="s">
        <v>1166</v>
      </c>
      <c r="AF65" s="79" t="b">
        <v>0</v>
      </c>
      <c r="AG65" s="79" t="s">
        <v>1216</v>
      </c>
      <c r="AH65" s="79"/>
      <c r="AI65" s="85" t="s">
        <v>1166</v>
      </c>
      <c r="AJ65" s="79" t="b">
        <v>0</v>
      </c>
      <c r="AK65" s="79">
        <v>1</v>
      </c>
      <c r="AL65" s="85" t="s">
        <v>1111</v>
      </c>
      <c r="AM65" s="79" t="s">
        <v>1234</v>
      </c>
      <c r="AN65" s="79" t="b">
        <v>0</v>
      </c>
      <c r="AO65" s="85" t="s">
        <v>1111</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4</v>
      </c>
      <c r="BD65" s="48"/>
      <c r="BE65" s="49"/>
      <c r="BF65" s="48"/>
      <c r="BG65" s="49"/>
      <c r="BH65" s="48"/>
      <c r="BI65" s="49"/>
      <c r="BJ65" s="48"/>
      <c r="BK65" s="49"/>
      <c r="BL65" s="48"/>
    </row>
    <row r="66" spans="1:64" ht="15">
      <c r="A66" s="64" t="s">
        <v>236</v>
      </c>
      <c r="B66" s="64" t="s">
        <v>301</v>
      </c>
      <c r="C66" s="65" t="s">
        <v>3915</v>
      </c>
      <c r="D66" s="66">
        <v>3</v>
      </c>
      <c r="E66" s="67" t="s">
        <v>132</v>
      </c>
      <c r="F66" s="68">
        <v>35</v>
      </c>
      <c r="G66" s="65"/>
      <c r="H66" s="69"/>
      <c r="I66" s="70"/>
      <c r="J66" s="70"/>
      <c r="K66" s="34" t="s">
        <v>65</v>
      </c>
      <c r="L66" s="77">
        <v>66</v>
      </c>
      <c r="M66" s="77"/>
      <c r="N66" s="72"/>
      <c r="O66" s="79" t="s">
        <v>419</v>
      </c>
      <c r="P66" s="81">
        <v>43736.68814814815</v>
      </c>
      <c r="Q66" s="79" t="s">
        <v>447</v>
      </c>
      <c r="R66" s="79"/>
      <c r="S66" s="79"/>
      <c r="T66" s="79" t="s">
        <v>623</v>
      </c>
      <c r="U66" s="79"/>
      <c r="V66" s="82" t="s">
        <v>693</v>
      </c>
      <c r="W66" s="81">
        <v>43736.68814814815</v>
      </c>
      <c r="X66" s="82" t="s">
        <v>806</v>
      </c>
      <c r="Y66" s="79"/>
      <c r="Z66" s="79"/>
      <c r="AA66" s="85" t="s">
        <v>982</v>
      </c>
      <c r="AB66" s="79"/>
      <c r="AC66" s="79" t="b">
        <v>0</v>
      </c>
      <c r="AD66" s="79">
        <v>0</v>
      </c>
      <c r="AE66" s="85" t="s">
        <v>1166</v>
      </c>
      <c r="AF66" s="79" t="b">
        <v>0</v>
      </c>
      <c r="AG66" s="79" t="s">
        <v>1216</v>
      </c>
      <c r="AH66" s="79"/>
      <c r="AI66" s="85" t="s">
        <v>1166</v>
      </c>
      <c r="AJ66" s="79" t="b">
        <v>0</v>
      </c>
      <c r="AK66" s="79">
        <v>1</v>
      </c>
      <c r="AL66" s="85" t="s">
        <v>1111</v>
      </c>
      <c r="AM66" s="79" t="s">
        <v>1234</v>
      </c>
      <c r="AN66" s="79" t="b">
        <v>0</v>
      </c>
      <c r="AO66" s="85" t="s">
        <v>1111</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v>0</v>
      </c>
      <c r="BE66" s="49">
        <v>0</v>
      </c>
      <c r="BF66" s="48">
        <v>1</v>
      </c>
      <c r="BG66" s="49">
        <v>5.555555555555555</v>
      </c>
      <c r="BH66" s="48">
        <v>0</v>
      </c>
      <c r="BI66" s="49">
        <v>0</v>
      </c>
      <c r="BJ66" s="48">
        <v>17</v>
      </c>
      <c r="BK66" s="49">
        <v>94.44444444444444</v>
      </c>
      <c r="BL66" s="48">
        <v>18</v>
      </c>
    </row>
    <row r="67" spans="1:64" ht="15">
      <c r="A67" s="64" t="s">
        <v>237</v>
      </c>
      <c r="B67" s="64" t="s">
        <v>332</v>
      </c>
      <c r="C67" s="65" t="s">
        <v>3915</v>
      </c>
      <c r="D67" s="66">
        <v>3</v>
      </c>
      <c r="E67" s="67" t="s">
        <v>132</v>
      </c>
      <c r="F67" s="68">
        <v>35</v>
      </c>
      <c r="G67" s="65"/>
      <c r="H67" s="69"/>
      <c r="I67" s="70"/>
      <c r="J67" s="70"/>
      <c r="K67" s="34" t="s">
        <v>65</v>
      </c>
      <c r="L67" s="77">
        <v>67</v>
      </c>
      <c r="M67" s="77"/>
      <c r="N67" s="72"/>
      <c r="O67" s="79" t="s">
        <v>419</v>
      </c>
      <c r="P67" s="81">
        <v>43736.94878472222</v>
      </c>
      <c r="Q67" s="79" t="s">
        <v>448</v>
      </c>
      <c r="R67" s="82" t="s">
        <v>576</v>
      </c>
      <c r="S67" s="79" t="s">
        <v>607</v>
      </c>
      <c r="T67" s="79"/>
      <c r="U67" s="79"/>
      <c r="V67" s="82" t="s">
        <v>694</v>
      </c>
      <c r="W67" s="81">
        <v>43736.94878472222</v>
      </c>
      <c r="X67" s="82" t="s">
        <v>807</v>
      </c>
      <c r="Y67" s="79"/>
      <c r="Z67" s="79"/>
      <c r="AA67" s="85" t="s">
        <v>983</v>
      </c>
      <c r="AB67" s="79"/>
      <c r="AC67" s="79" t="b">
        <v>0</v>
      </c>
      <c r="AD67" s="79">
        <v>3</v>
      </c>
      <c r="AE67" s="85" t="s">
        <v>1166</v>
      </c>
      <c r="AF67" s="79" t="b">
        <v>0</v>
      </c>
      <c r="AG67" s="79" t="s">
        <v>1216</v>
      </c>
      <c r="AH67" s="79"/>
      <c r="AI67" s="85" t="s">
        <v>1166</v>
      </c>
      <c r="AJ67" s="79" t="b">
        <v>0</v>
      </c>
      <c r="AK67" s="79">
        <v>0</v>
      </c>
      <c r="AL67" s="85" t="s">
        <v>1166</v>
      </c>
      <c r="AM67" s="79" t="s">
        <v>1232</v>
      </c>
      <c r="AN67" s="79" t="b">
        <v>0</v>
      </c>
      <c r="AO67" s="85" t="s">
        <v>983</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1</v>
      </c>
      <c r="BE67" s="49">
        <v>2.380952380952381</v>
      </c>
      <c r="BF67" s="48">
        <v>0</v>
      </c>
      <c r="BG67" s="49">
        <v>0</v>
      </c>
      <c r="BH67" s="48">
        <v>0</v>
      </c>
      <c r="BI67" s="49">
        <v>0</v>
      </c>
      <c r="BJ67" s="48">
        <v>41</v>
      </c>
      <c r="BK67" s="49">
        <v>97.61904761904762</v>
      </c>
      <c r="BL67" s="48">
        <v>42</v>
      </c>
    </row>
    <row r="68" spans="1:64" ht="15">
      <c r="A68" s="64" t="s">
        <v>238</v>
      </c>
      <c r="B68" s="64" t="s">
        <v>352</v>
      </c>
      <c r="C68" s="65" t="s">
        <v>3915</v>
      </c>
      <c r="D68" s="66">
        <v>3</v>
      </c>
      <c r="E68" s="67" t="s">
        <v>132</v>
      </c>
      <c r="F68" s="68">
        <v>35</v>
      </c>
      <c r="G68" s="65"/>
      <c r="H68" s="69"/>
      <c r="I68" s="70"/>
      <c r="J68" s="70"/>
      <c r="K68" s="34" t="s">
        <v>65</v>
      </c>
      <c r="L68" s="77">
        <v>68</v>
      </c>
      <c r="M68" s="77"/>
      <c r="N68" s="72"/>
      <c r="O68" s="79" t="s">
        <v>419</v>
      </c>
      <c r="P68" s="81">
        <v>43737.037453703706</v>
      </c>
      <c r="Q68" s="79" t="s">
        <v>449</v>
      </c>
      <c r="R68" s="79"/>
      <c r="S68" s="79"/>
      <c r="T68" s="79"/>
      <c r="U68" s="79"/>
      <c r="V68" s="82" t="s">
        <v>695</v>
      </c>
      <c r="W68" s="81">
        <v>43737.037453703706</v>
      </c>
      <c r="X68" s="82" t="s">
        <v>808</v>
      </c>
      <c r="Y68" s="79"/>
      <c r="Z68" s="79"/>
      <c r="AA68" s="85" t="s">
        <v>984</v>
      </c>
      <c r="AB68" s="85" t="s">
        <v>1135</v>
      </c>
      <c r="AC68" s="79" t="b">
        <v>0</v>
      </c>
      <c r="AD68" s="79">
        <v>1</v>
      </c>
      <c r="AE68" s="85" t="s">
        <v>1176</v>
      </c>
      <c r="AF68" s="79" t="b">
        <v>0</v>
      </c>
      <c r="AG68" s="79" t="s">
        <v>1222</v>
      </c>
      <c r="AH68" s="79"/>
      <c r="AI68" s="85" t="s">
        <v>1166</v>
      </c>
      <c r="AJ68" s="79" t="b">
        <v>0</v>
      </c>
      <c r="AK68" s="79">
        <v>0</v>
      </c>
      <c r="AL68" s="85" t="s">
        <v>1166</v>
      </c>
      <c r="AM68" s="79" t="s">
        <v>1232</v>
      </c>
      <c r="AN68" s="79" t="b">
        <v>0</v>
      </c>
      <c r="AO68" s="85" t="s">
        <v>1135</v>
      </c>
      <c r="AP68" s="79" t="s">
        <v>176</v>
      </c>
      <c r="AQ68" s="79">
        <v>0</v>
      </c>
      <c r="AR68" s="79">
        <v>0</v>
      </c>
      <c r="AS68" s="79"/>
      <c r="AT68" s="79"/>
      <c r="AU68" s="79"/>
      <c r="AV68" s="79"/>
      <c r="AW68" s="79"/>
      <c r="AX68" s="79"/>
      <c r="AY68" s="79"/>
      <c r="AZ68" s="79"/>
      <c r="BA68">
        <v>1</v>
      </c>
      <c r="BB68" s="78" t="str">
        <f>REPLACE(INDEX(GroupVertices[Group],MATCH(Edges[[#This Row],[Vertex 1]],GroupVertices[Vertex],0)),1,1,"")</f>
        <v>20</v>
      </c>
      <c r="BC68" s="78" t="str">
        <f>REPLACE(INDEX(GroupVertices[Group],MATCH(Edges[[#This Row],[Vertex 2]],GroupVertices[Vertex],0)),1,1,"")</f>
        <v>20</v>
      </c>
      <c r="BD68" s="48"/>
      <c r="BE68" s="49"/>
      <c r="BF68" s="48"/>
      <c r="BG68" s="49"/>
      <c r="BH68" s="48"/>
      <c r="BI68" s="49"/>
      <c r="BJ68" s="48"/>
      <c r="BK68" s="49"/>
      <c r="BL68" s="48"/>
    </row>
    <row r="69" spans="1:64" ht="15">
      <c r="A69" s="64" t="s">
        <v>238</v>
      </c>
      <c r="B69" s="64" t="s">
        <v>353</v>
      </c>
      <c r="C69" s="65" t="s">
        <v>3915</v>
      </c>
      <c r="D69" s="66">
        <v>3</v>
      </c>
      <c r="E69" s="67" t="s">
        <v>132</v>
      </c>
      <c r="F69" s="68">
        <v>35</v>
      </c>
      <c r="G69" s="65"/>
      <c r="H69" s="69"/>
      <c r="I69" s="70"/>
      <c r="J69" s="70"/>
      <c r="K69" s="34" t="s">
        <v>65</v>
      </c>
      <c r="L69" s="77">
        <v>69</v>
      </c>
      <c r="M69" s="77"/>
      <c r="N69" s="72"/>
      <c r="O69" s="79" t="s">
        <v>420</v>
      </c>
      <c r="P69" s="81">
        <v>43737.037453703706</v>
      </c>
      <c r="Q69" s="79" t="s">
        <v>449</v>
      </c>
      <c r="R69" s="79"/>
      <c r="S69" s="79"/>
      <c r="T69" s="79"/>
      <c r="U69" s="79"/>
      <c r="V69" s="82" t="s">
        <v>695</v>
      </c>
      <c r="W69" s="81">
        <v>43737.037453703706</v>
      </c>
      <c r="X69" s="82" t="s">
        <v>808</v>
      </c>
      <c r="Y69" s="79"/>
      <c r="Z69" s="79"/>
      <c r="AA69" s="85" t="s">
        <v>984</v>
      </c>
      <c r="AB69" s="85" t="s">
        <v>1135</v>
      </c>
      <c r="AC69" s="79" t="b">
        <v>0</v>
      </c>
      <c r="AD69" s="79">
        <v>1</v>
      </c>
      <c r="AE69" s="85" t="s">
        <v>1176</v>
      </c>
      <c r="AF69" s="79" t="b">
        <v>0</v>
      </c>
      <c r="AG69" s="79" t="s">
        <v>1222</v>
      </c>
      <c r="AH69" s="79"/>
      <c r="AI69" s="85" t="s">
        <v>1166</v>
      </c>
      <c r="AJ69" s="79" t="b">
        <v>0</v>
      </c>
      <c r="AK69" s="79">
        <v>0</v>
      </c>
      <c r="AL69" s="85" t="s">
        <v>1166</v>
      </c>
      <c r="AM69" s="79" t="s">
        <v>1232</v>
      </c>
      <c r="AN69" s="79" t="b">
        <v>0</v>
      </c>
      <c r="AO69" s="85" t="s">
        <v>1135</v>
      </c>
      <c r="AP69" s="79" t="s">
        <v>176</v>
      </c>
      <c r="AQ69" s="79">
        <v>0</v>
      </c>
      <c r="AR69" s="79">
        <v>0</v>
      </c>
      <c r="AS69" s="79"/>
      <c r="AT69" s="79"/>
      <c r="AU69" s="79"/>
      <c r="AV69" s="79"/>
      <c r="AW69" s="79"/>
      <c r="AX69" s="79"/>
      <c r="AY69" s="79"/>
      <c r="AZ69" s="79"/>
      <c r="BA69">
        <v>1</v>
      </c>
      <c r="BB69" s="78" t="str">
        <f>REPLACE(INDEX(GroupVertices[Group],MATCH(Edges[[#This Row],[Vertex 1]],GroupVertices[Vertex],0)),1,1,"")</f>
        <v>20</v>
      </c>
      <c r="BC69" s="78" t="str">
        <f>REPLACE(INDEX(GroupVertices[Group],MATCH(Edges[[#This Row],[Vertex 2]],GroupVertices[Vertex],0)),1,1,"")</f>
        <v>20</v>
      </c>
      <c r="BD69" s="48">
        <v>0</v>
      </c>
      <c r="BE69" s="49">
        <v>0</v>
      </c>
      <c r="BF69" s="48">
        <v>0</v>
      </c>
      <c r="BG69" s="49">
        <v>0</v>
      </c>
      <c r="BH69" s="48">
        <v>0</v>
      </c>
      <c r="BI69" s="49">
        <v>0</v>
      </c>
      <c r="BJ69" s="48">
        <v>35</v>
      </c>
      <c r="BK69" s="49">
        <v>100</v>
      </c>
      <c r="BL69" s="48">
        <v>35</v>
      </c>
    </row>
    <row r="70" spans="1:64" ht="15">
      <c r="A70" s="64" t="s">
        <v>239</v>
      </c>
      <c r="B70" s="64" t="s">
        <v>239</v>
      </c>
      <c r="C70" s="65" t="s">
        <v>3915</v>
      </c>
      <c r="D70" s="66">
        <v>3</v>
      </c>
      <c r="E70" s="67" t="s">
        <v>132</v>
      </c>
      <c r="F70" s="68">
        <v>35</v>
      </c>
      <c r="G70" s="65"/>
      <c r="H70" s="69"/>
      <c r="I70" s="70"/>
      <c r="J70" s="70"/>
      <c r="K70" s="34" t="s">
        <v>65</v>
      </c>
      <c r="L70" s="77">
        <v>70</v>
      </c>
      <c r="M70" s="77"/>
      <c r="N70" s="72"/>
      <c r="O70" s="79" t="s">
        <v>176</v>
      </c>
      <c r="P70" s="81">
        <v>43737.06888888889</v>
      </c>
      <c r="Q70" s="79" t="s">
        <v>450</v>
      </c>
      <c r="R70" s="79"/>
      <c r="S70" s="79"/>
      <c r="T70" s="79"/>
      <c r="U70" s="79"/>
      <c r="V70" s="82" t="s">
        <v>696</v>
      </c>
      <c r="W70" s="81">
        <v>43737.06888888889</v>
      </c>
      <c r="X70" s="82" t="s">
        <v>809</v>
      </c>
      <c r="Y70" s="79"/>
      <c r="Z70" s="79"/>
      <c r="AA70" s="85" t="s">
        <v>985</v>
      </c>
      <c r="AB70" s="79"/>
      <c r="AC70" s="79" t="b">
        <v>0</v>
      </c>
      <c r="AD70" s="79">
        <v>0</v>
      </c>
      <c r="AE70" s="85" t="s">
        <v>1166</v>
      </c>
      <c r="AF70" s="79" t="b">
        <v>0</v>
      </c>
      <c r="AG70" s="79" t="s">
        <v>1222</v>
      </c>
      <c r="AH70" s="79"/>
      <c r="AI70" s="85" t="s">
        <v>1166</v>
      </c>
      <c r="AJ70" s="79" t="b">
        <v>0</v>
      </c>
      <c r="AK70" s="79">
        <v>0</v>
      </c>
      <c r="AL70" s="85" t="s">
        <v>1166</v>
      </c>
      <c r="AM70" s="79" t="s">
        <v>1233</v>
      </c>
      <c r="AN70" s="79" t="b">
        <v>0</v>
      </c>
      <c r="AO70" s="85" t="s">
        <v>985</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v>0</v>
      </c>
      <c r="BE70" s="49">
        <v>0</v>
      </c>
      <c r="BF70" s="48">
        <v>0</v>
      </c>
      <c r="BG70" s="49">
        <v>0</v>
      </c>
      <c r="BH70" s="48">
        <v>0</v>
      </c>
      <c r="BI70" s="49">
        <v>0</v>
      </c>
      <c r="BJ70" s="48">
        <v>16</v>
      </c>
      <c r="BK70" s="49">
        <v>100</v>
      </c>
      <c r="BL70" s="48">
        <v>16</v>
      </c>
    </row>
    <row r="71" spans="1:64" ht="15">
      <c r="A71" s="64" t="s">
        <v>240</v>
      </c>
      <c r="B71" s="64" t="s">
        <v>354</v>
      </c>
      <c r="C71" s="65" t="s">
        <v>3915</v>
      </c>
      <c r="D71" s="66">
        <v>3</v>
      </c>
      <c r="E71" s="67" t="s">
        <v>132</v>
      </c>
      <c r="F71" s="68">
        <v>35</v>
      </c>
      <c r="G71" s="65"/>
      <c r="H71" s="69"/>
      <c r="I71" s="70"/>
      <c r="J71" s="70"/>
      <c r="K71" s="34" t="s">
        <v>65</v>
      </c>
      <c r="L71" s="77">
        <v>71</v>
      </c>
      <c r="M71" s="77"/>
      <c r="N71" s="72"/>
      <c r="O71" s="79" t="s">
        <v>420</v>
      </c>
      <c r="P71" s="81">
        <v>43737.59103009259</v>
      </c>
      <c r="Q71" s="79" t="s">
        <v>451</v>
      </c>
      <c r="R71" s="82" t="s">
        <v>577</v>
      </c>
      <c r="S71" s="79" t="s">
        <v>608</v>
      </c>
      <c r="T71" s="79"/>
      <c r="U71" s="79"/>
      <c r="V71" s="82" t="s">
        <v>697</v>
      </c>
      <c r="W71" s="81">
        <v>43737.59103009259</v>
      </c>
      <c r="X71" s="82" t="s">
        <v>810</v>
      </c>
      <c r="Y71" s="79"/>
      <c r="Z71" s="79"/>
      <c r="AA71" s="85" t="s">
        <v>986</v>
      </c>
      <c r="AB71" s="85" t="s">
        <v>1136</v>
      </c>
      <c r="AC71" s="79" t="b">
        <v>0</v>
      </c>
      <c r="AD71" s="79">
        <v>2</v>
      </c>
      <c r="AE71" s="85" t="s">
        <v>1177</v>
      </c>
      <c r="AF71" s="79" t="b">
        <v>0</v>
      </c>
      <c r="AG71" s="79" t="s">
        <v>1223</v>
      </c>
      <c r="AH71" s="79"/>
      <c r="AI71" s="85" t="s">
        <v>1166</v>
      </c>
      <c r="AJ71" s="79" t="b">
        <v>0</v>
      </c>
      <c r="AK71" s="79">
        <v>0</v>
      </c>
      <c r="AL71" s="85" t="s">
        <v>1166</v>
      </c>
      <c r="AM71" s="79" t="s">
        <v>1234</v>
      </c>
      <c r="AN71" s="79" t="b">
        <v>0</v>
      </c>
      <c r="AO71" s="85" t="s">
        <v>1136</v>
      </c>
      <c r="AP71" s="79" t="s">
        <v>176</v>
      </c>
      <c r="AQ71" s="79">
        <v>0</v>
      </c>
      <c r="AR71" s="79">
        <v>0</v>
      </c>
      <c r="AS71" s="79"/>
      <c r="AT71" s="79"/>
      <c r="AU71" s="79"/>
      <c r="AV71" s="79"/>
      <c r="AW71" s="79"/>
      <c r="AX71" s="79"/>
      <c r="AY71" s="79"/>
      <c r="AZ71" s="79"/>
      <c r="BA71">
        <v>1</v>
      </c>
      <c r="BB71" s="78" t="str">
        <f>REPLACE(INDEX(GroupVertices[Group],MATCH(Edges[[#This Row],[Vertex 1]],GroupVertices[Vertex],0)),1,1,"")</f>
        <v>30</v>
      </c>
      <c r="BC71" s="78" t="str">
        <f>REPLACE(INDEX(GroupVertices[Group],MATCH(Edges[[#This Row],[Vertex 2]],GroupVertices[Vertex],0)),1,1,"")</f>
        <v>30</v>
      </c>
      <c r="BD71" s="48">
        <v>0</v>
      </c>
      <c r="BE71" s="49">
        <v>0</v>
      </c>
      <c r="BF71" s="48">
        <v>0</v>
      </c>
      <c r="BG71" s="49">
        <v>0</v>
      </c>
      <c r="BH71" s="48">
        <v>0</v>
      </c>
      <c r="BI71" s="49">
        <v>0</v>
      </c>
      <c r="BJ71" s="48">
        <v>17</v>
      </c>
      <c r="BK71" s="49">
        <v>100</v>
      </c>
      <c r="BL71" s="48">
        <v>17</v>
      </c>
    </row>
    <row r="72" spans="1:64" ht="15">
      <c r="A72" s="64" t="s">
        <v>241</v>
      </c>
      <c r="B72" s="64" t="s">
        <v>271</v>
      </c>
      <c r="C72" s="65" t="s">
        <v>3915</v>
      </c>
      <c r="D72" s="66">
        <v>3</v>
      </c>
      <c r="E72" s="67" t="s">
        <v>132</v>
      </c>
      <c r="F72" s="68">
        <v>35</v>
      </c>
      <c r="G72" s="65"/>
      <c r="H72" s="69"/>
      <c r="I72" s="70"/>
      <c r="J72" s="70"/>
      <c r="K72" s="34" t="s">
        <v>65</v>
      </c>
      <c r="L72" s="77">
        <v>72</v>
      </c>
      <c r="M72" s="77"/>
      <c r="N72" s="72"/>
      <c r="O72" s="79" t="s">
        <v>419</v>
      </c>
      <c r="P72" s="81">
        <v>43737.75172453704</v>
      </c>
      <c r="Q72" s="79" t="s">
        <v>452</v>
      </c>
      <c r="R72" s="79"/>
      <c r="S72" s="79"/>
      <c r="T72" s="79"/>
      <c r="U72" s="79"/>
      <c r="V72" s="82" t="s">
        <v>698</v>
      </c>
      <c r="W72" s="81">
        <v>43737.75172453704</v>
      </c>
      <c r="X72" s="82" t="s">
        <v>811</v>
      </c>
      <c r="Y72" s="79"/>
      <c r="Z72" s="79"/>
      <c r="AA72" s="85" t="s">
        <v>987</v>
      </c>
      <c r="AB72" s="79"/>
      <c r="AC72" s="79" t="b">
        <v>0</v>
      </c>
      <c r="AD72" s="79">
        <v>0</v>
      </c>
      <c r="AE72" s="85" t="s">
        <v>1166</v>
      </c>
      <c r="AF72" s="79" t="b">
        <v>1</v>
      </c>
      <c r="AG72" s="79" t="s">
        <v>1224</v>
      </c>
      <c r="AH72" s="79"/>
      <c r="AI72" s="85" t="s">
        <v>1230</v>
      </c>
      <c r="AJ72" s="79" t="b">
        <v>0</v>
      </c>
      <c r="AK72" s="79">
        <v>9</v>
      </c>
      <c r="AL72" s="85" t="s">
        <v>1109</v>
      </c>
      <c r="AM72" s="79" t="s">
        <v>1236</v>
      </c>
      <c r="AN72" s="79" t="b">
        <v>0</v>
      </c>
      <c r="AO72" s="85" t="s">
        <v>1109</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27</v>
      </c>
      <c r="BK72" s="49">
        <v>100</v>
      </c>
      <c r="BL72" s="48">
        <v>27</v>
      </c>
    </row>
    <row r="73" spans="1:64" ht="15">
      <c r="A73" s="64" t="s">
        <v>242</v>
      </c>
      <c r="B73" s="64" t="s">
        <v>242</v>
      </c>
      <c r="C73" s="65" t="s">
        <v>3915</v>
      </c>
      <c r="D73" s="66">
        <v>3</v>
      </c>
      <c r="E73" s="67" t="s">
        <v>132</v>
      </c>
      <c r="F73" s="68">
        <v>35</v>
      </c>
      <c r="G73" s="65"/>
      <c r="H73" s="69"/>
      <c r="I73" s="70"/>
      <c r="J73" s="70"/>
      <c r="K73" s="34" t="s">
        <v>65</v>
      </c>
      <c r="L73" s="77">
        <v>73</v>
      </c>
      <c r="M73" s="77"/>
      <c r="N73" s="72"/>
      <c r="O73" s="79" t="s">
        <v>176</v>
      </c>
      <c r="P73" s="81">
        <v>43738.16704861111</v>
      </c>
      <c r="Q73" s="79" t="s">
        <v>453</v>
      </c>
      <c r="R73" s="82" t="s">
        <v>578</v>
      </c>
      <c r="S73" s="79" t="s">
        <v>607</v>
      </c>
      <c r="T73" s="79"/>
      <c r="U73" s="79"/>
      <c r="V73" s="82" t="s">
        <v>699</v>
      </c>
      <c r="W73" s="81">
        <v>43738.16704861111</v>
      </c>
      <c r="X73" s="82" t="s">
        <v>812</v>
      </c>
      <c r="Y73" s="79"/>
      <c r="Z73" s="79"/>
      <c r="AA73" s="85" t="s">
        <v>988</v>
      </c>
      <c r="AB73" s="79"/>
      <c r="AC73" s="79" t="b">
        <v>0</v>
      </c>
      <c r="AD73" s="79">
        <v>1</v>
      </c>
      <c r="AE73" s="85" t="s">
        <v>1166</v>
      </c>
      <c r="AF73" s="79" t="b">
        <v>0</v>
      </c>
      <c r="AG73" s="79" t="s">
        <v>1216</v>
      </c>
      <c r="AH73" s="79"/>
      <c r="AI73" s="85" t="s">
        <v>1166</v>
      </c>
      <c r="AJ73" s="79" t="b">
        <v>0</v>
      </c>
      <c r="AK73" s="79">
        <v>0</v>
      </c>
      <c r="AL73" s="85" t="s">
        <v>1166</v>
      </c>
      <c r="AM73" s="79" t="s">
        <v>1232</v>
      </c>
      <c r="AN73" s="79" t="b">
        <v>0</v>
      </c>
      <c r="AO73" s="85" t="s">
        <v>988</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v>2</v>
      </c>
      <c r="BE73" s="49">
        <v>11.11111111111111</v>
      </c>
      <c r="BF73" s="48">
        <v>0</v>
      </c>
      <c r="BG73" s="49">
        <v>0</v>
      </c>
      <c r="BH73" s="48">
        <v>0</v>
      </c>
      <c r="BI73" s="49">
        <v>0</v>
      </c>
      <c r="BJ73" s="48">
        <v>16</v>
      </c>
      <c r="BK73" s="49">
        <v>88.88888888888889</v>
      </c>
      <c r="BL73" s="48">
        <v>18</v>
      </c>
    </row>
    <row r="74" spans="1:64" ht="15">
      <c r="A74" s="64" t="s">
        <v>243</v>
      </c>
      <c r="B74" s="64" t="s">
        <v>243</v>
      </c>
      <c r="C74" s="65" t="s">
        <v>3915</v>
      </c>
      <c r="D74" s="66">
        <v>3</v>
      </c>
      <c r="E74" s="67" t="s">
        <v>132</v>
      </c>
      <c r="F74" s="68">
        <v>35</v>
      </c>
      <c r="G74" s="65"/>
      <c r="H74" s="69"/>
      <c r="I74" s="70"/>
      <c r="J74" s="70"/>
      <c r="K74" s="34" t="s">
        <v>65</v>
      </c>
      <c r="L74" s="77">
        <v>74</v>
      </c>
      <c r="M74" s="77"/>
      <c r="N74" s="72"/>
      <c r="O74" s="79" t="s">
        <v>176</v>
      </c>
      <c r="P74" s="81">
        <v>43738.535949074074</v>
      </c>
      <c r="Q74" s="79" t="s">
        <v>454</v>
      </c>
      <c r="R74" s="79"/>
      <c r="S74" s="79"/>
      <c r="T74" s="79"/>
      <c r="U74" s="79"/>
      <c r="V74" s="82" t="s">
        <v>700</v>
      </c>
      <c r="W74" s="81">
        <v>43738.535949074074</v>
      </c>
      <c r="X74" s="82" t="s">
        <v>813</v>
      </c>
      <c r="Y74" s="79"/>
      <c r="Z74" s="79"/>
      <c r="AA74" s="85" t="s">
        <v>989</v>
      </c>
      <c r="AB74" s="79"/>
      <c r="AC74" s="79" t="b">
        <v>0</v>
      </c>
      <c r="AD74" s="79">
        <v>3</v>
      </c>
      <c r="AE74" s="85" t="s">
        <v>1166</v>
      </c>
      <c r="AF74" s="79" t="b">
        <v>0</v>
      </c>
      <c r="AG74" s="79" t="s">
        <v>1220</v>
      </c>
      <c r="AH74" s="79"/>
      <c r="AI74" s="85" t="s">
        <v>1166</v>
      </c>
      <c r="AJ74" s="79" t="b">
        <v>0</v>
      </c>
      <c r="AK74" s="79">
        <v>0</v>
      </c>
      <c r="AL74" s="85" t="s">
        <v>1166</v>
      </c>
      <c r="AM74" s="79" t="s">
        <v>1233</v>
      </c>
      <c r="AN74" s="79" t="b">
        <v>0</v>
      </c>
      <c r="AO74" s="85" t="s">
        <v>989</v>
      </c>
      <c r="AP74" s="79" t="s">
        <v>176</v>
      </c>
      <c r="AQ74" s="79">
        <v>0</v>
      </c>
      <c r="AR74" s="79">
        <v>0</v>
      </c>
      <c r="AS74" s="79" t="s">
        <v>1248</v>
      </c>
      <c r="AT74" s="79" t="s">
        <v>1249</v>
      </c>
      <c r="AU74" s="79" t="s">
        <v>1250</v>
      </c>
      <c r="AV74" s="79" t="s">
        <v>1251</v>
      </c>
      <c r="AW74" s="79" t="s">
        <v>1252</v>
      </c>
      <c r="AX74" s="79" t="s">
        <v>1253</v>
      </c>
      <c r="AY74" s="79" t="s">
        <v>1254</v>
      </c>
      <c r="AZ74" s="82" t="s">
        <v>1255</v>
      </c>
      <c r="BA74">
        <v>1</v>
      </c>
      <c r="BB74" s="78" t="str">
        <f>REPLACE(INDEX(GroupVertices[Group],MATCH(Edges[[#This Row],[Vertex 1]],GroupVertices[Vertex],0)),1,1,"")</f>
        <v>5</v>
      </c>
      <c r="BC74" s="78" t="str">
        <f>REPLACE(INDEX(GroupVertices[Group],MATCH(Edges[[#This Row],[Vertex 2]],GroupVertices[Vertex],0)),1,1,"")</f>
        <v>5</v>
      </c>
      <c r="BD74" s="48">
        <v>0</v>
      </c>
      <c r="BE74" s="49">
        <v>0</v>
      </c>
      <c r="BF74" s="48">
        <v>0</v>
      </c>
      <c r="BG74" s="49">
        <v>0</v>
      </c>
      <c r="BH74" s="48">
        <v>0</v>
      </c>
      <c r="BI74" s="49">
        <v>0</v>
      </c>
      <c r="BJ74" s="48">
        <v>25</v>
      </c>
      <c r="BK74" s="49">
        <v>100</v>
      </c>
      <c r="BL74" s="48">
        <v>25</v>
      </c>
    </row>
    <row r="75" spans="1:64" ht="15">
      <c r="A75" s="64" t="s">
        <v>244</v>
      </c>
      <c r="B75" s="64" t="s">
        <v>316</v>
      </c>
      <c r="C75" s="65" t="s">
        <v>3915</v>
      </c>
      <c r="D75" s="66">
        <v>3</v>
      </c>
      <c r="E75" s="67" t="s">
        <v>132</v>
      </c>
      <c r="F75" s="68">
        <v>35</v>
      </c>
      <c r="G75" s="65"/>
      <c r="H75" s="69"/>
      <c r="I75" s="70"/>
      <c r="J75" s="70"/>
      <c r="K75" s="34" t="s">
        <v>65</v>
      </c>
      <c r="L75" s="77">
        <v>75</v>
      </c>
      <c r="M75" s="77"/>
      <c r="N75" s="72"/>
      <c r="O75" s="79" t="s">
        <v>419</v>
      </c>
      <c r="P75" s="81">
        <v>43738.63171296296</v>
      </c>
      <c r="Q75" s="79" t="s">
        <v>455</v>
      </c>
      <c r="R75" s="79"/>
      <c r="S75" s="79"/>
      <c r="T75" s="79"/>
      <c r="U75" s="79"/>
      <c r="V75" s="82" t="s">
        <v>701</v>
      </c>
      <c r="W75" s="81">
        <v>43738.63171296296</v>
      </c>
      <c r="X75" s="82" t="s">
        <v>814</v>
      </c>
      <c r="Y75" s="79"/>
      <c r="Z75" s="79"/>
      <c r="AA75" s="85" t="s">
        <v>990</v>
      </c>
      <c r="AB75" s="79"/>
      <c r="AC75" s="79" t="b">
        <v>0</v>
      </c>
      <c r="AD75" s="79">
        <v>0</v>
      </c>
      <c r="AE75" s="85" t="s">
        <v>1166</v>
      </c>
      <c r="AF75" s="79" t="b">
        <v>0</v>
      </c>
      <c r="AG75" s="79" t="s">
        <v>1216</v>
      </c>
      <c r="AH75" s="79"/>
      <c r="AI75" s="85" t="s">
        <v>1166</v>
      </c>
      <c r="AJ75" s="79" t="b">
        <v>0</v>
      </c>
      <c r="AK75" s="79">
        <v>42</v>
      </c>
      <c r="AL75" s="85" t="s">
        <v>1090</v>
      </c>
      <c r="AM75" s="79" t="s">
        <v>1233</v>
      </c>
      <c r="AN75" s="79" t="b">
        <v>0</v>
      </c>
      <c r="AO75" s="85" t="s">
        <v>1090</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1</v>
      </c>
      <c r="BG75" s="49">
        <v>3.7037037037037037</v>
      </c>
      <c r="BH75" s="48">
        <v>0</v>
      </c>
      <c r="BI75" s="49">
        <v>0</v>
      </c>
      <c r="BJ75" s="48">
        <v>26</v>
      </c>
      <c r="BK75" s="49">
        <v>96.29629629629629</v>
      </c>
      <c r="BL75" s="48">
        <v>27</v>
      </c>
    </row>
    <row r="76" spans="1:64" ht="15">
      <c r="A76" s="64" t="s">
        <v>245</v>
      </c>
      <c r="B76" s="64" t="s">
        <v>310</v>
      </c>
      <c r="C76" s="65" t="s">
        <v>3915</v>
      </c>
      <c r="D76" s="66">
        <v>3</v>
      </c>
      <c r="E76" s="67" t="s">
        <v>132</v>
      </c>
      <c r="F76" s="68">
        <v>35</v>
      </c>
      <c r="G76" s="65"/>
      <c r="H76" s="69"/>
      <c r="I76" s="70"/>
      <c r="J76" s="70"/>
      <c r="K76" s="34" t="s">
        <v>65</v>
      </c>
      <c r="L76" s="77">
        <v>76</v>
      </c>
      <c r="M76" s="77"/>
      <c r="N76" s="72"/>
      <c r="O76" s="79" t="s">
        <v>419</v>
      </c>
      <c r="P76" s="81">
        <v>43738.88570601852</v>
      </c>
      <c r="Q76" s="79" t="s">
        <v>456</v>
      </c>
      <c r="R76" s="79"/>
      <c r="S76" s="79"/>
      <c r="T76" s="79" t="s">
        <v>624</v>
      </c>
      <c r="U76" s="82" t="s">
        <v>652</v>
      </c>
      <c r="V76" s="82" t="s">
        <v>652</v>
      </c>
      <c r="W76" s="81">
        <v>43738.88570601852</v>
      </c>
      <c r="X76" s="82" t="s">
        <v>815</v>
      </c>
      <c r="Y76" s="79"/>
      <c r="Z76" s="79"/>
      <c r="AA76" s="85" t="s">
        <v>991</v>
      </c>
      <c r="AB76" s="79"/>
      <c r="AC76" s="79" t="b">
        <v>0</v>
      </c>
      <c r="AD76" s="79">
        <v>1</v>
      </c>
      <c r="AE76" s="85" t="s">
        <v>1166</v>
      </c>
      <c r="AF76" s="79" t="b">
        <v>0</v>
      </c>
      <c r="AG76" s="79" t="s">
        <v>1216</v>
      </c>
      <c r="AH76" s="79"/>
      <c r="AI76" s="85" t="s">
        <v>1166</v>
      </c>
      <c r="AJ76" s="79" t="b">
        <v>0</v>
      </c>
      <c r="AK76" s="79">
        <v>0</v>
      </c>
      <c r="AL76" s="85" t="s">
        <v>1166</v>
      </c>
      <c r="AM76" s="79" t="s">
        <v>1233</v>
      </c>
      <c r="AN76" s="79" t="b">
        <v>0</v>
      </c>
      <c r="AO76" s="85" t="s">
        <v>991</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1</v>
      </c>
      <c r="BE76" s="49">
        <v>14.285714285714286</v>
      </c>
      <c r="BF76" s="48">
        <v>0</v>
      </c>
      <c r="BG76" s="49">
        <v>0</v>
      </c>
      <c r="BH76" s="48">
        <v>0</v>
      </c>
      <c r="BI76" s="49">
        <v>0</v>
      </c>
      <c r="BJ76" s="48">
        <v>6</v>
      </c>
      <c r="BK76" s="49">
        <v>85.71428571428571</v>
      </c>
      <c r="BL76" s="48">
        <v>7</v>
      </c>
    </row>
    <row r="77" spans="1:64" ht="15">
      <c r="A77" s="64" t="s">
        <v>245</v>
      </c>
      <c r="B77" s="64" t="s">
        <v>332</v>
      </c>
      <c r="C77" s="65" t="s">
        <v>3915</v>
      </c>
      <c r="D77" s="66">
        <v>3</v>
      </c>
      <c r="E77" s="67" t="s">
        <v>132</v>
      </c>
      <c r="F77" s="68">
        <v>35</v>
      </c>
      <c r="G77" s="65"/>
      <c r="H77" s="69"/>
      <c r="I77" s="70"/>
      <c r="J77" s="70"/>
      <c r="K77" s="34" t="s">
        <v>65</v>
      </c>
      <c r="L77" s="77">
        <v>77</v>
      </c>
      <c r="M77" s="77"/>
      <c r="N77" s="72"/>
      <c r="O77" s="79" t="s">
        <v>419</v>
      </c>
      <c r="P77" s="81">
        <v>43738.88570601852</v>
      </c>
      <c r="Q77" s="79" t="s">
        <v>456</v>
      </c>
      <c r="R77" s="79"/>
      <c r="S77" s="79"/>
      <c r="T77" s="79" t="s">
        <v>624</v>
      </c>
      <c r="U77" s="82" t="s">
        <v>652</v>
      </c>
      <c r="V77" s="82" t="s">
        <v>652</v>
      </c>
      <c r="W77" s="81">
        <v>43738.88570601852</v>
      </c>
      <c r="X77" s="82" t="s">
        <v>815</v>
      </c>
      <c r="Y77" s="79"/>
      <c r="Z77" s="79"/>
      <c r="AA77" s="85" t="s">
        <v>991</v>
      </c>
      <c r="AB77" s="79"/>
      <c r="AC77" s="79" t="b">
        <v>0</v>
      </c>
      <c r="AD77" s="79">
        <v>1</v>
      </c>
      <c r="AE77" s="85" t="s">
        <v>1166</v>
      </c>
      <c r="AF77" s="79" t="b">
        <v>0</v>
      </c>
      <c r="AG77" s="79" t="s">
        <v>1216</v>
      </c>
      <c r="AH77" s="79"/>
      <c r="AI77" s="85" t="s">
        <v>1166</v>
      </c>
      <c r="AJ77" s="79" t="b">
        <v>0</v>
      </c>
      <c r="AK77" s="79">
        <v>0</v>
      </c>
      <c r="AL77" s="85" t="s">
        <v>1166</v>
      </c>
      <c r="AM77" s="79" t="s">
        <v>1233</v>
      </c>
      <c r="AN77" s="79" t="b">
        <v>0</v>
      </c>
      <c r="AO77" s="85" t="s">
        <v>991</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4</v>
      </c>
      <c r="BD77" s="48"/>
      <c r="BE77" s="49"/>
      <c r="BF77" s="48"/>
      <c r="BG77" s="49"/>
      <c r="BH77" s="48"/>
      <c r="BI77" s="49"/>
      <c r="BJ77" s="48"/>
      <c r="BK77" s="49"/>
      <c r="BL77" s="48"/>
    </row>
    <row r="78" spans="1:64" ht="15">
      <c r="A78" s="64" t="s">
        <v>246</v>
      </c>
      <c r="B78" s="64" t="s">
        <v>246</v>
      </c>
      <c r="C78" s="65" t="s">
        <v>3915</v>
      </c>
      <c r="D78" s="66">
        <v>3</v>
      </c>
      <c r="E78" s="67" t="s">
        <v>132</v>
      </c>
      <c r="F78" s="68">
        <v>35</v>
      </c>
      <c r="G78" s="65"/>
      <c r="H78" s="69"/>
      <c r="I78" s="70"/>
      <c r="J78" s="70"/>
      <c r="K78" s="34" t="s">
        <v>65</v>
      </c>
      <c r="L78" s="77">
        <v>78</v>
      </c>
      <c r="M78" s="77"/>
      <c r="N78" s="72"/>
      <c r="O78" s="79" t="s">
        <v>176</v>
      </c>
      <c r="P78" s="81">
        <v>43738.98380787037</v>
      </c>
      <c r="Q78" s="79" t="s">
        <v>457</v>
      </c>
      <c r="R78" s="79"/>
      <c r="S78" s="79"/>
      <c r="T78" s="79"/>
      <c r="U78" s="82" t="s">
        <v>653</v>
      </c>
      <c r="V78" s="82" t="s">
        <v>653</v>
      </c>
      <c r="W78" s="81">
        <v>43738.98380787037</v>
      </c>
      <c r="X78" s="82" t="s">
        <v>816</v>
      </c>
      <c r="Y78" s="79"/>
      <c r="Z78" s="79"/>
      <c r="AA78" s="85" t="s">
        <v>992</v>
      </c>
      <c r="AB78" s="79"/>
      <c r="AC78" s="79" t="b">
        <v>0</v>
      </c>
      <c r="AD78" s="79">
        <v>0</v>
      </c>
      <c r="AE78" s="85" t="s">
        <v>1166</v>
      </c>
      <c r="AF78" s="79" t="b">
        <v>0</v>
      </c>
      <c r="AG78" s="79" t="s">
        <v>1216</v>
      </c>
      <c r="AH78" s="79"/>
      <c r="AI78" s="85" t="s">
        <v>1166</v>
      </c>
      <c r="AJ78" s="79" t="b">
        <v>0</v>
      </c>
      <c r="AK78" s="79">
        <v>0</v>
      </c>
      <c r="AL78" s="85" t="s">
        <v>1166</v>
      </c>
      <c r="AM78" s="79" t="s">
        <v>1233</v>
      </c>
      <c r="AN78" s="79" t="b">
        <v>0</v>
      </c>
      <c r="AO78" s="85" t="s">
        <v>992</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2</v>
      </c>
      <c r="BE78" s="49">
        <v>25</v>
      </c>
      <c r="BF78" s="48">
        <v>0</v>
      </c>
      <c r="BG78" s="49">
        <v>0</v>
      </c>
      <c r="BH78" s="48">
        <v>0</v>
      </c>
      <c r="BI78" s="49">
        <v>0</v>
      </c>
      <c r="BJ78" s="48">
        <v>6</v>
      </c>
      <c r="BK78" s="49">
        <v>75</v>
      </c>
      <c r="BL78" s="48">
        <v>8</v>
      </c>
    </row>
    <row r="79" spans="1:64" ht="15">
      <c r="A79" s="64" t="s">
        <v>247</v>
      </c>
      <c r="B79" s="64" t="s">
        <v>355</v>
      </c>
      <c r="C79" s="65" t="s">
        <v>3915</v>
      </c>
      <c r="D79" s="66">
        <v>3</v>
      </c>
      <c r="E79" s="67" t="s">
        <v>132</v>
      </c>
      <c r="F79" s="68">
        <v>35</v>
      </c>
      <c r="G79" s="65"/>
      <c r="H79" s="69"/>
      <c r="I79" s="70"/>
      <c r="J79" s="70"/>
      <c r="K79" s="34" t="s">
        <v>65</v>
      </c>
      <c r="L79" s="77">
        <v>79</v>
      </c>
      <c r="M79" s="77"/>
      <c r="N79" s="72"/>
      <c r="O79" s="79" t="s">
        <v>419</v>
      </c>
      <c r="P79" s="81">
        <v>43739.01050925926</v>
      </c>
      <c r="Q79" s="79" t="s">
        <v>458</v>
      </c>
      <c r="R79" s="82" t="s">
        <v>579</v>
      </c>
      <c r="S79" s="79" t="s">
        <v>609</v>
      </c>
      <c r="T79" s="79"/>
      <c r="U79" s="82" t="s">
        <v>654</v>
      </c>
      <c r="V79" s="82" t="s">
        <v>654</v>
      </c>
      <c r="W79" s="81">
        <v>43739.01050925926</v>
      </c>
      <c r="X79" s="82" t="s">
        <v>817</v>
      </c>
      <c r="Y79" s="79"/>
      <c r="Z79" s="79"/>
      <c r="AA79" s="85" t="s">
        <v>993</v>
      </c>
      <c r="AB79" s="79"/>
      <c r="AC79" s="79" t="b">
        <v>0</v>
      </c>
      <c r="AD79" s="79">
        <v>0</v>
      </c>
      <c r="AE79" s="85" t="s">
        <v>1166</v>
      </c>
      <c r="AF79" s="79" t="b">
        <v>0</v>
      </c>
      <c r="AG79" s="79" t="s">
        <v>1222</v>
      </c>
      <c r="AH79" s="79"/>
      <c r="AI79" s="85" t="s">
        <v>1166</v>
      </c>
      <c r="AJ79" s="79" t="b">
        <v>0</v>
      </c>
      <c r="AK79" s="79">
        <v>0</v>
      </c>
      <c r="AL79" s="85" t="s">
        <v>1166</v>
      </c>
      <c r="AM79" s="79" t="s">
        <v>1237</v>
      </c>
      <c r="AN79" s="79" t="b">
        <v>0</v>
      </c>
      <c r="AO79" s="85" t="s">
        <v>993</v>
      </c>
      <c r="AP79" s="79" t="s">
        <v>176</v>
      </c>
      <c r="AQ79" s="79">
        <v>0</v>
      </c>
      <c r="AR79" s="79">
        <v>0</v>
      </c>
      <c r="AS79" s="79"/>
      <c r="AT79" s="79"/>
      <c r="AU79" s="79"/>
      <c r="AV79" s="79"/>
      <c r="AW79" s="79"/>
      <c r="AX79" s="79"/>
      <c r="AY79" s="79"/>
      <c r="AZ79" s="79"/>
      <c r="BA79">
        <v>1</v>
      </c>
      <c r="BB79" s="78" t="str">
        <f>REPLACE(INDEX(GroupVertices[Group],MATCH(Edges[[#This Row],[Vertex 1]],GroupVertices[Vertex],0)),1,1,"")</f>
        <v>29</v>
      </c>
      <c r="BC79" s="78" t="str">
        <f>REPLACE(INDEX(GroupVertices[Group],MATCH(Edges[[#This Row],[Vertex 2]],GroupVertices[Vertex],0)),1,1,"")</f>
        <v>29</v>
      </c>
      <c r="BD79" s="48">
        <v>0</v>
      </c>
      <c r="BE79" s="49">
        <v>0</v>
      </c>
      <c r="BF79" s="48">
        <v>0</v>
      </c>
      <c r="BG79" s="49">
        <v>0</v>
      </c>
      <c r="BH79" s="48">
        <v>0</v>
      </c>
      <c r="BI79" s="49">
        <v>0</v>
      </c>
      <c r="BJ79" s="48">
        <v>33</v>
      </c>
      <c r="BK79" s="49">
        <v>100</v>
      </c>
      <c r="BL79" s="48">
        <v>33</v>
      </c>
    </row>
    <row r="80" spans="1:64" ht="15">
      <c r="A80" s="64" t="s">
        <v>248</v>
      </c>
      <c r="B80" s="64" t="s">
        <v>356</v>
      </c>
      <c r="C80" s="65" t="s">
        <v>3915</v>
      </c>
      <c r="D80" s="66">
        <v>3</v>
      </c>
      <c r="E80" s="67" t="s">
        <v>132</v>
      </c>
      <c r="F80" s="68">
        <v>35</v>
      </c>
      <c r="G80" s="65"/>
      <c r="H80" s="69"/>
      <c r="I80" s="70"/>
      <c r="J80" s="70"/>
      <c r="K80" s="34" t="s">
        <v>65</v>
      </c>
      <c r="L80" s="77">
        <v>80</v>
      </c>
      <c r="M80" s="77"/>
      <c r="N80" s="72"/>
      <c r="O80" s="79" t="s">
        <v>420</v>
      </c>
      <c r="P80" s="81">
        <v>43739.04209490741</v>
      </c>
      <c r="Q80" s="79" t="s">
        <v>459</v>
      </c>
      <c r="R80" s="79"/>
      <c r="S80" s="79"/>
      <c r="T80" s="79"/>
      <c r="U80" s="79"/>
      <c r="V80" s="82" t="s">
        <v>702</v>
      </c>
      <c r="W80" s="81">
        <v>43739.04209490741</v>
      </c>
      <c r="X80" s="82" t="s">
        <v>818</v>
      </c>
      <c r="Y80" s="79"/>
      <c r="Z80" s="79"/>
      <c r="AA80" s="85" t="s">
        <v>994</v>
      </c>
      <c r="AB80" s="79"/>
      <c r="AC80" s="79" t="b">
        <v>0</v>
      </c>
      <c r="AD80" s="79">
        <v>2</v>
      </c>
      <c r="AE80" s="85" t="s">
        <v>1178</v>
      </c>
      <c r="AF80" s="79" t="b">
        <v>0</v>
      </c>
      <c r="AG80" s="79" t="s">
        <v>1216</v>
      </c>
      <c r="AH80" s="79"/>
      <c r="AI80" s="85" t="s">
        <v>1166</v>
      </c>
      <c r="AJ80" s="79" t="b">
        <v>0</v>
      </c>
      <c r="AK80" s="79">
        <v>0</v>
      </c>
      <c r="AL80" s="85" t="s">
        <v>1166</v>
      </c>
      <c r="AM80" s="79" t="s">
        <v>1232</v>
      </c>
      <c r="AN80" s="79" t="b">
        <v>0</v>
      </c>
      <c r="AO80" s="85" t="s">
        <v>994</v>
      </c>
      <c r="AP80" s="79" t="s">
        <v>176</v>
      </c>
      <c r="AQ80" s="79">
        <v>0</v>
      </c>
      <c r="AR80" s="79">
        <v>0</v>
      </c>
      <c r="AS80" s="79"/>
      <c r="AT80" s="79"/>
      <c r="AU80" s="79"/>
      <c r="AV80" s="79"/>
      <c r="AW80" s="79"/>
      <c r="AX80" s="79"/>
      <c r="AY80" s="79"/>
      <c r="AZ80" s="79"/>
      <c r="BA80">
        <v>1</v>
      </c>
      <c r="BB80" s="78" t="str">
        <f>REPLACE(INDEX(GroupVertices[Group],MATCH(Edges[[#This Row],[Vertex 1]],GroupVertices[Vertex],0)),1,1,"")</f>
        <v>28</v>
      </c>
      <c r="BC80" s="78" t="str">
        <f>REPLACE(INDEX(GroupVertices[Group],MATCH(Edges[[#This Row],[Vertex 2]],GroupVertices[Vertex],0)),1,1,"")</f>
        <v>28</v>
      </c>
      <c r="BD80" s="48">
        <v>1</v>
      </c>
      <c r="BE80" s="49">
        <v>3.7037037037037037</v>
      </c>
      <c r="BF80" s="48">
        <v>1</v>
      </c>
      <c r="BG80" s="49">
        <v>3.7037037037037037</v>
      </c>
      <c r="BH80" s="48">
        <v>0</v>
      </c>
      <c r="BI80" s="49">
        <v>0</v>
      </c>
      <c r="BJ80" s="48">
        <v>25</v>
      </c>
      <c r="BK80" s="49">
        <v>92.5925925925926</v>
      </c>
      <c r="BL80" s="48">
        <v>27</v>
      </c>
    </row>
    <row r="81" spans="1:64" ht="15">
      <c r="A81" s="64" t="s">
        <v>249</v>
      </c>
      <c r="B81" s="64" t="s">
        <v>249</v>
      </c>
      <c r="C81" s="65" t="s">
        <v>3915</v>
      </c>
      <c r="D81" s="66">
        <v>3</v>
      </c>
      <c r="E81" s="67" t="s">
        <v>132</v>
      </c>
      <c r="F81" s="68">
        <v>35</v>
      </c>
      <c r="G81" s="65"/>
      <c r="H81" s="69"/>
      <c r="I81" s="70"/>
      <c r="J81" s="70"/>
      <c r="K81" s="34" t="s">
        <v>65</v>
      </c>
      <c r="L81" s="77">
        <v>81</v>
      </c>
      <c r="M81" s="77"/>
      <c r="N81" s="72"/>
      <c r="O81" s="79" t="s">
        <v>176</v>
      </c>
      <c r="P81" s="81">
        <v>43739.11618055555</v>
      </c>
      <c r="Q81" s="79" t="s">
        <v>460</v>
      </c>
      <c r="R81" s="82" t="s">
        <v>580</v>
      </c>
      <c r="S81" s="79" t="s">
        <v>608</v>
      </c>
      <c r="T81" s="79"/>
      <c r="U81" s="82" t="s">
        <v>655</v>
      </c>
      <c r="V81" s="82" t="s">
        <v>655</v>
      </c>
      <c r="W81" s="81">
        <v>43739.11618055555</v>
      </c>
      <c r="X81" s="82" t="s">
        <v>819</v>
      </c>
      <c r="Y81" s="79"/>
      <c r="Z81" s="79"/>
      <c r="AA81" s="85" t="s">
        <v>995</v>
      </c>
      <c r="AB81" s="79"/>
      <c r="AC81" s="79" t="b">
        <v>0</v>
      </c>
      <c r="AD81" s="79">
        <v>3</v>
      </c>
      <c r="AE81" s="85" t="s">
        <v>1166</v>
      </c>
      <c r="AF81" s="79" t="b">
        <v>0</v>
      </c>
      <c r="AG81" s="79" t="s">
        <v>1216</v>
      </c>
      <c r="AH81" s="79"/>
      <c r="AI81" s="85" t="s">
        <v>1166</v>
      </c>
      <c r="AJ81" s="79" t="b">
        <v>0</v>
      </c>
      <c r="AK81" s="79">
        <v>0</v>
      </c>
      <c r="AL81" s="85" t="s">
        <v>1166</v>
      </c>
      <c r="AM81" s="79" t="s">
        <v>1232</v>
      </c>
      <c r="AN81" s="79" t="b">
        <v>0</v>
      </c>
      <c r="AO81" s="85" t="s">
        <v>995</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4</v>
      </c>
      <c r="BE81" s="49">
        <v>22.22222222222222</v>
      </c>
      <c r="BF81" s="48">
        <v>1</v>
      </c>
      <c r="BG81" s="49">
        <v>5.555555555555555</v>
      </c>
      <c r="BH81" s="48">
        <v>0</v>
      </c>
      <c r="BI81" s="49">
        <v>0</v>
      </c>
      <c r="BJ81" s="48">
        <v>13</v>
      </c>
      <c r="BK81" s="49">
        <v>72.22222222222223</v>
      </c>
      <c r="BL81" s="48">
        <v>18</v>
      </c>
    </row>
    <row r="82" spans="1:64" ht="15">
      <c r="A82" s="64" t="s">
        <v>250</v>
      </c>
      <c r="B82" s="64" t="s">
        <v>250</v>
      </c>
      <c r="C82" s="65" t="s">
        <v>3915</v>
      </c>
      <c r="D82" s="66">
        <v>3</v>
      </c>
      <c r="E82" s="67" t="s">
        <v>132</v>
      </c>
      <c r="F82" s="68">
        <v>35</v>
      </c>
      <c r="G82" s="65"/>
      <c r="H82" s="69"/>
      <c r="I82" s="70"/>
      <c r="J82" s="70"/>
      <c r="K82" s="34" t="s">
        <v>65</v>
      </c>
      <c r="L82" s="77">
        <v>82</v>
      </c>
      <c r="M82" s="77"/>
      <c r="N82" s="72"/>
      <c r="O82" s="79" t="s">
        <v>176</v>
      </c>
      <c r="P82" s="81">
        <v>43739.36987268519</v>
      </c>
      <c r="Q82" s="79" t="s">
        <v>461</v>
      </c>
      <c r="R82" s="79"/>
      <c r="S82" s="79"/>
      <c r="T82" s="79"/>
      <c r="U82" s="79"/>
      <c r="V82" s="82" t="s">
        <v>703</v>
      </c>
      <c r="W82" s="81">
        <v>43739.36987268519</v>
      </c>
      <c r="X82" s="82" t="s">
        <v>820</v>
      </c>
      <c r="Y82" s="79"/>
      <c r="Z82" s="79"/>
      <c r="AA82" s="85" t="s">
        <v>996</v>
      </c>
      <c r="AB82" s="79"/>
      <c r="AC82" s="79" t="b">
        <v>0</v>
      </c>
      <c r="AD82" s="79">
        <v>4</v>
      </c>
      <c r="AE82" s="85" t="s">
        <v>1166</v>
      </c>
      <c r="AF82" s="79" t="b">
        <v>0</v>
      </c>
      <c r="AG82" s="79" t="s">
        <v>1224</v>
      </c>
      <c r="AH82" s="79"/>
      <c r="AI82" s="85" t="s">
        <v>1166</v>
      </c>
      <c r="AJ82" s="79" t="b">
        <v>0</v>
      </c>
      <c r="AK82" s="79">
        <v>0</v>
      </c>
      <c r="AL82" s="85" t="s">
        <v>1166</v>
      </c>
      <c r="AM82" s="79" t="s">
        <v>1232</v>
      </c>
      <c r="AN82" s="79" t="b">
        <v>0</v>
      </c>
      <c r="AO82" s="85" t="s">
        <v>996</v>
      </c>
      <c r="AP82" s="79" t="s">
        <v>176</v>
      </c>
      <c r="AQ82" s="79">
        <v>0</v>
      </c>
      <c r="AR82" s="79">
        <v>0</v>
      </c>
      <c r="AS82" s="79"/>
      <c r="AT82" s="79"/>
      <c r="AU82" s="79"/>
      <c r="AV82" s="79"/>
      <c r="AW82" s="79"/>
      <c r="AX82" s="79"/>
      <c r="AY82" s="79"/>
      <c r="AZ82" s="79"/>
      <c r="BA82">
        <v>1</v>
      </c>
      <c r="BB82" s="78" t="str">
        <f>REPLACE(INDEX(GroupVertices[Group],MATCH(Edges[[#This Row],[Vertex 1]],GroupVertices[Vertex],0)),1,1,"")</f>
        <v>27</v>
      </c>
      <c r="BC82" s="78" t="str">
        <f>REPLACE(INDEX(GroupVertices[Group],MATCH(Edges[[#This Row],[Vertex 2]],GroupVertices[Vertex],0)),1,1,"")</f>
        <v>27</v>
      </c>
      <c r="BD82" s="48">
        <v>0</v>
      </c>
      <c r="BE82" s="49">
        <v>0</v>
      </c>
      <c r="BF82" s="48">
        <v>1</v>
      </c>
      <c r="BG82" s="49">
        <v>5.882352941176471</v>
      </c>
      <c r="BH82" s="48">
        <v>0</v>
      </c>
      <c r="BI82" s="49">
        <v>0</v>
      </c>
      <c r="BJ82" s="48">
        <v>16</v>
      </c>
      <c r="BK82" s="49">
        <v>94.11764705882354</v>
      </c>
      <c r="BL82" s="48">
        <v>17</v>
      </c>
    </row>
    <row r="83" spans="1:64" ht="15">
      <c r="A83" s="64" t="s">
        <v>251</v>
      </c>
      <c r="B83" s="64" t="s">
        <v>250</v>
      </c>
      <c r="C83" s="65" t="s">
        <v>3915</v>
      </c>
      <c r="D83" s="66">
        <v>3</v>
      </c>
      <c r="E83" s="67" t="s">
        <v>132</v>
      </c>
      <c r="F83" s="68">
        <v>35</v>
      </c>
      <c r="G83" s="65"/>
      <c r="H83" s="69"/>
      <c r="I83" s="70"/>
      <c r="J83" s="70"/>
      <c r="K83" s="34" t="s">
        <v>65</v>
      </c>
      <c r="L83" s="77">
        <v>83</v>
      </c>
      <c r="M83" s="77"/>
      <c r="N83" s="72"/>
      <c r="O83" s="79" t="s">
        <v>420</v>
      </c>
      <c r="P83" s="81">
        <v>43739.37150462963</v>
      </c>
      <c r="Q83" s="79" t="s">
        <v>462</v>
      </c>
      <c r="R83" s="79"/>
      <c r="S83" s="79"/>
      <c r="T83" s="79"/>
      <c r="U83" s="79"/>
      <c r="V83" s="82" t="s">
        <v>704</v>
      </c>
      <c r="W83" s="81">
        <v>43739.37150462963</v>
      </c>
      <c r="X83" s="82" t="s">
        <v>821</v>
      </c>
      <c r="Y83" s="79"/>
      <c r="Z83" s="79"/>
      <c r="AA83" s="85" t="s">
        <v>997</v>
      </c>
      <c r="AB83" s="85" t="s">
        <v>996</v>
      </c>
      <c r="AC83" s="79" t="b">
        <v>0</v>
      </c>
      <c r="AD83" s="79">
        <v>1</v>
      </c>
      <c r="AE83" s="85" t="s">
        <v>1179</v>
      </c>
      <c r="AF83" s="79" t="b">
        <v>0</v>
      </c>
      <c r="AG83" s="79" t="s">
        <v>1224</v>
      </c>
      <c r="AH83" s="79"/>
      <c r="AI83" s="85" t="s">
        <v>1166</v>
      </c>
      <c r="AJ83" s="79" t="b">
        <v>0</v>
      </c>
      <c r="AK83" s="79">
        <v>0</v>
      </c>
      <c r="AL83" s="85" t="s">
        <v>1166</v>
      </c>
      <c r="AM83" s="79" t="s">
        <v>1232</v>
      </c>
      <c r="AN83" s="79" t="b">
        <v>0</v>
      </c>
      <c r="AO83" s="85" t="s">
        <v>996</v>
      </c>
      <c r="AP83" s="79" t="s">
        <v>176</v>
      </c>
      <c r="AQ83" s="79">
        <v>0</v>
      </c>
      <c r="AR83" s="79">
        <v>0</v>
      </c>
      <c r="AS83" s="79"/>
      <c r="AT83" s="79"/>
      <c r="AU83" s="79"/>
      <c r="AV83" s="79"/>
      <c r="AW83" s="79"/>
      <c r="AX83" s="79"/>
      <c r="AY83" s="79"/>
      <c r="AZ83" s="79"/>
      <c r="BA83">
        <v>1</v>
      </c>
      <c r="BB83" s="78" t="str">
        <f>REPLACE(INDEX(GroupVertices[Group],MATCH(Edges[[#This Row],[Vertex 1]],GroupVertices[Vertex],0)),1,1,"")</f>
        <v>27</v>
      </c>
      <c r="BC83" s="78" t="str">
        <f>REPLACE(INDEX(GroupVertices[Group],MATCH(Edges[[#This Row],[Vertex 2]],GroupVertices[Vertex],0)),1,1,"")</f>
        <v>27</v>
      </c>
      <c r="BD83" s="48">
        <v>0</v>
      </c>
      <c r="BE83" s="49">
        <v>0</v>
      </c>
      <c r="BF83" s="48">
        <v>1</v>
      </c>
      <c r="BG83" s="49">
        <v>5.882352941176471</v>
      </c>
      <c r="BH83" s="48">
        <v>0</v>
      </c>
      <c r="BI83" s="49">
        <v>0</v>
      </c>
      <c r="BJ83" s="48">
        <v>16</v>
      </c>
      <c r="BK83" s="49">
        <v>94.11764705882354</v>
      </c>
      <c r="BL83" s="48">
        <v>17</v>
      </c>
    </row>
    <row r="84" spans="1:64" ht="15">
      <c r="A84" s="64" t="s">
        <v>252</v>
      </c>
      <c r="B84" s="64" t="s">
        <v>332</v>
      </c>
      <c r="C84" s="65" t="s">
        <v>3915</v>
      </c>
      <c r="D84" s="66">
        <v>3</v>
      </c>
      <c r="E84" s="67" t="s">
        <v>132</v>
      </c>
      <c r="F84" s="68">
        <v>35</v>
      </c>
      <c r="G84" s="65"/>
      <c r="H84" s="69"/>
      <c r="I84" s="70"/>
      <c r="J84" s="70"/>
      <c r="K84" s="34" t="s">
        <v>65</v>
      </c>
      <c r="L84" s="77">
        <v>84</v>
      </c>
      <c r="M84" s="77"/>
      <c r="N84" s="72"/>
      <c r="O84" s="79" t="s">
        <v>419</v>
      </c>
      <c r="P84" s="81">
        <v>43739.89884259259</v>
      </c>
      <c r="Q84" s="79" t="s">
        <v>463</v>
      </c>
      <c r="R84" s="79"/>
      <c r="S84" s="79"/>
      <c r="T84" s="79"/>
      <c r="U84" s="79"/>
      <c r="V84" s="82" t="s">
        <v>705</v>
      </c>
      <c r="W84" s="81">
        <v>43739.89884259259</v>
      </c>
      <c r="X84" s="82" t="s">
        <v>822</v>
      </c>
      <c r="Y84" s="79"/>
      <c r="Z84" s="79"/>
      <c r="AA84" s="85" t="s">
        <v>998</v>
      </c>
      <c r="AB84" s="85" t="s">
        <v>1137</v>
      </c>
      <c r="AC84" s="79" t="b">
        <v>0</v>
      </c>
      <c r="AD84" s="79">
        <v>0</v>
      </c>
      <c r="AE84" s="85" t="s">
        <v>1180</v>
      </c>
      <c r="AF84" s="79" t="b">
        <v>0</v>
      </c>
      <c r="AG84" s="79" t="s">
        <v>1225</v>
      </c>
      <c r="AH84" s="79"/>
      <c r="AI84" s="85" t="s">
        <v>1166</v>
      </c>
      <c r="AJ84" s="79" t="b">
        <v>0</v>
      </c>
      <c r="AK84" s="79">
        <v>0</v>
      </c>
      <c r="AL84" s="85" t="s">
        <v>1166</v>
      </c>
      <c r="AM84" s="79" t="s">
        <v>1233</v>
      </c>
      <c r="AN84" s="79" t="b">
        <v>0</v>
      </c>
      <c r="AO84" s="85" t="s">
        <v>1137</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252</v>
      </c>
      <c r="B85" s="64" t="s">
        <v>253</v>
      </c>
      <c r="C85" s="65" t="s">
        <v>3915</v>
      </c>
      <c r="D85" s="66">
        <v>3</v>
      </c>
      <c r="E85" s="67" t="s">
        <v>132</v>
      </c>
      <c r="F85" s="68">
        <v>35</v>
      </c>
      <c r="G85" s="65"/>
      <c r="H85" s="69"/>
      <c r="I85" s="70"/>
      <c r="J85" s="70"/>
      <c r="K85" s="34" t="s">
        <v>66</v>
      </c>
      <c r="L85" s="77">
        <v>85</v>
      </c>
      <c r="M85" s="77"/>
      <c r="N85" s="72"/>
      <c r="O85" s="79" t="s">
        <v>420</v>
      </c>
      <c r="P85" s="81">
        <v>43739.89884259259</v>
      </c>
      <c r="Q85" s="79" t="s">
        <v>463</v>
      </c>
      <c r="R85" s="79"/>
      <c r="S85" s="79"/>
      <c r="T85" s="79"/>
      <c r="U85" s="79"/>
      <c r="V85" s="82" t="s">
        <v>705</v>
      </c>
      <c r="W85" s="81">
        <v>43739.89884259259</v>
      </c>
      <c r="X85" s="82" t="s">
        <v>822</v>
      </c>
      <c r="Y85" s="79"/>
      <c r="Z85" s="79"/>
      <c r="AA85" s="85" t="s">
        <v>998</v>
      </c>
      <c r="AB85" s="85" t="s">
        <v>1137</v>
      </c>
      <c r="AC85" s="79" t="b">
        <v>0</v>
      </c>
      <c r="AD85" s="79">
        <v>0</v>
      </c>
      <c r="AE85" s="85" t="s">
        <v>1180</v>
      </c>
      <c r="AF85" s="79" t="b">
        <v>0</v>
      </c>
      <c r="AG85" s="79" t="s">
        <v>1225</v>
      </c>
      <c r="AH85" s="79"/>
      <c r="AI85" s="85" t="s">
        <v>1166</v>
      </c>
      <c r="AJ85" s="79" t="b">
        <v>0</v>
      </c>
      <c r="AK85" s="79">
        <v>0</v>
      </c>
      <c r="AL85" s="85" t="s">
        <v>1166</v>
      </c>
      <c r="AM85" s="79" t="s">
        <v>1233</v>
      </c>
      <c r="AN85" s="79" t="b">
        <v>0</v>
      </c>
      <c r="AO85" s="85" t="s">
        <v>1137</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v>0</v>
      </c>
      <c r="BE85" s="49">
        <v>0</v>
      </c>
      <c r="BF85" s="48">
        <v>0</v>
      </c>
      <c r="BG85" s="49">
        <v>0</v>
      </c>
      <c r="BH85" s="48">
        <v>0</v>
      </c>
      <c r="BI85" s="49">
        <v>0</v>
      </c>
      <c r="BJ85" s="48">
        <v>2</v>
      </c>
      <c r="BK85" s="49">
        <v>100</v>
      </c>
      <c r="BL85" s="48">
        <v>2</v>
      </c>
    </row>
    <row r="86" spans="1:64" ht="15">
      <c r="A86" s="64" t="s">
        <v>253</v>
      </c>
      <c r="B86" s="64" t="s">
        <v>252</v>
      </c>
      <c r="C86" s="65" t="s">
        <v>3915</v>
      </c>
      <c r="D86" s="66">
        <v>3</v>
      </c>
      <c r="E86" s="67" t="s">
        <v>132</v>
      </c>
      <c r="F86" s="68">
        <v>35</v>
      </c>
      <c r="G86" s="65"/>
      <c r="H86" s="69"/>
      <c r="I86" s="70"/>
      <c r="J86" s="70"/>
      <c r="K86" s="34" t="s">
        <v>66</v>
      </c>
      <c r="L86" s="77">
        <v>86</v>
      </c>
      <c r="M86" s="77"/>
      <c r="N86" s="72"/>
      <c r="O86" s="79" t="s">
        <v>420</v>
      </c>
      <c r="P86" s="81">
        <v>43739.93171296296</v>
      </c>
      <c r="Q86" s="79" t="s">
        <v>464</v>
      </c>
      <c r="R86" s="79"/>
      <c r="S86" s="79"/>
      <c r="T86" s="79"/>
      <c r="U86" s="79"/>
      <c r="V86" s="82" t="s">
        <v>706</v>
      </c>
      <c r="W86" s="81">
        <v>43739.93171296296</v>
      </c>
      <c r="X86" s="82" t="s">
        <v>823</v>
      </c>
      <c r="Y86" s="79"/>
      <c r="Z86" s="79"/>
      <c r="AA86" s="85" t="s">
        <v>999</v>
      </c>
      <c r="AB86" s="85" t="s">
        <v>998</v>
      </c>
      <c r="AC86" s="79" t="b">
        <v>0</v>
      </c>
      <c r="AD86" s="79">
        <v>0</v>
      </c>
      <c r="AE86" s="85" t="s">
        <v>1181</v>
      </c>
      <c r="AF86" s="79" t="b">
        <v>0</v>
      </c>
      <c r="AG86" s="79" t="s">
        <v>1216</v>
      </c>
      <c r="AH86" s="79"/>
      <c r="AI86" s="85" t="s">
        <v>1166</v>
      </c>
      <c r="AJ86" s="79" t="b">
        <v>0</v>
      </c>
      <c r="AK86" s="79">
        <v>0</v>
      </c>
      <c r="AL86" s="85" t="s">
        <v>1166</v>
      </c>
      <c r="AM86" s="79" t="s">
        <v>1232</v>
      </c>
      <c r="AN86" s="79" t="b">
        <v>0</v>
      </c>
      <c r="AO86" s="85" t="s">
        <v>998</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253</v>
      </c>
      <c r="B87" s="64" t="s">
        <v>332</v>
      </c>
      <c r="C87" s="65" t="s">
        <v>3915</v>
      </c>
      <c r="D87" s="66">
        <v>3</v>
      </c>
      <c r="E87" s="67" t="s">
        <v>132</v>
      </c>
      <c r="F87" s="68">
        <v>35</v>
      </c>
      <c r="G87" s="65"/>
      <c r="H87" s="69"/>
      <c r="I87" s="70"/>
      <c r="J87" s="70"/>
      <c r="K87" s="34" t="s">
        <v>65</v>
      </c>
      <c r="L87" s="77">
        <v>87</v>
      </c>
      <c r="M87" s="77"/>
      <c r="N87" s="72"/>
      <c r="O87" s="79" t="s">
        <v>419</v>
      </c>
      <c r="P87" s="81">
        <v>43739.93171296296</v>
      </c>
      <c r="Q87" s="79" t="s">
        <v>464</v>
      </c>
      <c r="R87" s="79"/>
      <c r="S87" s="79"/>
      <c r="T87" s="79"/>
      <c r="U87" s="79"/>
      <c r="V87" s="82" t="s">
        <v>706</v>
      </c>
      <c r="W87" s="81">
        <v>43739.93171296296</v>
      </c>
      <c r="X87" s="82" t="s">
        <v>823</v>
      </c>
      <c r="Y87" s="79"/>
      <c r="Z87" s="79"/>
      <c r="AA87" s="85" t="s">
        <v>999</v>
      </c>
      <c r="AB87" s="85" t="s">
        <v>998</v>
      </c>
      <c r="AC87" s="79" t="b">
        <v>0</v>
      </c>
      <c r="AD87" s="79">
        <v>0</v>
      </c>
      <c r="AE87" s="85" t="s">
        <v>1181</v>
      </c>
      <c r="AF87" s="79" t="b">
        <v>0</v>
      </c>
      <c r="AG87" s="79" t="s">
        <v>1216</v>
      </c>
      <c r="AH87" s="79"/>
      <c r="AI87" s="85" t="s">
        <v>1166</v>
      </c>
      <c r="AJ87" s="79" t="b">
        <v>0</v>
      </c>
      <c r="AK87" s="79">
        <v>0</v>
      </c>
      <c r="AL87" s="85" t="s">
        <v>1166</v>
      </c>
      <c r="AM87" s="79" t="s">
        <v>1232</v>
      </c>
      <c r="AN87" s="79" t="b">
        <v>0</v>
      </c>
      <c r="AO87" s="85" t="s">
        <v>998</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1</v>
      </c>
      <c r="BE87" s="49">
        <v>3.8461538461538463</v>
      </c>
      <c r="BF87" s="48">
        <v>0</v>
      </c>
      <c r="BG87" s="49">
        <v>0</v>
      </c>
      <c r="BH87" s="48">
        <v>0</v>
      </c>
      <c r="BI87" s="49">
        <v>0</v>
      </c>
      <c r="BJ87" s="48">
        <v>25</v>
      </c>
      <c r="BK87" s="49">
        <v>96.15384615384616</v>
      </c>
      <c r="BL87" s="48">
        <v>26</v>
      </c>
    </row>
    <row r="88" spans="1:64" ht="15">
      <c r="A88" s="64" t="s">
        <v>254</v>
      </c>
      <c r="B88" s="64" t="s">
        <v>254</v>
      </c>
      <c r="C88" s="65" t="s">
        <v>3915</v>
      </c>
      <c r="D88" s="66">
        <v>3</v>
      </c>
      <c r="E88" s="67" t="s">
        <v>132</v>
      </c>
      <c r="F88" s="68">
        <v>35</v>
      </c>
      <c r="G88" s="65"/>
      <c r="H88" s="69"/>
      <c r="I88" s="70"/>
      <c r="J88" s="70"/>
      <c r="K88" s="34" t="s">
        <v>65</v>
      </c>
      <c r="L88" s="77">
        <v>88</v>
      </c>
      <c r="M88" s="77"/>
      <c r="N88" s="72"/>
      <c r="O88" s="79" t="s">
        <v>176</v>
      </c>
      <c r="P88" s="81">
        <v>43740.320625</v>
      </c>
      <c r="Q88" s="79" t="s">
        <v>465</v>
      </c>
      <c r="R88" s="79"/>
      <c r="S88" s="79"/>
      <c r="T88" s="79"/>
      <c r="U88" s="79"/>
      <c r="V88" s="82" t="s">
        <v>707</v>
      </c>
      <c r="W88" s="81">
        <v>43740.320625</v>
      </c>
      <c r="X88" s="82" t="s">
        <v>824</v>
      </c>
      <c r="Y88" s="79"/>
      <c r="Z88" s="79"/>
      <c r="AA88" s="85" t="s">
        <v>1000</v>
      </c>
      <c r="AB88" s="79"/>
      <c r="AC88" s="79" t="b">
        <v>0</v>
      </c>
      <c r="AD88" s="79">
        <v>0</v>
      </c>
      <c r="AE88" s="85" t="s">
        <v>1166</v>
      </c>
      <c r="AF88" s="79" t="b">
        <v>0</v>
      </c>
      <c r="AG88" s="79" t="s">
        <v>1226</v>
      </c>
      <c r="AH88" s="79"/>
      <c r="AI88" s="85" t="s">
        <v>1166</v>
      </c>
      <c r="AJ88" s="79" t="b">
        <v>0</v>
      </c>
      <c r="AK88" s="79">
        <v>0</v>
      </c>
      <c r="AL88" s="85" t="s">
        <v>1166</v>
      </c>
      <c r="AM88" s="79" t="s">
        <v>1238</v>
      </c>
      <c r="AN88" s="79" t="b">
        <v>0</v>
      </c>
      <c r="AO88" s="85" t="s">
        <v>1000</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v>0</v>
      </c>
      <c r="BE88" s="49">
        <v>0</v>
      </c>
      <c r="BF88" s="48">
        <v>0</v>
      </c>
      <c r="BG88" s="49">
        <v>0</v>
      </c>
      <c r="BH88" s="48">
        <v>0</v>
      </c>
      <c r="BI88" s="49">
        <v>0</v>
      </c>
      <c r="BJ88" s="48">
        <v>11</v>
      </c>
      <c r="BK88" s="49">
        <v>100</v>
      </c>
      <c r="BL88" s="48">
        <v>11</v>
      </c>
    </row>
    <row r="89" spans="1:64" ht="15">
      <c r="A89" s="64" t="s">
        <v>255</v>
      </c>
      <c r="B89" s="64" t="s">
        <v>357</v>
      </c>
      <c r="C89" s="65" t="s">
        <v>3915</v>
      </c>
      <c r="D89" s="66">
        <v>3</v>
      </c>
      <c r="E89" s="67" t="s">
        <v>132</v>
      </c>
      <c r="F89" s="68">
        <v>35</v>
      </c>
      <c r="G89" s="65"/>
      <c r="H89" s="69"/>
      <c r="I89" s="70"/>
      <c r="J89" s="70"/>
      <c r="K89" s="34" t="s">
        <v>65</v>
      </c>
      <c r="L89" s="77">
        <v>89</v>
      </c>
      <c r="M89" s="77"/>
      <c r="N89" s="72"/>
      <c r="O89" s="79" t="s">
        <v>419</v>
      </c>
      <c r="P89" s="81">
        <v>43735.50503472222</v>
      </c>
      <c r="Q89" s="79" t="s">
        <v>466</v>
      </c>
      <c r="R89" s="79"/>
      <c r="S89" s="79"/>
      <c r="T89" s="79"/>
      <c r="U89" s="79"/>
      <c r="V89" s="82" t="s">
        <v>708</v>
      </c>
      <c r="W89" s="81">
        <v>43735.50503472222</v>
      </c>
      <c r="X89" s="82" t="s">
        <v>825</v>
      </c>
      <c r="Y89" s="79"/>
      <c r="Z89" s="79"/>
      <c r="AA89" s="85" t="s">
        <v>1001</v>
      </c>
      <c r="AB89" s="85" t="s">
        <v>1002</v>
      </c>
      <c r="AC89" s="79" t="b">
        <v>0</v>
      </c>
      <c r="AD89" s="79">
        <v>0</v>
      </c>
      <c r="AE89" s="85" t="s">
        <v>1182</v>
      </c>
      <c r="AF89" s="79" t="b">
        <v>0</v>
      </c>
      <c r="AG89" s="79" t="s">
        <v>1216</v>
      </c>
      <c r="AH89" s="79"/>
      <c r="AI89" s="85" t="s">
        <v>1166</v>
      </c>
      <c r="AJ89" s="79" t="b">
        <v>0</v>
      </c>
      <c r="AK89" s="79">
        <v>0</v>
      </c>
      <c r="AL89" s="85" t="s">
        <v>1166</v>
      </c>
      <c r="AM89" s="79" t="s">
        <v>1232</v>
      </c>
      <c r="AN89" s="79" t="b">
        <v>0</v>
      </c>
      <c r="AO89" s="85" t="s">
        <v>1002</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c r="BE89" s="49"/>
      <c r="BF89" s="48"/>
      <c r="BG89" s="49"/>
      <c r="BH89" s="48"/>
      <c r="BI89" s="49"/>
      <c r="BJ89" s="48"/>
      <c r="BK89" s="49"/>
      <c r="BL89" s="48"/>
    </row>
    <row r="90" spans="1:64" ht="15">
      <c r="A90" s="64" t="s">
        <v>256</v>
      </c>
      <c r="B90" s="64" t="s">
        <v>357</v>
      </c>
      <c r="C90" s="65" t="s">
        <v>3915</v>
      </c>
      <c r="D90" s="66">
        <v>3</v>
      </c>
      <c r="E90" s="67" t="s">
        <v>132</v>
      </c>
      <c r="F90" s="68">
        <v>35</v>
      </c>
      <c r="G90" s="65"/>
      <c r="H90" s="69"/>
      <c r="I90" s="70"/>
      <c r="J90" s="70"/>
      <c r="K90" s="34" t="s">
        <v>65</v>
      </c>
      <c r="L90" s="77">
        <v>90</v>
      </c>
      <c r="M90" s="77"/>
      <c r="N90" s="72"/>
      <c r="O90" s="79" t="s">
        <v>419</v>
      </c>
      <c r="P90" s="81">
        <v>43735.496342592596</v>
      </c>
      <c r="Q90" s="79" t="s">
        <v>467</v>
      </c>
      <c r="R90" s="79"/>
      <c r="S90" s="79"/>
      <c r="T90" s="79"/>
      <c r="U90" s="79"/>
      <c r="V90" s="82" t="s">
        <v>709</v>
      </c>
      <c r="W90" s="81">
        <v>43735.496342592596</v>
      </c>
      <c r="X90" s="82" t="s">
        <v>826</v>
      </c>
      <c r="Y90" s="79"/>
      <c r="Z90" s="79"/>
      <c r="AA90" s="85" t="s">
        <v>1002</v>
      </c>
      <c r="AB90" s="85" t="s">
        <v>1138</v>
      </c>
      <c r="AC90" s="79" t="b">
        <v>0</v>
      </c>
      <c r="AD90" s="79">
        <v>0</v>
      </c>
      <c r="AE90" s="85" t="s">
        <v>1183</v>
      </c>
      <c r="AF90" s="79" t="b">
        <v>0</v>
      </c>
      <c r="AG90" s="79" t="s">
        <v>1216</v>
      </c>
      <c r="AH90" s="79"/>
      <c r="AI90" s="85" t="s">
        <v>1166</v>
      </c>
      <c r="AJ90" s="79" t="b">
        <v>0</v>
      </c>
      <c r="AK90" s="79">
        <v>0</v>
      </c>
      <c r="AL90" s="85" t="s">
        <v>1166</v>
      </c>
      <c r="AM90" s="79" t="s">
        <v>1232</v>
      </c>
      <c r="AN90" s="79" t="b">
        <v>0</v>
      </c>
      <c r="AO90" s="85" t="s">
        <v>1138</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c r="BE90" s="49"/>
      <c r="BF90" s="48"/>
      <c r="BG90" s="49"/>
      <c r="BH90" s="48"/>
      <c r="BI90" s="49"/>
      <c r="BJ90" s="48"/>
      <c r="BK90" s="49"/>
      <c r="BL90" s="48"/>
    </row>
    <row r="91" spans="1:64" ht="15">
      <c r="A91" s="64" t="s">
        <v>255</v>
      </c>
      <c r="B91" s="64" t="s">
        <v>358</v>
      </c>
      <c r="C91" s="65" t="s">
        <v>3915</v>
      </c>
      <c r="D91" s="66">
        <v>3</v>
      </c>
      <c r="E91" s="67" t="s">
        <v>132</v>
      </c>
      <c r="F91" s="68">
        <v>35</v>
      </c>
      <c r="G91" s="65"/>
      <c r="H91" s="69"/>
      <c r="I91" s="70"/>
      <c r="J91" s="70"/>
      <c r="K91" s="34" t="s">
        <v>65</v>
      </c>
      <c r="L91" s="77">
        <v>91</v>
      </c>
      <c r="M91" s="77"/>
      <c r="N91" s="72"/>
      <c r="O91" s="79" t="s">
        <v>419</v>
      </c>
      <c r="P91" s="81">
        <v>43735.50503472222</v>
      </c>
      <c r="Q91" s="79" t="s">
        <v>466</v>
      </c>
      <c r="R91" s="79"/>
      <c r="S91" s="79"/>
      <c r="T91" s="79"/>
      <c r="U91" s="79"/>
      <c r="V91" s="82" t="s">
        <v>708</v>
      </c>
      <c r="W91" s="81">
        <v>43735.50503472222</v>
      </c>
      <c r="X91" s="82" t="s">
        <v>825</v>
      </c>
      <c r="Y91" s="79"/>
      <c r="Z91" s="79"/>
      <c r="AA91" s="85" t="s">
        <v>1001</v>
      </c>
      <c r="AB91" s="85" t="s">
        <v>1002</v>
      </c>
      <c r="AC91" s="79" t="b">
        <v>0</v>
      </c>
      <c r="AD91" s="79">
        <v>0</v>
      </c>
      <c r="AE91" s="85" t="s">
        <v>1182</v>
      </c>
      <c r="AF91" s="79" t="b">
        <v>0</v>
      </c>
      <c r="AG91" s="79" t="s">
        <v>1216</v>
      </c>
      <c r="AH91" s="79"/>
      <c r="AI91" s="85" t="s">
        <v>1166</v>
      </c>
      <c r="AJ91" s="79" t="b">
        <v>0</v>
      </c>
      <c r="AK91" s="79">
        <v>0</v>
      </c>
      <c r="AL91" s="85" t="s">
        <v>1166</v>
      </c>
      <c r="AM91" s="79" t="s">
        <v>1232</v>
      </c>
      <c r="AN91" s="79" t="b">
        <v>0</v>
      </c>
      <c r="AO91" s="85" t="s">
        <v>1002</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v>0</v>
      </c>
      <c r="BE91" s="49">
        <v>0</v>
      </c>
      <c r="BF91" s="48">
        <v>1</v>
      </c>
      <c r="BG91" s="49">
        <v>3.7037037037037037</v>
      </c>
      <c r="BH91" s="48">
        <v>0</v>
      </c>
      <c r="BI91" s="49">
        <v>0</v>
      </c>
      <c r="BJ91" s="48">
        <v>26</v>
      </c>
      <c r="BK91" s="49">
        <v>96.29629629629629</v>
      </c>
      <c r="BL91" s="48">
        <v>27</v>
      </c>
    </row>
    <row r="92" spans="1:64" ht="15">
      <c r="A92" s="64" t="s">
        <v>255</v>
      </c>
      <c r="B92" s="64" t="s">
        <v>332</v>
      </c>
      <c r="C92" s="65" t="s">
        <v>3915</v>
      </c>
      <c r="D92" s="66">
        <v>3</v>
      </c>
      <c r="E92" s="67" t="s">
        <v>132</v>
      </c>
      <c r="F92" s="68">
        <v>35</v>
      </c>
      <c r="G92" s="65"/>
      <c r="H92" s="69"/>
      <c r="I92" s="70"/>
      <c r="J92" s="70"/>
      <c r="K92" s="34" t="s">
        <v>65</v>
      </c>
      <c r="L92" s="77">
        <v>92</v>
      </c>
      <c r="M92" s="77"/>
      <c r="N92" s="72"/>
      <c r="O92" s="79" t="s">
        <v>419</v>
      </c>
      <c r="P92" s="81">
        <v>43735.50503472222</v>
      </c>
      <c r="Q92" s="79" t="s">
        <v>466</v>
      </c>
      <c r="R92" s="79"/>
      <c r="S92" s="79"/>
      <c r="T92" s="79"/>
      <c r="U92" s="79"/>
      <c r="V92" s="82" t="s">
        <v>708</v>
      </c>
      <c r="W92" s="81">
        <v>43735.50503472222</v>
      </c>
      <c r="X92" s="82" t="s">
        <v>825</v>
      </c>
      <c r="Y92" s="79"/>
      <c r="Z92" s="79"/>
      <c r="AA92" s="85" t="s">
        <v>1001</v>
      </c>
      <c r="AB92" s="85" t="s">
        <v>1002</v>
      </c>
      <c r="AC92" s="79" t="b">
        <v>0</v>
      </c>
      <c r="AD92" s="79">
        <v>0</v>
      </c>
      <c r="AE92" s="85" t="s">
        <v>1182</v>
      </c>
      <c r="AF92" s="79" t="b">
        <v>0</v>
      </c>
      <c r="AG92" s="79" t="s">
        <v>1216</v>
      </c>
      <c r="AH92" s="79"/>
      <c r="AI92" s="85" t="s">
        <v>1166</v>
      </c>
      <c r="AJ92" s="79" t="b">
        <v>0</v>
      </c>
      <c r="AK92" s="79">
        <v>0</v>
      </c>
      <c r="AL92" s="85" t="s">
        <v>1166</v>
      </c>
      <c r="AM92" s="79" t="s">
        <v>1232</v>
      </c>
      <c r="AN92" s="79" t="b">
        <v>0</v>
      </c>
      <c r="AO92" s="85" t="s">
        <v>1002</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4</v>
      </c>
      <c r="BD92" s="48"/>
      <c r="BE92" s="49"/>
      <c r="BF92" s="48"/>
      <c r="BG92" s="49"/>
      <c r="BH92" s="48"/>
      <c r="BI92" s="49"/>
      <c r="BJ92" s="48"/>
      <c r="BK92" s="49"/>
      <c r="BL92" s="48"/>
    </row>
    <row r="93" spans="1:64" ht="15">
      <c r="A93" s="64" t="s">
        <v>255</v>
      </c>
      <c r="B93" s="64" t="s">
        <v>256</v>
      </c>
      <c r="C93" s="65" t="s">
        <v>3915</v>
      </c>
      <c r="D93" s="66">
        <v>3</v>
      </c>
      <c r="E93" s="67" t="s">
        <v>132</v>
      </c>
      <c r="F93" s="68">
        <v>35</v>
      </c>
      <c r="G93" s="65"/>
      <c r="H93" s="69"/>
      <c r="I93" s="70"/>
      <c r="J93" s="70"/>
      <c r="K93" s="34" t="s">
        <v>66</v>
      </c>
      <c r="L93" s="77">
        <v>93</v>
      </c>
      <c r="M93" s="77"/>
      <c r="N93" s="72"/>
      <c r="O93" s="79" t="s">
        <v>420</v>
      </c>
      <c r="P93" s="81">
        <v>43735.50503472222</v>
      </c>
      <c r="Q93" s="79" t="s">
        <v>466</v>
      </c>
      <c r="R93" s="79"/>
      <c r="S93" s="79"/>
      <c r="T93" s="79"/>
      <c r="U93" s="79"/>
      <c r="V93" s="82" t="s">
        <v>708</v>
      </c>
      <c r="W93" s="81">
        <v>43735.50503472222</v>
      </c>
      <c r="X93" s="82" t="s">
        <v>825</v>
      </c>
      <c r="Y93" s="79"/>
      <c r="Z93" s="79"/>
      <c r="AA93" s="85" t="s">
        <v>1001</v>
      </c>
      <c r="AB93" s="85" t="s">
        <v>1002</v>
      </c>
      <c r="AC93" s="79" t="b">
        <v>0</v>
      </c>
      <c r="AD93" s="79">
        <v>0</v>
      </c>
      <c r="AE93" s="85" t="s">
        <v>1182</v>
      </c>
      <c r="AF93" s="79" t="b">
        <v>0</v>
      </c>
      <c r="AG93" s="79" t="s">
        <v>1216</v>
      </c>
      <c r="AH93" s="79"/>
      <c r="AI93" s="85" t="s">
        <v>1166</v>
      </c>
      <c r="AJ93" s="79" t="b">
        <v>0</v>
      </c>
      <c r="AK93" s="79">
        <v>0</v>
      </c>
      <c r="AL93" s="85" t="s">
        <v>1166</v>
      </c>
      <c r="AM93" s="79" t="s">
        <v>1232</v>
      </c>
      <c r="AN93" s="79" t="b">
        <v>0</v>
      </c>
      <c r="AO93" s="85" t="s">
        <v>1002</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c r="BE93" s="49"/>
      <c r="BF93" s="48"/>
      <c r="BG93" s="49"/>
      <c r="BH93" s="48"/>
      <c r="BI93" s="49"/>
      <c r="BJ93" s="48"/>
      <c r="BK93" s="49"/>
      <c r="BL93" s="48"/>
    </row>
    <row r="94" spans="1:64" ht="15">
      <c r="A94" s="64" t="s">
        <v>256</v>
      </c>
      <c r="B94" s="64" t="s">
        <v>255</v>
      </c>
      <c r="C94" s="65" t="s">
        <v>3915</v>
      </c>
      <c r="D94" s="66">
        <v>3</v>
      </c>
      <c r="E94" s="67" t="s">
        <v>132</v>
      </c>
      <c r="F94" s="68">
        <v>35</v>
      </c>
      <c r="G94" s="65"/>
      <c r="H94" s="69"/>
      <c r="I94" s="70"/>
      <c r="J94" s="70"/>
      <c r="K94" s="34" t="s">
        <v>66</v>
      </c>
      <c r="L94" s="77">
        <v>94</v>
      </c>
      <c r="M94" s="77"/>
      <c r="N94" s="72"/>
      <c r="O94" s="79" t="s">
        <v>420</v>
      </c>
      <c r="P94" s="81">
        <v>43735.496342592596</v>
      </c>
      <c r="Q94" s="79" t="s">
        <v>467</v>
      </c>
      <c r="R94" s="79"/>
      <c r="S94" s="79"/>
      <c r="T94" s="79"/>
      <c r="U94" s="79"/>
      <c r="V94" s="82" t="s">
        <v>709</v>
      </c>
      <c r="W94" s="81">
        <v>43735.496342592596</v>
      </c>
      <c r="X94" s="82" t="s">
        <v>826</v>
      </c>
      <c r="Y94" s="79"/>
      <c r="Z94" s="79"/>
      <c r="AA94" s="85" t="s">
        <v>1002</v>
      </c>
      <c r="AB94" s="85" t="s">
        <v>1138</v>
      </c>
      <c r="AC94" s="79" t="b">
        <v>0</v>
      </c>
      <c r="AD94" s="79">
        <v>0</v>
      </c>
      <c r="AE94" s="85" t="s">
        <v>1183</v>
      </c>
      <c r="AF94" s="79" t="b">
        <v>0</v>
      </c>
      <c r="AG94" s="79" t="s">
        <v>1216</v>
      </c>
      <c r="AH94" s="79"/>
      <c r="AI94" s="85" t="s">
        <v>1166</v>
      </c>
      <c r="AJ94" s="79" t="b">
        <v>0</v>
      </c>
      <c r="AK94" s="79">
        <v>0</v>
      </c>
      <c r="AL94" s="85" t="s">
        <v>1166</v>
      </c>
      <c r="AM94" s="79" t="s">
        <v>1232</v>
      </c>
      <c r="AN94" s="79" t="b">
        <v>0</v>
      </c>
      <c r="AO94" s="85" t="s">
        <v>1138</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256</v>
      </c>
      <c r="B95" s="64" t="s">
        <v>359</v>
      </c>
      <c r="C95" s="65" t="s">
        <v>3915</v>
      </c>
      <c r="D95" s="66">
        <v>3</v>
      </c>
      <c r="E95" s="67" t="s">
        <v>132</v>
      </c>
      <c r="F95" s="68">
        <v>35</v>
      </c>
      <c r="G95" s="65"/>
      <c r="H95" s="69"/>
      <c r="I95" s="70"/>
      <c r="J95" s="70"/>
      <c r="K95" s="34" t="s">
        <v>65</v>
      </c>
      <c r="L95" s="77">
        <v>95</v>
      </c>
      <c r="M95" s="77"/>
      <c r="N95" s="72"/>
      <c r="O95" s="79" t="s">
        <v>419</v>
      </c>
      <c r="P95" s="81">
        <v>43740.47622685185</v>
      </c>
      <c r="Q95" s="79" t="s">
        <v>468</v>
      </c>
      <c r="R95" s="82" t="s">
        <v>581</v>
      </c>
      <c r="S95" s="79" t="s">
        <v>607</v>
      </c>
      <c r="T95" s="79"/>
      <c r="U95" s="79"/>
      <c r="V95" s="82" t="s">
        <v>709</v>
      </c>
      <c r="W95" s="81">
        <v>43740.47622685185</v>
      </c>
      <c r="X95" s="82" t="s">
        <v>827</v>
      </c>
      <c r="Y95" s="79"/>
      <c r="Z95" s="79"/>
      <c r="AA95" s="85" t="s">
        <v>1003</v>
      </c>
      <c r="AB95" s="79"/>
      <c r="AC95" s="79" t="b">
        <v>0</v>
      </c>
      <c r="AD95" s="79">
        <v>2</v>
      </c>
      <c r="AE95" s="85" t="s">
        <v>1166</v>
      </c>
      <c r="AF95" s="79" t="b">
        <v>0</v>
      </c>
      <c r="AG95" s="79" t="s">
        <v>1216</v>
      </c>
      <c r="AH95" s="79"/>
      <c r="AI95" s="85" t="s">
        <v>1166</v>
      </c>
      <c r="AJ95" s="79" t="b">
        <v>0</v>
      </c>
      <c r="AK95" s="79">
        <v>0</v>
      </c>
      <c r="AL95" s="85" t="s">
        <v>1166</v>
      </c>
      <c r="AM95" s="79" t="s">
        <v>1232</v>
      </c>
      <c r="AN95" s="79" t="b">
        <v>0</v>
      </c>
      <c r="AO95" s="85" t="s">
        <v>1003</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c r="BE95" s="49"/>
      <c r="BF95" s="48"/>
      <c r="BG95" s="49"/>
      <c r="BH95" s="48"/>
      <c r="BI95" s="49"/>
      <c r="BJ95" s="48"/>
      <c r="BK95" s="49"/>
      <c r="BL95" s="48"/>
    </row>
    <row r="96" spans="1:64" ht="15">
      <c r="A96" s="64" t="s">
        <v>256</v>
      </c>
      <c r="B96" s="64" t="s">
        <v>360</v>
      </c>
      <c r="C96" s="65" t="s">
        <v>3915</v>
      </c>
      <c r="D96" s="66">
        <v>3</v>
      </c>
      <c r="E96" s="67" t="s">
        <v>132</v>
      </c>
      <c r="F96" s="68">
        <v>35</v>
      </c>
      <c r="G96" s="65"/>
      <c r="H96" s="69"/>
      <c r="I96" s="70"/>
      <c r="J96" s="70"/>
      <c r="K96" s="34" t="s">
        <v>65</v>
      </c>
      <c r="L96" s="77">
        <v>96</v>
      </c>
      <c r="M96" s="77"/>
      <c r="N96" s="72"/>
      <c r="O96" s="79" t="s">
        <v>419</v>
      </c>
      <c r="P96" s="81">
        <v>43740.47622685185</v>
      </c>
      <c r="Q96" s="79" t="s">
        <v>468</v>
      </c>
      <c r="R96" s="82" t="s">
        <v>581</v>
      </c>
      <c r="S96" s="79" t="s">
        <v>607</v>
      </c>
      <c r="T96" s="79"/>
      <c r="U96" s="79"/>
      <c r="V96" s="82" t="s">
        <v>709</v>
      </c>
      <c r="W96" s="81">
        <v>43740.47622685185</v>
      </c>
      <c r="X96" s="82" t="s">
        <v>827</v>
      </c>
      <c r="Y96" s="79"/>
      <c r="Z96" s="79"/>
      <c r="AA96" s="85" t="s">
        <v>1003</v>
      </c>
      <c r="AB96" s="79"/>
      <c r="AC96" s="79" t="b">
        <v>0</v>
      </c>
      <c r="AD96" s="79">
        <v>2</v>
      </c>
      <c r="AE96" s="85" t="s">
        <v>1166</v>
      </c>
      <c r="AF96" s="79" t="b">
        <v>0</v>
      </c>
      <c r="AG96" s="79" t="s">
        <v>1216</v>
      </c>
      <c r="AH96" s="79"/>
      <c r="AI96" s="85" t="s">
        <v>1166</v>
      </c>
      <c r="AJ96" s="79" t="b">
        <v>0</v>
      </c>
      <c r="AK96" s="79">
        <v>0</v>
      </c>
      <c r="AL96" s="85" t="s">
        <v>1166</v>
      </c>
      <c r="AM96" s="79" t="s">
        <v>1232</v>
      </c>
      <c r="AN96" s="79" t="b">
        <v>0</v>
      </c>
      <c r="AO96" s="85" t="s">
        <v>1003</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c r="BE96" s="49"/>
      <c r="BF96" s="48"/>
      <c r="BG96" s="49"/>
      <c r="BH96" s="48"/>
      <c r="BI96" s="49"/>
      <c r="BJ96" s="48"/>
      <c r="BK96" s="49"/>
      <c r="BL96" s="48"/>
    </row>
    <row r="97" spans="1:64" ht="15">
      <c r="A97" s="64" t="s">
        <v>256</v>
      </c>
      <c r="B97" s="64" t="s">
        <v>361</v>
      </c>
      <c r="C97" s="65" t="s">
        <v>3915</v>
      </c>
      <c r="D97" s="66">
        <v>3</v>
      </c>
      <c r="E97" s="67" t="s">
        <v>132</v>
      </c>
      <c r="F97" s="68">
        <v>35</v>
      </c>
      <c r="G97" s="65"/>
      <c r="H97" s="69"/>
      <c r="I97" s="70"/>
      <c r="J97" s="70"/>
      <c r="K97" s="34" t="s">
        <v>65</v>
      </c>
      <c r="L97" s="77">
        <v>97</v>
      </c>
      <c r="M97" s="77"/>
      <c r="N97" s="72"/>
      <c r="O97" s="79" t="s">
        <v>419</v>
      </c>
      <c r="P97" s="81">
        <v>43740.47622685185</v>
      </c>
      <c r="Q97" s="79" t="s">
        <v>468</v>
      </c>
      <c r="R97" s="82" t="s">
        <v>581</v>
      </c>
      <c r="S97" s="79" t="s">
        <v>607</v>
      </c>
      <c r="T97" s="79"/>
      <c r="U97" s="79"/>
      <c r="V97" s="82" t="s">
        <v>709</v>
      </c>
      <c r="W97" s="81">
        <v>43740.47622685185</v>
      </c>
      <c r="X97" s="82" t="s">
        <v>827</v>
      </c>
      <c r="Y97" s="79"/>
      <c r="Z97" s="79"/>
      <c r="AA97" s="85" t="s">
        <v>1003</v>
      </c>
      <c r="AB97" s="79"/>
      <c r="AC97" s="79" t="b">
        <v>0</v>
      </c>
      <c r="AD97" s="79">
        <v>2</v>
      </c>
      <c r="AE97" s="85" t="s">
        <v>1166</v>
      </c>
      <c r="AF97" s="79" t="b">
        <v>0</v>
      </c>
      <c r="AG97" s="79" t="s">
        <v>1216</v>
      </c>
      <c r="AH97" s="79"/>
      <c r="AI97" s="85" t="s">
        <v>1166</v>
      </c>
      <c r="AJ97" s="79" t="b">
        <v>0</v>
      </c>
      <c r="AK97" s="79">
        <v>0</v>
      </c>
      <c r="AL97" s="85" t="s">
        <v>1166</v>
      </c>
      <c r="AM97" s="79" t="s">
        <v>1232</v>
      </c>
      <c r="AN97" s="79" t="b">
        <v>0</v>
      </c>
      <c r="AO97" s="85" t="s">
        <v>1003</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c r="BE97" s="49"/>
      <c r="BF97" s="48"/>
      <c r="BG97" s="49"/>
      <c r="BH97" s="48"/>
      <c r="BI97" s="49"/>
      <c r="BJ97" s="48"/>
      <c r="BK97" s="49"/>
      <c r="BL97" s="48"/>
    </row>
    <row r="98" spans="1:64" ht="15">
      <c r="A98" s="64" t="s">
        <v>256</v>
      </c>
      <c r="B98" s="64" t="s">
        <v>362</v>
      </c>
      <c r="C98" s="65" t="s">
        <v>3915</v>
      </c>
      <c r="D98" s="66">
        <v>3</v>
      </c>
      <c r="E98" s="67" t="s">
        <v>132</v>
      </c>
      <c r="F98" s="68">
        <v>35</v>
      </c>
      <c r="G98" s="65"/>
      <c r="H98" s="69"/>
      <c r="I98" s="70"/>
      <c r="J98" s="70"/>
      <c r="K98" s="34" t="s">
        <v>65</v>
      </c>
      <c r="L98" s="77">
        <v>98</v>
      </c>
      <c r="M98" s="77"/>
      <c r="N98" s="72"/>
      <c r="O98" s="79" t="s">
        <v>419</v>
      </c>
      <c r="P98" s="81">
        <v>43740.47622685185</v>
      </c>
      <c r="Q98" s="79" t="s">
        <v>468</v>
      </c>
      <c r="R98" s="82" t="s">
        <v>581</v>
      </c>
      <c r="S98" s="79" t="s">
        <v>607</v>
      </c>
      <c r="T98" s="79"/>
      <c r="U98" s="79"/>
      <c r="V98" s="82" t="s">
        <v>709</v>
      </c>
      <c r="W98" s="81">
        <v>43740.47622685185</v>
      </c>
      <c r="X98" s="82" t="s">
        <v>827</v>
      </c>
      <c r="Y98" s="79"/>
      <c r="Z98" s="79"/>
      <c r="AA98" s="85" t="s">
        <v>1003</v>
      </c>
      <c r="AB98" s="79"/>
      <c r="AC98" s="79" t="b">
        <v>0</v>
      </c>
      <c r="AD98" s="79">
        <v>2</v>
      </c>
      <c r="AE98" s="85" t="s">
        <v>1166</v>
      </c>
      <c r="AF98" s="79" t="b">
        <v>0</v>
      </c>
      <c r="AG98" s="79" t="s">
        <v>1216</v>
      </c>
      <c r="AH98" s="79"/>
      <c r="AI98" s="85" t="s">
        <v>1166</v>
      </c>
      <c r="AJ98" s="79" t="b">
        <v>0</v>
      </c>
      <c r="AK98" s="79">
        <v>0</v>
      </c>
      <c r="AL98" s="85" t="s">
        <v>1166</v>
      </c>
      <c r="AM98" s="79" t="s">
        <v>1232</v>
      </c>
      <c r="AN98" s="79" t="b">
        <v>0</v>
      </c>
      <c r="AO98" s="85" t="s">
        <v>1003</v>
      </c>
      <c r="AP98" s="79" t="s">
        <v>176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v>0</v>
      </c>
      <c r="BE98" s="49">
        <v>0</v>
      </c>
      <c r="BF98" s="48">
        <v>0</v>
      </c>
      <c r="BG98" s="49">
        <v>0</v>
      </c>
      <c r="BH98" s="48">
        <v>0</v>
      </c>
      <c r="BI98" s="49">
        <v>0</v>
      </c>
      <c r="BJ98" s="48">
        <v>38</v>
      </c>
      <c r="BK98" s="49">
        <v>100</v>
      </c>
      <c r="BL98" s="48">
        <v>38</v>
      </c>
    </row>
    <row r="99" spans="1:64" ht="15">
      <c r="A99" s="64" t="s">
        <v>256</v>
      </c>
      <c r="B99" s="64" t="s">
        <v>358</v>
      </c>
      <c r="C99" s="65" t="s">
        <v>3915</v>
      </c>
      <c r="D99" s="66">
        <v>3</v>
      </c>
      <c r="E99" s="67" t="s">
        <v>132</v>
      </c>
      <c r="F99" s="68">
        <v>35</v>
      </c>
      <c r="G99" s="65"/>
      <c r="H99" s="69"/>
      <c r="I99" s="70"/>
      <c r="J99" s="70"/>
      <c r="K99" s="34" t="s">
        <v>65</v>
      </c>
      <c r="L99" s="77">
        <v>99</v>
      </c>
      <c r="M99" s="77"/>
      <c r="N99" s="72"/>
      <c r="O99" s="79" t="s">
        <v>419</v>
      </c>
      <c r="P99" s="81">
        <v>43735.496342592596</v>
      </c>
      <c r="Q99" s="79" t="s">
        <v>467</v>
      </c>
      <c r="R99" s="79"/>
      <c r="S99" s="79"/>
      <c r="T99" s="79"/>
      <c r="U99" s="79"/>
      <c r="V99" s="82" t="s">
        <v>709</v>
      </c>
      <c r="W99" s="81">
        <v>43735.496342592596</v>
      </c>
      <c r="X99" s="82" t="s">
        <v>826</v>
      </c>
      <c r="Y99" s="79"/>
      <c r="Z99" s="79"/>
      <c r="AA99" s="85" t="s">
        <v>1002</v>
      </c>
      <c r="AB99" s="85" t="s">
        <v>1138</v>
      </c>
      <c r="AC99" s="79" t="b">
        <v>0</v>
      </c>
      <c r="AD99" s="79">
        <v>0</v>
      </c>
      <c r="AE99" s="85" t="s">
        <v>1183</v>
      </c>
      <c r="AF99" s="79" t="b">
        <v>0</v>
      </c>
      <c r="AG99" s="79" t="s">
        <v>1216</v>
      </c>
      <c r="AH99" s="79"/>
      <c r="AI99" s="85" t="s">
        <v>1166</v>
      </c>
      <c r="AJ99" s="79" t="b">
        <v>0</v>
      </c>
      <c r="AK99" s="79">
        <v>0</v>
      </c>
      <c r="AL99" s="85" t="s">
        <v>1166</v>
      </c>
      <c r="AM99" s="79" t="s">
        <v>1232</v>
      </c>
      <c r="AN99" s="79" t="b">
        <v>0</v>
      </c>
      <c r="AO99" s="85" t="s">
        <v>1138</v>
      </c>
      <c r="AP99" s="79" t="s">
        <v>176</v>
      </c>
      <c r="AQ99" s="79">
        <v>0</v>
      </c>
      <c r="AR99" s="79">
        <v>0</v>
      </c>
      <c r="AS99" s="79"/>
      <c r="AT99" s="79"/>
      <c r="AU99" s="79"/>
      <c r="AV99" s="79"/>
      <c r="AW99" s="79"/>
      <c r="AX99" s="79"/>
      <c r="AY99" s="79"/>
      <c r="AZ99" s="79"/>
      <c r="BA99">
        <v>1</v>
      </c>
      <c r="BB99" s="78" t="str">
        <f>REPLACE(INDEX(GroupVertices[Group],MATCH(Edges[[#This Row],[Vertex 1]],GroupVertices[Vertex],0)),1,1,"")</f>
        <v>6</v>
      </c>
      <c r="BC99" s="78" t="str">
        <f>REPLACE(INDEX(GroupVertices[Group],MATCH(Edges[[#This Row],[Vertex 2]],GroupVertices[Vertex],0)),1,1,"")</f>
        <v>6</v>
      </c>
      <c r="BD99" s="48">
        <v>1</v>
      </c>
      <c r="BE99" s="49">
        <v>2.5641025641025643</v>
      </c>
      <c r="BF99" s="48">
        <v>1</v>
      </c>
      <c r="BG99" s="49">
        <v>2.5641025641025643</v>
      </c>
      <c r="BH99" s="48">
        <v>0</v>
      </c>
      <c r="BI99" s="49">
        <v>0</v>
      </c>
      <c r="BJ99" s="48">
        <v>37</v>
      </c>
      <c r="BK99" s="49">
        <v>94.87179487179488</v>
      </c>
      <c r="BL99" s="48">
        <v>39</v>
      </c>
    </row>
    <row r="100" spans="1:64" ht="15">
      <c r="A100" s="64" t="s">
        <v>256</v>
      </c>
      <c r="B100" s="64" t="s">
        <v>332</v>
      </c>
      <c r="C100" s="65" t="s">
        <v>3916</v>
      </c>
      <c r="D100" s="66">
        <v>4.75</v>
      </c>
      <c r="E100" s="67" t="s">
        <v>136</v>
      </c>
      <c r="F100" s="68">
        <v>29.25</v>
      </c>
      <c r="G100" s="65"/>
      <c r="H100" s="69"/>
      <c r="I100" s="70"/>
      <c r="J100" s="70"/>
      <c r="K100" s="34" t="s">
        <v>65</v>
      </c>
      <c r="L100" s="77">
        <v>100</v>
      </c>
      <c r="M100" s="77"/>
      <c r="N100" s="72"/>
      <c r="O100" s="79" t="s">
        <v>419</v>
      </c>
      <c r="P100" s="81">
        <v>43735.496342592596</v>
      </c>
      <c r="Q100" s="79" t="s">
        <v>467</v>
      </c>
      <c r="R100" s="79"/>
      <c r="S100" s="79"/>
      <c r="T100" s="79"/>
      <c r="U100" s="79"/>
      <c r="V100" s="82" t="s">
        <v>709</v>
      </c>
      <c r="W100" s="81">
        <v>43735.496342592596</v>
      </c>
      <c r="X100" s="82" t="s">
        <v>826</v>
      </c>
      <c r="Y100" s="79"/>
      <c r="Z100" s="79"/>
      <c r="AA100" s="85" t="s">
        <v>1002</v>
      </c>
      <c r="AB100" s="85" t="s">
        <v>1138</v>
      </c>
      <c r="AC100" s="79" t="b">
        <v>0</v>
      </c>
      <c r="AD100" s="79">
        <v>0</v>
      </c>
      <c r="AE100" s="85" t="s">
        <v>1183</v>
      </c>
      <c r="AF100" s="79" t="b">
        <v>0</v>
      </c>
      <c r="AG100" s="79" t="s">
        <v>1216</v>
      </c>
      <c r="AH100" s="79"/>
      <c r="AI100" s="85" t="s">
        <v>1166</v>
      </c>
      <c r="AJ100" s="79" t="b">
        <v>0</v>
      </c>
      <c r="AK100" s="79">
        <v>0</v>
      </c>
      <c r="AL100" s="85" t="s">
        <v>1166</v>
      </c>
      <c r="AM100" s="79" t="s">
        <v>1232</v>
      </c>
      <c r="AN100" s="79" t="b">
        <v>0</v>
      </c>
      <c r="AO100" s="85" t="s">
        <v>1138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6</v>
      </c>
      <c r="BC100" s="78" t="str">
        <f>REPLACE(INDEX(GroupVertices[Group],MATCH(Edges[[#This Row],[Vertex 2]],GroupVertices[Vertex],0)),1,1,"")</f>
        <v>4</v>
      </c>
      <c r="BD100" s="48"/>
      <c r="BE100" s="49"/>
      <c r="BF100" s="48"/>
      <c r="BG100" s="49"/>
      <c r="BH100" s="48"/>
      <c r="BI100" s="49"/>
      <c r="BJ100" s="48"/>
      <c r="BK100" s="49"/>
      <c r="BL100" s="48"/>
    </row>
    <row r="101" spans="1:64" ht="15">
      <c r="A101" s="64" t="s">
        <v>256</v>
      </c>
      <c r="B101" s="64" t="s">
        <v>332</v>
      </c>
      <c r="C101" s="65" t="s">
        <v>3916</v>
      </c>
      <c r="D101" s="66">
        <v>4.75</v>
      </c>
      <c r="E101" s="67" t="s">
        <v>136</v>
      </c>
      <c r="F101" s="68">
        <v>29.25</v>
      </c>
      <c r="G101" s="65"/>
      <c r="H101" s="69"/>
      <c r="I101" s="70"/>
      <c r="J101" s="70"/>
      <c r="K101" s="34" t="s">
        <v>65</v>
      </c>
      <c r="L101" s="77">
        <v>101</v>
      </c>
      <c r="M101" s="77"/>
      <c r="N101" s="72"/>
      <c r="O101" s="79" t="s">
        <v>419</v>
      </c>
      <c r="P101" s="81">
        <v>43740.47622685185</v>
      </c>
      <c r="Q101" s="79" t="s">
        <v>468</v>
      </c>
      <c r="R101" s="82" t="s">
        <v>581</v>
      </c>
      <c r="S101" s="79" t="s">
        <v>607</v>
      </c>
      <c r="T101" s="79"/>
      <c r="U101" s="79"/>
      <c r="V101" s="82" t="s">
        <v>709</v>
      </c>
      <c r="W101" s="81">
        <v>43740.47622685185</v>
      </c>
      <c r="X101" s="82" t="s">
        <v>827</v>
      </c>
      <c r="Y101" s="79"/>
      <c r="Z101" s="79"/>
      <c r="AA101" s="85" t="s">
        <v>1003</v>
      </c>
      <c r="AB101" s="79"/>
      <c r="AC101" s="79" t="b">
        <v>0</v>
      </c>
      <c r="AD101" s="79">
        <v>2</v>
      </c>
      <c r="AE101" s="85" t="s">
        <v>1166</v>
      </c>
      <c r="AF101" s="79" t="b">
        <v>0</v>
      </c>
      <c r="AG101" s="79" t="s">
        <v>1216</v>
      </c>
      <c r="AH101" s="79"/>
      <c r="AI101" s="85" t="s">
        <v>1166</v>
      </c>
      <c r="AJ101" s="79" t="b">
        <v>0</v>
      </c>
      <c r="AK101" s="79">
        <v>0</v>
      </c>
      <c r="AL101" s="85" t="s">
        <v>1166</v>
      </c>
      <c r="AM101" s="79" t="s">
        <v>1232</v>
      </c>
      <c r="AN101" s="79" t="b">
        <v>0</v>
      </c>
      <c r="AO101" s="85" t="s">
        <v>1003</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6</v>
      </c>
      <c r="BC101" s="78" t="str">
        <f>REPLACE(INDEX(GroupVertices[Group],MATCH(Edges[[#This Row],[Vertex 2]],GroupVertices[Vertex],0)),1,1,"")</f>
        <v>4</v>
      </c>
      <c r="BD101" s="48"/>
      <c r="BE101" s="49"/>
      <c r="BF101" s="48"/>
      <c r="BG101" s="49"/>
      <c r="BH101" s="48"/>
      <c r="BI101" s="49"/>
      <c r="BJ101" s="48"/>
      <c r="BK101" s="49"/>
      <c r="BL101" s="48"/>
    </row>
    <row r="102" spans="1:64" ht="15">
      <c r="A102" s="64" t="s">
        <v>257</v>
      </c>
      <c r="B102" s="64" t="s">
        <v>275</v>
      </c>
      <c r="C102" s="65" t="s">
        <v>3915</v>
      </c>
      <c r="D102" s="66">
        <v>3</v>
      </c>
      <c r="E102" s="67" t="s">
        <v>132</v>
      </c>
      <c r="F102" s="68">
        <v>35</v>
      </c>
      <c r="G102" s="65"/>
      <c r="H102" s="69"/>
      <c r="I102" s="70"/>
      <c r="J102" s="70"/>
      <c r="K102" s="34" t="s">
        <v>65</v>
      </c>
      <c r="L102" s="77">
        <v>102</v>
      </c>
      <c r="M102" s="77"/>
      <c r="N102" s="72"/>
      <c r="O102" s="79" t="s">
        <v>419</v>
      </c>
      <c r="P102" s="81">
        <v>43740.51049768519</v>
      </c>
      <c r="Q102" s="79" t="s">
        <v>469</v>
      </c>
      <c r="R102" s="82" t="s">
        <v>582</v>
      </c>
      <c r="S102" s="79" t="s">
        <v>610</v>
      </c>
      <c r="T102" s="79" t="s">
        <v>625</v>
      </c>
      <c r="U102" s="82" t="s">
        <v>656</v>
      </c>
      <c r="V102" s="82" t="s">
        <v>656</v>
      </c>
      <c r="W102" s="81">
        <v>43740.51049768519</v>
      </c>
      <c r="X102" s="82" t="s">
        <v>828</v>
      </c>
      <c r="Y102" s="79"/>
      <c r="Z102" s="79"/>
      <c r="AA102" s="85" t="s">
        <v>1004</v>
      </c>
      <c r="AB102" s="79"/>
      <c r="AC102" s="79" t="b">
        <v>0</v>
      </c>
      <c r="AD102" s="79">
        <v>0</v>
      </c>
      <c r="AE102" s="85" t="s">
        <v>1166</v>
      </c>
      <c r="AF102" s="79" t="b">
        <v>0</v>
      </c>
      <c r="AG102" s="79" t="s">
        <v>1224</v>
      </c>
      <c r="AH102" s="79"/>
      <c r="AI102" s="85" t="s">
        <v>1166</v>
      </c>
      <c r="AJ102" s="79" t="b">
        <v>0</v>
      </c>
      <c r="AK102" s="79">
        <v>0</v>
      </c>
      <c r="AL102" s="85" t="s">
        <v>1166</v>
      </c>
      <c r="AM102" s="79" t="s">
        <v>1239</v>
      </c>
      <c r="AN102" s="79" t="b">
        <v>0</v>
      </c>
      <c r="AO102" s="85" t="s">
        <v>1004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9</v>
      </c>
      <c r="BC102" s="78" t="str">
        <f>REPLACE(INDEX(GroupVertices[Group],MATCH(Edges[[#This Row],[Vertex 2]],GroupVertices[Vertex],0)),1,1,"")</f>
        <v>9</v>
      </c>
      <c r="BD102" s="48">
        <v>1</v>
      </c>
      <c r="BE102" s="49">
        <v>5.555555555555555</v>
      </c>
      <c r="BF102" s="48">
        <v>0</v>
      </c>
      <c r="BG102" s="49">
        <v>0</v>
      </c>
      <c r="BH102" s="48">
        <v>0</v>
      </c>
      <c r="BI102" s="49">
        <v>0</v>
      </c>
      <c r="BJ102" s="48">
        <v>17</v>
      </c>
      <c r="BK102" s="49">
        <v>94.44444444444444</v>
      </c>
      <c r="BL102" s="48">
        <v>18</v>
      </c>
    </row>
    <row r="103" spans="1:64" ht="15">
      <c r="A103" s="64" t="s">
        <v>258</v>
      </c>
      <c r="B103" s="64" t="s">
        <v>271</v>
      </c>
      <c r="C103" s="65" t="s">
        <v>3915</v>
      </c>
      <c r="D103" s="66">
        <v>3</v>
      </c>
      <c r="E103" s="67" t="s">
        <v>132</v>
      </c>
      <c r="F103" s="68">
        <v>35</v>
      </c>
      <c r="G103" s="65"/>
      <c r="H103" s="69"/>
      <c r="I103" s="70"/>
      <c r="J103" s="70"/>
      <c r="K103" s="34" t="s">
        <v>65</v>
      </c>
      <c r="L103" s="77">
        <v>103</v>
      </c>
      <c r="M103" s="77"/>
      <c r="N103" s="72"/>
      <c r="O103" s="79" t="s">
        <v>419</v>
      </c>
      <c r="P103" s="81">
        <v>43735.401087962964</v>
      </c>
      <c r="Q103" s="79" t="s">
        <v>470</v>
      </c>
      <c r="R103" s="79"/>
      <c r="S103" s="79"/>
      <c r="T103" s="79"/>
      <c r="U103" s="79"/>
      <c r="V103" s="82" t="s">
        <v>710</v>
      </c>
      <c r="W103" s="81">
        <v>43735.401087962964</v>
      </c>
      <c r="X103" s="82" t="s">
        <v>829</v>
      </c>
      <c r="Y103" s="79"/>
      <c r="Z103" s="79"/>
      <c r="AA103" s="85" t="s">
        <v>1005</v>
      </c>
      <c r="AB103" s="79"/>
      <c r="AC103" s="79" t="b">
        <v>0</v>
      </c>
      <c r="AD103" s="79">
        <v>0</v>
      </c>
      <c r="AE103" s="85" t="s">
        <v>1166</v>
      </c>
      <c r="AF103" s="79" t="b">
        <v>1</v>
      </c>
      <c r="AG103" s="79" t="s">
        <v>1224</v>
      </c>
      <c r="AH103" s="79"/>
      <c r="AI103" s="85" t="s">
        <v>1230</v>
      </c>
      <c r="AJ103" s="79" t="b">
        <v>0</v>
      </c>
      <c r="AK103" s="79">
        <v>8</v>
      </c>
      <c r="AL103" s="85" t="s">
        <v>1109</v>
      </c>
      <c r="AM103" s="79" t="s">
        <v>1232</v>
      </c>
      <c r="AN103" s="79" t="b">
        <v>0</v>
      </c>
      <c r="AO103" s="85" t="s">
        <v>1109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9</v>
      </c>
      <c r="BC103" s="78" t="str">
        <f>REPLACE(INDEX(GroupVertices[Group],MATCH(Edges[[#This Row],[Vertex 2]],GroupVertices[Vertex],0)),1,1,"")</f>
        <v>4</v>
      </c>
      <c r="BD103" s="48">
        <v>0</v>
      </c>
      <c r="BE103" s="49">
        <v>0</v>
      </c>
      <c r="BF103" s="48">
        <v>0</v>
      </c>
      <c r="BG103" s="49">
        <v>0</v>
      </c>
      <c r="BH103" s="48">
        <v>0</v>
      </c>
      <c r="BI103" s="49">
        <v>0</v>
      </c>
      <c r="BJ103" s="48">
        <v>24</v>
      </c>
      <c r="BK103" s="49">
        <v>100</v>
      </c>
      <c r="BL103" s="48">
        <v>24</v>
      </c>
    </row>
    <row r="104" spans="1:64" ht="15">
      <c r="A104" s="64" t="s">
        <v>258</v>
      </c>
      <c r="B104" s="64" t="s">
        <v>275</v>
      </c>
      <c r="C104" s="65" t="s">
        <v>3915</v>
      </c>
      <c r="D104" s="66">
        <v>3</v>
      </c>
      <c r="E104" s="67" t="s">
        <v>132</v>
      </c>
      <c r="F104" s="68">
        <v>35</v>
      </c>
      <c r="G104" s="65"/>
      <c r="H104" s="69"/>
      <c r="I104" s="70"/>
      <c r="J104" s="70"/>
      <c r="K104" s="34" t="s">
        <v>65</v>
      </c>
      <c r="L104" s="77">
        <v>104</v>
      </c>
      <c r="M104" s="77"/>
      <c r="N104" s="72"/>
      <c r="O104" s="79" t="s">
        <v>419</v>
      </c>
      <c r="P104" s="81">
        <v>43740.51763888889</v>
      </c>
      <c r="Q104" s="79" t="s">
        <v>471</v>
      </c>
      <c r="R104" s="79"/>
      <c r="S104" s="79"/>
      <c r="T104" s="79" t="s">
        <v>626</v>
      </c>
      <c r="U104" s="79"/>
      <c r="V104" s="82" t="s">
        <v>710</v>
      </c>
      <c r="W104" s="81">
        <v>43740.51763888889</v>
      </c>
      <c r="X104" s="82" t="s">
        <v>830</v>
      </c>
      <c r="Y104" s="79"/>
      <c r="Z104" s="79"/>
      <c r="AA104" s="85" t="s">
        <v>1006</v>
      </c>
      <c r="AB104" s="79"/>
      <c r="AC104" s="79" t="b">
        <v>0</v>
      </c>
      <c r="AD104" s="79">
        <v>0</v>
      </c>
      <c r="AE104" s="85" t="s">
        <v>1166</v>
      </c>
      <c r="AF104" s="79" t="b">
        <v>0</v>
      </c>
      <c r="AG104" s="79" t="s">
        <v>1224</v>
      </c>
      <c r="AH104" s="79"/>
      <c r="AI104" s="85" t="s">
        <v>1166</v>
      </c>
      <c r="AJ104" s="79" t="b">
        <v>0</v>
      </c>
      <c r="AK104" s="79">
        <v>1</v>
      </c>
      <c r="AL104" s="85" t="s">
        <v>1030</v>
      </c>
      <c r="AM104" s="79" t="s">
        <v>1232</v>
      </c>
      <c r="AN104" s="79" t="b">
        <v>0</v>
      </c>
      <c r="AO104" s="85" t="s">
        <v>1030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9</v>
      </c>
      <c r="BC104" s="78" t="str">
        <f>REPLACE(INDEX(GroupVertices[Group],MATCH(Edges[[#This Row],[Vertex 2]],GroupVertices[Vertex],0)),1,1,"")</f>
        <v>9</v>
      </c>
      <c r="BD104" s="48">
        <v>1</v>
      </c>
      <c r="BE104" s="49">
        <v>4.761904761904762</v>
      </c>
      <c r="BF104" s="48">
        <v>0</v>
      </c>
      <c r="BG104" s="49">
        <v>0</v>
      </c>
      <c r="BH104" s="48">
        <v>0</v>
      </c>
      <c r="BI104" s="49">
        <v>0</v>
      </c>
      <c r="BJ104" s="48">
        <v>20</v>
      </c>
      <c r="BK104" s="49">
        <v>95.23809523809524</v>
      </c>
      <c r="BL104" s="48">
        <v>21</v>
      </c>
    </row>
    <row r="105" spans="1:64" ht="15">
      <c r="A105" s="64" t="s">
        <v>259</v>
      </c>
      <c r="B105" s="64" t="s">
        <v>363</v>
      </c>
      <c r="C105" s="65" t="s">
        <v>3915</v>
      </c>
      <c r="D105" s="66">
        <v>3</v>
      </c>
      <c r="E105" s="67" t="s">
        <v>132</v>
      </c>
      <c r="F105" s="68">
        <v>35</v>
      </c>
      <c r="G105" s="65"/>
      <c r="H105" s="69"/>
      <c r="I105" s="70"/>
      <c r="J105" s="70"/>
      <c r="K105" s="34" t="s">
        <v>65</v>
      </c>
      <c r="L105" s="77">
        <v>105</v>
      </c>
      <c r="M105" s="77"/>
      <c r="N105" s="72"/>
      <c r="O105" s="79" t="s">
        <v>419</v>
      </c>
      <c r="P105" s="81">
        <v>43740.6322337963</v>
      </c>
      <c r="Q105" s="79" t="s">
        <v>472</v>
      </c>
      <c r="R105" s="79"/>
      <c r="S105" s="79"/>
      <c r="T105" s="79"/>
      <c r="U105" s="79"/>
      <c r="V105" s="82" t="s">
        <v>711</v>
      </c>
      <c r="W105" s="81">
        <v>43740.6322337963</v>
      </c>
      <c r="X105" s="82" t="s">
        <v>831</v>
      </c>
      <c r="Y105" s="79"/>
      <c r="Z105" s="79"/>
      <c r="AA105" s="85" t="s">
        <v>1007</v>
      </c>
      <c r="AB105" s="85" t="s">
        <v>1008</v>
      </c>
      <c r="AC105" s="79" t="b">
        <v>0</v>
      </c>
      <c r="AD105" s="79">
        <v>3</v>
      </c>
      <c r="AE105" s="85" t="s">
        <v>1184</v>
      </c>
      <c r="AF105" s="79" t="b">
        <v>0</v>
      </c>
      <c r="AG105" s="79" t="s">
        <v>1216</v>
      </c>
      <c r="AH105" s="79"/>
      <c r="AI105" s="85" t="s">
        <v>1166</v>
      </c>
      <c r="AJ105" s="79" t="b">
        <v>0</v>
      </c>
      <c r="AK105" s="79">
        <v>0</v>
      </c>
      <c r="AL105" s="85" t="s">
        <v>1166</v>
      </c>
      <c r="AM105" s="79" t="s">
        <v>1232</v>
      </c>
      <c r="AN105" s="79" t="b">
        <v>0</v>
      </c>
      <c r="AO105" s="85" t="s">
        <v>1008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10</v>
      </c>
      <c r="BC105" s="78" t="str">
        <f>REPLACE(INDEX(GroupVertices[Group],MATCH(Edges[[#This Row],[Vertex 2]],GroupVertices[Vertex],0)),1,1,"")</f>
        <v>10</v>
      </c>
      <c r="BD105" s="48"/>
      <c r="BE105" s="49"/>
      <c r="BF105" s="48"/>
      <c r="BG105" s="49"/>
      <c r="BH105" s="48"/>
      <c r="BI105" s="49"/>
      <c r="BJ105" s="48"/>
      <c r="BK105" s="49"/>
      <c r="BL105" s="48"/>
    </row>
    <row r="106" spans="1:64" ht="15">
      <c r="A106" s="64" t="s">
        <v>260</v>
      </c>
      <c r="B106" s="64" t="s">
        <v>259</v>
      </c>
      <c r="C106" s="65" t="s">
        <v>3915</v>
      </c>
      <c r="D106" s="66">
        <v>3</v>
      </c>
      <c r="E106" s="67" t="s">
        <v>132</v>
      </c>
      <c r="F106" s="68">
        <v>35</v>
      </c>
      <c r="G106" s="65"/>
      <c r="H106" s="69"/>
      <c r="I106" s="70"/>
      <c r="J106" s="70"/>
      <c r="K106" s="34" t="s">
        <v>66</v>
      </c>
      <c r="L106" s="77">
        <v>106</v>
      </c>
      <c r="M106" s="77"/>
      <c r="N106" s="72"/>
      <c r="O106" s="79" t="s">
        <v>420</v>
      </c>
      <c r="P106" s="81">
        <v>43740.607094907406</v>
      </c>
      <c r="Q106" s="79" t="s">
        <v>473</v>
      </c>
      <c r="R106" s="79"/>
      <c r="S106" s="79"/>
      <c r="T106" s="79"/>
      <c r="U106" s="79"/>
      <c r="V106" s="82" t="s">
        <v>712</v>
      </c>
      <c r="W106" s="81">
        <v>43740.607094907406</v>
      </c>
      <c r="X106" s="82" t="s">
        <v>832</v>
      </c>
      <c r="Y106" s="79"/>
      <c r="Z106" s="79"/>
      <c r="AA106" s="85" t="s">
        <v>1008</v>
      </c>
      <c r="AB106" s="85" t="s">
        <v>1139</v>
      </c>
      <c r="AC106" s="79" t="b">
        <v>0</v>
      </c>
      <c r="AD106" s="79">
        <v>0</v>
      </c>
      <c r="AE106" s="85" t="s">
        <v>1185</v>
      </c>
      <c r="AF106" s="79" t="b">
        <v>0</v>
      </c>
      <c r="AG106" s="79" t="s">
        <v>1216</v>
      </c>
      <c r="AH106" s="79"/>
      <c r="AI106" s="85" t="s">
        <v>1166</v>
      </c>
      <c r="AJ106" s="79" t="b">
        <v>0</v>
      </c>
      <c r="AK106" s="79">
        <v>0</v>
      </c>
      <c r="AL106" s="85" t="s">
        <v>1166</v>
      </c>
      <c r="AM106" s="79" t="s">
        <v>1232</v>
      </c>
      <c r="AN106" s="79" t="b">
        <v>0</v>
      </c>
      <c r="AO106" s="85" t="s">
        <v>1139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10</v>
      </c>
      <c r="BC106" s="78" t="str">
        <f>REPLACE(INDEX(GroupVertices[Group],MATCH(Edges[[#This Row],[Vertex 2]],GroupVertices[Vertex],0)),1,1,"")</f>
        <v>10</v>
      </c>
      <c r="BD106" s="48">
        <v>1</v>
      </c>
      <c r="BE106" s="49">
        <v>4.166666666666667</v>
      </c>
      <c r="BF106" s="48">
        <v>0</v>
      </c>
      <c r="BG106" s="49">
        <v>0</v>
      </c>
      <c r="BH106" s="48">
        <v>0</v>
      </c>
      <c r="BI106" s="49">
        <v>0</v>
      </c>
      <c r="BJ106" s="48">
        <v>23</v>
      </c>
      <c r="BK106" s="49">
        <v>95.83333333333333</v>
      </c>
      <c r="BL106" s="48">
        <v>24</v>
      </c>
    </row>
    <row r="107" spans="1:64" ht="15">
      <c r="A107" s="64" t="s">
        <v>259</v>
      </c>
      <c r="B107" s="64" t="s">
        <v>260</v>
      </c>
      <c r="C107" s="65" t="s">
        <v>3915</v>
      </c>
      <c r="D107" s="66">
        <v>3</v>
      </c>
      <c r="E107" s="67" t="s">
        <v>132</v>
      </c>
      <c r="F107" s="68">
        <v>35</v>
      </c>
      <c r="G107" s="65"/>
      <c r="H107" s="69"/>
      <c r="I107" s="70"/>
      <c r="J107" s="70"/>
      <c r="K107" s="34" t="s">
        <v>66</v>
      </c>
      <c r="L107" s="77">
        <v>107</v>
      </c>
      <c r="M107" s="77"/>
      <c r="N107" s="72"/>
      <c r="O107" s="79" t="s">
        <v>420</v>
      </c>
      <c r="P107" s="81">
        <v>43740.6322337963</v>
      </c>
      <c r="Q107" s="79" t="s">
        <v>472</v>
      </c>
      <c r="R107" s="79"/>
      <c r="S107" s="79"/>
      <c r="T107" s="79"/>
      <c r="U107" s="79"/>
      <c r="V107" s="82" t="s">
        <v>711</v>
      </c>
      <c r="W107" s="81">
        <v>43740.6322337963</v>
      </c>
      <c r="X107" s="82" t="s">
        <v>831</v>
      </c>
      <c r="Y107" s="79"/>
      <c r="Z107" s="79"/>
      <c r="AA107" s="85" t="s">
        <v>1007</v>
      </c>
      <c r="AB107" s="85" t="s">
        <v>1008</v>
      </c>
      <c r="AC107" s="79" t="b">
        <v>0</v>
      </c>
      <c r="AD107" s="79">
        <v>3</v>
      </c>
      <c r="AE107" s="85" t="s">
        <v>1184</v>
      </c>
      <c r="AF107" s="79" t="b">
        <v>0</v>
      </c>
      <c r="AG107" s="79" t="s">
        <v>1216</v>
      </c>
      <c r="AH107" s="79"/>
      <c r="AI107" s="85" t="s">
        <v>1166</v>
      </c>
      <c r="AJ107" s="79" t="b">
        <v>0</v>
      </c>
      <c r="AK107" s="79">
        <v>0</v>
      </c>
      <c r="AL107" s="85" t="s">
        <v>1166</v>
      </c>
      <c r="AM107" s="79" t="s">
        <v>1232</v>
      </c>
      <c r="AN107" s="79" t="b">
        <v>0</v>
      </c>
      <c r="AO107" s="85" t="s">
        <v>1008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10</v>
      </c>
      <c r="BC107" s="78" t="str">
        <f>REPLACE(INDEX(GroupVertices[Group],MATCH(Edges[[#This Row],[Vertex 2]],GroupVertices[Vertex],0)),1,1,"")</f>
        <v>10</v>
      </c>
      <c r="BD107" s="48">
        <v>3</v>
      </c>
      <c r="BE107" s="49">
        <v>6.122448979591836</v>
      </c>
      <c r="BF107" s="48">
        <v>0</v>
      </c>
      <c r="BG107" s="49">
        <v>0</v>
      </c>
      <c r="BH107" s="48">
        <v>0</v>
      </c>
      <c r="BI107" s="49">
        <v>0</v>
      </c>
      <c r="BJ107" s="48">
        <v>46</v>
      </c>
      <c r="BK107" s="49">
        <v>93.87755102040816</v>
      </c>
      <c r="BL107" s="48">
        <v>49</v>
      </c>
    </row>
    <row r="108" spans="1:64" ht="15">
      <c r="A108" s="64" t="s">
        <v>259</v>
      </c>
      <c r="B108" s="64" t="s">
        <v>364</v>
      </c>
      <c r="C108" s="65" t="s">
        <v>3915</v>
      </c>
      <c r="D108" s="66">
        <v>3</v>
      </c>
      <c r="E108" s="67" t="s">
        <v>132</v>
      </c>
      <c r="F108" s="68">
        <v>35</v>
      </c>
      <c r="G108" s="65"/>
      <c r="H108" s="69"/>
      <c r="I108" s="70"/>
      <c r="J108" s="70"/>
      <c r="K108" s="34" t="s">
        <v>65</v>
      </c>
      <c r="L108" s="77">
        <v>108</v>
      </c>
      <c r="M108" s="77"/>
      <c r="N108" s="72"/>
      <c r="O108" s="79" t="s">
        <v>420</v>
      </c>
      <c r="P108" s="81">
        <v>43740.63260416667</v>
      </c>
      <c r="Q108" s="79" t="s">
        <v>474</v>
      </c>
      <c r="R108" s="79"/>
      <c r="S108" s="79"/>
      <c r="T108" s="79"/>
      <c r="U108" s="79"/>
      <c r="V108" s="82" t="s">
        <v>711</v>
      </c>
      <c r="W108" s="81">
        <v>43740.63260416667</v>
      </c>
      <c r="X108" s="82" t="s">
        <v>833</v>
      </c>
      <c r="Y108" s="79"/>
      <c r="Z108" s="79"/>
      <c r="AA108" s="85" t="s">
        <v>1009</v>
      </c>
      <c r="AB108" s="85" t="s">
        <v>1140</v>
      </c>
      <c r="AC108" s="79" t="b">
        <v>0</v>
      </c>
      <c r="AD108" s="79">
        <v>0</v>
      </c>
      <c r="AE108" s="85" t="s">
        <v>1186</v>
      </c>
      <c r="AF108" s="79" t="b">
        <v>0</v>
      </c>
      <c r="AG108" s="79" t="s">
        <v>1216</v>
      </c>
      <c r="AH108" s="79"/>
      <c r="AI108" s="85" t="s">
        <v>1166</v>
      </c>
      <c r="AJ108" s="79" t="b">
        <v>0</v>
      </c>
      <c r="AK108" s="79">
        <v>0</v>
      </c>
      <c r="AL108" s="85" t="s">
        <v>1166</v>
      </c>
      <c r="AM108" s="79" t="s">
        <v>1232</v>
      </c>
      <c r="AN108" s="79" t="b">
        <v>0</v>
      </c>
      <c r="AO108" s="85" t="s">
        <v>1140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10</v>
      </c>
      <c r="BC108" s="78" t="str">
        <f>REPLACE(INDEX(GroupVertices[Group],MATCH(Edges[[#This Row],[Vertex 2]],GroupVertices[Vertex],0)),1,1,"")</f>
        <v>10</v>
      </c>
      <c r="BD108" s="48">
        <v>0</v>
      </c>
      <c r="BE108" s="49">
        <v>0</v>
      </c>
      <c r="BF108" s="48">
        <v>0</v>
      </c>
      <c r="BG108" s="49">
        <v>0</v>
      </c>
      <c r="BH108" s="48">
        <v>0</v>
      </c>
      <c r="BI108" s="49">
        <v>0</v>
      </c>
      <c r="BJ108" s="48">
        <v>6</v>
      </c>
      <c r="BK108" s="49">
        <v>100</v>
      </c>
      <c r="BL108" s="48">
        <v>6</v>
      </c>
    </row>
    <row r="109" spans="1:64" ht="15">
      <c r="A109" s="64" t="s">
        <v>261</v>
      </c>
      <c r="B109" s="64" t="s">
        <v>364</v>
      </c>
      <c r="C109" s="65" t="s">
        <v>3915</v>
      </c>
      <c r="D109" s="66">
        <v>3</v>
      </c>
      <c r="E109" s="67" t="s">
        <v>132</v>
      </c>
      <c r="F109" s="68">
        <v>35</v>
      </c>
      <c r="G109" s="65"/>
      <c r="H109" s="69"/>
      <c r="I109" s="70"/>
      <c r="J109" s="70"/>
      <c r="K109" s="34" t="s">
        <v>65</v>
      </c>
      <c r="L109" s="77">
        <v>109</v>
      </c>
      <c r="M109" s="77"/>
      <c r="N109" s="72"/>
      <c r="O109" s="79" t="s">
        <v>419</v>
      </c>
      <c r="P109" s="81">
        <v>43740.64372685185</v>
      </c>
      <c r="Q109" s="79" t="s">
        <v>475</v>
      </c>
      <c r="R109" s="79"/>
      <c r="S109" s="79"/>
      <c r="T109" s="79"/>
      <c r="U109" s="79"/>
      <c r="V109" s="82" t="s">
        <v>713</v>
      </c>
      <c r="W109" s="81">
        <v>43740.64372685185</v>
      </c>
      <c r="X109" s="82" t="s">
        <v>834</v>
      </c>
      <c r="Y109" s="79"/>
      <c r="Z109" s="79"/>
      <c r="AA109" s="85" t="s">
        <v>1010</v>
      </c>
      <c r="AB109" s="85" t="s">
        <v>1141</v>
      </c>
      <c r="AC109" s="79" t="b">
        <v>0</v>
      </c>
      <c r="AD109" s="79">
        <v>3</v>
      </c>
      <c r="AE109" s="85" t="s">
        <v>1185</v>
      </c>
      <c r="AF109" s="79" t="b">
        <v>0</v>
      </c>
      <c r="AG109" s="79" t="s">
        <v>1216</v>
      </c>
      <c r="AH109" s="79"/>
      <c r="AI109" s="85" t="s">
        <v>1166</v>
      </c>
      <c r="AJ109" s="79" t="b">
        <v>0</v>
      </c>
      <c r="AK109" s="79">
        <v>0</v>
      </c>
      <c r="AL109" s="85" t="s">
        <v>1166</v>
      </c>
      <c r="AM109" s="79" t="s">
        <v>1234</v>
      </c>
      <c r="AN109" s="79" t="b">
        <v>0</v>
      </c>
      <c r="AO109" s="85" t="s">
        <v>1141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10</v>
      </c>
      <c r="BC109" s="78" t="str">
        <f>REPLACE(INDEX(GroupVertices[Group],MATCH(Edges[[#This Row],[Vertex 2]],GroupVertices[Vertex],0)),1,1,"")</f>
        <v>10</v>
      </c>
      <c r="BD109" s="48"/>
      <c r="BE109" s="49"/>
      <c r="BF109" s="48"/>
      <c r="BG109" s="49"/>
      <c r="BH109" s="48"/>
      <c r="BI109" s="49"/>
      <c r="BJ109" s="48"/>
      <c r="BK109" s="49"/>
      <c r="BL109" s="48"/>
    </row>
    <row r="110" spans="1:64" ht="15">
      <c r="A110" s="64" t="s">
        <v>261</v>
      </c>
      <c r="B110" s="64" t="s">
        <v>259</v>
      </c>
      <c r="C110" s="65" t="s">
        <v>3915</v>
      </c>
      <c r="D110" s="66">
        <v>3</v>
      </c>
      <c r="E110" s="67" t="s">
        <v>132</v>
      </c>
      <c r="F110" s="68">
        <v>35</v>
      </c>
      <c r="G110" s="65"/>
      <c r="H110" s="69"/>
      <c r="I110" s="70"/>
      <c r="J110" s="70"/>
      <c r="K110" s="34" t="s">
        <v>65</v>
      </c>
      <c r="L110" s="77">
        <v>110</v>
      </c>
      <c r="M110" s="77"/>
      <c r="N110" s="72"/>
      <c r="O110" s="79" t="s">
        <v>420</v>
      </c>
      <c r="P110" s="81">
        <v>43740.64372685185</v>
      </c>
      <c r="Q110" s="79" t="s">
        <v>475</v>
      </c>
      <c r="R110" s="79"/>
      <c r="S110" s="79"/>
      <c r="T110" s="79"/>
      <c r="U110" s="79"/>
      <c r="V110" s="82" t="s">
        <v>713</v>
      </c>
      <c r="W110" s="81">
        <v>43740.64372685185</v>
      </c>
      <c r="X110" s="82" t="s">
        <v>834</v>
      </c>
      <c r="Y110" s="79"/>
      <c r="Z110" s="79"/>
      <c r="AA110" s="85" t="s">
        <v>1010</v>
      </c>
      <c r="AB110" s="85" t="s">
        <v>1141</v>
      </c>
      <c r="AC110" s="79" t="b">
        <v>0</v>
      </c>
      <c r="AD110" s="79">
        <v>3</v>
      </c>
      <c r="AE110" s="85" t="s">
        <v>1185</v>
      </c>
      <c r="AF110" s="79" t="b">
        <v>0</v>
      </c>
      <c r="AG110" s="79" t="s">
        <v>1216</v>
      </c>
      <c r="AH110" s="79"/>
      <c r="AI110" s="85" t="s">
        <v>1166</v>
      </c>
      <c r="AJ110" s="79" t="b">
        <v>0</v>
      </c>
      <c r="AK110" s="79">
        <v>0</v>
      </c>
      <c r="AL110" s="85" t="s">
        <v>1166</v>
      </c>
      <c r="AM110" s="79" t="s">
        <v>1234</v>
      </c>
      <c r="AN110" s="79" t="b">
        <v>0</v>
      </c>
      <c r="AO110" s="85" t="s">
        <v>1141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10</v>
      </c>
      <c r="BC110" s="78" t="str">
        <f>REPLACE(INDEX(GroupVertices[Group],MATCH(Edges[[#This Row],[Vertex 2]],GroupVertices[Vertex],0)),1,1,"")</f>
        <v>10</v>
      </c>
      <c r="BD110" s="48">
        <v>5</v>
      </c>
      <c r="BE110" s="49">
        <v>9.615384615384615</v>
      </c>
      <c r="BF110" s="48">
        <v>0</v>
      </c>
      <c r="BG110" s="49">
        <v>0</v>
      </c>
      <c r="BH110" s="48">
        <v>0</v>
      </c>
      <c r="BI110" s="49">
        <v>0</v>
      </c>
      <c r="BJ110" s="48">
        <v>47</v>
      </c>
      <c r="BK110" s="49">
        <v>90.38461538461539</v>
      </c>
      <c r="BL110" s="48">
        <v>52</v>
      </c>
    </row>
    <row r="111" spans="1:64" ht="15">
      <c r="A111" s="64" t="s">
        <v>262</v>
      </c>
      <c r="B111" s="64" t="s">
        <v>264</v>
      </c>
      <c r="C111" s="65" t="s">
        <v>3915</v>
      </c>
      <c r="D111" s="66">
        <v>3</v>
      </c>
      <c r="E111" s="67" t="s">
        <v>132</v>
      </c>
      <c r="F111" s="68">
        <v>35</v>
      </c>
      <c r="G111" s="65"/>
      <c r="H111" s="69"/>
      <c r="I111" s="70"/>
      <c r="J111" s="70"/>
      <c r="K111" s="34" t="s">
        <v>65</v>
      </c>
      <c r="L111" s="77">
        <v>111</v>
      </c>
      <c r="M111" s="77"/>
      <c r="N111" s="72"/>
      <c r="O111" s="79" t="s">
        <v>419</v>
      </c>
      <c r="P111" s="81">
        <v>43740.86137731482</v>
      </c>
      <c r="Q111" s="79" t="s">
        <v>476</v>
      </c>
      <c r="R111" s="79"/>
      <c r="S111" s="79"/>
      <c r="T111" s="79" t="s">
        <v>627</v>
      </c>
      <c r="U111" s="79"/>
      <c r="V111" s="82" t="s">
        <v>714</v>
      </c>
      <c r="W111" s="81">
        <v>43740.86137731482</v>
      </c>
      <c r="X111" s="82" t="s">
        <v>835</v>
      </c>
      <c r="Y111" s="79"/>
      <c r="Z111" s="79"/>
      <c r="AA111" s="85" t="s">
        <v>1011</v>
      </c>
      <c r="AB111" s="79"/>
      <c r="AC111" s="79" t="b">
        <v>0</v>
      </c>
      <c r="AD111" s="79">
        <v>0</v>
      </c>
      <c r="AE111" s="85" t="s">
        <v>1166</v>
      </c>
      <c r="AF111" s="79" t="b">
        <v>0</v>
      </c>
      <c r="AG111" s="79" t="s">
        <v>1216</v>
      </c>
      <c r="AH111" s="79"/>
      <c r="AI111" s="85" t="s">
        <v>1166</v>
      </c>
      <c r="AJ111" s="79" t="b">
        <v>0</v>
      </c>
      <c r="AK111" s="79">
        <v>1</v>
      </c>
      <c r="AL111" s="85" t="s">
        <v>1012</v>
      </c>
      <c r="AM111" s="79" t="s">
        <v>1240</v>
      </c>
      <c r="AN111" s="79" t="b">
        <v>0</v>
      </c>
      <c r="AO111" s="85" t="s">
        <v>1012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262</v>
      </c>
      <c r="B112" s="64" t="s">
        <v>263</v>
      </c>
      <c r="C112" s="65" t="s">
        <v>3915</v>
      </c>
      <c r="D112" s="66">
        <v>3</v>
      </c>
      <c r="E112" s="67" t="s">
        <v>132</v>
      </c>
      <c r="F112" s="68">
        <v>35</v>
      </c>
      <c r="G112" s="65"/>
      <c r="H112" s="69"/>
      <c r="I112" s="70"/>
      <c r="J112" s="70"/>
      <c r="K112" s="34" t="s">
        <v>65</v>
      </c>
      <c r="L112" s="77">
        <v>112</v>
      </c>
      <c r="M112" s="77"/>
      <c r="N112" s="72"/>
      <c r="O112" s="79" t="s">
        <v>419</v>
      </c>
      <c r="P112" s="81">
        <v>43740.86137731482</v>
      </c>
      <c r="Q112" s="79" t="s">
        <v>476</v>
      </c>
      <c r="R112" s="79"/>
      <c r="S112" s="79"/>
      <c r="T112" s="79" t="s">
        <v>627</v>
      </c>
      <c r="U112" s="79"/>
      <c r="V112" s="82" t="s">
        <v>714</v>
      </c>
      <c r="W112" s="81">
        <v>43740.86137731482</v>
      </c>
      <c r="X112" s="82" t="s">
        <v>835</v>
      </c>
      <c r="Y112" s="79"/>
      <c r="Z112" s="79"/>
      <c r="AA112" s="85" t="s">
        <v>1011</v>
      </c>
      <c r="AB112" s="79"/>
      <c r="AC112" s="79" t="b">
        <v>0</v>
      </c>
      <c r="AD112" s="79">
        <v>0</v>
      </c>
      <c r="AE112" s="85" t="s">
        <v>1166</v>
      </c>
      <c r="AF112" s="79" t="b">
        <v>0</v>
      </c>
      <c r="AG112" s="79" t="s">
        <v>1216</v>
      </c>
      <c r="AH112" s="79"/>
      <c r="AI112" s="85" t="s">
        <v>1166</v>
      </c>
      <c r="AJ112" s="79" t="b">
        <v>0</v>
      </c>
      <c r="AK112" s="79">
        <v>1</v>
      </c>
      <c r="AL112" s="85" t="s">
        <v>1012</v>
      </c>
      <c r="AM112" s="79" t="s">
        <v>1240</v>
      </c>
      <c r="AN112" s="79" t="b">
        <v>0</v>
      </c>
      <c r="AO112" s="85" t="s">
        <v>1012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4</v>
      </c>
      <c r="BE112" s="49">
        <v>21.05263157894737</v>
      </c>
      <c r="BF112" s="48">
        <v>0</v>
      </c>
      <c r="BG112" s="49">
        <v>0</v>
      </c>
      <c r="BH112" s="48">
        <v>0</v>
      </c>
      <c r="BI112" s="49">
        <v>0</v>
      </c>
      <c r="BJ112" s="48">
        <v>15</v>
      </c>
      <c r="BK112" s="49">
        <v>78.94736842105263</v>
      </c>
      <c r="BL112" s="48">
        <v>19</v>
      </c>
    </row>
    <row r="113" spans="1:64" ht="15">
      <c r="A113" s="64" t="s">
        <v>263</v>
      </c>
      <c r="B113" s="64" t="s">
        <v>365</v>
      </c>
      <c r="C113" s="65" t="s">
        <v>3915</v>
      </c>
      <c r="D113" s="66">
        <v>3</v>
      </c>
      <c r="E113" s="67" t="s">
        <v>132</v>
      </c>
      <c r="F113" s="68">
        <v>35</v>
      </c>
      <c r="G113" s="65"/>
      <c r="H113" s="69"/>
      <c r="I113" s="70"/>
      <c r="J113" s="70"/>
      <c r="K113" s="34" t="s">
        <v>65</v>
      </c>
      <c r="L113" s="77">
        <v>113</v>
      </c>
      <c r="M113" s="77"/>
      <c r="N113" s="72"/>
      <c r="O113" s="79" t="s">
        <v>419</v>
      </c>
      <c r="P113" s="81">
        <v>43740.860983796294</v>
      </c>
      <c r="Q113" s="79" t="s">
        <v>477</v>
      </c>
      <c r="R113" s="82" t="s">
        <v>583</v>
      </c>
      <c r="S113" s="79" t="s">
        <v>605</v>
      </c>
      <c r="T113" s="79" t="s">
        <v>627</v>
      </c>
      <c r="U113" s="79"/>
      <c r="V113" s="82" t="s">
        <v>715</v>
      </c>
      <c r="W113" s="81">
        <v>43740.860983796294</v>
      </c>
      <c r="X113" s="82" t="s">
        <v>836</v>
      </c>
      <c r="Y113" s="79"/>
      <c r="Z113" s="79"/>
      <c r="AA113" s="85" t="s">
        <v>1012</v>
      </c>
      <c r="AB113" s="85" t="s">
        <v>1142</v>
      </c>
      <c r="AC113" s="79" t="b">
        <v>0</v>
      </c>
      <c r="AD113" s="79">
        <v>1</v>
      </c>
      <c r="AE113" s="85" t="s">
        <v>1187</v>
      </c>
      <c r="AF113" s="79" t="b">
        <v>0</v>
      </c>
      <c r="AG113" s="79" t="s">
        <v>1216</v>
      </c>
      <c r="AH113" s="79"/>
      <c r="AI113" s="85" t="s">
        <v>1166</v>
      </c>
      <c r="AJ113" s="79" t="b">
        <v>0</v>
      </c>
      <c r="AK113" s="79">
        <v>1</v>
      </c>
      <c r="AL113" s="85" t="s">
        <v>1166</v>
      </c>
      <c r="AM113" s="79" t="s">
        <v>1232</v>
      </c>
      <c r="AN113" s="79" t="b">
        <v>0</v>
      </c>
      <c r="AO113" s="85" t="s">
        <v>1142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6</v>
      </c>
      <c r="BE113" s="49">
        <v>15.789473684210526</v>
      </c>
      <c r="BF113" s="48">
        <v>0</v>
      </c>
      <c r="BG113" s="49">
        <v>0</v>
      </c>
      <c r="BH113" s="48">
        <v>0</v>
      </c>
      <c r="BI113" s="49">
        <v>0</v>
      </c>
      <c r="BJ113" s="48">
        <v>32</v>
      </c>
      <c r="BK113" s="49">
        <v>84.21052631578948</v>
      </c>
      <c r="BL113" s="48">
        <v>38</v>
      </c>
    </row>
    <row r="114" spans="1:64" ht="15">
      <c r="A114" s="64" t="s">
        <v>264</v>
      </c>
      <c r="B114" s="64" t="s">
        <v>365</v>
      </c>
      <c r="C114" s="65" t="s">
        <v>3915</v>
      </c>
      <c r="D114" s="66">
        <v>3</v>
      </c>
      <c r="E114" s="67" t="s">
        <v>132</v>
      </c>
      <c r="F114" s="68">
        <v>35</v>
      </c>
      <c r="G114" s="65"/>
      <c r="H114" s="69"/>
      <c r="I114" s="70"/>
      <c r="J114" s="70"/>
      <c r="K114" s="34" t="s">
        <v>65</v>
      </c>
      <c r="L114" s="77">
        <v>114</v>
      </c>
      <c r="M114" s="77"/>
      <c r="N114" s="72"/>
      <c r="O114" s="79" t="s">
        <v>419</v>
      </c>
      <c r="P114" s="81">
        <v>43740.87085648148</v>
      </c>
      <c r="Q114" s="79" t="s">
        <v>478</v>
      </c>
      <c r="R114" s="79"/>
      <c r="S114" s="79"/>
      <c r="T114" s="79"/>
      <c r="U114" s="79"/>
      <c r="V114" s="82" t="s">
        <v>716</v>
      </c>
      <c r="W114" s="81">
        <v>43740.87085648148</v>
      </c>
      <c r="X114" s="82" t="s">
        <v>837</v>
      </c>
      <c r="Y114" s="79"/>
      <c r="Z114" s="79"/>
      <c r="AA114" s="85" t="s">
        <v>1013</v>
      </c>
      <c r="AB114" s="85" t="s">
        <v>1012</v>
      </c>
      <c r="AC114" s="79" t="b">
        <v>0</v>
      </c>
      <c r="AD114" s="79">
        <v>2</v>
      </c>
      <c r="AE114" s="85" t="s">
        <v>1188</v>
      </c>
      <c r="AF114" s="79" t="b">
        <v>0</v>
      </c>
      <c r="AG114" s="79" t="s">
        <v>1216</v>
      </c>
      <c r="AH114" s="79"/>
      <c r="AI114" s="85" t="s">
        <v>1166</v>
      </c>
      <c r="AJ114" s="79" t="b">
        <v>0</v>
      </c>
      <c r="AK114" s="79">
        <v>0</v>
      </c>
      <c r="AL114" s="85" t="s">
        <v>1166</v>
      </c>
      <c r="AM114" s="79" t="s">
        <v>1232</v>
      </c>
      <c r="AN114" s="79" t="b">
        <v>0</v>
      </c>
      <c r="AO114" s="85" t="s">
        <v>1012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v>3</v>
      </c>
      <c r="BE114" s="49">
        <v>6.25</v>
      </c>
      <c r="BF114" s="48">
        <v>0</v>
      </c>
      <c r="BG114" s="49">
        <v>0</v>
      </c>
      <c r="BH114" s="48">
        <v>0</v>
      </c>
      <c r="BI114" s="49">
        <v>0</v>
      </c>
      <c r="BJ114" s="48">
        <v>45</v>
      </c>
      <c r="BK114" s="49">
        <v>93.75</v>
      </c>
      <c r="BL114" s="48">
        <v>48</v>
      </c>
    </row>
    <row r="115" spans="1:64" ht="15">
      <c r="A115" s="64" t="s">
        <v>263</v>
      </c>
      <c r="B115" s="64" t="s">
        <v>332</v>
      </c>
      <c r="C115" s="65" t="s">
        <v>3915</v>
      </c>
      <c r="D115" s="66">
        <v>3</v>
      </c>
      <c r="E115" s="67" t="s">
        <v>132</v>
      </c>
      <c r="F115" s="68">
        <v>35</v>
      </c>
      <c r="G115" s="65"/>
      <c r="H115" s="69"/>
      <c r="I115" s="70"/>
      <c r="J115" s="70"/>
      <c r="K115" s="34" t="s">
        <v>65</v>
      </c>
      <c r="L115" s="77">
        <v>115</v>
      </c>
      <c r="M115" s="77"/>
      <c r="N115" s="72"/>
      <c r="O115" s="79" t="s">
        <v>419</v>
      </c>
      <c r="P115" s="81">
        <v>43740.860983796294</v>
      </c>
      <c r="Q115" s="79" t="s">
        <v>477</v>
      </c>
      <c r="R115" s="82" t="s">
        <v>583</v>
      </c>
      <c r="S115" s="79" t="s">
        <v>605</v>
      </c>
      <c r="T115" s="79" t="s">
        <v>627</v>
      </c>
      <c r="U115" s="79"/>
      <c r="V115" s="82" t="s">
        <v>715</v>
      </c>
      <c r="W115" s="81">
        <v>43740.860983796294</v>
      </c>
      <c r="X115" s="82" t="s">
        <v>836</v>
      </c>
      <c r="Y115" s="79"/>
      <c r="Z115" s="79"/>
      <c r="AA115" s="85" t="s">
        <v>1012</v>
      </c>
      <c r="AB115" s="85" t="s">
        <v>1142</v>
      </c>
      <c r="AC115" s="79" t="b">
        <v>0</v>
      </c>
      <c r="AD115" s="79">
        <v>1</v>
      </c>
      <c r="AE115" s="85" t="s">
        <v>1187</v>
      </c>
      <c r="AF115" s="79" t="b">
        <v>0</v>
      </c>
      <c r="AG115" s="79" t="s">
        <v>1216</v>
      </c>
      <c r="AH115" s="79"/>
      <c r="AI115" s="85" t="s">
        <v>1166</v>
      </c>
      <c r="AJ115" s="79" t="b">
        <v>0</v>
      </c>
      <c r="AK115" s="79">
        <v>1</v>
      </c>
      <c r="AL115" s="85" t="s">
        <v>1166</v>
      </c>
      <c r="AM115" s="79" t="s">
        <v>1232</v>
      </c>
      <c r="AN115" s="79" t="b">
        <v>0</v>
      </c>
      <c r="AO115" s="85" t="s">
        <v>1142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c r="BE115" s="49"/>
      <c r="BF115" s="48"/>
      <c r="BG115" s="49"/>
      <c r="BH115" s="48"/>
      <c r="BI115" s="49"/>
      <c r="BJ115" s="48"/>
      <c r="BK115" s="49"/>
      <c r="BL115" s="48"/>
    </row>
    <row r="116" spans="1:64" ht="15">
      <c r="A116" s="64" t="s">
        <v>263</v>
      </c>
      <c r="B116" s="64" t="s">
        <v>264</v>
      </c>
      <c r="C116" s="65" t="s">
        <v>3915</v>
      </c>
      <c r="D116" s="66">
        <v>3</v>
      </c>
      <c r="E116" s="67" t="s">
        <v>132</v>
      </c>
      <c r="F116" s="68">
        <v>35</v>
      </c>
      <c r="G116" s="65"/>
      <c r="H116" s="69"/>
      <c r="I116" s="70"/>
      <c r="J116" s="70"/>
      <c r="K116" s="34" t="s">
        <v>66</v>
      </c>
      <c r="L116" s="77">
        <v>116</v>
      </c>
      <c r="M116" s="77"/>
      <c r="N116" s="72"/>
      <c r="O116" s="79" t="s">
        <v>420</v>
      </c>
      <c r="P116" s="81">
        <v>43740.860983796294</v>
      </c>
      <c r="Q116" s="79" t="s">
        <v>477</v>
      </c>
      <c r="R116" s="82" t="s">
        <v>583</v>
      </c>
      <c r="S116" s="79" t="s">
        <v>605</v>
      </c>
      <c r="T116" s="79" t="s">
        <v>627</v>
      </c>
      <c r="U116" s="79"/>
      <c r="V116" s="82" t="s">
        <v>715</v>
      </c>
      <c r="W116" s="81">
        <v>43740.860983796294</v>
      </c>
      <c r="X116" s="82" t="s">
        <v>836</v>
      </c>
      <c r="Y116" s="79"/>
      <c r="Z116" s="79"/>
      <c r="AA116" s="85" t="s">
        <v>1012</v>
      </c>
      <c r="AB116" s="85" t="s">
        <v>1142</v>
      </c>
      <c r="AC116" s="79" t="b">
        <v>0</v>
      </c>
      <c r="AD116" s="79">
        <v>1</v>
      </c>
      <c r="AE116" s="85" t="s">
        <v>1187</v>
      </c>
      <c r="AF116" s="79" t="b">
        <v>0</v>
      </c>
      <c r="AG116" s="79" t="s">
        <v>1216</v>
      </c>
      <c r="AH116" s="79"/>
      <c r="AI116" s="85" t="s">
        <v>1166</v>
      </c>
      <c r="AJ116" s="79" t="b">
        <v>0</v>
      </c>
      <c r="AK116" s="79">
        <v>1</v>
      </c>
      <c r="AL116" s="85" t="s">
        <v>1166</v>
      </c>
      <c r="AM116" s="79" t="s">
        <v>1232</v>
      </c>
      <c r="AN116" s="79" t="b">
        <v>0</v>
      </c>
      <c r="AO116" s="85" t="s">
        <v>1142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264</v>
      </c>
      <c r="B117" s="64" t="s">
        <v>263</v>
      </c>
      <c r="C117" s="65" t="s">
        <v>3915</v>
      </c>
      <c r="D117" s="66">
        <v>3</v>
      </c>
      <c r="E117" s="67" t="s">
        <v>132</v>
      </c>
      <c r="F117" s="68">
        <v>35</v>
      </c>
      <c r="G117" s="65"/>
      <c r="H117" s="69"/>
      <c r="I117" s="70"/>
      <c r="J117" s="70"/>
      <c r="K117" s="34" t="s">
        <v>66</v>
      </c>
      <c r="L117" s="77">
        <v>117</v>
      </c>
      <c r="M117" s="77"/>
      <c r="N117" s="72"/>
      <c r="O117" s="79" t="s">
        <v>420</v>
      </c>
      <c r="P117" s="81">
        <v>43740.87085648148</v>
      </c>
      <c r="Q117" s="79" t="s">
        <v>478</v>
      </c>
      <c r="R117" s="79"/>
      <c r="S117" s="79"/>
      <c r="T117" s="79"/>
      <c r="U117" s="79"/>
      <c r="V117" s="82" t="s">
        <v>716</v>
      </c>
      <c r="W117" s="81">
        <v>43740.87085648148</v>
      </c>
      <c r="X117" s="82" t="s">
        <v>837</v>
      </c>
      <c r="Y117" s="79"/>
      <c r="Z117" s="79"/>
      <c r="AA117" s="85" t="s">
        <v>1013</v>
      </c>
      <c r="AB117" s="85" t="s">
        <v>1012</v>
      </c>
      <c r="AC117" s="79" t="b">
        <v>0</v>
      </c>
      <c r="AD117" s="79">
        <v>2</v>
      </c>
      <c r="AE117" s="85" t="s">
        <v>1188</v>
      </c>
      <c r="AF117" s="79" t="b">
        <v>0</v>
      </c>
      <c r="AG117" s="79" t="s">
        <v>1216</v>
      </c>
      <c r="AH117" s="79"/>
      <c r="AI117" s="85" t="s">
        <v>1166</v>
      </c>
      <c r="AJ117" s="79" t="b">
        <v>0</v>
      </c>
      <c r="AK117" s="79">
        <v>0</v>
      </c>
      <c r="AL117" s="85" t="s">
        <v>1166</v>
      </c>
      <c r="AM117" s="79" t="s">
        <v>1232</v>
      </c>
      <c r="AN117" s="79" t="b">
        <v>0</v>
      </c>
      <c r="AO117" s="85" t="s">
        <v>1012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c r="BE117" s="49"/>
      <c r="BF117" s="48"/>
      <c r="BG117" s="49"/>
      <c r="BH117" s="48"/>
      <c r="BI117" s="49"/>
      <c r="BJ117" s="48"/>
      <c r="BK117" s="49"/>
      <c r="BL117" s="48"/>
    </row>
    <row r="118" spans="1:64" ht="15">
      <c r="A118" s="64" t="s">
        <v>264</v>
      </c>
      <c r="B118" s="64" t="s">
        <v>332</v>
      </c>
      <c r="C118" s="65" t="s">
        <v>3915</v>
      </c>
      <c r="D118" s="66">
        <v>3</v>
      </c>
      <c r="E118" s="67" t="s">
        <v>132</v>
      </c>
      <c r="F118" s="68">
        <v>35</v>
      </c>
      <c r="G118" s="65"/>
      <c r="H118" s="69"/>
      <c r="I118" s="70"/>
      <c r="J118" s="70"/>
      <c r="K118" s="34" t="s">
        <v>65</v>
      </c>
      <c r="L118" s="77">
        <v>118</v>
      </c>
      <c r="M118" s="77"/>
      <c r="N118" s="72"/>
      <c r="O118" s="79" t="s">
        <v>419</v>
      </c>
      <c r="P118" s="81">
        <v>43740.87085648148</v>
      </c>
      <c r="Q118" s="79" t="s">
        <v>478</v>
      </c>
      <c r="R118" s="79"/>
      <c r="S118" s="79"/>
      <c r="T118" s="79"/>
      <c r="U118" s="79"/>
      <c r="V118" s="82" t="s">
        <v>716</v>
      </c>
      <c r="W118" s="81">
        <v>43740.87085648148</v>
      </c>
      <c r="X118" s="82" t="s">
        <v>837</v>
      </c>
      <c r="Y118" s="79"/>
      <c r="Z118" s="79"/>
      <c r="AA118" s="85" t="s">
        <v>1013</v>
      </c>
      <c r="AB118" s="85" t="s">
        <v>1012</v>
      </c>
      <c r="AC118" s="79" t="b">
        <v>0</v>
      </c>
      <c r="AD118" s="79">
        <v>2</v>
      </c>
      <c r="AE118" s="85" t="s">
        <v>1188</v>
      </c>
      <c r="AF118" s="79" t="b">
        <v>0</v>
      </c>
      <c r="AG118" s="79" t="s">
        <v>1216</v>
      </c>
      <c r="AH118" s="79"/>
      <c r="AI118" s="85" t="s">
        <v>1166</v>
      </c>
      <c r="AJ118" s="79" t="b">
        <v>0</v>
      </c>
      <c r="AK118" s="79">
        <v>0</v>
      </c>
      <c r="AL118" s="85" t="s">
        <v>1166</v>
      </c>
      <c r="AM118" s="79" t="s">
        <v>1232</v>
      </c>
      <c r="AN118" s="79" t="b">
        <v>0</v>
      </c>
      <c r="AO118" s="85" t="s">
        <v>1012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c r="BE118" s="49"/>
      <c r="BF118" s="48"/>
      <c r="BG118" s="49"/>
      <c r="BH118" s="48"/>
      <c r="BI118" s="49"/>
      <c r="BJ118" s="48"/>
      <c r="BK118" s="49"/>
      <c r="BL118" s="48"/>
    </row>
    <row r="119" spans="1:64" ht="15">
      <c r="A119" s="64" t="s">
        <v>265</v>
      </c>
      <c r="B119" s="64" t="s">
        <v>366</v>
      </c>
      <c r="C119" s="65" t="s">
        <v>3915</v>
      </c>
      <c r="D119" s="66">
        <v>3</v>
      </c>
      <c r="E119" s="67" t="s">
        <v>132</v>
      </c>
      <c r="F119" s="68">
        <v>35</v>
      </c>
      <c r="G119" s="65"/>
      <c r="H119" s="69"/>
      <c r="I119" s="70"/>
      <c r="J119" s="70"/>
      <c r="K119" s="34" t="s">
        <v>65</v>
      </c>
      <c r="L119" s="77">
        <v>119</v>
      </c>
      <c r="M119" s="77"/>
      <c r="N119" s="72"/>
      <c r="O119" s="79" t="s">
        <v>420</v>
      </c>
      <c r="P119" s="81">
        <v>43740.901504629626</v>
      </c>
      <c r="Q119" s="79" t="s">
        <v>479</v>
      </c>
      <c r="R119" s="79"/>
      <c r="S119" s="79"/>
      <c r="T119" s="79"/>
      <c r="U119" s="79"/>
      <c r="V119" s="82" t="s">
        <v>717</v>
      </c>
      <c r="W119" s="81">
        <v>43740.901504629626</v>
      </c>
      <c r="X119" s="82" t="s">
        <v>838</v>
      </c>
      <c r="Y119" s="79"/>
      <c r="Z119" s="79"/>
      <c r="AA119" s="85" t="s">
        <v>1014</v>
      </c>
      <c r="AB119" s="85" t="s">
        <v>1143</v>
      </c>
      <c r="AC119" s="79" t="b">
        <v>0</v>
      </c>
      <c r="AD119" s="79">
        <v>0</v>
      </c>
      <c r="AE119" s="85" t="s">
        <v>1189</v>
      </c>
      <c r="AF119" s="79" t="b">
        <v>0</v>
      </c>
      <c r="AG119" s="79" t="s">
        <v>1216</v>
      </c>
      <c r="AH119" s="79"/>
      <c r="AI119" s="85" t="s">
        <v>1166</v>
      </c>
      <c r="AJ119" s="79" t="b">
        <v>0</v>
      </c>
      <c r="AK119" s="79">
        <v>0</v>
      </c>
      <c r="AL119" s="85" t="s">
        <v>1166</v>
      </c>
      <c r="AM119" s="79" t="s">
        <v>1232</v>
      </c>
      <c r="AN119" s="79" t="b">
        <v>0</v>
      </c>
      <c r="AO119" s="85" t="s">
        <v>1143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1</v>
      </c>
      <c r="BE119" s="49">
        <v>33.333333333333336</v>
      </c>
      <c r="BF119" s="48">
        <v>0</v>
      </c>
      <c r="BG119" s="49">
        <v>0</v>
      </c>
      <c r="BH119" s="48">
        <v>0</v>
      </c>
      <c r="BI119" s="49">
        <v>0</v>
      </c>
      <c r="BJ119" s="48">
        <v>2</v>
      </c>
      <c r="BK119" s="49">
        <v>66.66666666666667</v>
      </c>
      <c r="BL119" s="48">
        <v>3</v>
      </c>
    </row>
    <row r="120" spans="1:64" ht="15">
      <c r="A120" s="64" t="s">
        <v>265</v>
      </c>
      <c r="B120" s="64" t="s">
        <v>332</v>
      </c>
      <c r="C120" s="65" t="s">
        <v>3915</v>
      </c>
      <c r="D120" s="66">
        <v>3</v>
      </c>
      <c r="E120" s="67" t="s">
        <v>132</v>
      </c>
      <c r="F120" s="68">
        <v>35</v>
      </c>
      <c r="G120" s="65"/>
      <c r="H120" s="69"/>
      <c r="I120" s="70"/>
      <c r="J120" s="70"/>
      <c r="K120" s="34" t="s">
        <v>65</v>
      </c>
      <c r="L120" s="77">
        <v>120</v>
      </c>
      <c r="M120" s="77"/>
      <c r="N120" s="72"/>
      <c r="O120" s="79" t="s">
        <v>419</v>
      </c>
      <c r="P120" s="81">
        <v>43740.901504629626</v>
      </c>
      <c r="Q120" s="79" t="s">
        <v>479</v>
      </c>
      <c r="R120" s="79"/>
      <c r="S120" s="79"/>
      <c r="T120" s="79"/>
      <c r="U120" s="79"/>
      <c r="V120" s="82" t="s">
        <v>717</v>
      </c>
      <c r="W120" s="81">
        <v>43740.901504629626</v>
      </c>
      <c r="X120" s="82" t="s">
        <v>838</v>
      </c>
      <c r="Y120" s="79"/>
      <c r="Z120" s="79"/>
      <c r="AA120" s="85" t="s">
        <v>1014</v>
      </c>
      <c r="AB120" s="85" t="s">
        <v>1143</v>
      </c>
      <c r="AC120" s="79" t="b">
        <v>0</v>
      </c>
      <c r="AD120" s="79">
        <v>0</v>
      </c>
      <c r="AE120" s="85" t="s">
        <v>1189</v>
      </c>
      <c r="AF120" s="79" t="b">
        <v>0</v>
      </c>
      <c r="AG120" s="79" t="s">
        <v>1216</v>
      </c>
      <c r="AH120" s="79"/>
      <c r="AI120" s="85" t="s">
        <v>1166</v>
      </c>
      <c r="AJ120" s="79" t="b">
        <v>0</v>
      </c>
      <c r="AK120" s="79">
        <v>0</v>
      </c>
      <c r="AL120" s="85" t="s">
        <v>1166</v>
      </c>
      <c r="AM120" s="79" t="s">
        <v>1232</v>
      </c>
      <c r="AN120" s="79" t="b">
        <v>0</v>
      </c>
      <c r="AO120" s="85" t="s">
        <v>1143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266</v>
      </c>
      <c r="B121" s="64" t="s">
        <v>367</v>
      </c>
      <c r="C121" s="65" t="s">
        <v>3915</v>
      </c>
      <c r="D121" s="66">
        <v>3</v>
      </c>
      <c r="E121" s="67" t="s">
        <v>132</v>
      </c>
      <c r="F121" s="68">
        <v>35</v>
      </c>
      <c r="G121" s="65"/>
      <c r="H121" s="69"/>
      <c r="I121" s="70"/>
      <c r="J121" s="70"/>
      <c r="K121" s="34" t="s">
        <v>65</v>
      </c>
      <c r="L121" s="77">
        <v>121</v>
      </c>
      <c r="M121" s="77"/>
      <c r="N121" s="72"/>
      <c r="O121" s="79" t="s">
        <v>419</v>
      </c>
      <c r="P121" s="81">
        <v>43736.260358796295</v>
      </c>
      <c r="Q121" s="79" t="s">
        <v>480</v>
      </c>
      <c r="R121" s="79"/>
      <c r="S121" s="79"/>
      <c r="T121" s="79"/>
      <c r="U121" s="79"/>
      <c r="V121" s="82" t="s">
        <v>718</v>
      </c>
      <c r="W121" s="81">
        <v>43736.260358796295</v>
      </c>
      <c r="X121" s="82" t="s">
        <v>839</v>
      </c>
      <c r="Y121" s="79"/>
      <c r="Z121" s="79"/>
      <c r="AA121" s="85" t="s">
        <v>1015</v>
      </c>
      <c r="AB121" s="79"/>
      <c r="AC121" s="79" t="b">
        <v>0</v>
      </c>
      <c r="AD121" s="79">
        <v>0</v>
      </c>
      <c r="AE121" s="85" t="s">
        <v>1166</v>
      </c>
      <c r="AF121" s="79" t="b">
        <v>1</v>
      </c>
      <c r="AG121" s="79" t="s">
        <v>1227</v>
      </c>
      <c r="AH121" s="79"/>
      <c r="AI121" s="85" t="s">
        <v>1231</v>
      </c>
      <c r="AJ121" s="79" t="b">
        <v>0</v>
      </c>
      <c r="AK121" s="79">
        <v>2</v>
      </c>
      <c r="AL121" s="85" t="s">
        <v>1047</v>
      </c>
      <c r="AM121" s="79" t="s">
        <v>1232</v>
      </c>
      <c r="AN121" s="79" t="b">
        <v>0</v>
      </c>
      <c r="AO121" s="85" t="s">
        <v>1047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266</v>
      </c>
      <c r="B122" s="64" t="s">
        <v>289</v>
      </c>
      <c r="C122" s="65" t="s">
        <v>3915</v>
      </c>
      <c r="D122" s="66">
        <v>3</v>
      </c>
      <c r="E122" s="67" t="s">
        <v>132</v>
      </c>
      <c r="F122" s="68">
        <v>35</v>
      </c>
      <c r="G122" s="65"/>
      <c r="H122" s="69"/>
      <c r="I122" s="70"/>
      <c r="J122" s="70"/>
      <c r="K122" s="34" t="s">
        <v>65</v>
      </c>
      <c r="L122" s="77">
        <v>122</v>
      </c>
      <c r="M122" s="77"/>
      <c r="N122" s="72"/>
      <c r="O122" s="79" t="s">
        <v>419</v>
      </c>
      <c r="P122" s="81">
        <v>43736.260358796295</v>
      </c>
      <c r="Q122" s="79" t="s">
        <v>480</v>
      </c>
      <c r="R122" s="79"/>
      <c r="S122" s="79"/>
      <c r="T122" s="79"/>
      <c r="U122" s="79"/>
      <c r="V122" s="82" t="s">
        <v>718</v>
      </c>
      <c r="W122" s="81">
        <v>43736.260358796295</v>
      </c>
      <c r="X122" s="82" t="s">
        <v>839</v>
      </c>
      <c r="Y122" s="79"/>
      <c r="Z122" s="79"/>
      <c r="AA122" s="85" t="s">
        <v>1015</v>
      </c>
      <c r="AB122" s="79"/>
      <c r="AC122" s="79" t="b">
        <v>0</v>
      </c>
      <c r="AD122" s="79">
        <v>0</v>
      </c>
      <c r="AE122" s="85" t="s">
        <v>1166</v>
      </c>
      <c r="AF122" s="79" t="b">
        <v>1</v>
      </c>
      <c r="AG122" s="79" t="s">
        <v>1227</v>
      </c>
      <c r="AH122" s="79"/>
      <c r="AI122" s="85" t="s">
        <v>1231</v>
      </c>
      <c r="AJ122" s="79" t="b">
        <v>0</v>
      </c>
      <c r="AK122" s="79">
        <v>2</v>
      </c>
      <c r="AL122" s="85" t="s">
        <v>1047</v>
      </c>
      <c r="AM122" s="79" t="s">
        <v>1232</v>
      </c>
      <c r="AN122" s="79" t="b">
        <v>0</v>
      </c>
      <c r="AO122" s="85" t="s">
        <v>1047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18</v>
      </c>
      <c r="BK122" s="49">
        <v>100</v>
      </c>
      <c r="BL122" s="48">
        <v>18</v>
      </c>
    </row>
    <row r="123" spans="1:64" ht="15">
      <c r="A123" s="64" t="s">
        <v>266</v>
      </c>
      <c r="B123" s="64" t="s">
        <v>332</v>
      </c>
      <c r="C123" s="65" t="s">
        <v>3916</v>
      </c>
      <c r="D123" s="66">
        <v>4.75</v>
      </c>
      <c r="E123" s="67" t="s">
        <v>136</v>
      </c>
      <c r="F123" s="68">
        <v>29.25</v>
      </c>
      <c r="G123" s="65"/>
      <c r="H123" s="69"/>
      <c r="I123" s="70"/>
      <c r="J123" s="70"/>
      <c r="K123" s="34" t="s">
        <v>65</v>
      </c>
      <c r="L123" s="77">
        <v>123</v>
      </c>
      <c r="M123" s="77"/>
      <c r="N123" s="72"/>
      <c r="O123" s="79" t="s">
        <v>419</v>
      </c>
      <c r="P123" s="81">
        <v>43736.260358796295</v>
      </c>
      <c r="Q123" s="79" t="s">
        <v>480</v>
      </c>
      <c r="R123" s="79"/>
      <c r="S123" s="79"/>
      <c r="T123" s="79"/>
      <c r="U123" s="79"/>
      <c r="V123" s="82" t="s">
        <v>718</v>
      </c>
      <c r="W123" s="81">
        <v>43736.260358796295</v>
      </c>
      <c r="X123" s="82" t="s">
        <v>839</v>
      </c>
      <c r="Y123" s="79"/>
      <c r="Z123" s="79"/>
      <c r="AA123" s="85" t="s">
        <v>1015</v>
      </c>
      <c r="AB123" s="79"/>
      <c r="AC123" s="79" t="b">
        <v>0</v>
      </c>
      <c r="AD123" s="79">
        <v>0</v>
      </c>
      <c r="AE123" s="85" t="s">
        <v>1166</v>
      </c>
      <c r="AF123" s="79" t="b">
        <v>1</v>
      </c>
      <c r="AG123" s="79" t="s">
        <v>1227</v>
      </c>
      <c r="AH123" s="79"/>
      <c r="AI123" s="85" t="s">
        <v>1231</v>
      </c>
      <c r="AJ123" s="79" t="b">
        <v>0</v>
      </c>
      <c r="AK123" s="79">
        <v>2</v>
      </c>
      <c r="AL123" s="85" t="s">
        <v>1047</v>
      </c>
      <c r="AM123" s="79" t="s">
        <v>1232</v>
      </c>
      <c r="AN123" s="79" t="b">
        <v>0</v>
      </c>
      <c r="AO123" s="85" t="s">
        <v>1047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4</v>
      </c>
      <c r="BD123" s="48"/>
      <c r="BE123" s="49"/>
      <c r="BF123" s="48"/>
      <c r="BG123" s="49"/>
      <c r="BH123" s="48"/>
      <c r="BI123" s="49"/>
      <c r="BJ123" s="48"/>
      <c r="BK123" s="49"/>
      <c r="BL123" s="48"/>
    </row>
    <row r="124" spans="1:64" ht="15">
      <c r="A124" s="64" t="s">
        <v>266</v>
      </c>
      <c r="B124" s="64" t="s">
        <v>334</v>
      </c>
      <c r="C124" s="65" t="s">
        <v>3915</v>
      </c>
      <c r="D124" s="66">
        <v>3</v>
      </c>
      <c r="E124" s="67" t="s">
        <v>132</v>
      </c>
      <c r="F124" s="68">
        <v>35</v>
      </c>
      <c r="G124" s="65"/>
      <c r="H124" s="69"/>
      <c r="I124" s="70"/>
      <c r="J124" s="70"/>
      <c r="K124" s="34" t="s">
        <v>65</v>
      </c>
      <c r="L124" s="77">
        <v>124</v>
      </c>
      <c r="M124" s="77"/>
      <c r="N124" s="72"/>
      <c r="O124" s="79" t="s">
        <v>419</v>
      </c>
      <c r="P124" s="81">
        <v>43736.260358796295</v>
      </c>
      <c r="Q124" s="79" t="s">
        <v>480</v>
      </c>
      <c r="R124" s="79"/>
      <c r="S124" s="79"/>
      <c r="T124" s="79"/>
      <c r="U124" s="79"/>
      <c r="V124" s="82" t="s">
        <v>718</v>
      </c>
      <c r="W124" s="81">
        <v>43736.260358796295</v>
      </c>
      <c r="X124" s="82" t="s">
        <v>839</v>
      </c>
      <c r="Y124" s="79"/>
      <c r="Z124" s="79"/>
      <c r="AA124" s="85" t="s">
        <v>1015</v>
      </c>
      <c r="AB124" s="79"/>
      <c r="AC124" s="79" t="b">
        <v>0</v>
      </c>
      <c r="AD124" s="79">
        <v>0</v>
      </c>
      <c r="AE124" s="85" t="s">
        <v>1166</v>
      </c>
      <c r="AF124" s="79" t="b">
        <v>1</v>
      </c>
      <c r="AG124" s="79" t="s">
        <v>1227</v>
      </c>
      <c r="AH124" s="79"/>
      <c r="AI124" s="85" t="s">
        <v>1231</v>
      </c>
      <c r="AJ124" s="79" t="b">
        <v>0</v>
      </c>
      <c r="AK124" s="79">
        <v>2</v>
      </c>
      <c r="AL124" s="85" t="s">
        <v>1047</v>
      </c>
      <c r="AM124" s="79" t="s">
        <v>1232</v>
      </c>
      <c r="AN124" s="79" t="b">
        <v>0</v>
      </c>
      <c r="AO124" s="85" t="s">
        <v>1047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266</v>
      </c>
      <c r="B125" s="64" t="s">
        <v>290</v>
      </c>
      <c r="C125" s="65" t="s">
        <v>3915</v>
      </c>
      <c r="D125" s="66">
        <v>3</v>
      </c>
      <c r="E125" s="67" t="s">
        <v>132</v>
      </c>
      <c r="F125" s="68">
        <v>35</v>
      </c>
      <c r="G125" s="65"/>
      <c r="H125" s="69"/>
      <c r="I125" s="70"/>
      <c r="J125" s="70"/>
      <c r="K125" s="34" t="s">
        <v>65</v>
      </c>
      <c r="L125" s="77">
        <v>125</v>
      </c>
      <c r="M125" s="77"/>
      <c r="N125" s="72"/>
      <c r="O125" s="79" t="s">
        <v>419</v>
      </c>
      <c r="P125" s="81">
        <v>43736.260358796295</v>
      </c>
      <c r="Q125" s="79" t="s">
        <v>480</v>
      </c>
      <c r="R125" s="79"/>
      <c r="S125" s="79"/>
      <c r="T125" s="79"/>
      <c r="U125" s="79"/>
      <c r="V125" s="82" t="s">
        <v>718</v>
      </c>
      <c r="W125" s="81">
        <v>43736.260358796295</v>
      </c>
      <c r="X125" s="82" t="s">
        <v>839</v>
      </c>
      <c r="Y125" s="79"/>
      <c r="Z125" s="79"/>
      <c r="AA125" s="85" t="s">
        <v>1015</v>
      </c>
      <c r="AB125" s="79"/>
      <c r="AC125" s="79" t="b">
        <v>0</v>
      </c>
      <c r="AD125" s="79">
        <v>0</v>
      </c>
      <c r="AE125" s="85" t="s">
        <v>1166</v>
      </c>
      <c r="AF125" s="79" t="b">
        <v>1</v>
      </c>
      <c r="AG125" s="79" t="s">
        <v>1227</v>
      </c>
      <c r="AH125" s="79"/>
      <c r="AI125" s="85" t="s">
        <v>1231</v>
      </c>
      <c r="AJ125" s="79" t="b">
        <v>0</v>
      </c>
      <c r="AK125" s="79">
        <v>2</v>
      </c>
      <c r="AL125" s="85" t="s">
        <v>1047</v>
      </c>
      <c r="AM125" s="79" t="s">
        <v>1232</v>
      </c>
      <c r="AN125" s="79" t="b">
        <v>0</v>
      </c>
      <c r="AO125" s="85" t="s">
        <v>1047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266</v>
      </c>
      <c r="B126" s="64" t="s">
        <v>332</v>
      </c>
      <c r="C126" s="65" t="s">
        <v>3916</v>
      </c>
      <c r="D126" s="66">
        <v>4.75</v>
      </c>
      <c r="E126" s="67" t="s">
        <v>136</v>
      </c>
      <c r="F126" s="68">
        <v>29.25</v>
      </c>
      <c r="G126" s="65"/>
      <c r="H126" s="69"/>
      <c r="I126" s="70"/>
      <c r="J126" s="70"/>
      <c r="K126" s="34" t="s">
        <v>65</v>
      </c>
      <c r="L126" s="77">
        <v>126</v>
      </c>
      <c r="M126" s="77"/>
      <c r="N126" s="72"/>
      <c r="O126" s="79" t="s">
        <v>419</v>
      </c>
      <c r="P126" s="81">
        <v>43740.90709490741</v>
      </c>
      <c r="Q126" s="79" t="s">
        <v>481</v>
      </c>
      <c r="R126" s="79"/>
      <c r="S126" s="79"/>
      <c r="T126" s="79"/>
      <c r="U126" s="79"/>
      <c r="V126" s="82" t="s">
        <v>718</v>
      </c>
      <c r="W126" s="81">
        <v>43740.90709490741</v>
      </c>
      <c r="X126" s="82" t="s">
        <v>840</v>
      </c>
      <c r="Y126" s="79"/>
      <c r="Z126" s="79"/>
      <c r="AA126" s="85" t="s">
        <v>1016</v>
      </c>
      <c r="AB126" s="79"/>
      <c r="AC126" s="79" t="b">
        <v>0</v>
      </c>
      <c r="AD126" s="79">
        <v>0</v>
      </c>
      <c r="AE126" s="85" t="s">
        <v>1166</v>
      </c>
      <c r="AF126" s="79" t="b">
        <v>0</v>
      </c>
      <c r="AG126" s="79" t="s">
        <v>1224</v>
      </c>
      <c r="AH126" s="79"/>
      <c r="AI126" s="85" t="s">
        <v>1166</v>
      </c>
      <c r="AJ126" s="79" t="b">
        <v>0</v>
      </c>
      <c r="AK126" s="79">
        <v>1</v>
      </c>
      <c r="AL126" s="85" t="s">
        <v>1022</v>
      </c>
      <c r="AM126" s="79" t="s">
        <v>1232</v>
      </c>
      <c r="AN126" s="79" t="b">
        <v>0</v>
      </c>
      <c r="AO126" s="85" t="s">
        <v>1022</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4</v>
      </c>
      <c r="BD126" s="48"/>
      <c r="BE126" s="49"/>
      <c r="BF126" s="48"/>
      <c r="BG126" s="49"/>
      <c r="BH126" s="48"/>
      <c r="BI126" s="49"/>
      <c r="BJ126" s="48"/>
      <c r="BK126" s="49"/>
      <c r="BL126" s="48"/>
    </row>
    <row r="127" spans="1:64" ht="15">
      <c r="A127" s="64" t="s">
        <v>266</v>
      </c>
      <c r="B127" s="64" t="s">
        <v>272</v>
      </c>
      <c r="C127" s="65" t="s">
        <v>3915</v>
      </c>
      <c r="D127" s="66">
        <v>3</v>
      </c>
      <c r="E127" s="67" t="s">
        <v>132</v>
      </c>
      <c r="F127" s="68">
        <v>35</v>
      </c>
      <c r="G127" s="65"/>
      <c r="H127" s="69"/>
      <c r="I127" s="70"/>
      <c r="J127" s="70"/>
      <c r="K127" s="34" t="s">
        <v>65</v>
      </c>
      <c r="L127" s="77">
        <v>127</v>
      </c>
      <c r="M127" s="77"/>
      <c r="N127" s="72"/>
      <c r="O127" s="79" t="s">
        <v>419</v>
      </c>
      <c r="P127" s="81">
        <v>43740.90709490741</v>
      </c>
      <c r="Q127" s="79" t="s">
        <v>481</v>
      </c>
      <c r="R127" s="79"/>
      <c r="S127" s="79"/>
      <c r="T127" s="79"/>
      <c r="U127" s="79"/>
      <c r="V127" s="82" t="s">
        <v>718</v>
      </c>
      <c r="W127" s="81">
        <v>43740.90709490741</v>
      </c>
      <c r="X127" s="82" t="s">
        <v>840</v>
      </c>
      <c r="Y127" s="79"/>
      <c r="Z127" s="79"/>
      <c r="AA127" s="85" t="s">
        <v>1016</v>
      </c>
      <c r="AB127" s="79"/>
      <c r="AC127" s="79" t="b">
        <v>0</v>
      </c>
      <c r="AD127" s="79">
        <v>0</v>
      </c>
      <c r="AE127" s="85" t="s">
        <v>1166</v>
      </c>
      <c r="AF127" s="79" t="b">
        <v>0</v>
      </c>
      <c r="AG127" s="79" t="s">
        <v>1224</v>
      </c>
      <c r="AH127" s="79"/>
      <c r="AI127" s="85" t="s">
        <v>1166</v>
      </c>
      <c r="AJ127" s="79" t="b">
        <v>0</v>
      </c>
      <c r="AK127" s="79">
        <v>1</v>
      </c>
      <c r="AL127" s="85" t="s">
        <v>1022</v>
      </c>
      <c r="AM127" s="79" t="s">
        <v>1232</v>
      </c>
      <c r="AN127" s="79" t="b">
        <v>0</v>
      </c>
      <c r="AO127" s="85" t="s">
        <v>1022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4</v>
      </c>
      <c r="BD127" s="48"/>
      <c r="BE127" s="49"/>
      <c r="BF127" s="48"/>
      <c r="BG127" s="49"/>
      <c r="BH127" s="48"/>
      <c r="BI127" s="49"/>
      <c r="BJ127" s="48"/>
      <c r="BK127" s="49"/>
      <c r="BL127" s="48"/>
    </row>
    <row r="128" spans="1:64" ht="15">
      <c r="A128" s="64" t="s">
        <v>266</v>
      </c>
      <c r="B128" s="64" t="s">
        <v>270</v>
      </c>
      <c r="C128" s="65" t="s">
        <v>3915</v>
      </c>
      <c r="D128" s="66">
        <v>3</v>
      </c>
      <c r="E128" s="67" t="s">
        <v>132</v>
      </c>
      <c r="F128" s="68">
        <v>35</v>
      </c>
      <c r="G128" s="65"/>
      <c r="H128" s="69"/>
      <c r="I128" s="70"/>
      <c r="J128" s="70"/>
      <c r="K128" s="34" t="s">
        <v>65</v>
      </c>
      <c r="L128" s="77">
        <v>128</v>
      </c>
      <c r="M128" s="77"/>
      <c r="N128" s="72"/>
      <c r="O128" s="79" t="s">
        <v>419</v>
      </c>
      <c r="P128" s="81">
        <v>43740.90709490741</v>
      </c>
      <c r="Q128" s="79" t="s">
        <v>481</v>
      </c>
      <c r="R128" s="79"/>
      <c r="S128" s="79"/>
      <c r="T128" s="79"/>
      <c r="U128" s="79"/>
      <c r="V128" s="82" t="s">
        <v>718</v>
      </c>
      <c r="W128" s="81">
        <v>43740.90709490741</v>
      </c>
      <c r="X128" s="82" t="s">
        <v>840</v>
      </c>
      <c r="Y128" s="79"/>
      <c r="Z128" s="79"/>
      <c r="AA128" s="85" t="s">
        <v>1016</v>
      </c>
      <c r="AB128" s="79"/>
      <c r="AC128" s="79" t="b">
        <v>0</v>
      </c>
      <c r="AD128" s="79">
        <v>0</v>
      </c>
      <c r="AE128" s="85" t="s">
        <v>1166</v>
      </c>
      <c r="AF128" s="79" t="b">
        <v>0</v>
      </c>
      <c r="AG128" s="79" t="s">
        <v>1224</v>
      </c>
      <c r="AH128" s="79"/>
      <c r="AI128" s="85" t="s">
        <v>1166</v>
      </c>
      <c r="AJ128" s="79" t="b">
        <v>0</v>
      </c>
      <c r="AK128" s="79">
        <v>1</v>
      </c>
      <c r="AL128" s="85" t="s">
        <v>1022</v>
      </c>
      <c r="AM128" s="79" t="s">
        <v>1232</v>
      </c>
      <c r="AN128" s="79" t="b">
        <v>0</v>
      </c>
      <c r="AO128" s="85" t="s">
        <v>1022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4</v>
      </c>
      <c r="BD128" s="48">
        <v>0</v>
      </c>
      <c r="BE128" s="49">
        <v>0</v>
      </c>
      <c r="BF128" s="48">
        <v>0</v>
      </c>
      <c r="BG128" s="49">
        <v>0</v>
      </c>
      <c r="BH128" s="48">
        <v>0</v>
      </c>
      <c r="BI128" s="49">
        <v>0</v>
      </c>
      <c r="BJ128" s="48">
        <v>28</v>
      </c>
      <c r="BK128" s="49">
        <v>100</v>
      </c>
      <c r="BL128" s="48">
        <v>28</v>
      </c>
    </row>
    <row r="129" spans="1:64" ht="15">
      <c r="A129" s="64" t="s">
        <v>266</v>
      </c>
      <c r="B129" s="64" t="s">
        <v>271</v>
      </c>
      <c r="C129" s="65" t="s">
        <v>3915</v>
      </c>
      <c r="D129" s="66">
        <v>3</v>
      </c>
      <c r="E129" s="67" t="s">
        <v>132</v>
      </c>
      <c r="F129" s="68">
        <v>35</v>
      </c>
      <c r="G129" s="65"/>
      <c r="H129" s="69"/>
      <c r="I129" s="70"/>
      <c r="J129" s="70"/>
      <c r="K129" s="34" t="s">
        <v>65</v>
      </c>
      <c r="L129" s="77">
        <v>129</v>
      </c>
      <c r="M129" s="77"/>
      <c r="N129" s="72"/>
      <c r="O129" s="79" t="s">
        <v>419</v>
      </c>
      <c r="P129" s="81">
        <v>43740.90709490741</v>
      </c>
      <c r="Q129" s="79" t="s">
        <v>481</v>
      </c>
      <c r="R129" s="79"/>
      <c r="S129" s="79"/>
      <c r="T129" s="79"/>
      <c r="U129" s="79"/>
      <c r="V129" s="82" t="s">
        <v>718</v>
      </c>
      <c r="W129" s="81">
        <v>43740.90709490741</v>
      </c>
      <c r="X129" s="82" t="s">
        <v>840</v>
      </c>
      <c r="Y129" s="79"/>
      <c r="Z129" s="79"/>
      <c r="AA129" s="85" t="s">
        <v>1016</v>
      </c>
      <c r="AB129" s="79"/>
      <c r="AC129" s="79" t="b">
        <v>0</v>
      </c>
      <c r="AD129" s="79">
        <v>0</v>
      </c>
      <c r="AE129" s="85" t="s">
        <v>1166</v>
      </c>
      <c r="AF129" s="79" t="b">
        <v>0</v>
      </c>
      <c r="AG129" s="79" t="s">
        <v>1224</v>
      </c>
      <c r="AH129" s="79"/>
      <c r="AI129" s="85" t="s">
        <v>1166</v>
      </c>
      <c r="AJ129" s="79" t="b">
        <v>0</v>
      </c>
      <c r="AK129" s="79">
        <v>1</v>
      </c>
      <c r="AL129" s="85" t="s">
        <v>1022</v>
      </c>
      <c r="AM129" s="79" t="s">
        <v>1232</v>
      </c>
      <c r="AN129" s="79" t="b">
        <v>0</v>
      </c>
      <c r="AO129" s="85" t="s">
        <v>1022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4</v>
      </c>
      <c r="BD129" s="48"/>
      <c r="BE129" s="49"/>
      <c r="BF129" s="48"/>
      <c r="BG129" s="49"/>
      <c r="BH129" s="48"/>
      <c r="BI129" s="49"/>
      <c r="BJ129" s="48"/>
      <c r="BK129" s="49"/>
      <c r="BL129" s="48"/>
    </row>
    <row r="130" spans="1:64" ht="15">
      <c r="A130" s="64" t="s">
        <v>267</v>
      </c>
      <c r="B130" s="64" t="s">
        <v>368</v>
      </c>
      <c r="C130" s="65" t="s">
        <v>3915</v>
      </c>
      <c r="D130" s="66">
        <v>3</v>
      </c>
      <c r="E130" s="67" t="s">
        <v>132</v>
      </c>
      <c r="F130" s="68">
        <v>35</v>
      </c>
      <c r="G130" s="65"/>
      <c r="H130" s="69"/>
      <c r="I130" s="70"/>
      <c r="J130" s="70"/>
      <c r="K130" s="34" t="s">
        <v>65</v>
      </c>
      <c r="L130" s="77">
        <v>130</v>
      </c>
      <c r="M130" s="77"/>
      <c r="N130" s="72"/>
      <c r="O130" s="79" t="s">
        <v>419</v>
      </c>
      <c r="P130" s="81">
        <v>43740.934525462966</v>
      </c>
      <c r="Q130" s="79" t="s">
        <v>482</v>
      </c>
      <c r="R130" s="79"/>
      <c r="S130" s="79"/>
      <c r="T130" s="79" t="s">
        <v>628</v>
      </c>
      <c r="U130" s="82" t="s">
        <v>657</v>
      </c>
      <c r="V130" s="82" t="s">
        <v>657</v>
      </c>
      <c r="W130" s="81">
        <v>43740.934525462966</v>
      </c>
      <c r="X130" s="82" t="s">
        <v>841</v>
      </c>
      <c r="Y130" s="79"/>
      <c r="Z130" s="79"/>
      <c r="AA130" s="85" t="s">
        <v>1017</v>
      </c>
      <c r="AB130" s="79"/>
      <c r="AC130" s="79" t="b">
        <v>0</v>
      </c>
      <c r="AD130" s="79">
        <v>11</v>
      </c>
      <c r="AE130" s="85" t="s">
        <v>1166</v>
      </c>
      <c r="AF130" s="79" t="b">
        <v>0</v>
      </c>
      <c r="AG130" s="79" t="s">
        <v>1216</v>
      </c>
      <c r="AH130" s="79"/>
      <c r="AI130" s="85" t="s">
        <v>1166</v>
      </c>
      <c r="AJ130" s="79" t="b">
        <v>0</v>
      </c>
      <c r="AK130" s="79">
        <v>1</v>
      </c>
      <c r="AL130" s="85" t="s">
        <v>1166</v>
      </c>
      <c r="AM130" s="79" t="s">
        <v>1238</v>
      </c>
      <c r="AN130" s="79" t="b">
        <v>0</v>
      </c>
      <c r="AO130" s="85" t="s">
        <v>1017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14</v>
      </c>
      <c r="BC130" s="78" t="str">
        <f>REPLACE(INDEX(GroupVertices[Group],MATCH(Edges[[#This Row],[Vertex 2]],GroupVertices[Vertex],0)),1,1,"")</f>
        <v>14</v>
      </c>
      <c r="BD130" s="48"/>
      <c r="BE130" s="49"/>
      <c r="BF130" s="48"/>
      <c r="BG130" s="49"/>
      <c r="BH130" s="48"/>
      <c r="BI130" s="49"/>
      <c r="BJ130" s="48"/>
      <c r="BK130" s="49"/>
      <c r="BL130" s="48"/>
    </row>
    <row r="131" spans="1:64" ht="15">
      <c r="A131" s="64" t="s">
        <v>267</v>
      </c>
      <c r="B131" s="64" t="s">
        <v>369</v>
      </c>
      <c r="C131" s="65" t="s">
        <v>3915</v>
      </c>
      <c r="D131" s="66">
        <v>3</v>
      </c>
      <c r="E131" s="67" t="s">
        <v>132</v>
      </c>
      <c r="F131" s="68">
        <v>35</v>
      </c>
      <c r="G131" s="65"/>
      <c r="H131" s="69"/>
      <c r="I131" s="70"/>
      <c r="J131" s="70"/>
      <c r="K131" s="34" t="s">
        <v>65</v>
      </c>
      <c r="L131" s="77">
        <v>131</v>
      </c>
      <c r="M131" s="77"/>
      <c r="N131" s="72"/>
      <c r="O131" s="79" t="s">
        <v>419</v>
      </c>
      <c r="P131" s="81">
        <v>43740.934525462966</v>
      </c>
      <c r="Q131" s="79" t="s">
        <v>482</v>
      </c>
      <c r="R131" s="79"/>
      <c r="S131" s="79"/>
      <c r="T131" s="79" t="s">
        <v>628</v>
      </c>
      <c r="U131" s="82" t="s">
        <v>657</v>
      </c>
      <c r="V131" s="82" t="s">
        <v>657</v>
      </c>
      <c r="W131" s="81">
        <v>43740.934525462966</v>
      </c>
      <c r="X131" s="82" t="s">
        <v>841</v>
      </c>
      <c r="Y131" s="79"/>
      <c r="Z131" s="79"/>
      <c r="AA131" s="85" t="s">
        <v>1017</v>
      </c>
      <c r="AB131" s="79"/>
      <c r="AC131" s="79" t="b">
        <v>0</v>
      </c>
      <c r="AD131" s="79">
        <v>11</v>
      </c>
      <c r="AE131" s="85" t="s">
        <v>1166</v>
      </c>
      <c r="AF131" s="79" t="b">
        <v>0</v>
      </c>
      <c r="AG131" s="79" t="s">
        <v>1216</v>
      </c>
      <c r="AH131" s="79"/>
      <c r="AI131" s="85" t="s">
        <v>1166</v>
      </c>
      <c r="AJ131" s="79" t="b">
        <v>0</v>
      </c>
      <c r="AK131" s="79">
        <v>1</v>
      </c>
      <c r="AL131" s="85" t="s">
        <v>1166</v>
      </c>
      <c r="AM131" s="79" t="s">
        <v>1238</v>
      </c>
      <c r="AN131" s="79" t="b">
        <v>0</v>
      </c>
      <c r="AO131" s="85" t="s">
        <v>1017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14</v>
      </c>
      <c r="BC131" s="78" t="str">
        <f>REPLACE(INDEX(GroupVertices[Group],MATCH(Edges[[#This Row],[Vertex 2]],GroupVertices[Vertex],0)),1,1,"")</f>
        <v>14</v>
      </c>
      <c r="BD131" s="48">
        <v>0</v>
      </c>
      <c r="BE131" s="49">
        <v>0</v>
      </c>
      <c r="BF131" s="48">
        <v>0</v>
      </c>
      <c r="BG131" s="49">
        <v>0</v>
      </c>
      <c r="BH131" s="48">
        <v>0</v>
      </c>
      <c r="BI131" s="49">
        <v>0</v>
      </c>
      <c r="BJ131" s="48">
        <v>39</v>
      </c>
      <c r="BK131" s="49">
        <v>100</v>
      </c>
      <c r="BL131" s="48">
        <v>39</v>
      </c>
    </row>
    <row r="132" spans="1:64" ht="15">
      <c r="A132" s="64" t="s">
        <v>268</v>
      </c>
      <c r="B132" s="64" t="s">
        <v>267</v>
      </c>
      <c r="C132" s="65" t="s">
        <v>3915</v>
      </c>
      <c r="D132" s="66">
        <v>3</v>
      </c>
      <c r="E132" s="67" t="s">
        <v>132</v>
      </c>
      <c r="F132" s="68">
        <v>35</v>
      </c>
      <c r="G132" s="65"/>
      <c r="H132" s="69"/>
      <c r="I132" s="70"/>
      <c r="J132" s="70"/>
      <c r="K132" s="34" t="s">
        <v>65</v>
      </c>
      <c r="L132" s="77">
        <v>132</v>
      </c>
      <c r="M132" s="77"/>
      <c r="N132" s="72"/>
      <c r="O132" s="79" t="s">
        <v>419</v>
      </c>
      <c r="P132" s="81">
        <v>43740.974224537036</v>
      </c>
      <c r="Q132" s="79" t="s">
        <v>483</v>
      </c>
      <c r="R132" s="79"/>
      <c r="S132" s="79"/>
      <c r="T132" s="79" t="s">
        <v>332</v>
      </c>
      <c r="U132" s="79"/>
      <c r="V132" s="82" t="s">
        <v>719</v>
      </c>
      <c r="W132" s="81">
        <v>43740.974224537036</v>
      </c>
      <c r="X132" s="82" t="s">
        <v>842</v>
      </c>
      <c r="Y132" s="79"/>
      <c r="Z132" s="79"/>
      <c r="AA132" s="85" t="s">
        <v>1018</v>
      </c>
      <c r="AB132" s="79"/>
      <c r="AC132" s="79" t="b">
        <v>0</v>
      </c>
      <c r="AD132" s="79">
        <v>0</v>
      </c>
      <c r="AE132" s="85" t="s">
        <v>1166</v>
      </c>
      <c r="AF132" s="79" t="b">
        <v>0</v>
      </c>
      <c r="AG132" s="79" t="s">
        <v>1216</v>
      </c>
      <c r="AH132" s="79"/>
      <c r="AI132" s="85" t="s">
        <v>1166</v>
      </c>
      <c r="AJ132" s="79" t="b">
        <v>0</v>
      </c>
      <c r="AK132" s="79">
        <v>1</v>
      </c>
      <c r="AL132" s="85" t="s">
        <v>1017</v>
      </c>
      <c r="AM132" s="79" t="s">
        <v>1241</v>
      </c>
      <c r="AN132" s="79" t="b">
        <v>0</v>
      </c>
      <c r="AO132" s="85" t="s">
        <v>1017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14</v>
      </c>
      <c r="BC132" s="78" t="str">
        <f>REPLACE(INDEX(GroupVertices[Group],MATCH(Edges[[#This Row],[Vertex 2]],GroupVertices[Vertex],0)),1,1,"")</f>
        <v>14</v>
      </c>
      <c r="BD132" s="48">
        <v>0</v>
      </c>
      <c r="BE132" s="49">
        <v>0</v>
      </c>
      <c r="BF132" s="48">
        <v>0</v>
      </c>
      <c r="BG132" s="49">
        <v>0</v>
      </c>
      <c r="BH132" s="48">
        <v>0</v>
      </c>
      <c r="BI132" s="49">
        <v>0</v>
      </c>
      <c r="BJ132" s="48">
        <v>30</v>
      </c>
      <c r="BK132" s="49">
        <v>100</v>
      </c>
      <c r="BL132" s="48">
        <v>30</v>
      </c>
    </row>
    <row r="133" spans="1:64" ht="15">
      <c r="A133" s="64" t="s">
        <v>259</v>
      </c>
      <c r="B133" s="64" t="s">
        <v>259</v>
      </c>
      <c r="C133" s="65" t="s">
        <v>3915</v>
      </c>
      <c r="D133" s="66">
        <v>3</v>
      </c>
      <c r="E133" s="67" t="s">
        <v>132</v>
      </c>
      <c r="F133" s="68">
        <v>35</v>
      </c>
      <c r="G133" s="65"/>
      <c r="H133" s="69"/>
      <c r="I133" s="70"/>
      <c r="J133" s="70"/>
      <c r="K133" s="34" t="s">
        <v>65</v>
      </c>
      <c r="L133" s="77">
        <v>133</v>
      </c>
      <c r="M133" s="77"/>
      <c r="N133" s="72"/>
      <c r="O133" s="79" t="s">
        <v>176</v>
      </c>
      <c r="P133" s="81">
        <v>43740.57678240741</v>
      </c>
      <c r="Q133" s="79" t="s">
        <v>484</v>
      </c>
      <c r="R133" s="79"/>
      <c r="S133" s="79"/>
      <c r="T133" s="79"/>
      <c r="U133" s="79"/>
      <c r="V133" s="82" t="s">
        <v>711</v>
      </c>
      <c r="W133" s="81">
        <v>43740.57678240741</v>
      </c>
      <c r="X133" s="82" t="s">
        <v>843</v>
      </c>
      <c r="Y133" s="79"/>
      <c r="Z133" s="79"/>
      <c r="AA133" s="85" t="s">
        <v>1019</v>
      </c>
      <c r="AB133" s="85" t="s">
        <v>1144</v>
      </c>
      <c r="AC133" s="79" t="b">
        <v>0</v>
      </c>
      <c r="AD133" s="79">
        <v>2</v>
      </c>
      <c r="AE133" s="85" t="s">
        <v>1185</v>
      </c>
      <c r="AF133" s="79" t="b">
        <v>0</v>
      </c>
      <c r="AG133" s="79" t="s">
        <v>1216</v>
      </c>
      <c r="AH133" s="79"/>
      <c r="AI133" s="85" t="s">
        <v>1166</v>
      </c>
      <c r="AJ133" s="79" t="b">
        <v>0</v>
      </c>
      <c r="AK133" s="79">
        <v>0</v>
      </c>
      <c r="AL133" s="85" t="s">
        <v>1166</v>
      </c>
      <c r="AM133" s="79" t="s">
        <v>1232</v>
      </c>
      <c r="AN133" s="79" t="b">
        <v>0</v>
      </c>
      <c r="AO133" s="85" t="s">
        <v>1144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10</v>
      </c>
      <c r="BC133" s="78" t="str">
        <f>REPLACE(INDEX(GroupVertices[Group],MATCH(Edges[[#This Row],[Vertex 2]],GroupVertices[Vertex],0)),1,1,"")</f>
        <v>10</v>
      </c>
      <c r="BD133" s="48">
        <v>1</v>
      </c>
      <c r="BE133" s="49">
        <v>2.2222222222222223</v>
      </c>
      <c r="BF133" s="48">
        <v>0</v>
      </c>
      <c r="BG133" s="49">
        <v>0</v>
      </c>
      <c r="BH133" s="48">
        <v>0</v>
      </c>
      <c r="BI133" s="49">
        <v>0</v>
      </c>
      <c r="BJ133" s="48">
        <v>44</v>
      </c>
      <c r="BK133" s="49">
        <v>97.77777777777777</v>
      </c>
      <c r="BL133" s="48">
        <v>45</v>
      </c>
    </row>
    <row r="134" spans="1:64" ht="15">
      <c r="A134" s="64" t="s">
        <v>269</v>
      </c>
      <c r="B134" s="64" t="s">
        <v>259</v>
      </c>
      <c r="C134" s="65" t="s">
        <v>3915</v>
      </c>
      <c r="D134" s="66">
        <v>3</v>
      </c>
      <c r="E134" s="67" t="s">
        <v>132</v>
      </c>
      <c r="F134" s="68">
        <v>35</v>
      </c>
      <c r="G134" s="65"/>
      <c r="H134" s="69"/>
      <c r="I134" s="70"/>
      <c r="J134" s="70"/>
      <c r="K134" s="34" t="s">
        <v>65</v>
      </c>
      <c r="L134" s="77">
        <v>134</v>
      </c>
      <c r="M134" s="77"/>
      <c r="N134" s="72"/>
      <c r="O134" s="79" t="s">
        <v>420</v>
      </c>
      <c r="P134" s="81">
        <v>43741.02606481482</v>
      </c>
      <c r="Q134" s="79" t="s">
        <v>485</v>
      </c>
      <c r="R134" s="79"/>
      <c r="S134" s="79"/>
      <c r="T134" s="79"/>
      <c r="U134" s="79"/>
      <c r="V134" s="82" t="s">
        <v>720</v>
      </c>
      <c r="W134" s="81">
        <v>43741.02606481482</v>
      </c>
      <c r="X134" s="82" t="s">
        <v>844</v>
      </c>
      <c r="Y134" s="79"/>
      <c r="Z134" s="79"/>
      <c r="AA134" s="85" t="s">
        <v>1020</v>
      </c>
      <c r="AB134" s="85" t="s">
        <v>1145</v>
      </c>
      <c r="AC134" s="79" t="b">
        <v>0</v>
      </c>
      <c r="AD134" s="79">
        <v>1</v>
      </c>
      <c r="AE134" s="85" t="s">
        <v>1185</v>
      </c>
      <c r="AF134" s="79" t="b">
        <v>0</v>
      </c>
      <c r="AG134" s="79" t="s">
        <v>1216</v>
      </c>
      <c r="AH134" s="79"/>
      <c r="AI134" s="85" t="s">
        <v>1166</v>
      </c>
      <c r="AJ134" s="79" t="b">
        <v>0</v>
      </c>
      <c r="AK134" s="79">
        <v>0</v>
      </c>
      <c r="AL134" s="85" t="s">
        <v>1166</v>
      </c>
      <c r="AM134" s="79" t="s">
        <v>1242</v>
      </c>
      <c r="AN134" s="79" t="b">
        <v>0</v>
      </c>
      <c r="AO134" s="85" t="s">
        <v>1145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10</v>
      </c>
      <c r="BC134" s="78" t="str">
        <f>REPLACE(INDEX(GroupVertices[Group],MATCH(Edges[[#This Row],[Vertex 2]],GroupVertices[Vertex],0)),1,1,"")</f>
        <v>10</v>
      </c>
      <c r="BD134" s="48">
        <v>0</v>
      </c>
      <c r="BE134" s="49">
        <v>0</v>
      </c>
      <c r="BF134" s="48">
        <v>0</v>
      </c>
      <c r="BG134" s="49">
        <v>0</v>
      </c>
      <c r="BH134" s="48">
        <v>0</v>
      </c>
      <c r="BI134" s="49">
        <v>0</v>
      </c>
      <c r="BJ134" s="48">
        <v>40</v>
      </c>
      <c r="BK134" s="49">
        <v>100</v>
      </c>
      <c r="BL134" s="48">
        <v>40</v>
      </c>
    </row>
    <row r="135" spans="1:64" ht="15">
      <c r="A135" s="64" t="s">
        <v>270</v>
      </c>
      <c r="B135" s="64" t="s">
        <v>332</v>
      </c>
      <c r="C135" s="65" t="s">
        <v>3915</v>
      </c>
      <c r="D135" s="66">
        <v>3</v>
      </c>
      <c r="E135" s="67" t="s">
        <v>132</v>
      </c>
      <c r="F135" s="68">
        <v>35</v>
      </c>
      <c r="G135" s="65"/>
      <c r="H135" s="69"/>
      <c r="I135" s="70"/>
      <c r="J135" s="70"/>
      <c r="K135" s="34" t="s">
        <v>65</v>
      </c>
      <c r="L135" s="77">
        <v>135</v>
      </c>
      <c r="M135" s="77"/>
      <c r="N135" s="72"/>
      <c r="O135" s="79" t="s">
        <v>419</v>
      </c>
      <c r="P135" s="81">
        <v>43740.72491898148</v>
      </c>
      <c r="Q135" s="79" t="s">
        <v>486</v>
      </c>
      <c r="R135" s="79"/>
      <c r="S135" s="79"/>
      <c r="T135" s="79"/>
      <c r="U135" s="79"/>
      <c r="V135" s="82" t="s">
        <v>721</v>
      </c>
      <c r="W135" s="81">
        <v>43740.72491898148</v>
      </c>
      <c r="X135" s="82" t="s">
        <v>845</v>
      </c>
      <c r="Y135" s="79"/>
      <c r="Z135" s="79"/>
      <c r="AA135" s="85" t="s">
        <v>1021</v>
      </c>
      <c r="AB135" s="85" t="s">
        <v>1026</v>
      </c>
      <c r="AC135" s="79" t="b">
        <v>0</v>
      </c>
      <c r="AD135" s="79">
        <v>0</v>
      </c>
      <c r="AE135" s="85" t="s">
        <v>1190</v>
      </c>
      <c r="AF135" s="79" t="b">
        <v>0</v>
      </c>
      <c r="AG135" s="79" t="s">
        <v>1224</v>
      </c>
      <c r="AH135" s="79"/>
      <c r="AI135" s="85" t="s">
        <v>1166</v>
      </c>
      <c r="AJ135" s="79" t="b">
        <v>0</v>
      </c>
      <c r="AK135" s="79">
        <v>0</v>
      </c>
      <c r="AL135" s="85" t="s">
        <v>1166</v>
      </c>
      <c r="AM135" s="79" t="s">
        <v>1236</v>
      </c>
      <c r="AN135" s="79" t="b">
        <v>0</v>
      </c>
      <c r="AO135" s="85" t="s">
        <v>1026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c r="BE135" s="49"/>
      <c r="BF135" s="48"/>
      <c r="BG135" s="49"/>
      <c r="BH135" s="48"/>
      <c r="BI135" s="49"/>
      <c r="BJ135" s="48"/>
      <c r="BK135" s="49"/>
      <c r="BL135" s="48"/>
    </row>
    <row r="136" spans="1:64" ht="15">
      <c r="A136" s="64" t="s">
        <v>270</v>
      </c>
      <c r="B136" s="64" t="s">
        <v>271</v>
      </c>
      <c r="C136" s="65" t="s">
        <v>3915</v>
      </c>
      <c r="D136" s="66">
        <v>3</v>
      </c>
      <c r="E136" s="67" t="s">
        <v>132</v>
      </c>
      <c r="F136" s="68">
        <v>35</v>
      </c>
      <c r="G136" s="65"/>
      <c r="H136" s="69"/>
      <c r="I136" s="70"/>
      <c r="J136" s="70"/>
      <c r="K136" s="34" t="s">
        <v>66</v>
      </c>
      <c r="L136" s="77">
        <v>136</v>
      </c>
      <c r="M136" s="77"/>
      <c r="N136" s="72"/>
      <c r="O136" s="79" t="s">
        <v>419</v>
      </c>
      <c r="P136" s="81">
        <v>43740.72491898148</v>
      </c>
      <c r="Q136" s="79" t="s">
        <v>486</v>
      </c>
      <c r="R136" s="79"/>
      <c r="S136" s="79"/>
      <c r="T136" s="79"/>
      <c r="U136" s="79"/>
      <c r="V136" s="82" t="s">
        <v>721</v>
      </c>
      <c r="W136" s="81">
        <v>43740.72491898148</v>
      </c>
      <c r="X136" s="82" t="s">
        <v>845</v>
      </c>
      <c r="Y136" s="79"/>
      <c r="Z136" s="79"/>
      <c r="AA136" s="85" t="s">
        <v>1021</v>
      </c>
      <c r="AB136" s="85" t="s">
        <v>1026</v>
      </c>
      <c r="AC136" s="79" t="b">
        <v>0</v>
      </c>
      <c r="AD136" s="79">
        <v>0</v>
      </c>
      <c r="AE136" s="85" t="s">
        <v>1190</v>
      </c>
      <c r="AF136" s="79" t="b">
        <v>0</v>
      </c>
      <c r="AG136" s="79" t="s">
        <v>1224</v>
      </c>
      <c r="AH136" s="79"/>
      <c r="AI136" s="85" t="s">
        <v>1166</v>
      </c>
      <c r="AJ136" s="79" t="b">
        <v>0</v>
      </c>
      <c r="AK136" s="79">
        <v>0</v>
      </c>
      <c r="AL136" s="85" t="s">
        <v>1166</v>
      </c>
      <c r="AM136" s="79" t="s">
        <v>1236</v>
      </c>
      <c r="AN136" s="79" t="b">
        <v>0</v>
      </c>
      <c r="AO136" s="85" t="s">
        <v>1026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270</v>
      </c>
      <c r="B137" s="64" t="s">
        <v>272</v>
      </c>
      <c r="C137" s="65" t="s">
        <v>3915</v>
      </c>
      <c r="D137" s="66">
        <v>3</v>
      </c>
      <c r="E137" s="67" t="s">
        <v>132</v>
      </c>
      <c r="F137" s="68">
        <v>35</v>
      </c>
      <c r="G137" s="65"/>
      <c r="H137" s="69"/>
      <c r="I137" s="70"/>
      <c r="J137" s="70"/>
      <c r="K137" s="34" t="s">
        <v>66</v>
      </c>
      <c r="L137" s="77">
        <v>137</v>
      </c>
      <c r="M137" s="77"/>
      <c r="N137" s="72"/>
      <c r="O137" s="79" t="s">
        <v>420</v>
      </c>
      <c r="P137" s="81">
        <v>43740.72491898148</v>
      </c>
      <c r="Q137" s="79" t="s">
        <v>486</v>
      </c>
      <c r="R137" s="79"/>
      <c r="S137" s="79"/>
      <c r="T137" s="79"/>
      <c r="U137" s="79"/>
      <c r="V137" s="82" t="s">
        <v>721</v>
      </c>
      <c r="W137" s="81">
        <v>43740.72491898148</v>
      </c>
      <c r="X137" s="82" t="s">
        <v>845</v>
      </c>
      <c r="Y137" s="79"/>
      <c r="Z137" s="79"/>
      <c r="AA137" s="85" t="s">
        <v>1021</v>
      </c>
      <c r="AB137" s="85" t="s">
        <v>1026</v>
      </c>
      <c r="AC137" s="79" t="b">
        <v>0</v>
      </c>
      <c r="AD137" s="79">
        <v>0</v>
      </c>
      <c r="AE137" s="85" t="s">
        <v>1190</v>
      </c>
      <c r="AF137" s="79" t="b">
        <v>0</v>
      </c>
      <c r="AG137" s="79" t="s">
        <v>1224</v>
      </c>
      <c r="AH137" s="79"/>
      <c r="AI137" s="85" t="s">
        <v>1166</v>
      </c>
      <c r="AJ137" s="79" t="b">
        <v>0</v>
      </c>
      <c r="AK137" s="79">
        <v>0</v>
      </c>
      <c r="AL137" s="85" t="s">
        <v>1166</v>
      </c>
      <c r="AM137" s="79" t="s">
        <v>1236</v>
      </c>
      <c r="AN137" s="79" t="b">
        <v>0</v>
      </c>
      <c r="AO137" s="85" t="s">
        <v>1026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v>1</v>
      </c>
      <c r="BE137" s="49">
        <v>2.5</v>
      </c>
      <c r="BF137" s="48">
        <v>0</v>
      </c>
      <c r="BG137" s="49">
        <v>0</v>
      </c>
      <c r="BH137" s="48">
        <v>0</v>
      </c>
      <c r="BI137" s="49">
        <v>0</v>
      </c>
      <c r="BJ137" s="48">
        <v>39</v>
      </c>
      <c r="BK137" s="49">
        <v>97.5</v>
      </c>
      <c r="BL137" s="48">
        <v>40</v>
      </c>
    </row>
    <row r="138" spans="1:64" ht="15">
      <c r="A138" s="64" t="s">
        <v>271</v>
      </c>
      <c r="B138" s="64" t="s">
        <v>270</v>
      </c>
      <c r="C138" s="65" t="s">
        <v>3915</v>
      </c>
      <c r="D138" s="66">
        <v>3</v>
      </c>
      <c r="E138" s="67" t="s">
        <v>132</v>
      </c>
      <c r="F138" s="68">
        <v>35</v>
      </c>
      <c r="G138" s="65"/>
      <c r="H138" s="69"/>
      <c r="I138" s="70"/>
      <c r="J138" s="70"/>
      <c r="K138" s="34" t="s">
        <v>66</v>
      </c>
      <c r="L138" s="77">
        <v>138</v>
      </c>
      <c r="M138" s="77"/>
      <c r="N138" s="72"/>
      <c r="O138" s="79" t="s">
        <v>420</v>
      </c>
      <c r="P138" s="81">
        <v>43740.73174768518</v>
      </c>
      <c r="Q138" s="79" t="s">
        <v>487</v>
      </c>
      <c r="R138" s="82" t="s">
        <v>584</v>
      </c>
      <c r="S138" s="79" t="s">
        <v>610</v>
      </c>
      <c r="T138" s="79"/>
      <c r="U138" s="79"/>
      <c r="V138" s="82" t="s">
        <v>722</v>
      </c>
      <c r="W138" s="81">
        <v>43740.73174768518</v>
      </c>
      <c r="X138" s="82" t="s">
        <v>846</v>
      </c>
      <c r="Y138" s="79"/>
      <c r="Z138" s="79"/>
      <c r="AA138" s="85" t="s">
        <v>1022</v>
      </c>
      <c r="AB138" s="85" t="s">
        <v>1021</v>
      </c>
      <c r="AC138" s="79" t="b">
        <v>0</v>
      </c>
      <c r="AD138" s="79">
        <v>1</v>
      </c>
      <c r="AE138" s="85" t="s">
        <v>1191</v>
      </c>
      <c r="AF138" s="79" t="b">
        <v>0</v>
      </c>
      <c r="AG138" s="79" t="s">
        <v>1224</v>
      </c>
      <c r="AH138" s="79"/>
      <c r="AI138" s="85" t="s">
        <v>1166</v>
      </c>
      <c r="AJ138" s="79" t="b">
        <v>0</v>
      </c>
      <c r="AK138" s="79">
        <v>0</v>
      </c>
      <c r="AL138" s="85" t="s">
        <v>1166</v>
      </c>
      <c r="AM138" s="79" t="s">
        <v>1238</v>
      </c>
      <c r="AN138" s="79" t="b">
        <v>0</v>
      </c>
      <c r="AO138" s="85" t="s">
        <v>1021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v>0</v>
      </c>
      <c r="BE138" s="49">
        <v>0</v>
      </c>
      <c r="BF138" s="48">
        <v>0</v>
      </c>
      <c r="BG138" s="49">
        <v>0</v>
      </c>
      <c r="BH138" s="48">
        <v>0</v>
      </c>
      <c r="BI138" s="49">
        <v>0</v>
      </c>
      <c r="BJ138" s="48">
        <v>42</v>
      </c>
      <c r="BK138" s="49">
        <v>100</v>
      </c>
      <c r="BL138" s="48">
        <v>42</v>
      </c>
    </row>
    <row r="139" spans="1:64" ht="15">
      <c r="A139" s="64" t="s">
        <v>271</v>
      </c>
      <c r="B139" s="64" t="s">
        <v>270</v>
      </c>
      <c r="C139" s="65" t="s">
        <v>3915</v>
      </c>
      <c r="D139" s="66">
        <v>3</v>
      </c>
      <c r="E139" s="67" t="s">
        <v>132</v>
      </c>
      <c r="F139" s="68">
        <v>35</v>
      </c>
      <c r="G139" s="65"/>
      <c r="H139" s="69"/>
      <c r="I139" s="70"/>
      <c r="J139" s="70"/>
      <c r="K139" s="34" t="s">
        <v>66</v>
      </c>
      <c r="L139" s="77">
        <v>139</v>
      </c>
      <c r="M139" s="77"/>
      <c r="N139" s="72"/>
      <c r="O139" s="79" t="s">
        <v>419</v>
      </c>
      <c r="P139" s="81">
        <v>43740.79498842593</v>
      </c>
      <c r="Q139" s="79" t="s">
        <v>488</v>
      </c>
      <c r="R139" s="79"/>
      <c r="S139" s="79"/>
      <c r="T139" s="79"/>
      <c r="U139" s="79"/>
      <c r="V139" s="82" t="s">
        <v>722</v>
      </c>
      <c r="W139" s="81">
        <v>43740.79498842593</v>
      </c>
      <c r="X139" s="82" t="s">
        <v>847</v>
      </c>
      <c r="Y139" s="79"/>
      <c r="Z139" s="79"/>
      <c r="AA139" s="85" t="s">
        <v>1023</v>
      </c>
      <c r="AB139" s="85" t="s">
        <v>1024</v>
      </c>
      <c r="AC139" s="79" t="b">
        <v>0</v>
      </c>
      <c r="AD139" s="79">
        <v>2</v>
      </c>
      <c r="AE139" s="85" t="s">
        <v>1190</v>
      </c>
      <c r="AF139" s="79" t="b">
        <v>0</v>
      </c>
      <c r="AG139" s="79" t="s">
        <v>1224</v>
      </c>
      <c r="AH139" s="79"/>
      <c r="AI139" s="85" t="s">
        <v>1166</v>
      </c>
      <c r="AJ139" s="79" t="b">
        <v>0</v>
      </c>
      <c r="AK139" s="79">
        <v>0</v>
      </c>
      <c r="AL139" s="85" t="s">
        <v>1166</v>
      </c>
      <c r="AM139" s="79" t="s">
        <v>1238</v>
      </c>
      <c r="AN139" s="79" t="b">
        <v>0</v>
      </c>
      <c r="AO139" s="85" t="s">
        <v>1024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1</v>
      </c>
      <c r="BE139" s="49">
        <v>3.125</v>
      </c>
      <c r="BF139" s="48">
        <v>0</v>
      </c>
      <c r="BG139" s="49">
        <v>0</v>
      </c>
      <c r="BH139" s="48">
        <v>0</v>
      </c>
      <c r="BI139" s="49">
        <v>0</v>
      </c>
      <c r="BJ139" s="48">
        <v>31</v>
      </c>
      <c r="BK139" s="49">
        <v>96.875</v>
      </c>
      <c r="BL139" s="48">
        <v>32</v>
      </c>
    </row>
    <row r="140" spans="1:64" ht="15">
      <c r="A140" s="64" t="s">
        <v>272</v>
      </c>
      <c r="B140" s="64" t="s">
        <v>270</v>
      </c>
      <c r="C140" s="65" t="s">
        <v>3916</v>
      </c>
      <c r="D140" s="66">
        <v>4.75</v>
      </c>
      <c r="E140" s="67" t="s">
        <v>136</v>
      </c>
      <c r="F140" s="68">
        <v>29.25</v>
      </c>
      <c r="G140" s="65"/>
      <c r="H140" s="69"/>
      <c r="I140" s="70"/>
      <c r="J140" s="70"/>
      <c r="K140" s="34" t="s">
        <v>66</v>
      </c>
      <c r="L140" s="77">
        <v>140</v>
      </c>
      <c r="M140" s="77"/>
      <c r="N140" s="72"/>
      <c r="O140" s="79" t="s">
        <v>419</v>
      </c>
      <c r="P140" s="81">
        <v>43740.78863425926</v>
      </c>
      <c r="Q140" s="79" t="s">
        <v>489</v>
      </c>
      <c r="R140" s="79"/>
      <c r="S140" s="79"/>
      <c r="T140" s="79"/>
      <c r="U140" s="79"/>
      <c r="V140" s="82" t="s">
        <v>723</v>
      </c>
      <c r="W140" s="81">
        <v>43740.78863425926</v>
      </c>
      <c r="X140" s="82" t="s">
        <v>848</v>
      </c>
      <c r="Y140" s="79"/>
      <c r="Z140" s="79"/>
      <c r="AA140" s="85" t="s">
        <v>1024</v>
      </c>
      <c r="AB140" s="85" t="s">
        <v>1022</v>
      </c>
      <c r="AC140" s="79" t="b">
        <v>0</v>
      </c>
      <c r="AD140" s="79">
        <v>0</v>
      </c>
      <c r="AE140" s="85" t="s">
        <v>1192</v>
      </c>
      <c r="AF140" s="79" t="b">
        <v>0</v>
      </c>
      <c r="AG140" s="79" t="s">
        <v>1224</v>
      </c>
      <c r="AH140" s="79"/>
      <c r="AI140" s="85" t="s">
        <v>1166</v>
      </c>
      <c r="AJ140" s="79" t="b">
        <v>0</v>
      </c>
      <c r="AK140" s="79">
        <v>0</v>
      </c>
      <c r="AL140" s="85" t="s">
        <v>1166</v>
      </c>
      <c r="AM140" s="79" t="s">
        <v>1232</v>
      </c>
      <c r="AN140" s="79" t="b">
        <v>0</v>
      </c>
      <c r="AO140" s="85" t="s">
        <v>1022</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4</v>
      </c>
      <c r="BC140" s="78" t="str">
        <f>REPLACE(INDEX(GroupVertices[Group],MATCH(Edges[[#This Row],[Vertex 2]],GroupVertices[Vertex],0)),1,1,"")</f>
        <v>4</v>
      </c>
      <c r="BD140" s="48">
        <v>0</v>
      </c>
      <c r="BE140" s="49">
        <v>0</v>
      </c>
      <c r="BF140" s="48">
        <v>0</v>
      </c>
      <c r="BG140" s="49">
        <v>0</v>
      </c>
      <c r="BH140" s="48">
        <v>0</v>
      </c>
      <c r="BI140" s="49">
        <v>0</v>
      </c>
      <c r="BJ140" s="48">
        <v>42</v>
      </c>
      <c r="BK140" s="49">
        <v>100</v>
      </c>
      <c r="BL140" s="48">
        <v>42</v>
      </c>
    </row>
    <row r="141" spans="1:64" ht="15">
      <c r="A141" s="64" t="s">
        <v>272</v>
      </c>
      <c r="B141" s="64" t="s">
        <v>270</v>
      </c>
      <c r="C141" s="65" t="s">
        <v>3916</v>
      </c>
      <c r="D141" s="66">
        <v>4.75</v>
      </c>
      <c r="E141" s="67" t="s">
        <v>136</v>
      </c>
      <c r="F141" s="68">
        <v>29.25</v>
      </c>
      <c r="G141" s="65"/>
      <c r="H141" s="69"/>
      <c r="I141" s="70"/>
      <c r="J141" s="70"/>
      <c r="K141" s="34" t="s">
        <v>66</v>
      </c>
      <c r="L141" s="77">
        <v>141</v>
      </c>
      <c r="M141" s="77"/>
      <c r="N141" s="72"/>
      <c r="O141" s="79" t="s">
        <v>419</v>
      </c>
      <c r="P141" s="81">
        <v>43741.21376157407</v>
      </c>
      <c r="Q141" s="79" t="s">
        <v>490</v>
      </c>
      <c r="R141" s="79"/>
      <c r="S141" s="79"/>
      <c r="T141" s="79"/>
      <c r="U141" s="79"/>
      <c r="V141" s="82" t="s">
        <v>723</v>
      </c>
      <c r="W141" s="81">
        <v>43741.21376157407</v>
      </c>
      <c r="X141" s="82" t="s">
        <v>849</v>
      </c>
      <c r="Y141" s="79"/>
      <c r="Z141" s="79"/>
      <c r="AA141" s="85" t="s">
        <v>1025</v>
      </c>
      <c r="AB141" s="85" t="s">
        <v>1023</v>
      </c>
      <c r="AC141" s="79" t="b">
        <v>0</v>
      </c>
      <c r="AD141" s="79">
        <v>1</v>
      </c>
      <c r="AE141" s="85" t="s">
        <v>1192</v>
      </c>
      <c r="AF141" s="79" t="b">
        <v>0</v>
      </c>
      <c r="AG141" s="79" t="s">
        <v>1225</v>
      </c>
      <c r="AH141" s="79"/>
      <c r="AI141" s="85" t="s">
        <v>1166</v>
      </c>
      <c r="AJ141" s="79" t="b">
        <v>0</v>
      </c>
      <c r="AK141" s="79">
        <v>0</v>
      </c>
      <c r="AL141" s="85" t="s">
        <v>1166</v>
      </c>
      <c r="AM141" s="79" t="s">
        <v>1233</v>
      </c>
      <c r="AN141" s="79" t="b">
        <v>0</v>
      </c>
      <c r="AO141" s="85" t="s">
        <v>1023</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4</v>
      </c>
      <c r="BC141" s="78" t="str">
        <f>REPLACE(INDEX(GroupVertices[Group],MATCH(Edges[[#This Row],[Vertex 2]],GroupVertices[Vertex],0)),1,1,"")</f>
        <v>4</v>
      </c>
      <c r="BD141" s="48">
        <v>0</v>
      </c>
      <c r="BE141" s="49">
        <v>0</v>
      </c>
      <c r="BF141" s="48">
        <v>0</v>
      </c>
      <c r="BG141" s="49">
        <v>0</v>
      </c>
      <c r="BH141" s="48">
        <v>0</v>
      </c>
      <c r="BI141" s="49">
        <v>0</v>
      </c>
      <c r="BJ141" s="48">
        <v>4</v>
      </c>
      <c r="BK141" s="49">
        <v>100</v>
      </c>
      <c r="BL141" s="48">
        <v>4</v>
      </c>
    </row>
    <row r="142" spans="1:64" ht="15">
      <c r="A142" s="64" t="s">
        <v>271</v>
      </c>
      <c r="B142" s="64" t="s">
        <v>272</v>
      </c>
      <c r="C142" s="65" t="s">
        <v>3915</v>
      </c>
      <c r="D142" s="66">
        <v>3</v>
      </c>
      <c r="E142" s="67" t="s">
        <v>132</v>
      </c>
      <c r="F142" s="68">
        <v>35</v>
      </c>
      <c r="G142" s="65"/>
      <c r="H142" s="69"/>
      <c r="I142" s="70"/>
      <c r="J142" s="70"/>
      <c r="K142" s="34" t="s">
        <v>66</v>
      </c>
      <c r="L142" s="77">
        <v>142</v>
      </c>
      <c r="M142" s="77"/>
      <c r="N142" s="72"/>
      <c r="O142" s="79" t="s">
        <v>419</v>
      </c>
      <c r="P142" s="81">
        <v>43740.73174768518</v>
      </c>
      <c r="Q142" s="79" t="s">
        <v>487</v>
      </c>
      <c r="R142" s="82" t="s">
        <v>584</v>
      </c>
      <c r="S142" s="79" t="s">
        <v>610</v>
      </c>
      <c r="T142" s="79"/>
      <c r="U142" s="79"/>
      <c r="V142" s="82" t="s">
        <v>722</v>
      </c>
      <c r="W142" s="81">
        <v>43740.73174768518</v>
      </c>
      <c r="X142" s="82" t="s">
        <v>846</v>
      </c>
      <c r="Y142" s="79"/>
      <c r="Z142" s="79"/>
      <c r="AA142" s="85" t="s">
        <v>1022</v>
      </c>
      <c r="AB142" s="85" t="s">
        <v>1021</v>
      </c>
      <c r="AC142" s="79" t="b">
        <v>0</v>
      </c>
      <c r="AD142" s="79">
        <v>1</v>
      </c>
      <c r="AE142" s="85" t="s">
        <v>1191</v>
      </c>
      <c r="AF142" s="79" t="b">
        <v>0</v>
      </c>
      <c r="AG142" s="79" t="s">
        <v>1224</v>
      </c>
      <c r="AH142" s="79"/>
      <c r="AI142" s="85" t="s">
        <v>1166</v>
      </c>
      <c r="AJ142" s="79" t="b">
        <v>0</v>
      </c>
      <c r="AK142" s="79">
        <v>0</v>
      </c>
      <c r="AL142" s="85" t="s">
        <v>1166</v>
      </c>
      <c r="AM142" s="79" t="s">
        <v>1238</v>
      </c>
      <c r="AN142" s="79" t="b">
        <v>0</v>
      </c>
      <c r="AO142" s="85" t="s">
        <v>1021</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271</v>
      </c>
      <c r="B143" s="64" t="s">
        <v>272</v>
      </c>
      <c r="C143" s="65" t="s">
        <v>3915</v>
      </c>
      <c r="D143" s="66">
        <v>3</v>
      </c>
      <c r="E143" s="67" t="s">
        <v>132</v>
      </c>
      <c r="F143" s="68">
        <v>35</v>
      </c>
      <c r="G143" s="65"/>
      <c r="H143" s="69"/>
      <c r="I143" s="70"/>
      <c r="J143" s="70"/>
      <c r="K143" s="34" t="s">
        <v>66</v>
      </c>
      <c r="L143" s="77">
        <v>143</v>
      </c>
      <c r="M143" s="77"/>
      <c r="N143" s="72"/>
      <c r="O143" s="79" t="s">
        <v>420</v>
      </c>
      <c r="P143" s="81">
        <v>43740.79498842593</v>
      </c>
      <c r="Q143" s="79" t="s">
        <v>488</v>
      </c>
      <c r="R143" s="79"/>
      <c r="S143" s="79"/>
      <c r="T143" s="79"/>
      <c r="U143" s="79"/>
      <c r="V143" s="82" t="s">
        <v>722</v>
      </c>
      <c r="W143" s="81">
        <v>43740.79498842593</v>
      </c>
      <c r="X143" s="82" t="s">
        <v>847</v>
      </c>
      <c r="Y143" s="79"/>
      <c r="Z143" s="79"/>
      <c r="AA143" s="85" t="s">
        <v>1023</v>
      </c>
      <c r="AB143" s="85" t="s">
        <v>1024</v>
      </c>
      <c r="AC143" s="79" t="b">
        <v>0</v>
      </c>
      <c r="AD143" s="79">
        <v>2</v>
      </c>
      <c r="AE143" s="85" t="s">
        <v>1190</v>
      </c>
      <c r="AF143" s="79" t="b">
        <v>0</v>
      </c>
      <c r="AG143" s="79" t="s">
        <v>1224</v>
      </c>
      <c r="AH143" s="79"/>
      <c r="AI143" s="85" t="s">
        <v>1166</v>
      </c>
      <c r="AJ143" s="79" t="b">
        <v>0</v>
      </c>
      <c r="AK143" s="79">
        <v>0</v>
      </c>
      <c r="AL143" s="85" t="s">
        <v>1166</v>
      </c>
      <c r="AM143" s="79" t="s">
        <v>1238</v>
      </c>
      <c r="AN143" s="79" t="b">
        <v>0</v>
      </c>
      <c r="AO143" s="85" t="s">
        <v>1024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272</v>
      </c>
      <c r="B144" s="64" t="s">
        <v>332</v>
      </c>
      <c r="C144" s="65" t="s">
        <v>3917</v>
      </c>
      <c r="D144" s="66">
        <v>6.5</v>
      </c>
      <c r="E144" s="67" t="s">
        <v>136</v>
      </c>
      <c r="F144" s="68">
        <v>23.5</v>
      </c>
      <c r="G144" s="65"/>
      <c r="H144" s="69"/>
      <c r="I144" s="70"/>
      <c r="J144" s="70"/>
      <c r="K144" s="34" t="s">
        <v>65</v>
      </c>
      <c r="L144" s="77">
        <v>144</v>
      </c>
      <c r="M144" s="77"/>
      <c r="N144" s="72"/>
      <c r="O144" s="79" t="s">
        <v>419</v>
      </c>
      <c r="P144" s="81">
        <v>43740.70596064815</v>
      </c>
      <c r="Q144" s="79" t="s">
        <v>491</v>
      </c>
      <c r="R144" s="79"/>
      <c r="S144" s="79"/>
      <c r="T144" s="79"/>
      <c r="U144" s="79"/>
      <c r="V144" s="82" t="s">
        <v>723</v>
      </c>
      <c r="W144" s="81">
        <v>43740.70596064815</v>
      </c>
      <c r="X144" s="82" t="s">
        <v>850</v>
      </c>
      <c r="Y144" s="79"/>
      <c r="Z144" s="79"/>
      <c r="AA144" s="85" t="s">
        <v>1026</v>
      </c>
      <c r="AB144" s="79"/>
      <c r="AC144" s="79" t="b">
        <v>0</v>
      </c>
      <c r="AD144" s="79">
        <v>0</v>
      </c>
      <c r="AE144" s="85" t="s">
        <v>1166</v>
      </c>
      <c r="AF144" s="79" t="b">
        <v>0</v>
      </c>
      <c r="AG144" s="79" t="s">
        <v>1224</v>
      </c>
      <c r="AH144" s="79"/>
      <c r="AI144" s="85" t="s">
        <v>1166</v>
      </c>
      <c r="AJ144" s="79" t="b">
        <v>0</v>
      </c>
      <c r="AK144" s="79">
        <v>0</v>
      </c>
      <c r="AL144" s="85" t="s">
        <v>1166</v>
      </c>
      <c r="AM144" s="79" t="s">
        <v>1232</v>
      </c>
      <c r="AN144" s="79" t="b">
        <v>0</v>
      </c>
      <c r="AO144" s="85" t="s">
        <v>1026</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272</v>
      </c>
      <c r="B145" s="64" t="s">
        <v>271</v>
      </c>
      <c r="C145" s="65" t="s">
        <v>3915</v>
      </c>
      <c r="D145" s="66">
        <v>3</v>
      </c>
      <c r="E145" s="67" t="s">
        <v>132</v>
      </c>
      <c r="F145" s="68">
        <v>35</v>
      </c>
      <c r="G145" s="65"/>
      <c r="H145" s="69"/>
      <c r="I145" s="70"/>
      <c r="J145" s="70"/>
      <c r="K145" s="34" t="s">
        <v>66</v>
      </c>
      <c r="L145" s="77">
        <v>145</v>
      </c>
      <c r="M145" s="77"/>
      <c r="N145" s="72"/>
      <c r="O145" s="79" t="s">
        <v>419</v>
      </c>
      <c r="P145" s="81">
        <v>43740.70596064815</v>
      </c>
      <c r="Q145" s="79" t="s">
        <v>491</v>
      </c>
      <c r="R145" s="79"/>
      <c r="S145" s="79"/>
      <c r="T145" s="79"/>
      <c r="U145" s="79"/>
      <c r="V145" s="82" t="s">
        <v>723</v>
      </c>
      <c r="W145" s="81">
        <v>43740.70596064815</v>
      </c>
      <c r="X145" s="82" t="s">
        <v>850</v>
      </c>
      <c r="Y145" s="79"/>
      <c r="Z145" s="79"/>
      <c r="AA145" s="85" t="s">
        <v>1026</v>
      </c>
      <c r="AB145" s="79"/>
      <c r="AC145" s="79" t="b">
        <v>0</v>
      </c>
      <c r="AD145" s="79">
        <v>0</v>
      </c>
      <c r="AE145" s="85" t="s">
        <v>1166</v>
      </c>
      <c r="AF145" s="79" t="b">
        <v>0</v>
      </c>
      <c r="AG145" s="79" t="s">
        <v>1224</v>
      </c>
      <c r="AH145" s="79"/>
      <c r="AI145" s="85" t="s">
        <v>1166</v>
      </c>
      <c r="AJ145" s="79" t="b">
        <v>0</v>
      </c>
      <c r="AK145" s="79">
        <v>0</v>
      </c>
      <c r="AL145" s="85" t="s">
        <v>1166</v>
      </c>
      <c r="AM145" s="79" t="s">
        <v>1232</v>
      </c>
      <c r="AN145" s="79" t="b">
        <v>0</v>
      </c>
      <c r="AO145" s="85" t="s">
        <v>1026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v>0</v>
      </c>
      <c r="BE145" s="49">
        <v>0</v>
      </c>
      <c r="BF145" s="48">
        <v>0</v>
      </c>
      <c r="BG145" s="49">
        <v>0</v>
      </c>
      <c r="BH145" s="48">
        <v>0</v>
      </c>
      <c r="BI145" s="49">
        <v>0</v>
      </c>
      <c r="BJ145" s="48">
        <v>26</v>
      </c>
      <c r="BK145" s="49">
        <v>100</v>
      </c>
      <c r="BL145" s="48">
        <v>26</v>
      </c>
    </row>
    <row r="146" spans="1:64" ht="15">
      <c r="A146" s="64" t="s">
        <v>272</v>
      </c>
      <c r="B146" s="64" t="s">
        <v>332</v>
      </c>
      <c r="C146" s="65" t="s">
        <v>3917</v>
      </c>
      <c r="D146" s="66">
        <v>6.5</v>
      </c>
      <c r="E146" s="67" t="s">
        <v>136</v>
      </c>
      <c r="F146" s="68">
        <v>23.5</v>
      </c>
      <c r="G146" s="65"/>
      <c r="H146" s="69"/>
      <c r="I146" s="70"/>
      <c r="J146" s="70"/>
      <c r="K146" s="34" t="s">
        <v>65</v>
      </c>
      <c r="L146" s="77">
        <v>146</v>
      </c>
      <c r="M146" s="77"/>
      <c r="N146" s="72"/>
      <c r="O146" s="79" t="s">
        <v>419</v>
      </c>
      <c r="P146" s="81">
        <v>43740.78863425926</v>
      </c>
      <c r="Q146" s="79" t="s">
        <v>489</v>
      </c>
      <c r="R146" s="79"/>
      <c r="S146" s="79"/>
      <c r="T146" s="79"/>
      <c r="U146" s="79"/>
      <c r="V146" s="82" t="s">
        <v>723</v>
      </c>
      <c r="W146" s="81">
        <v>43740.78863425926</v>
      </c>
      <c r="X146" s="82" t="s">
        <v>848</v>
      </c>
      <c r="Y146" s="79"/>
      <c r="Z146" s="79"/>
      <c r="AA146" s="85" t="s">
        <v>1024</v>
      </c>
      <c r="AB146" s="85" t="s">
        <v>1022</v>
      </c>
      <c r="AC146" s="79" t="b">
        <v>0</v>
      </c>
      <c r="AD146" s="79">
        <v>0</v>
      </c>
      <c r="AE146" s="85" t="s">
        <v>1192</v>
      </c>
      <c r="AF146" s="79" t="b">
        <v>0</v>
      </c>
      <c r="AG146" s="79" t="s">
        <v>1224</v>
      </c>
      <c r="AH146" s="79"/>
      <c r="AI146" s="85" t="s">
        <v>1166</v>
      </c>
      <c r="AJ146" s="79" t="b">
        <v>0</v>
      </c>
      <c r="AK146" s="79">
        <v>0</v>
      </c>
      <c r="AL146" s="85" t="s">
        <v>1166</v>
      </c>
      <c r="AM146" s="79" t="s">
        <v>1232</v>
      </c>
      <c r="AN146" s="79" t="b">
        <v>0</v>
      </c>
      <c r="AO146" s="85" t="s">
        <v>1022</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272</v>
      </c>
      <c r="B147" s="64" t="s">
        <v>271</v>
      </c>
      <c r="C147" s="65" t="s">
        <v>3916</v>
      </c>
      <c r="D147" s="66">
        <v>4.75</v>
      </c>
      <c r="E147" s="67" t="s">
        <v>136</v>
      </c>
      <c r="F147" s="68">
        <v>29.25</v>
      </c>
      <c r="G147" s="65"/>
      <c r="H147" s="69"/>
      <c r="I147" s="70"/>
      <c r="J147" s="70"/>
      <c r="K147" s="34" t="s">
        <v>66</v>
      </c>
      <c r="L147" s="77">
        <v>147</v>
      </c>
      <c r="M147" s="77"/>
      <c r="N147" s="72"/>
      <c r="O147" s="79" t="s">
        <v>420</v>
      </c>
      <c r="P147" s="81">
        <v>43740.78863425926</v>
      </c>
      <c r="Q147" s="79" t="s">
        <v>489</v>
      </c>
      <c r="R147" s="79"/>
      <c r="S147" s="79"/>
      <c r="T147" s="79"/>
      <c r="U147" s="79"/>
      <c r="V147" s="82" t="s">
        <v>723</v>
      </c>
      <c r="W147" s="81">
        <v>43740.78863425926</v>
      </c>
      <c r="X147" s="82" t="s">
        <v>848</v>
      </c>
      <c r="Y147" s="79"/>
      <c r="Z147" s="79"/>
      <c r="AA147" s="85" t="s">
        <v>1024</v>
      </c>
      <c r="AB147" s="85" t="s">
        <v>1022</v>
      </c>
      <c r="AC147" s="79" t="b">
        <v>0</v>
      </c>
      <c r="AD147" s="79">
        <v>0</v>
      </c>
      <c r="AE147" s="85" t="s">
        <v>1192</v>
      </c>
      <c r="AF147" s="79" t="b">
        <v>0</v>
      </c>
      <c r="AG147" s="79" t="s">
        <v>1224</v>
      </c>
      <c r="AH147" s="79"/>
      <c r="AI147" s="85" t="s">
        <v>1166</v>
      </c>
      <c r="AJ147" s="79" t="b">
        <v>0</v>
      </c>
      <c r="AK147" s="79">
        <v>0</v>
      </c>
      <c r="AL147" s="85" t="s">
        <v>1166</v>
      </c>
      <c r="AM147" s="79" t="s">
        <v>1232</v>
      </c>
      <c r="AN147" s="79" t="b">
        <v>0</v>
      </c>
      <c r="AO147" s="85" t="s">
        <v>1022</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272</v>
      </c>
      <c r="B148" s="64" t="s">
        <v>332</v>
      </c>
      <c r="C148" s="65" t="s">
        <v>3917</v>
      </c>
      <c r="D148" s="66">
        <v>6.5</v>
      </c>
      <c r="E148" s="67" t="s">
        <v>136</v>
      </c>
      <c r="F148" s="68">
        <v>23.5</v>
      </c>
      <c r="G148" s="65"/>
      <c r="H148" s="69"/>
      <c r="I148" s="70"/>
      <c r="J148" s="70"/>
      <c r="K148" s="34" t="s">
        <v>65</v>
      </c>
      <c r="L148" s="77">
        <v>148</v>
      </c>
      <c r="M148" s="77"/>
      <c r="N148" s="72"/>
      <c r="O148" s="79" t="s">
        <v>419</v>
      </c>
      <c r="P148" s="81">
        <v>43741.21376157407</v>
      </c>
      <c r="Q148" s="79" t="s">
        <v>490</v>
      </c>
      <c r="R148" s="79"/>
      <c r="S148" s="79"/>
      <c r="T148" s="79"/>
      <c r="U148" s="79"/>
      <c r="V148" s="82" t="s">
        <v>723</v>
      </c>
      <c r="W148" s="81">
        <v>43741.21376157407</v>
      </c>
      <c r="X148" s="82" t="s">
        <v>849</v>
      </c>
      <c r="Y148" s="79"/>
      <c r="Z148" s="79"/>
      <c r="AA148" s="85" t="s">
        <v>1025</v>
      </c>
      <c r="AB148" s="85" t="s">
        <v>1023</v>
      </c>
      <c r="AC148" s="79" t="b">
        <v>0</v>
      </c>
      <c r="AD148" s="79">
        <v>1</v>
      </c>
      <c r="AE148" s="85" t="s">
        <v>1192</v>
      </c>
      <c r="AF148" s="79" t="b">
        <v>0</v>
      </c>
      <c r="AG148" s="79" t="s">
        <v>1225</v>
      </c>
      <c r="AH148" s="79"/>
      <c r="AI148" s="85" t="s">
        <v>1166</v>
      </c>
      <c r="AJ148" s="79" t="b">
        <v>0</v>
      </c>
      <c r="AK148" s="79">
        <v>0</v>
      </c>
      <c r="AL148" s="85" t="s">
        <v>1166</v>
      </c>
      <c r="AM148" s="79" t="s">
        <v>1233</v>
      </c>
      <c r="AN148" s="79" t="b">
        <v>0</v>
      </c>
      <c r="AO148" s="85" t="s">
        <v>1023</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272</v>
      </c>
      <c r="B149" s="64" t="s">
        <v>271</v>
      </c>
      <c r="C149" s="65" t="s">
        <v>3916</v>
      </c>
      <c r="D149" s="66">
        <v>4.75</v>
      </c>
      <c r="E149" s="67" t="s">
        <v>136</v>
      </c>
      <c r="F149" s="68">
        <v>29.25</v>
      </c>
      <c r="G149" s="65"/>
      <c r="H149" s="69"/>
      <c r="I149" s="70"/>
      <c r="J149" s="70"/>
      <c r="K149" s="34" t="s">
        <v>66</v>
      </c>
      <c r="L149" s="77">
        <v>149</v>
      </c>
      <c r="M149" s="77"/>
      <c r="N149" s="72"/>
      <c r="O149" s="79" t="s">
        <v>420</v>
      </c>
      <c r="P149" s="81">
        <v>43741.21376157407</v>
      </c>
      <c r="Q149" s="79" t="s">
        <v>490</v>
      </c>
      <c r="R149" s="79"/>
      <c r="S149" s="79"/>
      <c r="T149" s="79"/>
      <c r="U149" s="79"/>
      <c r="V149" s="82" t="s">
        <v>723</v>
      </c>
      <c r="W149" s="81">
        <v>43741.21376157407</v>
      </c>
      <c r="X149" s="82" t="s">
        <v>849</v>
      </c>
      <c r="Y149" s="79"/>
      <c r="Z149" s="79"/>
      <c r="AA149" s="85" t="s">
        <v>1025</v>
      </c>
      <c r="AB149" s="85" t="s">
        <v>1023</v>
      </c>
      <c r="AC149" s="79" t="b">
        <v>0</v>
      </c>
      <c r="AD149" s="79">
        <v>1</v>
      </c>
      <c r="AE149" s="85" t="s">
        <v>1192</v>
      </c>
      <c r="AF149" s="79" t="b">
        <v>0</v>
      </c>
      <c r="AG149" s="79" t="s">
        <v>1225</v>
      </c>
      <c r="AH149" s="79"/>
      <c r="AI149" s="85" t="s">
        <v>1166</v>
      </c>
      <c r="AJ149" s="79" t="b">
        <v>0</v>
      </c>
      <c r="AK149" s="79">
        <v>0</v>
      </c>
      <c r="AL149" s="85" t="s">
        <v>1166</v>
      </c>
      <c r="AM149" s="79" t="s">
        <v>1233</v>
      </c>
      <c r="AN149" s="79" t="b">
        <v>0</v>
      </c>
      <c r="AO149" s="85" t="s">
        <v>1023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273</v>
      </c>
      <c r="B150" s="64" t="s">
        <v>275</v>
      </c>
      <c r="C150" s="65" t="s">
        <v>3915</v>
      </c>
      <c r="D150" s="66">
        <v>3</v>
      </c>
      <c r="E150" s="67" t="s">
        <v>132</v>
      </c>
      <c r="F150" s="68">
        <v>35</v>
      </c>
      <c r="G150" s="65"/>
      <c r="H150" s="69"/>
      <c r="I150" s="70"/>
      <c r="J150" s="70"/>
      <c r="K150" s="34" t="s">
        <v>65</v>
      </c>
      <c r="L150" s="77">
        <v>150</v>
      </c>
      <c r="M150" s="77"/>
      <c r="N150" s="72"/>
      <c r="O150" s="79" t="s">
        <v>419</v>
      </c>
      <c r="P150" s="81">
        <v>43741.3233912037</v>
      </c>
      <c r="Q150" s="79" t="s">
        <v>471</v>
      </c>
      <c r="R150" s="79"/>
      <c r="S150" s="79"/>
      <c r="T150" s="79" t="s">
        <v>626</v>
      </c>
      <c r="U150" s="79"/>
      <c r="V150" s="82" t="s">
        <v>724</v>
      </c>
      <c r="W150" s="81">
        <v>43741.3233912037</v>
      </c>
      <c r="X150" s="82" t="s">
        <v>851</v>
      </c>
      <c r="Y150" s="79"/>
      <c r="Z150" s="79"/>
      <c r="AA150" s="85" t="s">
        <v>1027</v>
      </c>
      <c r="AB150" s="79"/>
      <c r="AC150" s="79" t="b">
        <v>0</v>
      </c>
      <c r="AD150" s="79">
        <v>0</v>
      </c>
      <c r="AE150" s="85" t="s">
        <v>1166</v>
      </c>
      <c r="AF150" s="79" t="b">
        <v>0</v>
      </c>
      <c r="AG150" s="79" t="s">
        <v>1224</v>
      </c>
      <c r="AH150" s="79"/>
      <c r="AI150" s="85" t="s">
        <v>1166</v>
      </c>
      <c r="AJ150" s="79" t="b">
        <v>0</v>
      </c>
      <c r="AK150" s="79">
        <v>4</v>
      </c>
      <c r="AL150" s="85" t="s">
        <v>1030</v>
      </c>
      <c r="AM150" s="79" t="s">
        <v>1232</v>
      </c>
      <c r="AN150" s="79" t="b">
        <v>0</v>
      </c>
      <c r="AO150" s="85" t="s">
        <v>1030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9</v>
      </c>
      <c r="BC150" s="78" t="str">
        <f>REPLACE(INDEX(GroupVertices[Group],MATCH(Edges[[#This Row],[Vertex 2]],GroupVertices[Vertex],0)),1,1,"")</f>
        <v>9</v>
      </c>
      <c r="BD150" s="48">
        <v>1</v>
      </c>
      <c r="BE150" s="49">
        <v>4.761904761904762</v>
      </c>
      <c r="BF150" s="48">
        <v>0</v>
      </c>
      <c r="BG150" s="49">
        <v>0</v>
      </c>
      <c r="BH150" s="48">
        <v>0</v>
      </c>
      <c r="BI150" s="49">
        <v>0</v>
      </c>
      <c r="BJ150" s="48">
        <v>20</v>
      </c>
      <c r="BK150" s="49">
        <v>95.23809523809524</v>
      </c>
      <c r="BL150" s="48">
        <v>21</v>
      </c>
    </row>
    <row r="151" spans="1:64" ht="15">
      <c r="A151" s="64" t="s">
        <v>274</v>
      </c>
      <c r="B151" s="64" t="s">
        <v>275</v>
      </c>
      <c r="C151" s="65" t="s">
        <v>3915</v>
      </c>
      <c r="D151" s="66">
        <v>3</v>
      </c>
      <c r="E151" s="67" t="s">
        <v>132</v>
      </c>
      <c r="F151" s="68">
        <v>35</v>
      </c>
      <c r="G151" s="65"/>
      <c r="H151" s="69"/>
      <c r="I151" s="70"/>
      <c r="J151" s="70"/>
      <c r="K151" s="34" t="s">
        <v>65</v>
      </c>
      <c r="L151" s="77">
        <v>151</v>
      </c>
      <c r="M151" s="77"/>
      <c r="N151" s="72"/>
      <c r="O151" s="79" t="s">
        <v>419</v>
      </c>
      <c r="P151" s="81">
        <v>43741.33049768519</v>
      </c>
      <c r="Q151" s="79" t="s">
        <v>471</v>
      </c>
      <c r="R151" s="79"/>
      <c r="S151" s="79"/>
      <c r="T151" s="79" t="s">
        <v>626</v>
      </c>
      <c r="U151" s="79"/>
      <c r="V151" s="82" t="s">
        <v>725</v>
      </c>
      <c r="W151" s="81">
        <v>43741.33049768519</v>
      </c>
      <c r="X151" s="82" t="s">
        <v>852</v>
      </c>
      <c r="Y151" s="79"/>
      <c r="Z151" s="79"/>
      <c r="AA151" s="85" t="s">
        <v>1028</v>
      </c>
      <c r="AB151" s="79"/>
      <c r="AC151" s="79" t="b">
        <v>0</v>
      </c>
      <c r="AD151" s="79">
        <v>0</v>
      </c>
      <c r="AE151" s="85" t="s">
        <v>1166</v>
      </c>
      <c r="AF151" s="79" t="b">
        <v>0</v>
      </c>
      <c r="AG151" s="79" t="s">
        <v>1224</v>
      </c>
      <c r="AH151" s="79"/>
      <c r="AI151" s="85" t="s">
        <v>1166</v>
      </c>
      <c r="AJ151" s="79" t="b">
        <v>0</v>
      </c>
      <c r="AK151" s="79">
        <v>4</v>
      </c>
      <c r="AL151" s="85" t="s">
        <v>1030</v>
      </c>
      <c r="AM151" s="79" t="s">
        <v>1233</v>
      </c>
      <c r="AN151" s="79" t="b">
        <v>0</v>
      </c>
      <c r="AO151" s="85" t="s">
        <v>1030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9</v>
      </c>
      <c r="BC151" s="78" t="str">
        <f>REPLACE(INDEX(GroupVertices[Group],MATCH(Edges[[#This Row],[Vertex 2]],GroupVertices[Vertex],0)),1,1,"")</f>
        <v>9</v>
      </c>
      <c r="BD151" s="48">
        <v>1</v>
      </c>
      <c r="BE151" s="49">
        <v>4.761904761904762</v>
      </c>
      <c r="BF151" s="48">
        <v>0</v>
      </c>
      <c r="BG151" s="49">
        <v>0</v>
      </c>
      <c r="BH151" s="48">
        <v>0</v>
      </c>
      <c r="BI151" s="49">
        <v>0</v>
      </c>
      <c r="BJ151" s="48">
        <v>20</v>
      </c>
      <c r="BK151" s="49">
        <v>95.23809523809524</v>
      </c>
      <c r="BL151" s="48">
        <v>21</v>
      </c>
    </row>
    <row r="152" spans="1:64" ht="15">
      <c r="A152" s="64" t="s">
        <v>275</v>
      </c>
      <c r="B152" s="64" t="s">
        <v>370</v>
      </c>
      <c r="C152" s="65" t="s">
        <v>3916</v>
      </c>
      <c r="D152" s="66">
        <v>4.75</v>
      </c>
      <c r="E152" s="67" t="s">
        <v>136</v>
      </c>
      <c r="F152" s="68">
        <v>29.25</v>
      </c>
      <c r="G152" s="65"/>
      <c r="H152" s="69"/>
      <c r="I152" s="70"/>
      <c r="J152" s="70"/>
      <c r="K152" s="34" t="s">
        <v>65</v>
      </c>
      <c r="L152" s="77">
        <v>152</v>
      </c>
      <c r="M152" s="77"/>
      <c r="N152" s="72"/>
      <c r="O152" s="79" t="s">
        <v>419</v>
      </c>
      <c r="P152" s="81">
        <v>43717.37082175926</v>
      </c>
      <c r="Q152" s="79" t="s">
        <v>492</v>
      </c>
      <c r="R152" s="82" t="s">
        <v>585</v>
      </c>
      <c r="S152" s="79" t="s">
        <v>611</v>
      </c>
      <c r="T152" s="79" t="s">
        <v>629</v>
      </c>
      <c r="U152" s="79"/>
      <c r="V152" s="82" t="s">
        <v>726</v>
      </c>
      <c r="W152" s="81">
        <v>43717.37082175926</v>
      </c>
      <c r="X152" s="82" t="s">
        <v>853</v>
      </c>
      <c r="Y152" s="79"/>
      <c r="Z152" s="79"/>
      <c r="AA152" s="85" t="s">
        <v>1029</v>
      </c>
      <c r="AB152" s="79"/>
      <c r="AC152" s="79" t="b">
        <v>0</v>
      </c>
      <c r="AD152" s="79">
        <v>5</v>
      </c>
      <c r="AE152" s="85" t="s">
        <v>1166</v>
      </c>
      <c r="AF152" s="79" t="b">
        <v>0</v>
      </c>
      <c r="AG152" s="79" t="s">
        <v>1224</v>
      </c>
      <c r="AH152" s="79"/>
      <c r="AI152" s="85" t="s">
        <v>1166</v>
      </c>
      <c r="AJ152" s="79" t="b">
        <v>0</v>
      </c>
      <c r="AK152" s="79">
        <v>14</v>
      </c>
      <c r="AL152" s="85" t="s">
        <v>1166</v>
      </c>
      <c r="AM152" s="79" t="s">
        <v>1243</v>
      </c>
      <c r="AN152" s="79" t="b">
        <v>0</v>
      </c>
      <c r="AO152" s="85" t="s">
        <v>1029</v>
      </c>
      <c r="AP152" s="79" t="s">
        <v>1247</v>
      </c>
      <c r="AQ152" s="79">
        <v>0</v>
      </c>
      <c r="AR152" s="79">
        <v>0</v>
      </c>
      <c r="AS152" s="79"/>
      <c r="AT152" s="79"/>
      <c r="AU152" s="79"/>
      <c r="AV152" s="79"/>
      <c r="AW152" s="79"/>
      <c r="AX152" s="79"/>
      <c r="AY152" s="79"/>
      <c r="AZ152" s="79"/>
      <c r="BA152">
        <v>2</v>
      </c>
      <c r="BB152" s="78" t="str">
        <f>REPLACE(INDEX(GroupVertices[Group],MATCH(Edges[[#This Row],[Vertex 1]],GroupVertices[Vertex],0)),1,1,"")</f>
        <v>9</v>
      </c>
      <c r="BC152" s="78" t="str">
        <f>REPLACE(INDEX(GroupVertices[Group],MATCH(Edges[[#This Row],[Vertex 2]],GroupVertices[Vertex],0)),1,1,"")</f>
        <v>9</v>
      </c>
      <c r="BD152" s="48">
        <v>1</v>
      </c>
      <c r="BE152" s="49">
        <v>3.4482758620689653</v>
      </c>
      <c r="BF152" s="48">
        <v>0</v>
      </c>
      <c r="BG152" s="49">
        <v>0</v>
      </c>
      <c r="BH152" s="48">
        <v>0</v>
      </c>
      <c r="BI152" s="49">
        <v>0</v>
      </c>
      <c r="BJ152" s="48">
        <v>28</v>
      </c>
      <c r="BK152" s="49">
        <v>96.55172413793103</v>
      </c>
      <c r="BL152" s="48">
        <v>29</v>
      </c>
    </row>
    <row r="153" spans="1:64" ht="15">
      <c r="A153" s="64" t="s">
        <v>275</v>
      </c>
      <c r="B153" s="64" t="s">
        <v>370</v>
      </c>
      <c r="C153" s="65" t="s">
        <v>3916</v>
      </c>
      <c r="D153" s="66">
        <v>4.75</v>
      </c>
      <c r="E153" s="67" t="s">
        <v>136</v>
      </c>
      <c r="F153" s="68">
        <v>29.25</v>
      </c>
      <c r="G153" s="65"/>
      <c r="H153" s="69"/>
      <c r="I153" s="70"/>
      <c r="J153" s="70"/>
      <c r="K153" s="34" t="s">
        <v>65</v>
      </c>
      <c r="L153" s="77">
        <v>153</v>
      </c>
      <c r="M153" s="77"/>
      <c r="N153" s="72"/>
      <c r="O153" s="79" t="s">
        <v>419</v>
      </c>
      <c r="P153" s="81">
        <v>43740.477847222224</v>
      </c>
      <c r="Q153" s="79" t="s">
        <v>493</v>
      </c>
      <c r="R153" s="79" t="s">
        <v>586</v>
      </c>
      <c r="S153" s="79" t="s">
        <v>612</v>
      </c>
      <c r="T153" s="79" t="s">
        <v>630</v>
      </c>
      <c r="U153" s="79"/>
      <c r="V153" s="82" t="s">
        <v>726</v>
      </c>
      <c r="W153" s="81">
        <v>43740.477847222224</v>
      </c>
      <c r="X153" s="82" t="s">
        <v>854</v>
      </c>
      <c r="Y153" s="79"/>
      <c r="Z153" s="79"/>
      <c r="AA153" s="85" t="s">
        <v>1030</v>
      </c>
      <c r="AB153" s="79"/>
      <c r="AC153" s="79" t="b">
        <v>0</v>
      </c>
      <c r="AD153" s="79">
        <v>1</v>
      </c>
      <c r="AE153" s="85" t="s">
        <v>1166</v>
      </c>
      <c r="AF153" s="79" t="b">
        <v>0</v>
      </c>
      <c r="AG153" s="79" t="s">
        <v>1224</v>
      </c>
      <c r="AH153" s="79"/>
      <c r="AI153" s="85" t="s">
        <v>1166</v>
      </c>
      <c r="AJ153" s="79" t="b">
        <v>0</v>
      </c>
      <c r="AK153" s="79">
        <v>1</v>
      </c>
      <c r="AL153" s="85" t="s">
        <v>1166</v>
      </c>
      <c r="AM153" s="79" t="s">
        <v>1243</v>
      </c>
      <c r="AN153" s="79" t="b">
        <v>0</v>
      </c>
      <c r="AO153" s="85" t="s">
        <v>1030</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9</v>
      </c>
      <c r="BC153" s="78" t="str">
        <f>REPLACE(INDEX(GroupVertices[Group],MATCH(Edges[[#This Row],[Vertex 2]],GroupVertices[Vertex],0)),1,1,"")</f>
        <v>9</v>
      </c>
      <c r="BD153" s="48">
        <v>1</v>
      </c>
      <c r="BE153" s="49">
        <v>2.7027027027027026</v>
      </c>
      <c r="BF153" s="48">
        <v>0</v>
      </c>
      <c r="BG153" s="49">
        <v>0</v>
      </c>
      <c r="BH153" s="48">
        <v>0</v>
      </c>
      <c r="BI153" s="49">
        <v>0</v>
      </c>
      <c r="BJ153" s="48">
        <v>36</v>
      </c>
      <c r="BK153" s="49">
        <v>97.29729729729729</v>
      </c>
      <c r="BL153" s="48">
        <v>37</v>
      </c>
    </row>
    <row r="154" spans="1:64" ht="15">
      <c r="A154" s="64" t="s">
        <v>276</v>
      </c>
      <c r="B154" s="64" t="s">
        <v>370</v>
      </c>
      <c r="C154" s="65" t="s">
        <v>3915</v>
      </c>
      <c r="D154" s="66">
        <v>3</v>
      </c>
      <c r="E154" s="67" t="s">
        <v>132</v>
      </c>
      <c r="F154" s="68">
        <v>35</v>
      </c>
      <c r="G154" s="65"/>
      <c r="H154" s="69"/>
      <c r="I154" s="70"/>
      <c r="J154" s="70"/>
      <c r="K154" s="34" t="s">
        <v>65</v>
      </c>
      <c r="L154" s="77">
        <v>154</v>
      </c>
      <c r="M154" s="77"/>
      <c r="N154" s="72"/>
      <c r="O154" s="79" t="s">
        <v>419</v>
      </c>
      <c r="P154" s="81">
        <v>43741.386354166665</v>
      </c>
      <c r="Q154" s="79" t="s">
        <v>494</v>
      </c>
      <c r="R154" s="79"/>
      <c r="S154" s="79"/>
      <c r="T154" s="79" t="s">
        <v>631</v>
      </c>
      <c r="U154" s="79"/>
      <c r="V154" s="82" t="s">
        <v>727</v>
      </c>
      <c r="W154" s="81">
        <v>43741.386354166665</v>
      </c>
      <c r="X154" s="82" t="s">
        <v>855</v>
      </c>
      <c r="Y154" s="79"/>
      <c r="Z154" s="79"/>
      <c r="AA154" s="85" t="s">
        <v>1031</v>
      </c>
      <c r="AB154" s="79"/>
      <c r="AC154" s="79" t="b">
        <v>0</v>
      </c>
      <c r="AD154" s="79">
        <v>0</v>
      </c>
      <c r="AE154" s="85" t="s">
        <v>1166</v>
      </c>
      <c r="AF154" s="79" t="b">
        <v>0</v>
      </c>
      <c r="AG154" s="79" t="s">
        <v>1224</v>
      </c>
      <c r="AH154" s="79"/>
      <c r="AI154" s="85" t="s">
        <v>1166</v>
      </c>
      <c r="AJ154" s="79" t="b">
        <v>0</v>
      </c>
      <c r="AK154" s="79">
        <v>14</v>
      </c>
      <c r="AL154" s="85" t="s">
        <v>1029</v>
      </c>
      <c r="AM154" s="79" t="s">
        <v>1233</v>
      </c>
      <c r="AN154" s="79" t="b">
        <v>0</v>
      </c>
      <c r="AO154" s="85" t="s">
        <v>1029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9</v>
      </c>
      <c r="BC154" s="78" t="str">
        <f>REPLACE(INDEX(GroupVertices[Group],MATCH(Edges[[#This Row],[Vertex 2]],GroupVertices[Vertex],0)),1,1,"")</f>
        <v>9</v>
      </c>
      <c r="BD154" s="48"/>
      <c r="BE154" s="49"/>
      <c r="BF154" s="48"/>
      <c r="BG154" s="49"/>
      <c r="BH154" s="48"/>
      <c r="BI154" s="49"/>
      <c r="BJ154" s="48"/>
      <c r="BK154" s="49"/>
      <c r="BL154" s="48"/>
    </row>
    <row r="155" spans="1:64" ht="15">
      <c r="A155" s="64" t="s">
        <v>275</v>
      </c>
      <c r="B155" s="64" t="s">
        <v>332</v>
      </c>
      <c r="C155" s="65" t="s">
        <v>3916</v>
      </c>
      <c r="D155" s="66">
        <v>4.75</v>
      </c>
      <c r="E155" s="67" t="s">
        <v>136</v>
      </c>
      <c r="F155" s="68">
        <v>29.25</v>
      </c>
      <c r="G155" s="65"/>
      <c r="H155" s="69"/>
      <c r="I155" s="70"/>
      <c r="J155" s="70"/>
      <c r="K155" s="34" t="s">
        <v>65</v>
      </c>
      <c r="L155" s="77">
        <v>155</v>
      </c>
      <c r="M155" s="77"/>
      <c r="N155" s="72"/>
      <c r="O155" s="79" t="s">
        <v>419</v>
      </c>
      <c r="P155" s="81">
        <v>43717.37082175926</v>
      </c>
      <c r="Q155" s="79" t="s">
        <v>492</v>
      </c>
      <c r="R155" s="82" t="s">
        <v>585</v>
      </c>
      <c r="S155" s="79" t="s">
        <v>611</v>
      </c>
      <c r="T155" s="79" t="s">
        <v>629</v>
      </c>
      <c r="U155" s="79"/>
      <c r="V155" s="82" t="s">
        <v>726</v>
      </c>
      <c r="W155" s="81">
        <v>43717.37082175926</v>
      </c>
      <c r="X155" s="82" t="s">
        <v>853</v>
      </c>
      <c r="Y155" s="79"/>
      <c r="Z155" s="79"/>
      <c r="AA155" s="85" t="s">
        <v>1029</v>
      </c>
      <c r="AB155" s="79"/>
      <c r="AC155" s="79" t="b">
        <v>0</v>
      </c>
      <c r="AD155" s="79">
        <v>5</v>
      </c>
      <c r="AE155" s="85" t="s">
        <v>1166</v>
      </c>
      <c r="AF155" s="79" t="b">
        <v>0</v>
      </c>
      <c r="AG155" s="79" t="s">
        <v>1224</v>
      </c>
      <c r="AH155" s="79"/>
      <c r="AI155" s="85" t="s">
        <v>1166</v>
      </c>
      <c r="AJ155" s="79" t="b">
        <v>0</v>
      </c>
      <c r="AK155" s="79">
        <v>14</v>
      </c>
      <c r="AL155" s="85" t="s">
        <v>1166</v>
      </c>
      <c r="AM155" s="79" t="s">
        <v>1243</v>
      </c>
      <c r="AN155" s="79" t="b">
        <v>0</v>
      </c>
      <c r="AO155" s="85" t="s">
        <v>1029</v>
      </c>
      <c r="AP155" s="79" t="s">
        <v>1247</v>
      </c>
      <c r="AQ155" s="79">
        <v>0</v>
      </c>
      <c r="AR155" s="79">
        <v>0</v>
      </c>
      <c r="AS155" s="79"/>
      <c r="AT155" s="79"/>
      <c r="AU155" s="79"/>
      <c r="AV155" s="79"/>
      <c r="AW155" s="79"/>
      <c r="AX155" s="79"/>
      <c r="AY155" s="79"/>
      <c r="AZ155" s="79"/>
      <c r="BA155">
        <v>2</v>
      </c>
      <c r="BB155" s="78" t="str">
        <f>REPLACE(INDEX(GroupVertices[Group],MATCH(Edges[[#This Row],[Vertex 1]],GroupVertices[Vertex],0)),1,1,"")</f>
        <v>9</v>
      </c>
      <c r="BC155" s="78" t="str">
        <f>REPLACE(INDEX(GroupVertices[Group],MATCH(Edges[[#This Row],[Vertex 2]],GroupVertices[Vertex],0)),1,1,"")</f>
        <v>4</v>
      </c>
      <c r="BD155" s="48"/>
      <c r="BE155" s="49"/>
      <c r="BF155" s="48"/>
      <c r="BG155" s="49"/>
      <c r="BH155" s="48"/>
      <c r="BI155" s="49"/>
      <c r="BJ155" s="48"/>
      <c r="BK155" s="49"/>
      <c r="BL155" s="48"/>
    </row>
    <row r="156" spans="1:64" ht="15">
      <c r="A156" s="64" t="s">
        <v>275</v>
      </c>
      <c r="B156" s="64" t="s">
        <v>332</v>
      </c>
      <c r="C156" s="65" t="s">
        <v>3916</v>
      </c>
      <c r="D156" s="66">
        <v>4.75</v>
      </c>
      <c r="E156" s="67" t="s">
        <v>136</v>
      </c>
      <c r="F156" s="68">
        <v>29.25</v>
      </c>
      <c r="G156" s="65"/>
      <c r="H156" s="69"/>
      <c r="I156" s="70"/>
      <c r="J156" s="70"/>
      <c r="K156" s="34" t="s">
        <v>65</v>
      </c>
      <c r="L156" s="77">
        <v>156</v>
      </c>
      <c r="M156" s="77"/>
      <c r="N156" s="72"/>
      <c r="O156" s="79" t="s">
        <v>419</v>
      </c>
      <c r="P156" s="81">
        <v>43740.477847222224</v>
      </c>
      <c r="Q156" s="79" t="s">
        <v>493</v>
      </c>
      <c r="R156" s="79" t="s">
        <v>586</v>
      </c>
      <c r="S156" s="79" t="s">
        <v>612</v>
      </c>
      <c r="T156" s="79" t="s">
        <v>630</v>
      </c>
      <c r="U156" s="79"/>
      <c r="V156" s="82" t="s">
        <v>726</v>
      </c>
      <c r="W156" s="81">
        <v>43740.477847222224</v>
      </c>
      <c r="X156" s="82" t="s">
        <v>854</v>
      </c>
      <c r="Y156" s="79"/>
      <c r="Z156" s="79"/>
      <c r="AA156" s="85" t="s">
        <v>1030</v>
      </c>
      <c r="AB156" s="79"/>
      <c r="AC156" s="79" t="b">
        <v>0</v>
      </c>
      <c r="AD156" s="79">
        <v>1</v>
      </c>
      <c r="AE156" s="85" t="s">
        <v>1166</v>
      </c>
      <c r="AF156" s="79" t="b">
        <v>0</v>
      </c>
      <c r="AG156" s="79" t="s">
        <v>1224</v>
      </c>
      <c r="AH156" s="79"/>
      <c r="AI156" s="85" t="s">
        <v>1166</v>
      </c>
      <c r="AJ156" s="79" t="b">
        <v>0</v>
      </c>
      <c r="AK156" s="79">
        <v>1</v>
      </c>
      <c r="AL156" s="85" t="s">
        <v>1166</v>
      </c>
      <c r="AM156" s="79" t="s">
        <v>1243</v>
      </c>
      <c r="AN156" s="79" t="b">
        <v>0</v>
      </c>
      <c r="AO156" s="85" t="s">
        <v>1030</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9</v>
      </c>
      <c r="BC156" s="78" t="str">
        <f>REPLACE(INDEX(GroupVertices[Group],MATCH(Edges[[#This Row],[Vertex 2]],GroupVertices[Vertex],0)),1,1,"")</f>
        <v>4</v>
      </c>
      <c r="BD156" s="48"/>
      <c r="BE156" s="49"/>
      <c r="BF156" s="48"/>
      <c r="BG156" s="49"/>
      <c r="BH156" s="48"/>
      <c r="BI156" s="49"/>
      <c r="BJ156" s="48"/>
      <c r="BK156" s="49"/>
      <c r="BL156" s="48"/>
    </row>
    <row r="157" spans="1:64" ht="15">
      <c r="A157" s="64" t="s">
        <v>276</v>
      </c>
      <c r="B157" s="64" t="s">
        <v>275</v>
      </c>
      <c r="C157" s="65" t="s">
        <v>3916</v>
      </c>
      <c r="D157" s="66">
        <v>4.75</v>
      </c>
      <c r="E157" s="67" t="s">
        <v>136</v>
      </c>
      <c r="F157" s="68">
        <v>29.25</v>
      </c>
      <c r="G157" s="65"/>
      <c r="H157" s="69"/>
      <c r="I157" s="70"/>
      <c r="J157" s="70"/>
      <c r="K157" s="34" t="s">
        <v>65</v>
      </c>
      <c r="L157" s="77">
        <v>157</v>
      </c>
      <c r="M157" s="77"/>
      <c r="N157" s="72"/>
      <c r="O157" s="79" t="s">
        <v>419</v>
      </c>
      <c r="P157" s="81">
        <v>43741.38601851852</v>
      </c>
      <c r="Q157" s="79" t="s">
        <v>471</v>
      </c>
      <c r="R157" s="79"/>
      <c r="S157" s="79"/>
      <c r="T157" s="79" t="s">
        <v>626</v>
      </c>
      <c r="U157" s="79"/>
      <c r="V157" s="82" t="s">
        <v>727</v>
      </c>
      <c r="W157" s="81">
        <v>43741.38601851852</v>
      </c>
      <c r="X157" s="82" t="s">
        <v>856</v>
      </c>
      <c r="Y157" s="79"/>
      <c r="Z157" s="79"/>
      <c r="AA157" s="85" t="s">
        <v>1032</v>
      </c>
      <c r="AB157" s="79"/>
      <c r="AC157" s="79" t="b">
        <v>0</v>
      </c>
      <c r="AD157" s="79">
        <v>0</v>
      </c>
      <c r="AE157" s="85" t="s">
        <v>1166</v>
      </c>
      <c r="AF157" s="79" t="b">
        <v>0</v>
      </c>
      <c r="AG157" s="79" t="s">
        <v>1224</v>
      </c>
      <c r="AH157" s="79"/>
      <c r="AI157" s="85" t="s">
        <v>1166</v>
      </c>
      <c r="AJ157" s="79" t="b">
        <v>0</v>
      </c>
      <c r="AK157" s="79">
        <v>4</v>
      </c>
      <c r="AL157" s="85" t="s">
        <v>1030</v>
      </c>
      <c r="AM157" s="79" t="s">
        <v>1233</v>
      </c>
      <c r="AN157" s="79" t="b">
        <v>0</v>
      </c>
      <c r="AO157" s="85" t="s">
        <v>1030</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9</v>
      </c>
      <c r="BC157" s="78" t="str">
        <f>REPLACE(INDEX(GroupVertices[Group],MATCH(Edges[[#This Row],[Vertex 2]],GroupVertices[Vertex],0)),1,1,"")</f>
        <v>9</v>
      </c>
      <c r="BD157" s="48">
        <v>1</v>
      </c>
      <c r="BE157" s="49">
        <v>4.761904761904762</v>
      </c>
      <c r="BF157" s="48">
        <v>0</v>
      </c>
      <c r="BG157" s="49">
        <v>0</v>
      </c>
      <c r="BH157" s="48">
        <v>0</v>
      </c>
      <c r="BI157" s="49">
        <v>0</v>
      </c>
      <c r="BJ157" s="48">
        <v>20</v>
      </c>
      <c r="BK157" s="49">
        <v>95.23809523809524</v>
      </c>
      <c r="BL157" s="48">
        <v>21</v>
      </c>
    </row>
    <row r="158" spans="1:64" ht="15">
      <c r="A158" s="64" t="s">
        <v>276</v>
      </c>
      <c r="B158" s="64" t="s">
        <v>275</v>
      </c>
      <c r="C158" s="65" t="s">
        <v>3916</v>
      </c>
      <c r="D158" s="66">
        <v>4.75</v>
      </c>
      <c r="E158" s="67" t="s">
        <v>136</v>
      </c>
      <c r="F158" s="68">
        <v>29.25</v>
      </c>
      <c r="G158" s="65"/>
      <c r="H158" s="69"/>
      <c r="I158" s="70"/>
      <c r="J158" s="70"/>
      <c r="K158" s="34" t="s">
        <v>65</v>
      </c>
      <c r="L158" s="77">
        <v>158</v>
      </c>
      <c r="M158" s="77"/>
      <c r="N158" s="72"/>
      <c r="O158" s="79" t="s">
        <v>419</v>
      </c>
      <c r="P158" s="81">
        <v>43741.386354166665</v>
      </c>
      <c r="Q158" s="79" t="s">
        <v>494</v>
      </c>
      <c r="R158" s="79"/>
      <c r="S158" s="79"/>
      <c r="T158" s="79" t="s">
        <v>631</v>
      </c>
      <c r="U158" s="79"/>
      <c r="V158" s="82" t="s">
        <v>727</v>
      </c>
      <c r="W158" s="81">
        <v>43741.386354166665</v>
      </c>
      <c r="X158" s="82" t="s">
        <v>855</v>
      </c>
      <c r="Y158" s="79"/>
      <c r="Z158" s="79"/>
      <c r="AA158" s="85" t="s">
        <v>1031</v>
      </c>
      <c r="AB158" s="79"/>
      <c r="AC158" s="79" t="b">
        <v>0</v>
      </c>
      <c r="AD158" s="79">
        <v>0</v>
      </c>
      <c r="AE158" s="85" t="s">
        <v>1166</v>
      </c>
      <c r="AF158" s="79" t="b">
        <v>0</v>
      </c>
      <c r="AG158" s="79" t="s">
        <v>1224</v>
      </c>
      <c r="AH158" s="79"/>
      <c r="AI158" s="85" t="s">
        <v>1166</v>
      </c>
      <c r="AJ158" s="79" t="b">
        <v>0</v>
      </c>
      <c r="AK158" s="79">
        <v>14</v>
      </c>
      <c r="AL158" s="85" t="s">
        <v>1029</v>
      </c>
      <c r="AM158" s="79" t="s">
        <v>1233</v>
      </c>
      <c r="AN158" s="79" t="b">
        <v>0</v>
      </c>
      <c r="AO158" s="85" t="s">
        <v>1029</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9</v>
      </c>
      <c r="BC158" s="78" t="str">
        <f>REPLACE(INDEX(GroupVertices[Group],MATCH(Edges[[#This Row],[Vertex 2]],GroupVertices[Vertex],0)),1,1,"")</f>
        <v>9</v>
      </c>
      <c r="BD158" s="48">
        <v>0</v>
      </c>
      <c r="BE158" s="49">
        <v>0</v>
      </c>
      <c r="BF158" s="48">
        <v>0</v>
      </c>
      <c r="BG158" s="49">
        <v>0</v>
      </c>
      <c r="BH158" s="48">
        <v>0</v>
      </c>
      <c r="BI158" s="49">
        <v>0</v>
      </c>
      <c r="BJ158" s="48">
        <v>22</v>
      </c>
      <c r="BK158" s="49">
        <v>100</v>
      </c>
      <c r="BL158" s="48">
        <v>22</v>
      </c>
    </row>
    <row r="159" spans="1:64" ht="15">
      <c r="A159" s="64" t="s">
        <v>277</v>
      </c>
      <c r="B159" s="64" t="s">
        <v>371</v>
      </c>
      <c r="C159" s="65" t="s">
        <v>3915</v>
      </c>
      <c r="D159" s="66">
        <v>3</v>
      </c>
      <c r="E159" s="67" t="s">
        <v>132</v>
      </c>
      <c r="F159" s="68">
        <v>35</v>
      </c>
      <c r="G159" s="65"/>
      <c r="H159" s="69"/>
      <c r="I159" s="70"/>
      <c r="J159" s="70"/>
      <c r="K159" s="34" t="s">
        <v>65</v>
      </c>
      <c r="L159" s="77">
        <v>159</v>
      </c>
      <c r="M159" s="77"/>
      <c r="N159" s="72"/>
      <c r="O159" s="79" t="s">
        <v>419</v>
      </c>
      <c r="P159" s="81">
        <v>43741.58981481481</v>
      </c>
      <c r="Q159" s="79" t="s">
        <v>495</v>
      </c>
      <c r="R159" s="79"/>
      <c r="S159" s="79"/>
      <c r="T159" s="79" t="s">
        <v>632</v>
      </c>
      <c r="U159" s="82" t="s">
        <v>658</v>
      </c>
      <c r="V159" s="82" t="s">
        <v>658</v>
      </c>
      <c r="W159" s="81">
        <v>43741.58981481481</v>
      </c>
      <c r="X159" s="82" t="s">
        <v>857</v>
      </c>
      <c r="Y159" s="79"/>
      <c r="Z159" s="79"/>
      <c r="AA159" s="85" t="s">
        <v>1033</v>
      </c>
      <c r="AB159" s="79"/>
      <c r="AC159" s="79" t="b">
        <v>0</v>
      </c>
      <c r="AD159" s="79">
        <v>1</v>
      </c>
      <c r="AE159" s="85" t="s">
        <v>1166</v>
      </c>
      <c r="AF159" s="79" t="b">
        <v>0</v>
      </c>
      <c r="AG159" s="79" t="s">
        <v>1224</v>
      </c>
      <c r="AH159" s="79"/>
      <c r="AI159" s="85" t="s">
        <v>1166</v>
      </c>
      <c r="AJ159" s="79" t="b">
        <v>0</v>
      </c>
      <c r="AK159" s="79">
        <v>1</v>
      </c>
      <c r="AL159" s="85" t="s">
        <v>1166</v>
      </c>
      <c r="AM159" s="79" t="s">
        <v>1233</v>
      </c>
      <c r="AN159" s="79" t="b">
        <v>0</v>
      </c>
      <c r="AO159" s="85" t="s">
        <v>1033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19</v>
      </c>
      <c r="BC159" s="78" t="str">
        <f>REPLACE(INDEX(GroupVertices[Group],MATCH(Edges[[#This Row],[Vertex 2]],GroupVertices[Vertex],0)),1,1,"")</f>
        <v>19</v>
      </c>
      <c r="BD159" s="48">
        <v>0</v>
      </c>
      <c r="BE159" s="49">
        <v>0</v>
      </c>
      <c r="BF159" s="48">
        <v>0</v>
      </c>
      <c r="BG159" s="49">
        <v>0</v>
      </c>
      <c r="BH159" s="48">
        <v>0</v>
      </c>
      <c r="BI159" s="49">
        <v>0</v>
      </c>
      <c r="BJ159" s="48">
        <v>19</v>
      </c>
      <c r="BK159" s="49">
        <v>100</v>
      </c>
      <c r="BL159" s="48">
        <v>19</v>
      </c>
    </row>
    <row r="160" spans="1:64" ht="15">
      <c r="A160" s="64" t="s">
        <v>278</v>
      </c>
      <c r="B160" s="64" t="s">
        <v>371</v>
      </c>
      <c r="C160" s="65" t="s">
        <v>3915</v>
      </c>
      <c r="D160" s="66">
        <v>3</v>
      </c>
      <c r="E160" s="67" t="s">
        <v>132</v>
      </c>
      <c r="F160" s="68">
        <v>35</v>
      </c>
      <c r="G160" s="65"/>
      <c r="H160" s="69"/>
      <c r="I160" s="70"/>
      <c r="J160" s="70"/>
      <c r="K160" s="34" t="s">
        <v>65</v>
      </c>
      <c r="L160" s="77">
        <v>160</v>
      </c>
      <c r="M160" s="77"/>
      <c r="N160" s="72"/>
      <c r="O160" s="79" t="s">
        <v>419</v>
      </c>
      <c r="P160" s="81">
        <v>43741.59050925926</v>
      </c>
      <c r="Q160" s="79" t="s">
        <v>496</v>
      </c>
      <c r="R160" s="79"/>
      <c r="S160" s="79"/>
      <c r="T160" s="79" t="s">
        <v>632</v>
      </c>
      <c r="U160" s="79"/>
      <c r="V160" s="82" t="s">
        <v>728</v>
      </c>
      <c r="W160" s="81">
        <v>43741.59050925926</v>
      </c>
      <c r="X160" s="82" t="s">
        <v>858</v>
      </c>
      <c r="Y160" s="79"/>
      <c r="Z160" s="79"/>
      <c r="AA160" s="85" t="s">
        <v>1034</v>
      </c>
      <c r="AB160" s="79"/>
      <c r="AC160" s="79" t="b">
        <v>0</v>
      </c>
      <c r="AD160" s="79">
        <v>0</v>
      </c>
      <c r="AE160" s="85" t="s">
        <v>1166</v>
      </c>
      <c r="AF160" s="79" t="b">
        <v>0</v>
      </c>
      <c r="AG160" s="79" t="s">
        <v>1224</v>
      </c>
      <c r="AH160" s="79"/>
      <c r="AI160" s="85" t="s">
        <v>1166</v>
      </c>
      <c r="AJ160" s="79" t="b">
        <v>0</v>
      </c>
      <c r="AK160" s="79">
        <v>1</v>
      </c>
      <c r="AL160" s="85" t="s">
        <v>1033</v>
      </c>
      <c r="AM160" s="79" t="s">
        <v>1233</v>
      </c>
      <c r="AN160" s="79" t="b">
        <v>0</v>
      </c>
      <c r="AO160" s="85" t="s">
        <v>1033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19</v>
      </c>
      <c r="BC160" s="78" t="str">
        <f>REPLACE(INDEX(GroupVertices[Group],MATCH(Edges[[#This Row],[Vertex 2]],GroupVertices[Vertex],0)),1,1,"")</f>
        <v>19</v>
      </c>
      <c r="BD160" s="48"/>
      <c r="BE160" s="49"/>
      <c r="BF160" s="48"/>
      <c r="BG160" s="49"/>
      <c r="BH160" s="48"/>
      <c r="BI160" s="49"/>
      <c r="BJ160" s="48"/>
      <c r="BK160" s="49"/>
      <c r="BL160" s="48"/>
    </row>
    <row r="161" spans="1:64" ht="15">
      <c r="A161" s="64" t="s">
        <v>278</v>
      </c>
      <c r="B161" s="64" t="s">
        <v>277</v>
      </c>
      <c r="C161" s="65" t="s">
        <v>3915</v>
      </c>
      <c r="D161" s="66">
        <v>3</v>
      </c>
      <c r="E161" s="67" t="s">
        <v>132</v>
      </c>
      <c r="F161" s="68">
        <v>35</v>
      </c>
      <c r="G161" s="65"/>
      <c r="H161" s="69"/>
      <c r="I161" s="70"/>
      <c r="J161" s="70"/>
      <c r="K161" s="34" t="s">
        <v>65</v>
      </c>
      <c r="L161" s="77">
        <v>161</v>
      </c>
      <c r="M161" s="77"/>
      <c r="N161" s="72"/>
      <c r="O161" s="79" t="s">
        <v>419</v>
      </c>
      <c r="P161" s="81">
        <v>43741.59050925926</v>
      </c>
      <c r="Q161" s="79" t="s">
        <v>496</v>
      </c>
      <c r="R161" s="79"/>
      <c r="S161" s="79"/>
      <c r="T161" s="79" t="s">
        <v>632</v>
      </c>
      <c r="U161" s="79"/>
      <c r="V161" s="82" t="s">
        <v>728</v>
      </c>
      <c r="W161" s="81">
        <v>43741.59050925926</v>
      </c>
      <c r="X161" s="82" t="s">
        <v>858</v>
      </c>
      <c r="Y161" s="79"/>
      <c r="Z161" s="79"/>
      <c r="AA161" s="85" t="s">
        <v>1034</v>
      </c>
      <c r="AB161" s="79"/>
      <c r="AC161" s="79" t="b">
        <v>0</v>
      </c>
      <c r="AD161" s="79">
        <v>0</v>
      </c>
      <c r="AE161" s="85" t="s">
        <v>1166</v>
      </c>
      <c r="AF161" s="79" t="b">
        <v>0</v>
      </c>
      <c r="AG161" s="79" t="s">
        <v>1224</v>
      </c>
      <c r="AH161" s="79"/>
      <c r="AI161" s="85" t="s">
        <v>1166</v>
      </c>
      <c r="AJ161" s="79" t="b">
        <v>0</v>
      </c>
      <c r="AK161" s="79">
        <v>1</v>
      </c>
      <c r="AL161" s="85" t="s">
        <v>1033</v>
      </c>
      <c r="AM161" s="79" t="s">
        <v>1233</v>
      </c>
      <c r="AN161" s="79" t="b">
        <v>0</v>
      </c>
      <c r="AO161" s="85" t="s">
        <v>1033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19</v>
      </c>
      <c r="BC161" s="78" t="str">
        <f>REPLACE(INDEX(GroupVertices[Group],MATCH(Edges[[#This Row],[Vertex 2]],GroupVertices[Vertex],0)),1,1,"")</f>
        <v>19</v>
      </c>
      <c r="BD161" s="48">
        <v>0</v>
      </c>
      <c r="BE161" s="49">
        <v>0</v>
      </c>
      <c r="BF161" s="48">
        <v>0</v>
      </c>
      <c r="BG161" s="49">
        <v>0</v>
      </c>
      <c r="BH161" s="48">
        <v>0</v>
      </c>
      <c r="BI161" s="49">
        <v>0</v>
      </c>
      <c r="BJ161" s="48">
        <v>22</v>
      </c>
      <c r="BK161" s="49">
        <v>100</v>
      </c>
      <c r="BL161" s="48">
        <v>22</v>
      </c>
    </row>
    <row r="162" spans="1:64" ht="15">
      <c r="A162" s="64" t="s">
        <v>279</v>
      </c>
      <c r="B162" s="64" t="s">
        <v>332</v>
      </c>
      <c r="C162" s="65" t="s">
        <v>3915</v>
      </c>
      <c r="D162" s="66">
        <v>3</v>
      </c>
      <c r="E162" s="67" t="s">
        <v>132</v>
      </c>
      <c r="F162" s="68">
        <v>35</v>
      </c>
      <c r="G162" s="65"/>
      <c r="H162" s="69"/>
      <c r="I162" s="70"/>
      <c r="J162" s="70"/>
      <c r="K162" s="34" t="s">
        <v>65</v>
      </c>
      <c r="L162" s="77">
        <v>162</v>
      </c>
      <c r="M162" s="77"/>
      <c r="N162" s="72"/>
      <c r="O162" s="79" t="s">
        <v>419</v>
      </c>
      <c r="P162" s="81">
        <v>42986.85773148148</v>
      </c>
      <c r="Q162" s="79" t="s">
        <v>497</v>
      </c>
      <c r="R162" s="79"/>
      <c r="S162" s="79"/>
      <c r="T162" s="79"/>
      <c r="U162" s="79"/>
      <c r="V162" s="82" t="s">
        <v>729</v>
      </c>
      <c r="W162" s="81">
        <v>42986.85773148148</v>
      </c>
      <c r="X162" s="82" t="s">
        <v>859</v>
      </c>
      <c r="Y162" s="79"/>
      <c r="Z162" s="79"/>
      <c r="AA162" s="85" t="s">
        <v>1035</v>
      </c>
      <c r="AB162" s="85" t="s">
        <v>1146</v>
      </c>
      <c r="AC162" s="79" t="b">
        <v>0</v>
      </c>
      <c r="AD162" s="79">
        <v>0</v>
      </c>
      <c r="AE162" s="85" t="s">
        <v>1193</v>
      </c>
      <c r="AF162" s="79" t="b">
        <v>0</v>
      </c>
      <c r="AG162" s="79" t="s">
        <v>1216</v>
      </c>
      <c r="AH162" s="79"/>
      <c r="AI162" s="85" t="s">
        <v>1166</v>
      </c>
      <c r="AJ162" s="79" t="b">
        <v>0</v>
      </c>
      <c r="AK162" s="79">
        <v>1</v>
      </c>
      <c r="AL162" s="85" t="s">
        <v>1166</v>
      </c>
      <c r="AM162" s="79" t="s">
        <v>1234</v>
      </c>
      <c r="AN162" s="79" t="b">
        <v>0</v>
      </c>
      <c r="AO162" s="85" t="s">
        <v>1146</v>
      </c>
      <c r="AP162" s="79" t="s">
        <v>1247</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4</v>
      </c>
      <c r="BD162" s="48">
        <v>0</v>
      </c>
      <c r="BE162" s="49">
        <v>0</v>
      </c>
      <c r="BF162" s="48">
        <v>0</v>
      </c>
      <c r="BG162" s="49">
        <v>0</v>
      </c>
      <c r="BH162" s="48">
        <v>0</v>
      </c>
      <c r="BI162" s="49">
        <v>0</v>
      </c>
      <c r="BJ162" s="48">
        <v>11</v>
      </c>
      <c r="BK162" s="49">
        <v>100</v>
      </c>
      <c r="BL162" s="48">
        <v>11</v>
      </c>
    </row>
    <row r="163" spans="1:64" ht="15">
      <c r="A163" s="64" t="s">
        <v>280</v>
      </c>
      <c r="B163" s="64" t="s">
        <v>279</v>
      </c>
      <c r="C163" s="65" t="s">
        <v>3915</v>
      </c>
      <c r="D163" s="66">
        <v>3</v>
      </c>
      <c r="E163" s="67" t="s">
        <v>132</v>
      </c>
      <c r="F163" s="68">
        <v>35</v>
      </c>
      <c r="G163" s="65"/>
      <c r="H163" s="69"/>
      <c r="I163" s="70"/>
      <c r="J163" s="70"/>
      <c r="K163" s="34" t="s">
        <v>65</v>
      </c>
      <c r="L163" s="77">
        <v>163</v>
      </c>
      <c r="M163" s="77"/>
      <c r="N163" s="72"/>
      <c r="O163" s="79" t="s">
        <v>419</v>
      </c>
      <c r="P163" s="81">
        <v>43741.79064814815</v>
      </c>
      <c r="Q163" s="79" t="s">
        <v>498</v>
      </c>
      <c r="R163" s="79"/>
      <c r="S163" s="79"/>
      <c r="T163" s="79"/>
      <c r="U163" s="79"/>
      <c r="V163" s="82" t="s">
        <v>730</v>
      </c>
      <c r="W163" s="81">
        <v>43741.79064814815</v>
      </c>
      <c r="X163" s="82" t="s">
        <v>860</v>
      </c>
      <c r="Y163" s="79"/>
      <c r="Z163" s="79"/>
      <c r="AA163" s="85" t="s">
        <v>1036</v>
      </c>
      <c r="AB163" s="79"/>
      <c r="AC163" s="79" t="b">
        <v>0</v>
      </c>
      <c r="AD163" s="79">
        <v>0</v>
      </c>
      <c r="AE163" s="85" t="s">
        <v>1166</v>
      </c>
      <c r="AF163" s="79" t="b">
        <v>0</v>
      </c>
      <c r="AG163" s="79" t="s">
        <v>1216</v>
      </c>
      <c r="AH163" s="79"/>
      <c r="AI163" s="85" t="s">
        <v>1166</v>
      </c>
      <c r="AJ163" s="79" t="b">
        <v>0</v>
      </c>
      <c r="AK163" s="79">
        <v>1</v>
      </c>
      <c r="AL163" s="85" t="s">
        <v>1035</v>
      </c>
      <c r="AM163" s="79" t="s">
        <v>1233</v>
      </c>
      <c r="AN163" s="79" t="b">
        <v>0</v>
      </c>
      <c r="AO163" s="85" t="s">
        <v>1035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280</v>
      </c>
      <c r="B164" s="64" t="s">
        <v>332</v>
      </c>
      <c r="C164" s="65" t="s">
        <v>3915</v>
      </c>
      <c r="D164" s="66">
        <v>3</v>
      </c>
      <c r="E164" s="67" t="s">
        <v>132</v>
      </c>
      <c r="F164" s="68">
        <v>35</v>
      </c>
      <c r="G164" s="65"/>
      <c r="H164" s="69"/>
      <c r="I164" s="70"/>
      <c r="J164" s="70"/>
      <c r="K164" s="34" t="s">
        <v>65</v>
      </c>
      <c r="L164" s="77">
        <v>164</v>
      </c>
      <c r="M164" s="77"/>
      <c r="N164" s="72"/>
      <c r="O164" s="79" t="s">
        <v>419</v>
      </c>
      <c r="P164" s="81">
        <v>43741.79064814815</v>
      </c>
      <c r="Q164" s="79" t="s">
        <v>498</v>
      </c>
      <c r="R164" s="79"/>
      <c r="S164" s="79"/>
      <c r="T164" s="79"/>
      <c r="U164" s="79"/>
      <c r="V164" s="82" t="s">
        <v>730</v>
      </c>
      <c r="W164" s="81">
        <v>43741.79064814815</v>
      </c>
      <c r="X164" s="82" t="s">
        <v>860</v>
      </c>
      <c r="Y164" s="79"/>
      <c r="Z164" s="79"/>
      <c r="AA164" s="85" t="s">
        <v>1036</v>
      </c>
      <c r="AB164" s="79"/>
      <c r="AC164" s="79" t="b">
        <v>0</v>
      </c>
      <c r="AD164" s="79">
        <v>0</v>
      </c>
      <c r="AE164" s="85" t="s">
        <v>1166</v>
      </c>
      <c r="AF164" s="79" t="b">
        <v>0</v>
      </c>
      <c r="AG164" s="79" t="s">
        <v>1216</v>
      </c>
      <c r="AH164" s="79"/>
      <c r="AI164" s="85" t="s">
        <v>1166</v>
      </c>
      <c r="AJ164" s="79" t="b">
        <v>0</v>
      </c>
      <c r="AK164" s="79">
        <v>1</v>
      </c>
      <c r="AL164" s="85" t="s">
        <v>1035</v>
      </c>
      <c r="AM164" s="79" t="s">
        <v>1233</v>
      </c>
      <c r="AN164" s="79" t="b">
        <v>0</v>
      </c>
      <c r="AO164" s="85" t="s">
        <v>1035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4</v>
      </c>
      <c r="BD164" s="48">
        <v>0</v>
      </c>
      <c r="BE164" s="49">
        <v>0</v>
      </c>
      <c r="BF164" s="48">
        <v>0</v>
      </c>
      <c r="BG164" s="49">
        <v>0</v>
      </c>
      <c r="BH164" s="48">
        <v>0</v>
      </c>
      <c r="BI164" s="49">
        <v>0</v>
      </c>
      <c r="BJ164" s="48">
        <v>13</v>
      </c>
      <c r="BK164" s="49">
        <v>100</v>
      </c>
      <c r="BL164" s="48">
        <v>13</v>
      </c>
    </row>
    <row r="165" spans="1:64" ht="15">
      <c r="A165" s="64" t="s">
        <v>281</v>
      </c>
      <c r="B165" s="64" t="s">
        <v>372</v>
      </c>
      <c r="C165" s="65" t="s">
        <v>3915</v>
      </c>
      <c r="D165" s="66">
        <v>3</v>
      </c>
      <c r="E165" s="67" t="s">
        <v>132</v>
      </c>
      <c r="F165" s="68">
        <v>35</v>
      </c>
      <c r="G165" s="65"/>
      <c r="H165" s="69"/>
      <c r="I165" s="70"/>
      <c r="J165" s="70"/>
      <c r="K165" s="34" t="s">
        <v>65</v>
      </c>
      <c r="L165" s="77">
        <v>165</v>
      </c>
      <c r="M165" s="77"/>
      <c r="N165" s="72"/>
      <c r="O165" s="79" t="s">
        <v>419</v>
      </c>
      <c r="P165" s="81">
        <v>43742.334074074075</v>
      </c>
      <c r="Q165" s="79" t="s">
        <v>499</v>
      </c>
      <c r="R165" s="82" t="s">
        <v>587</v>
      </c>
      <c r="S165" s="79" t="s">
        <v>613</v>
      </c>
      <c r="T165" s="79" t="s">
        <v>633</v>
      </c>
      <c r="U165" s="79"/>
      <c r="V165" s="82" t="s">
        <v>731</v>
      </c>
      <c r="W165" s="81">
        <v>43742.334074074075</v>
      </c>
      <c r="X165" s="82" t="s">
        <v>861</v>
      </c>
      <c r="Y165" s="79"/>
      <c r="Z165" s="79"/>
      <c r="AA165" s="85" t="s">
        <v>1037</v>
      </c>
      <c r="AB165" s="79"/>
      <c r="AC165" s="79" t="b">
        <v>0</v>
      </c>
      <c r="AD165" s="79">
        <v>2</v>
      </c>
      <c r="AE165" s="85" t="s">
        <v>1166</v>
      </c>
      <c r="AF165" s="79" t="b">
        <v>0</v>
      </c>
      <c r="AG165" s="79" t="s">
        <v>1216</v>
      </c>
      <c r="AH165" s="79"/>
      <c r="AI165" s="85" t="s">
        <v>1166</v>
      </c>
      <c r="AJ165" s="79" t="b">
        <v>0</v>
      </c>
      <c r="AK165" s="79">
        <v>1</v>
      </c>
      <c r="AL165" s="85" t="s">
        <v>1166</v>
      </c>
      <c r="AM165" s="79" t="s">
        <v>1232</v>
      </c>
      <c r="AN165" s="79" t="b">
        <v>0</v>
      </c>
      <c r="AO165" s="85" t="s">
        <v>1037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8</v>
      </c>
      <c r="BC165" s="78" t="str">
        <f>REPLACE(INDEX(GroupVertices[Group],MATCH(Edges[[#This Row],[Vertex 2]],GroupVertices[Vertex],0)),1,1,"")</f>
        <v>8</v>
      </c>
      <c r="BD165" s="48"/>
      <c r="BE165" s="49"/>
      <c r="BF165" s="48"/>
      <c r="BG165" s="49"/>
      <c r="BH165" s="48"/>
      <c r="BI165" s="49"/>
      <c r="BJ165" s="48"/>
      <c r="BK165" s="49"/>
      <c r="BL165" s="48"/>
    </row>
    <row r="166" spans="1:64" ht="15">
      <c r="A166" s="64" t="s">
        <v>281</v>
      </c>
      <c r="B166" s="64" t="s">
        <v>373</v>
      </c>
      <c r="C166" s="65" t="s">
        <v>3915</v>
      </c>
      <c r="D166" s="66">
        <v>3</v>
      </c>
      <c r="E166" s="67" t="s">
        <v>132</v>
      </c>
      <c r="F166" s="68">
        <v>35</v>
      </c>
      <c r="G166" s="65"/>
      <c r="H166" s="69"/>
      <c r="I166" s="70"/>
      <c r="J166" s="70"/>
      <c r="K166" s="34" t="s">
        <v>65</v>
      </c>
      <c r="L166" s="77">
        <v>166</v>
      </c>
      <c r="M166" s="77"/>
      <c r="N166" s="72"/>
      <c r="O166" s="79" t="s">
        <v>419</v>
      </c>
      <c r="P166" s="81">
        <v>43742.334074074075</v>
      </c>
      <c r="Q166" s="79" t="s">
        <v>499</v>
      </c>
      <c r="R166" s="82" t="s">
        <v>587</v>
      </c>
      <c r="S166" s="79" t="s">
        <v>613</v>
      </c>
      <c r="T166" s="79" t="s">
        <v>633</v>
      </c>
      <c r="U166" s="79"/>
      <c r="V166" s="82" t="s">
        <v>731</v>
      </c>
      <c r="W166" s="81">
        <v>43742.334074074075</v>
      </c>
      <c r="X166" s="82" t="s">
        <v>861</v>
      </c>
      <c r="Y166" s="79"/>
      <c r="Z166" s="79"/>
      <c r="AA166" s="85" t="s">
        <v>1037</v>
      </c>
      <c r="AB166" s="79"/>
      <c r="AC166" s="79" t="b">
        <v>0</v>
      </c>
      <c r="AD166" s="79">
        <v>2</v>
      </c>
      <c r="AE166" s="85" t="s">
        <v>1166</v>
      </c>
      <c r="AF166" s="79" t="b">
        <v>0</v>
      </c>
      <c r="AG166" s="79" t="s">
        <v>1216</v>
      </c>
      <c r="AH166" s="79"/>
      <c r="AI166" s="85" t="s">
        <v>1166</v>
      </c>
      <c r="AJ166" s="79" t="b">
        <v>0</v>
      </c>
      <c r="AK166" s="79">
        <v>1</v>
      </c>
      <c r="AL166" s="85" t="s">
        <v>1166</v>
      </c>
      <c r="AM166" s="79" t="s">
        <v>1232</v>
      </c>
      <c r="AN166" s="79" t="b">
        <v>0</v>
      </c>
      <c r="AO166" s="85" t="s">
        <v>1037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8</v>
      </c>
      <c r="BC166" s="78" t="str">
        <f>REPLACE(INDEX(GroupVertices[Group],MATCH(Edges[[#This Row],[Vertex 2]],GroupVertices[Vertex],0)),1,1,"")</f>
        <v>8</v>
      </c>
      <c r="BD166" s="48"/>
      <c r="BE166" s="49"/>
      <c r="BF166" s="48"/>
      <c r="BG166" s="49"/>
      <c r="BH166" s="48"/>
      <c r="BI166" s="49"/>
      <c r="BJ166" s="48"/>
      <c r="BK166" s="49"/>
      <c r="BL166" s="48"/>
    </row>
    <row r="167" spans="1:64" ht="15">
      <c r="A167" s="64" t="s">
        <v>281</v>
      </c>
      <c r="B167" s="64" t="s">
        <v>374</v>
      </c>
      <c r="C167" s="65" t="s">
        <v>3915</v>
      </c>
      <c r="D167" s="66">
        <v>3</v>
      </c>
      <c r="E167" s="67" t="s">
        <v>132</v>
      </c>
      <c r="F167" s="68">
        <v>35</v>
      </c>
      <c r="G167" s="65"/>
      <c r="H167" s="69"/>
      <c r="I167" s="70"/>
      <c r="J167" s="70"/>
      <c r="K167" s="34" t="s">
        <v>65</v>
      </c>
      <c r="L167" s="77">
        <v>167</v>
      </c>
      <c r="M167" s="77"/>
      <c r="N167" s="72"/>
      <c r="O167" s="79" t="s">
        <v>419</v>
      </c>
      <c r="P167" s="81">
        <v>43742.334074074075</v>
      </c>
      <c r="Q167" s="79" t="s">
        <v>499</v>
      </c>
      <c r="R167" s="82" t="s">
        <v>587</v>
      </c>
      <c r="S167" s="79" t="s">
        <v>613</v>
      </c>
      <c r="T167" s="79" t="s">
        <v>633</v>
      </c>
      <c r="U167" s="79"/>
      <c r="V167" s="82" t="s">
        <v>731</v>
      </c>
      <c r="W167" s="81">
        <v>43742.334074074075</v>
      </c>
      <c r="X167" s="82" t="s">
        <v>861</v>
      </c>
      <c r="Y167" s="79"/>
      <c r="Z167" s="79"/>
      <c r="AA167" s="85" t="s">
        <v>1037</v>
      </c>
      <c r="AB167" s="79"/>
      <c r="AC167" s="79" t="b">
        <v>0</v>
      </c>
      <c r="AD167" s="79">
        <v>2</v>
      </c>
      <c r="AE167" s="85" t="s">
        <v>1166</v>
      </c>
      <c r="AF167" s="79" t="b">
        <v>0</v>
      </c>
      <c r="AG167" s="79" t="s">
        <v>1216</v>
      </c>
      <c r="AH167" s="79"/>
      <c r="AI167" s="85" t="s">
        <v>1166</v>
      </c>
      <c r="AJ167" s="79" t="b">
        <v>0</v>
      </c>
      <c r="AK167" s="79">
        <v>1</v>
      </c>
      <c r="AL167" s="85" t="s">
        <v>1166</v>
      </c>
      <c r="AM167" s="79" t="s">
        <v>1232</v>
      </c>
      <c r="AN167" s="79" t="b">
        <v>0</v>
      </c>
      <c r="AO167" s="85" t="s">
        <v>1037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8</v>
      </c>
      <c r="BC167" s="78" t="str">
        <f>REPLACE(INDEX(GroupVertices[Group],MATCH(Edges[[#This Row],[Vertex 2]],GroupVertices[Vertex],0)),1,1,"")</f>
        <v>8</v>
      </c>
      <c r="BD167" s="48"/>
      <c r="BE167" s="49"/>
      <c r="BF167" s="48"/>
      <c r="BG167" s="49"/>
      <c r="BH167" s="48"/>
      <c r="BI167" s="49"/>
      <c r="BJ167" s="48"/>
      <c r="BK167" s="49"/>
      <c r="BL167" s="48"/>
    </row>
    <row r="168" spans="1:64" ht="15">
      <c r="A168" s="64" t="s">
        <v>281</v>
      </c>
      <c r="B168" s="64" t="s">
        <v>375</v>
      </c>
      <c r="C168" s="65" t="s">
        <v>3915</v>
      </c>
      <c r="D168" s="66">
        <v>3</v>
      </c>
      <c r="E168" s="67" t="s">
        <v>132</v>
      </c>
      <c r="F168" s="68">
        <v>35</v>
      </c>
      <c r="G168" s="65"/>
      <c r="H168" s="69"/>
      <c r="I168" s="70"/>
      <c r="J168" s="70"/>
      <c r="K168" s="34" t="s">
        <v>65</v>
      </c>
      <c r="L168" s="77">
        <v>168</v>
      </c>
      <c r="M168" s="77"/>
      <c r="N168" s="72"/>
      <c r="O168" s="79" t="s">
        <v>419</v>
      </c>
      <c r="P168" s="81">
        <v>43742.334074074075</v>
      </c>
      <c r="Q168" s="79" t="s">
        <v>499</v>
      </c>
      <c r="R168" s="82" t="s">
        <v>587</v>
      </c>
      <c r="S168" s="79" t="s">
        <v>613</v>
      </c>
      <c r="T168" s="79" t="s">
        <v>633</v>
      </c>
      <c r="U168" s="79"/>
      <c r="V168" s="82" t="s">
        <v>731</v>
      </c>
      <c r="W168" s="81">
        <v>43742.334074074075</v>
      </c>
      <c r="X168" s="82" t="s">
        <v>861</v>
      </c>
      <c r="Y168" s="79"/>
      <c r="Z168" s="79"/>
      <c r="AA168" s="85" t="s">
        <v>1037</v>
      </c>
      <c r="AB168" s="79"/>
      <c r="AC168" s="79" t="b">
        <v>0</v>
      </c>
      <c r="AD168" s="79">
        <v>2</v>
      </c>
      <c r="AE168" s="85" t="s">
        <v>1166</v>
      </c>
      <c r="AF168" s="79" t="b">
        <v>0</v>
      </c>
      <c r="AG168" s="79" t="s">
        <v>1216</v>
      </c>
      <c r="AH168" s="79"/>
      <c r="AI168" s="85" t="s">
        <v>1166</v>
      </c>
      <c r="AJ168" s="79" t="b">
        <v>0</v>
      </c>
      <c r="AK168" s="79">
        <v>1</v>
      </c>
      <c r="AL168" s="85" t="s">
        <v>1166</v>
      </c>
      <c r="AM168" s="79" t="s">
        <v>1232</v>
      </c>
      <c r="AN168" s="79" t="b">
        <v>0</v>
      </c>
      <c r="AO168" s="85" t="s">
        <v>1037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8</v>
      </c>
      <c r="BD168" s="48"/>
      <c r="BE168" s="49"/>
      <c r="BF168" s="48"/>
      <c r="BG168" s="49"/>
      <c r="BH168" s="48"/>
      <c r="BI168" s="49"/>
      <c r="BJ168" s="48"/>
      <c r="BK168" s="49"/>
      <c r="BL168" s="48"/>
    </row>
    <row r="169" spans="1:64" ht="15">
      <c r="A169" s="64" t="s">
        <v>282</v>
      </c>
      <c r="B169" s="64" t="s">
        <v>281</v>
      </c>
      <c r="C169" s="65" t="s">
        <v>3915</v>
      </c>
      <c r="D169" s="66">
        <v>3</v>
      </c>
      <c r="E169" s="67" t="s">
        <v>132</v>
      </c>
      <c r="F169" s="68">
        <v>35</v>
      </c>
      <c r="G169" s="65"/>
      <c r="H169" s="69"/>
      <c r="I169" s="70"/>
      <c r="J169" s="70"/>
      <c r="K169" s="34" t="s">
        <v>65</v>
      </c>
      <c r="L169" s="77">
        <v>169</v>
      </c>
      <c r="M169" s="77"/>
      <c r="N169" s="72"/>
      <c r="O169" s="79" t="s">
        <v>419</v>
      </c>
      <c r="P169" s="81">
        <v>43742.34333333333</v>
      </c>
      <c r="Q169" s="79" t="s">
        <v>500</v>
      </c>
      <c r="R169" s="79"/>
      <c r="S169" s="79"/>
      <c r="T169" s="79"/>
      <c r="U169" s="79"/>
      <c r="V169" s="82" t="s">
        <v>732</v>
      </c>
      <c r="W169" s="81">
        <v>43742.34333333333</v>
      </c>
      <c r="X169" s="82" t="s">
        <v>862</v>
      </c>
      <c r="Y169" s="79"/>
      <c r="Z169" s="79"/>
      <c r="AA169" s="85" t="s">
        <v>1038</v>
      </c>
      <c r="AB169" s="79"/>
      <c r="AC169" s="79" t="b">
        <v>0</v>
      </c>
      <c r="AD169" s="79">
        <v>0</v>
      </c>
      <c r="AE169" s="85" t="s">
        <v>1166</v>
      </c>
      <c r="AF169" s="79" t="b">
        <v>0</v>
      </c>
      <c r="AG169" s="79" t="s">
        <v>1216</v>
      </c>
      <c r="AH169" s="79"/>
      <c r="AI169" s="85" t="s">
        <v>1166</v>
      </c>
      <c r="AJ169" s="79" t="b">
        <v>0</v>
      </c>
      <c r="AK169" s="79">
        <v>1</v>
      </c>
      <c r="AL169" s="85" t="s">
        <v>1037</v>
      </c>
      <c r="AM169" s="79" t="s">
        <v>1234</v>
      </c>
      <c r="AN169" s="79" t="b">
        <v>0</v>
      </c>
      <c r="AO169" s="85" t="s">
        <v>1037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8</v>
      </c>
      <c r="BC169" s="78" t="str">
        <f>REPLACE(INDEX(GroupVertices[Group],MATCH(Edges[[#This Row],[Vertex 2]],GroupVertices[Vertex],0)),1,1,"")</f>
        <v>8</v>
      </c>
      <c r="BD169" s="48">
        <v>0</v>
      </c>
      <c r="BE169" s="49">
        <v>0</v>
      </c>
      <c r="BF169" s="48">
        <v>0</v>
      </c>
      <c r="BG169" s="49">
        <v>0</v>
      </c>
      <c r="BH169" s="48">
        <v>0</v>
      </c>
      <c r="BI169" s="49">
        <v>0</v>
      </c>
      <c r="BJ169" s="48">
        <v>22</v>
      </c>
      <c r="BK169" s="49">
        <v>100</v>
      </c>
      <c r="BL169" s="48">
        <v>22</v>
      </c>
    </row>
    <row r="170" spans="1:64" ht="15">
      <c r="A170" s="64" t="s">
        <v>283</v>
      </c>
      <c r="B170" s="64" t="s">
        <v>316</v>
      </c>
      <c r="C170" s="65" t="s">
        <v>3915</v>
      </c>
      <c r="D170" s="66">
        <v>3</v>
      </c>
      <c r="E170" s="67" t="s">
        <v>132</v>
      </c>
      <c r="F170" s="68">
        <v>35</v>
      </c>
      <c r="G170" s="65"/>
      <c r="H170" s="69"/>
      <c r="I170" s="70"/>
      <c r="J170" s="70"/>
      <c r="K170" s="34" t="s">
        <v>65</v>
      </c>
      <c r="L170" s="77">
        <v>170</v>
      </c>
      <c r="M170" s="77"/>
      <c r="N170" s="72"/>
      <c r="O170" s="79" t="s">
        <v>419</v>
      </c>
      <c r="P170" s="81">
        <v>43742.48484953704</v>
      </c>
      <c r="Q170" s="79" t="s">
        <v>501</v>
      </c>
      <c r="R170" s="79"/>
      <c r="S170" s="79"/>
      <c r="T170" s="79"/>
      <c r="U170" s="79"/>
      <c r="V170" s="82" t="s">
        <v>733</v>
      </c>
      <c r="W170" s="81">
        <v>43742.48484953704</v>
      </c>
      <c r="X170" s="82" t="s">
        <v>863</v>
      </c>
      <c r="Y170" s="79"/>
      <c r="Z170" s="79"/>
      <c r="AA170" s="85" t="s">
        <v>1039</v>
      </c>
      <c r="AB170" s="79"/>
      <c r="AC170" s="79" t="b">
        <v>0</v>
      </c>
      <c r="AD170" s="79">
        <v>0</v>
      </c>
      <c r="AE170" s="85" t="s">
        <v>1166</v>
      </c>
      <c r="AF170" s="79" t="b">
        <v>0</v>
      </c>
      <c r="AG170" s="79" t="s">
        <v>1216</v>
      </c>
      <c r="AH170" s="79"/>
      <c r="AI170" s="85" t="s">
        <v>1166</v>
      </c>
      <c r="AJ170" s="79" t="b">
        <v>0</v>
      </c>
      <c r="AK170" s="79">
        <v>59</v>
      </c>
      <c r="AL170" s="85" t="s">
        <v>1089</v>
      </c>
      <c r="AM170" s="79" t="s">
        <v>1232</v>
      </c>
      <c r="AN170" s="79" t="b">
        <v>0</v>
      </c>
      <c r="AO170" s="85" t="s">
        <v>1089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v>0</v>
      </c>
      <c r="BE170" s="49">
        <v>0</v>
      </c>
      <c r="BF170" s="48">
        <v>0</v>
      </c>
      <c r="BG170" s="49">
        <v>0</v>
      </c>
      <c r="BH170" s="48">
        <v>0</v>
      </c>
      <c r="BI170" s="49">
        <v>0</v>
      </c>
      <c r="BJ170" s="48">
        <v>25</v>
      </c>
      <c r="BK170" s="49">
        <v>100</v>
      </c>
      <c r="BL170" s="48">
        <v>25</v>
      </c>
    </row>
    <row r="171" spans="1:64" ht="15">
      <c r="A171" s="64" t="s">
        <v>284</v>
      </c>
      <c r="B171" s="64" t="s">
        <v>376</v>
      </c>
      <c r="C171" s="65" t="s">
        <v>3915</v>
      </c>
      <c r="D171" s="66">
        <v>3</v>
      </c>
      <c r="E171" s="67" t="s">
        <v>132</v>
      </c>
      <c r="F171" s="68">
        <v>35</v>
      </c>
      <c r="G171" s="65"/>
      <c r="H171" s="69"/>
      <c r="I171" s="70"/>
      <c r="J171" s="70"/>
      <c r="K171" s="34" t="s">
        <v>65</v>
      </c>
      <c r="L171" s="77">
        <v>171</v>
      </c>
      <c r="M171" s="77"/>
      <c r="N171" s="72"/>
      <c r="O171" s="79" t="s">
        <v>419</v>
      </c>
      <c r="P171" s="81">
        <v>43743.0931712963</v>
      </c>
      <c r="Q171" s="79" t="s">
        <v>502</v>
      </c>
      <c r="R171" s="82" t="s">
        <v>588</v>
      </c>
      <c r="S171" s="79" t="s">
        <v>614</v>
      </c>
      <c r="T171" s="79"/>
      <c r="U171" s="79"/>
      <c r="V171" s="82" t="s">
        <v>734</v>
      </c>
      <c r="W171" s="81">
        <v>43743.0931712963</v>
      </c>
      <c r="X171" s="82" t="s">
        <v>864</v>
      </c>
      <c r="Y171" s="79"/>
      <c r="Z171" s="79"/>
      <c r="AA171" s="85" t="s">
        <v>1040</v>
      </c>
      <c r="AB171" s="79"/>
      <c r="AC171" s="79" t="b">
        <v>0</v>
      </c>
      <c r="AD171" s="79">
        <v>0</v>
      </c>
      <c r="AE171" s="85" t="s">
        <v>1166</v>
      </c>
      <c r="AF171" s="79" t="b">
        <v>0</v>
      </c>
      <c r="AG171" s="79" t="s">
        <v>1217</v>
      </c>
      <c r="AH171" s="79"/>
      <c r="AI171" s="85" t="s">
        <v>1166</v>
      </c>
      <c r="AJ171" s="79" t="b">
        <v>0</v>
      </c>
      <c r="AK171" s="79">
        <v>2</v>
      </c>
      <c r="AL171" s="85" t="s">
        <v>1081</v>
      </c>
      <c r="AM171" s="79" t="s">
        <v>1244</v>
      </c>
      <c r="AN171" s="79" t="b">
        <v>0</v>
      </c>
      <c r="AO171" s="85" t="s">
        <v>1081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284</v>
      </c>
      <c r="B172" s="64" t="s">
        <v>271</v>
      </c>
      <c r="C172" s="65" t="s">
        <v>3915</v>
      </c>
      <c r="D172" s="66">
        <v>3</v>
      </c>
      <c r="E172" s="67" t="s">
        <v>132</v>
      </c>
      <c r="F172" s="68">
        <v>35</v>
      </c>
      <c r="G172" s="65"/>
      <c r="H172" s="69"/>
      <c r="I172" s="70"/>
      <c r="J172" s="70"/>
      <c r="K172" s="34" t="s">
        <v>65</v>
      </c>
      <c r="L172" s="77">
        <v>172</v>
      </c>
      <c r="M172" s="77"/>
      <c r="N172" s="72"/>
      <c r="O172" s="79" t="s">
        <v>419</v>
      </c>
      <c r="P172" s="81">
        <v>43743.0931712963</v>
      </c>
      <c r="Q172" s="79" t="s">
        <v>502</v>
      </c>
      <c r="R172" s="82" t="s">
        <v>588</v>
      </c>
      <c r="S172" s="79" t="s">
        <v>614</v>
      </c>
      <c r="T172" s="79"/>
      <c r="U172" s="79"/>
      <c r="V172" s="82" t="s">
        <v>734</v>
      </c>
      <c r="W172" s="81">
        <v>43743.0931712963</v>
      </c>
      <c r="X172" s="82" t="s">
        <v>864</v>
      </c>
      <c r="Y172" s="79"/>
      <c r="Z172" s="79"/>
      <c r="AA172" s="85" t="s">
        <v>1040</v>
      </c>
      <c r="AB172" s="79"/>
      <c r="AC172" s="79" t="b">
        <v>0</v>
      </c>
      <c r="AD172" s="79">
        <v>0</v>
      </c>
      <c r="AE172" s="85" t="s">
        <v>1166</v>
      </c>
      <c r="AF172" s="79" t="b">
        <v>0</v>
      </c>
      <c r="AG172" s="79" t="s">
        <v>1217</v>
      </c>
      <c r="AH172" s="79"/>
      <c r="AI172" s="85" t="s">
        <v>1166</v>
      </c>
      <c r="AJ172" s="79" t="b">
        <v>0</v>
      </c>
      <c r="AK172" s="79">
        <v>2</v>
      </c>
      <c r="AL172" s="85" t="s">
        <v>1081</v>
      </c>
      <c r="AM172" s="79" t="s">
        <v>1244</v>
      </c>
      <c r="AN172" s="79" t="b">
        <v>0</v>
      </c>
      <c r="AO172" s="85" t="s">
        <v>1081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4</v>
      </c>
      <c r="BD172" s="48"/>
      <c r="BE172" s="49"/>
      <c r="BF172" s="48"/>
      <c r="BG172" s="49"/>
      <c r="BH172" s="48"/>
      <c r="BI172" s="49"/>
      <c r="BJ172" s="48"/>
      <c r="BK172" s="49"/>
      <c r="BL172" s="48"/>
    </row>
    <row r="173" spans="1:64" ht="15">
      <c r="A173" s="64" t="s">
        <v>284</v>
      </c>
      <c r="B173" s="64" t="s">
        <v>377</v>
      </c>
      <c r="C173" s="65" t="s">
        <v>3915</v>
      </c>
      <c r="D173" s="66">
        <v>3</v>
      </c>
      <c r="E173" s="67" t="s">
        <v>132</v>
      </c>
      <c r="F173" s="68">
        <v>35</v>
      </c>
      <c r="G173" s="65"/>
      <c r="H173" s="69"/>
      <c r="I173" s="70"/>
      <c r="J173" s="70"/>
      <c r="K173" s="34" t="s">
        <v>65</v>
      </c>
      <c r="L173" s="77">
        <v>173</v>
      </c>
      <c r="M173" s="77"/>
      <c r="N173" s="72"/>
      <c r="O173" s="79" t="s">
        <v>419</v>
      </c>
      <c r="P173" s="81">
        <v>43743.0931712963</v>
      </c>
      <c r="Q173" s="79" t="s">
        <v>502</v>
      </c>
      <c r="R173" s="82" t="s">
        <v>588</v>
      </c>
      <c r="S173" s="79" t="s">
        <v>614</v>
      </c>
      <c r="T173" s="79"/>
      <c r="U173" s="79"/>
      <c r="V173" s="82" t="s">
        <v>734</v>
      </c>
      <c r="W173" s="81">
        <v>43743.0931712963</v>
      </c>
      <c r="X173" s="82" t="s">
        <v>864</v>
      </c>
      <c r="Y173" s="79"/>
      <c r="Z173" s="79"/>
      <c r="AA173" s="85" t="s">
        <v>1040</v>
      </c>
      <c r="AB173" s="79"/>
      <c r="AC173" s="79" t="b">
        <v>0</v>
      </c>
      <c r="AD173" s="79">
        <v>0</v>
      </c>
      <c r="AE173" s="85" t="s">
        <v>1166</v>
      </c>
      <c r="AF173" s="79" t="b">
        <v>0</v>
      </c>
      <c r="AG173" s="79" t="s">
        <v>1217</v>
      </c>
      <c r="AH173" s="79"/>
      <c r="AI173" s="85" t="s">
        <v>1166</v>
      </c>
      <c r="AJ173" s="79" t="b">
        <v>0</v>
      </c>
      <c r="AK173" s="79">
        <v>2</v>
      </c>
      <c r="AL173" s="85" t="s">
        <v>1081</v>
      </c>
      <c r="AM173" s="79" t="s">
        <v>1244</v>
      </c>
      <c r="AN173" s="79" t="b">
        <v>0</v>
      </c>
      <c r="AO173" s="85" t="s">
        <v>1081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284</v>
      </c>
      <c r="B174" s="64" t="s">
        <v>232</v>
      </c>
      <c r="C174" s="65" t="s">
        <v>3915</v>
      </c>
      <c r="D174" s="66">
        <v>3</v>
      </c>
      <c r="E174" s="67" t="s">
        <v>132</v>
      </c>
      <c r="F174" s="68">
        <v>35</v>
      </c>
      <c r="G174" s="65"/>
      <c r="H174" s="69"/>
      <c r="I174" s="70"/>
      <c r="J174" s="70"/>
      <c r="K174" s="34" t="s">
        <v>65</v>
      </c>
      <c r="L174" s="77">
        <v>174</v>
      </c>
      <c r="M174" s="77"/>
      <c r="N174" s="72"/>
      <c r="O174" s="79" t="s">
        <v>419</v>
      </c>
      <c r="P174" s="81">
        <v>43743.0931712963</v>
      </c>
      <c r="Q174" s="79" t="s">
        <v>502</v>
      </c>
      <c r="R174" s="82" t="s">
        <v>588</v>
      </c>
      <c r="S174" s="79" t="s">
        <v>614</v>
      </c>
      <c r="T174" s="79"/>
      <c r="U174" s="79"/>
      <c r="V174" s="82" t="s">
        <v>734</v>
      </c>
      <c r="W174" s="81">
        <v>43743.0931712963</v>
      </c>
      <c r="X174" s="82" t="s">
        <v>864</v>
      </c>
      <c r="Y174" s="79"/>
      <c r="Z174" s="79"/>
      <c r="AA174" s="85" t="s">
        <v>1040</v>
      </c>
      <c r="AB174" s="79"/>
      <c r="AC174" s="79" t="b">
        <v>0</v>
      </c>
      <c r="AD174" s="79">
        <v>0</v>
      </c>
      <c r="AE174" s="85" t="s">
        <v>1166</v>
      </c>
      <c r="AF174" s="79" t="b">
        <v>0</v>
      </c>
      <c r="AG174" s="79" t="s">
        <v>1217</v>
      </c>
      <c r="AH174" s="79"/>
      <c r="AI174" s="85" t="s">
        <v>1166</v>
      </c>
      <c r="AJ174" s="79" t="b">
        <v>0</v>
      </c>
      <c r="AK174" s="79">
        <v>2</v>
      </c>
      <c r="AL174" s="85" t="s">
        <v>1081</v>
      </c>
      <c r="AM174" s="79" t="s">
        <v>1244</v>
      </c>
      <c r="AN174" s="79" t="b">
        <v>0</v>
      </c>
      <c r="AO174" s="85" t="s">
        <v>1081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7</v>
      </c>
      <c r="BD174" s="48"/>
      <c r="BE174" s="49"/>
      <c r="BF174" s="48"/>
      <c r="BG174" s="49"/>
      <c r="BH174" s="48"/>
      <c r="BI174" s="49"/>
      <c r="BJ174" s="48"/>
      <c r="BK174" s="49"/>
      <c r="BL174" s="48"/>
    </row>
    <row r="175" spans="1:64" ht="15">
      <c r="A175" s="64" t="s">
        <v>284</v>
      </c>
      <c r="B175" s="64" t="s">
        <v>314</v>
      </c>
      <c r="C175" s="65" t="s">
        <v>3915</v>
      </c>
      <c r="D175" s="66">
        <v>3</v>
      </c>
      <c r="E175" s="67" t="s">
        <v>132</v>
      </c>
      <c r="F175" s="68">
        <v>35</v>
      </c>
      <c r="G175" s="65"/>
      <c r="H175" s="69"/>
      <c r="I175" s="70"/>
      <c r="J175" s="70"/>
      <c r="K175" s="34" t="s">
        <v>65</v>
      </c>
      <c r="L175" s="77">
        <v>175</v>
      </c>
      <c r="M175" s="77"/>
      <c r="N175" s="72"/>
      <c r="O175" s="79" t="s">
        <v>419</v>
      </c>
      <c r="P175" s="81">
        <v>43743.0931712963</v>
      </c>
      <c r="Q175" s="79" t="s">
        <v>502</v>
      </c>
      <c r="R175" s="82" t="s">
        <v>588</v>
      </c>
      <c r="S175" s="79" t="s">
        <v>614</v>
      </c>
      <c r="T175" s="79"/>
      <c r="U175" s="79"/>
      <c r="V175" s="82" t="s">
        <v>734</v>
      </c>
      <c r="W175" s="81">
        <v>43743.0931712963</v>
      </c>
      <c r="X175" s="82" t="s">
        <v>864</v>
      </c>
      <c r="Y175" s="79"/>
      <c r="Z175" s="79"/>
      <c r="AA175" s="85" t="s">
        <v>1040</v>
      </c>
      <c r="AB175" s="79"/>
      <c r="AC175" s="79" t="b">
        <v>0</v>
      </c>
      <c r="AD175" s="79">
        <v>0</v>
      </c>
      <c r="AE175" s="85" t="s">
        <v>1166</v>
      </c>
      <c r="AF175" s="79" t="b">
        <v>0</v>
      </c>
      <c r="AG175" s="79" t="s">
        <v>1217</v>
      </c>
      <c r="AH175" s="79"/>
      <c r="AI175" s="85" t="s">
        <v>1166</v>
      </c>
      <c r="AJ175" s="79" t="b">
        <v>0</v>
      </c>
      <c r="AK175" s="79">
        <v>2</v>
      </c>
      <c r="AL175" s="85" t="s">
        <v>1081</v>
      </c>
      <c r="AM175" s="79" t="s">
        <v>1244</v>
      </c>
      <c r="AN175" s="79" t="b">
        <v>0</v>
      </c>
      <c r="AO175" s="85" t="s">
        <v>1081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1</v>
      </c>
      <c r="BD175" s="48"/>
      <c r="BE175" s="49"/>
      <c r="BF175" s="48"/>
      <c r="BG175" s="49"/>
      <c r="BH175" s="48"/>
      <c r="BI175" s="49"/>
      <c r="BJ175" s="48"/>
      <c r="BK175" s="49"/>
      <c r="BL175" s="48"/>
    </row>
    <row r="176" spans="1:64" ht="15">
      <c r="A176" s="64" t="s">
        <v>284</v>
      </c>
      <c r="B176" s="64" t="s">
        <v>301</v>
      </c>
      <c r="C176" s="65" t="s">
        <v>3915</v>
      </c>
      <c r="D176" s="66">
        <v>3</v>
      </c>
      <c r="E176" s="67" t="s">
        <v>132</v>
      </c>
      <c r="F176" s="68">
        <v>35</v>
      </c>
      <c r="G176" s="65"/>
      <c r="H176" s="69"/>
      <c r="I176" s="70"/>
      <c r="J176" s="70"/>
      <c r="K176" s="34" t="s">
        <v>65</v>
      </c>
      <c r="L176" s="77">
        <v>176</v>
      </c>
      <c r="M176" s="77"/>
      <c r="N176" s="72"/>
      <c r="O176" s="79" t="s">
        <v>419</v>
      </c>
      <c r="P176" s="81">
        <v>43743.0931712963</v>
      </c>
      <c r="Q176" s="79" t="s">
        <v>502</v>
      </c>
      <c r="R176" s="82" t="s">
        <v>588</v>
      </c>
      <c r="S176" s="79" t="s">
        <v>614</v>
      </c>
      <c r="T176" s="79"/>
      <c r="U176" s="79"/>
      <c r="V176" s="82" t="s">
        <v>734</v>
      </c>
      <c r="W176" s="81">
        <v>43743.0931712963</v>
      </c>
      <c r="X176" s="82" t="s">
        <v>864</v>
      </c>
      <c r="Y176" s="79"/>
      <c r="Z176" s="79"/>
      <c r="AA176" s="85" t="s">
        <v>1040</v>
      </c>
      <c r="AB176" s="79"/>
      <c r="AC176" s="79" t="b">
        <v>0</v>
      </c>
      <c r="AD176" s="79">
        <v>0</v>
      </c>
      <c r="AE176" s="85" t="s">
        <v>1166</v>
      </c>
      <c r="AF176" s="79" t="b">
        <v>0</v>
      </c>
      <c r="AG176" s="79" t="s">
        <v>1217</v>
      </c>
      <c r="AH176" s="79"/>
      <c r="AI176" s="85" t="s">
        <v>1166</v>
      </c>
      <c r="AJ176" s="79" t="b">
        <v>0</v>
      </c>
      <c r="AK176" s="79">
        <v>2</v>
      </c>
      <c r="AL176" s="85" t="s">
        <v>1081</v>
      </c>
      <c r="AM176" s="79" t="s">
        <v>1244</v>
      </c>
      <c r="AN176" s="79" t="b">
        <v>0</v>
      </c>
      <c r="AO176" s="85" t="s">
        <v>1081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6</v>
      </c>
      <c r="BD176" s="48"/>
      <c r="BE176" s="49"/>
      <c r="BF176" s="48"/>
      <c r="BG176" s="49"/>
      <c r="BH176" s="48"/>
      <c r="BI176" s="49"/>
      <c r="BJ176" s="48"/>
      <c r="BK176" s="49"/>
      <c r="BL176" s="48"/>
    </row>
    <row r="177" spans="1:64" ht="15">
      <c r="A177" s="64" t="s">
        <v>284</v>
      </c>
      <c r="B177" s="64" t="s">
        <v>332</v>
      </c>
      <c r="C177" s="65" t="s">
        <v>3915</v>
      </c>
      <c r="D177" s="66">
        <v>3</v>
      </c>
      <c r="E177" s="67" t="s">
        <v>132</v>
      </c>
      <c r="F177" s="68">
        <v>35</v>
      </c>
      <c r="G177" s="65"/>
      <c r="H177" s="69"/>
      <c r="I177" s="70"/>
      <c r="J177" s="70"/>
      <c r="K177" s="34" t="s">
        <v>65</v>
      </c>
      <c r="L177" s="77">
        <v>177</v>
      </c>
      <c r="M177" s="77"/>
      <c r="N177" s="72"/>
      <c r="O177" s="79" t="s">
        <v>419</v>
      </c>
      <c r="P177" s="81">
        <v>43743.0931712963</v>
      </c>
      <c r="Q177" s="79" t="s">
        <v>502</v>
      </c>
      <c r="R177" s="82" t="s">
        <v>588</v>
      </c>
      <c r="S177" s="79" t="s">
        <v>614</v>
      </c>
      <c r="T177" s="79"/>
      <c r="U177" s="79"/>
      <c r="V177" s="82" t="s">
        <v>734</v>
      </c>
      <c r="W177" s="81">
        <v>43743.0931712963</v>
      </c>
      <c r="X177" s="82" t="s">
        <v>864</v>
      </c>
      <c r="Y177" s="79"/>
      <c r="Z177" s="79"/>
      <c r="AA177" s="85" t="s">
        <v>1040</v>
      </c>
      <c r="AB177" s="79"/>
      <c r="AC177" s="79" t="b">
        <v>0</v>
      </c>
      <c r="AD177" s="79">
        <v>0</v>
      </c>
      <c r="AE177" s="85" t="s">
        <v>1166</v>
      </c>
      <c r="AF177" s="79" t="b">
        <v>0</v>
      </c>
      <c r="AG177" s="79" t="s">
        <v>1217</v>
      </c>
      <c r="AH177" s="79"/>
      <c r="AI177" s="85" t="s">
        <v>1166</v>
      </c>
      <c r="AJ177" s="79" t="b">
        <v>0</v>
      </c>
      <c r="AK177" s="79">
        <v>2</v>
      </c>
      <c r="AL177" s="85" t="s">
        <v>1081</v>
      </c>
      <c r="AM177" s="79" t="s">
        <v>1244</v>
      </c>
      <c r="AN177" s="79" t="b">
        <v>0</v>
      </c>
      <c r="AO177" s="85" t="s">
        <v>1081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4</v>
      </c>
      <c r="BD177" s="48"/>
      <c r="BE177" s="49"/>
      <c r="BF177" s="48"/>
      <c r="BG177" s="49"/>
      <c r="BH177" s="48"/>
      <c r="BI177" s="49"/>
      <c r="BJ177" s="48"/>
      <c r="BK177" s="49"/>
      <c r="BL177" s="48"/>
    </row>
    <row r="178" spans="1:64" ht="15">
      <c r="A178" s="64" t="s">
        <v>284</v>
      </c>
      <c r="B178" s="64" t="s">
        <v>313</v>
      </c>
      <c r="C178" s="65" t="s">
        <v>3915</v>
      </c>
      <c r="D178" s="66">
        <v>3</v>
      </c>
      <c r="E178" s="67" t="s">
        <v>132</v>
      </c>
      <c r="F178" s="68">
        <v>35</v>
      </c>
      <c r="G178" s="65"/>
      <c r="H178" s="69"/>
      <c r="I178" s="70"/>
      <c r="J178" s="70"/>
      <c r="K178" s="34" t="s">
        <v>65</v>
      </c>
      <c r="L178" s="77">
        <v>178</v>
      </c>
      <c r="M178" s="77"/>
      <c r="N178" s="72"/>
      <c r="O178" s="79" t="s">
        <v>419</v>
      </c>
      <c r="P178" s="81">
        <v>43743.0931712963</v>
      </c>
      <c r="Q178" s="79" t="s">
        <v>502</v>
      </c>
      <c r="R178" s="82" t="s">
        <v>588</v>
      </c>
      <c r="S178" s="79" t="s">
        <v>614</v>
      </c>
      <c r="T178" s="79"/>
      <c r="U178" s="79"/>
      <c r="V178" s="82" t="s">
        <v>734</v>
      </c>
      <c r="W178" s="81">
        <v>43743.0931712963</v>
      </c>
      <c r="X178" s="82" t="s">
        <v>864</v>
      </c>
      <c r="Y178" s="79"/>
      <c r="Z178" s="79"/>
      <c r="AA178" s="85" t="s">
        <v>1040</v>
      </c>
      <c r="AB178" s="79"/>
      <c r="AC178" s="79" t="b">
        <v>0</v>
      </c>
      <c r="AD178" s="79">
        <v>0</v>
      </c>
      <c r="AE178" s="85" t="s">
        <v>1166</v>
      </c>
      <c r="AF178" s="79" t="b">
        <v>0</v>
      </c>
      <c r="AG178" s="79" t="s">
        <v>1217</v>
      </c>
      <c r="AH178" s="79"/>
      <c r="AI178" s="85" t="s">
        <v>1166</v>
      </c>
      <c r="AJ178" s="79" t="b">
        <v>0</v>
      </c>
      <c r="AK178" s="79">
        <v>2</v>
      </c>
      <c r="AL178" s="85" t="s">
        <v>1081</v>
      </c>
      <c r="AM178" s="79" t="s">
        <v>1244</v>
      </c>
      <c r="AN178" s="79" t="b">
        <v>0</v>
      </c>
      <c r="AO178" s="85" t="s">
        <v>1081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13</v>
      </c>
      <c r="BK178" s="49">
        <v>100</v>
      </c>
      <c r="BL178" s="48">
        <v>13</v>
      </c>
    </row>
    <row r="179" spans="1:64" ht="15">
      <c r="A179" s="64" t="s">
        <v>285</v>
      </c>
      <c r="B179" s="64" t="s">
        <v>378</v>
      </c>
      <c r="C179" s="65" t="s">
        <v>3915</v>
      </c>
      <c r="D179" s="66">
        <v>3</v>
      </c>
      <c r="E179" s="67" t="s">
        <v>132</v>
      </c>
      <c r="F179" s="68">
        <v>35</v>
      </c>
      <c r="G179" s="65"/>
      <c r="H179" s="69"/>
      <c r="I179" s="70"/>
      <c r="J179" s="70"/>
      <c r="K179" s="34" t="s">
        <v>65</v>
      </c>
      <c r="L179" s="77">
        <v>179</v>
      </c>
      <c r="M179" s="77"/>
      <c r="N179" s="72"/>
      <c r="O179" s="79" t="s">
        <v>419</v>
      </c>
      <c r="P179" s="81">
        <v>43743.24793981481</v>
      </c>
      <c r="Q179" s="79" t="s">
        <v>503</v>
      </c>
      <c r="R179" s="79"/>
      <c r="S179" s="79"/>
      <c r="T179" s="79"/>
      <c r="U179" s="79"/>
      <c r="V179" s="82" t="s">
        <v>735</v>
      </c>
      <c r="W179" s="81">
        <v>43743.24793981481</v>
      </c>
      <c r="X179" s="82" t="s">
        <v>865</v>
      </c>
      <c r="Y179" s="79"/>
      <c r="Z179" s="79"/>
      <c r="AA179" s="85" t="s">
        <v>1041</v>
      </c>
      <c r="AB179" s="85" t="s">
        <v>1147</v>
      </c>
      <c r="AC179" s="79" t="b">
        <v>0</v>
      </c>
      <c r="AD179" s="79">
        <v>4</v>
      </c>
      <c r="AE179" s="85" t="s">
        <v>1194</v>
      </c>
      <c r="AF179" s="79" t="b">
        <v>0</v>
      </c>
      <c r="AG179" s="79" t="s">
        <v>1219</v>
      </c>
      <c r="AH179" s="79"/>
      <c r="AI179" s="85" t="s">
        <v>1166</v>
      </c>
      <c r="AJ179" s="79" t="b">
        <v>0</v>
      </c>
      <c r="AK179" s="79">
        <v>0</v>
      </c>
      <c r="AL179" s="85" t="s">
        <v>1166</v>
      </c>
      <c r="AM179" s="79" t="s">
        <v>1232</v>
      </c>
      <c r="AN179" s="79" t="b">
        <v>0</v>
      </c>
      <c r="AO179" s="85" t="s">
        <v>1147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18</v>
      </c>
      <c r="BC179" s="78" t="str">
        <f>REPLACE(INDEX(GroupVertices[Group],MATCH(Edges[[#This Row],[Vertex 2]],GroupVertices[Vertex],0)),1,1,"")</f>
        <v>18</v>
      </c>
      <c r="BD179" s="48"/>
      <c r="BE179" s="49"/>
      <c r="BF179" s="48"/>
      <c r="BG179" s="49"/>
      <c r="BH179" s="48"/>
      <c r="BI179" s="49"/>
      <c r="BJ179" s="48"/>
      <c r="BK179" s="49"/>
      <c r="BL179" s="48"/>
    </row>
    <row r="180" spans="1:64" ht="15">
      <c r="A180" s="64" t="s">
        <v>285</v>
      </c>
      <c r="B180" s="64" t="s">
        <v>379</v>
      </c>
      <c r="C180" s="65" t="s">
        <v>3915</v>
      </c>
      <c r="D180" s="66">
        <v>3</v>
      </c>
      <c r="E180" s="67" t="s">
        <v>132</v>
      </c>
      <c r="F180" s="68">
        <v>35</v>
      </c>
      <c r="G180" s="65"/>
      <c r="H180" s="69"/>
      <c r="I180" s="70"/>
      <c r="J180" s="70"/>
      <c r="K180" s="34" t="s">
        <v>65</v>
      </c>
      <c r="L180" s="77">
        <v>180</v>
      </c>
      <c r="M180" s="77"/>
      <c r="N180" s="72"/>
      <c r="O180" s="79" t="s">
        <v>420</v>
      </c>
      <c r="P180" s="81">
        <v>43743.24793981481</v>
      </c>
      <c r="Q180" s="79" t="s">
        <v>503</v>
      </c>
      <c r="R180" s="79"/>
      <c r="S180" s="79"/>
      <c r="T180" s="79"/>
      <c r="U180" s="79"/>
      <c r="V180" s="82" t="s">
        <v>735</v>
      </c>
      <c r="W180" s="81">
        <v>43743.24793981481</v>
      </c>
      <c r="X180" s="82" t="s">
        <v>865</v>
      </c>
      <c r="Y180" s="79"/>
      <c r="Z180" s="79"/>
      <c r="AA180" s="85" t="s">
        <v>1041</v>
      </c>
      <c r="AB180" s="85" t="s">
        <v>1147</v>
      </c>
      <c r="AC180" s="79" t="b">
        <v>0</v>
      </c>
      <c r="AD180" s="79">
        <v>4</v>
      </c>
      <c r="AE180" s="85" t="s">
        <v>1194</v>
      </c>
      <c r="AF180" s="79" t="b">
        <v>0</v>
      </c>
      <c r="AG180" s="79" t="s">
        <v>1219</v>
      </c>
      <c r="AH180" s="79"/>
      <c r="AI180" s="85" t="s">
        <v>1166</v>
      </c>
      <c r="AJ180" s="79" t="b">
        <v>0</v>
      </c>
      <c r="AK180" s="79">
        <v>0</v>
      </c>
      <c r="AL180" s="85" t="s">
        <v>1166</v>
      </c>
      <c r="AM180" s="79" t="s">
        <v>1232</v>
      </c>
      <c r="AN180" s="79" t="b">
        <v>0</v>
      </c>
      <c r="AO180" s="85" t="s">
        <v>1147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18</v>
      </c>
      <c r="BC180" s="78" t="str">
        <f>REPLACE(INDEX(GroupVertices[Group],MATCH(Edges[[#This Row],[Vertex 2]],GroupVertices[Vertex],0)),1,1,"")</f>
        <v>18</v>
      </c>
      <c r="BD180" s="48">
        <v>0</v>
      </c>
      <c r="BE180" s="49">
        <v>0</v>
      </c>
      <c r="BF180" s="48">
        <v>0</v>
      </c>
      <c r="BG180" s="49">
        <v>0</v>
      </c>
      <c r="BH180" s="48">
        <v>0</v>
      </c>
      <c r="BI180" s="49">
        <v>0</v>
      </c>
      <c r="BJ180" s="48">
        <v>31</v>
      </c>
      <c r="BK180" s="49">
        <v>100</v>
      </c>
      <c r="BL180" s="48">
        <v>31</v>
      </c>
    </row>
    <row r="181" spans="1:64" ht="15">
      <c r="A181" s="64" t="s">
        <v>286</v>
      </c>
      <c r="B181" s="64" t="s">
        <v>380</v>
      </c>
      <c r="C181" s="65" t="s">
        <v>3915</v>
      </c>
      <c r="D181" s="66">
        <v>3</v>
      </c>
      <c r="E181" s="67" t="s">
        <v>132</v>
      </c>
      <c r="F181" s="68">
        <v>35</v>
      </c>
      <c r="G181" s="65"/>
      <c r="H181" s="69"/>
      <c r="I181" s="70"/>
      <c r="J181" s="70"/>
      <c r="K181" s="34" t="s">
        <v>65</v>
      </c>
      <c r="L181" s="77">
        <v>181</v>
      </c>
      <c r="M181" s="77"/>
      <c r="N181" s="72"/>
      <c r="O181" s="79" t="s">
        <v>419</v>
      </c>
      <c r="P181" s="81">
        <v>43743.30229166667</v>
      </c>
      <c r="Q181" s="79" t="s">
        <v>504</v>
      </c>
      <c r="R181" s="79"/>
      <c r="S181" s="79"/>
      <c r="T181" s="79"/>
      <c r="U181" s="79"/>
      <c r="V181" s="82" t="s">
        <v>736</v>
      </c>
      <c r="W181" s="81">
        <v>43743.30229166667</v>
      </c>
      <c r="X181" s="82" t="s">
        <v>866</v>
      </c>
      <c r="Y181" s="79"/>
      <c r="Z181" s="79"/>
      <c r="AA181" s="85" t="s">
        <v>1042</v>
      </c>
      <c r="AB181" s="85" t="s">
        <v>1148</v>
      </c>
      <c r="AC181" s="79" t="b">
        <v>0</v>
      </c>
      <c r="AD181" s="79">
        <v>0</v>
      </c>
      <c r="AE181" s="85" t="s">
        <v>1195</v>
      </c>
      <c r="AF181" s="79" t="b">
        <v>0</v>
      </c>
      <c r="AG181" s="79" t="s">
        <v>1216</v>
      </c>
      <c r="AH181" s="79"/>
      <c r="AI181" s="85" t="s">
        <v>1166</v>
      </c>
      <c r="AJ181" s="79" t="b">
        <v>0</v>
      </c>
      <c r="AK181" s="79">
        <v>0</v>
      </c>
      <c r="AL181" s="85" t="s">
        <v>1166</v>
      </c>
      <c r="AM181" s="79" t="s">
        <v>1234</v>
      </c>
      <c r="AN181" s="79" t="b">
        <v>0</v>
      </c>
      <c r="AO181" s="85" t="s">
        <v>1148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17</v>
      </c>
      <c r="BC181" s="78" t="str">
        <f>REPLACE(INDEX(GroupVertices[Group],MATCH(Edges[[#This Row],[Vertex 2]],GroupVertices[Vertex],0)),1,1,"")</f>
        <v>17</v>
      </c>
      <c r="BD181" s="48"/>
      <c r="BE181" s="49"/>
      <c r="BF181" s="48"/>
      <c r="BG181" s="49"/>
      <c r="BH181" s="48"/>
      <c r="BI181" s="49"/>
      <c r="BJ181" s="48"/>
      <c r="BK181" s="49"/>
      <c r="BL181" s="48"/>
    </row>
    <row r="182" spans="1:64" ht="15">
      <c r="A182" s="64" t="s">
        <v>286</v>
      </c>
      <c r="B182" s="64" t="s">
        <v>381</v>
      </c>
      <c r="C182" s="65" t="s">
        <v>3915</v>
      </c>
      <c r="D182" s="66">
        <v>3</v>
      </c>
      <c r="E182" s="67" t="s">
        <v>132</v>
      </c>
      <c r="F182" s="68">
        <v>35</v>
      </c>
      <c r="G182" s="65"/>
      <c r="H182" s="69"/>
      <c r="I182" s="70"/>
      <c r="J182" s="70"/>
      <c r="K182" s="34" t="s">
        <v>65</v>
      </c>
      <c r="L182" s="77">
        <v>182</v>
      </c>
      <c r="M182" s="77"/>
      <c r="N182" s="72"/>
      <c r="O182" s="79" t="s">
        <v>420</v>
      </c>
      <c r="P182" s="81">
        <v>43743.30229166667</v>
      </c>
      <c r="Q182" s="79" t="s">
        <v>504</v>
      </c>
      <c r="R182" s="79"/>
      <c r="S182" s="79"/>
      <c r="T182" s="79"/>
      <c r="U182" s="79"/>
      <c r="V182" s="82" t="s">
        <v>736</v>
      </c>
      <c r="W182" s="81">
        <v>43743.30229166667</v>
      </c>
      <c r="X182" s="82" t="s">
        <v>866</v>
      </c>
      <c r="Y182" s="79"/>
      <c r="Z182" s="79"/>
      <c r="AA182" s="85" t="s">
        <v>1042</v>
      </c>
      <c r="AB182" s="85" t="s">
        <v>1148</v>
      </c>
      <c r="AC182" s="79" t="b">
        <v>0</v>
      </c>
      <c r="AD182" s="79">
        <v>0</v>
      </c>
      <c r="AE182" s="85" t="s">
        <v>1195</v>
      </c>
      <c r="AF182" s="79" t="b">
        <v>0</v>
      </c>
      <c r="AG182" s="79" t="s">
        <v>1216</v>
      </c>
      <c r="AH182" s="79"/>
      <c r="AI182" s="85" t="s">
        <v>1166</v>
      </c>
      <c r="AJ182" s="79" t="b">
        <v>0</v>
      </c>
      <c r="AK182" s="79">
        <v>0</v>
      </c>
      <c r="AL182" s="85" t="s">
        <v>1166</v>
      </c>
      <c r="AM182" s="79" t="s">
        <v>1234</v>
      </c>
      <c r="AN182" s="79" t="b">
        <v>0</v>
      </c>
      <c r="AO182" s="85" t="s">
        <v>1148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17</v>
      </c>
      <c r="BC182" s="78" t="str">
        <f>REPLACE(INDEX(GroupVertices[Group],MATCH(Edges[[#This Row],[Vertex 2]],GroupVertices[Vertex],0)),1,1,"")</f>
        <v>17</v>
      </c>
      <c r="BD182" s="48">
        <v>2</v>
      </c>
      <c r="BE182" s="49">
        <v>11.11111111111111</v>
      </c>
      <c r="BF182" s="48">
        <v>0</v>
      </c>
      <c r="BG182" s="49">
        <v>0</v>
      </c>
      <c r="BH182" s="48">
        <v>0</v>
      </c>
      <c r="BI182" s="49">
        <v>0</v>
      </c>
      <c r="BJ182" s="48">
        <v>16</v>
      </c>
      <c r="BK182" s="49">
        <v>88.88888888888889</v>
      </c>
      <c r="BL182" s="48">
        <v>18</v>
      </c>
    </row>
    <row r="183" spans="1:64" ht="15">
      <c r="A183" s="64" t="s">
        <v>287</v>
      </c>
      <c r="B183" s="64" t="s">
        <v>382</v>
      </c>
      <c r="C183" s="65" t="s">
        <v>3915</v>
      </c>
      <c r="D183" s="66">
        <v>3</v>
      </c>
      <c r="E183" s="67" t="s">
        <v>132</v>
      </c>
      <c r="F183" s="68">
        <v>35</v>
      </c>
      <c r="G183" s="65"/>
      <c r="H183" s="69"/>
      <c r="I183" s="70"/>
      <c r="J183" s="70"/>
      <c r="K183" s="34" t="s">
        <v>65</v>
      </c>
      <c r="L183" s="77">
        <v>183</v>
      </c>
      <c r="M183" s="77"/>
      <c r="N183" s="72"/>
      <c r="O183" s="79" t="s">
        <v>420</v>
      </c>
      <c r="P183" s="81">
        <v>43743.351851851854</v>
      </c>
      <c r="Q183" s="79" t="s">
        <v>505</v>
      </c>
      <c r="R183" s="79" t="s">
        <v>589</v>
      </c>
      <c r="S183" s="79" t="s">
        <v>615</v>
      </c>
      <c r="T183" s="79"/>
      <c r="U183" s="79"/>
      <c r="V183" s="82" t="s">
        <v>737</v>
      </c>
      <c r="W183" s="81">
        <v>43743.351851851854</v>
      </c>
      <c r="X183" s="82" t="s">
        <v>867</v>
      </c>
      <c r="Y183" s="79"/>
      <c r="Z183" s="79"/>
      <c r="AA183" s="85" t="s">
        <v>1043</v>
      </c>
      <c r="AB183" s="85" t="s">
        <v>1149</v>
      </c>
      <c r="AC183" s="79" t="b">
        <v>0</v>
      </c>
      <c r="AD183" s="79">
        <v>0</v>
      </c>
      <c r="AE183" s="85" t="s">
        <v>1196</v>
      </c>
      <c r="AF183" s="79" t="b">
        <v>0</v>
      </c>
      <c r="AG183" s="79" t="s">
        <v>1222</v>
      </c>
      <c r="AH183" s="79"/>
      <c r="AI183" s="85" t="s">
        <v>1166</v>
      </c>
      <c r="AJ183" s="79" t="b">
        <v>0</v>
      </c>
      <c r="AK183" s="79">
        <v>0</v>
      </c>
      <c r="AL183" s="85" t="s">
        <v>1166</v>
      </c>
      <c r="AM183" s="79" t="s">
        <v>1232</v>
      </c>
      <c r="AN183" s="79" t="b">
        <v>0</v>
      </c>
      <c r="AO183" s="85" t="s">
        <v>1149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26</v>
      </c>
      <c r="BC183" s="78" t="str">
        <f>REPLACE(INDEX(GroupVertices[Group],MATCH(Edges[[#This Row],[Vertex 2]],GroupVertices[Vertex],0)),1,1,"")</f>
        <v>26</v>
      </c>
      <c r="BD183" s="48">
        <v>0</v>
      </c>
      <c r="BE183" s="49">
        <v>0</v>
      </c>
      <c r="BF183" s="48">
        <v>0</v>
      </c>
      <c r="BG183" s="49">
        <v>0</v>
      </c>
      <c r="BH183" s="48">
        <v>0</v>
      </c>
      <c r="BI183" s="49">
        <v>0</v>
      </c>
      <c r="BJ183" s="48">
        <v>18</v>
      </c>
      <c r="BK183" s="49">
        <v>100</v>
      </c>
      <c r="BL183" s="48">
        <v>18</v>
      </c>
    </row>
    <row r="184" spans="1:64" ht="15">
      <c r="A184" s="64" t="s">
        <v>288</v>
      </c>
      <c r="B184" s="64" t="s">
        <v>316</v>
      </c>
      <c r="C184" s="65" t="s">
        <v>3916</v>
      </c>
      <c r="D184" s="66">
        <v>4.75</v>
      </c>
      <c r="E184" s="67" t="s">
        <v>136</v>
      </c>
      <c r="F184" s="68">
        <v>29.25</v>
      </c>
      <c r="G184" s="65"/>
      <c r="H184" s="69"/>
      <c r="I184" s="70"/>
      <c r="J184" s="70"/>
      <c r="K184" s="34" t="s">
        <v>65</v>
      </c>
      <c r="L184" s="77">
        <v>184</v>
      </c>
      <c r="M184" s="77"/>
      <c r="N184" s="72"/>
      <c r="O184" s="79" t="s">
        <v>419</v>
      </c>
      <c r="P184" s="81">
        <v>43743.64625</v>
      </c>
      <c r="Q184" s="79" t="s">
        <v>501</v>
      </c>
      <c r="R184" s="79"/>
      <c r="S184" s="79"/>
      <c r="T184" s="79"/>
      <c r="U184" s="79"/>
      <c r="V184" s="82" t="s">
        <v>738</v>
      </c>
      <c r="W184" s="81">
        <v>43743.64625</v>
      </c>
      <c r="X184" s="82" t="s">
        <v>868</v>
      </c>
      <c r="Y184" s="79"/>
      <c r="Z184" s="79"/>
      <c r="AA184" s="85" t="s">
        <v>1044</v>
      </c>
      <c r="AB184" s="79"/>
      <c r="AC184" s="79" t="b">
        <v>0</v>
      </c>
      <c r="AD184" s="79">
        <v>0</v>
      </c>
      <c r="AE184" s="85" t="s">
        <v>1166</v>
      </c>
      <c r="AF184" s="79" t="b">
        <v>0</v>
      </c>
      <c r="AG184" s="79" t="s">
        <v>1216</v>
      </c>
      <c r="AH184" s="79"/>
      <c r="AI184" s="85" t="s">
        <v>1166</v>
      </c>
      <c r="AJ184" s="79" t="b">
        <v>0</v>
      </c>
      <c r="AK184" s="79">
        <v>60</v>
      </c>
      <c r="AL184" s="85" t="s">
        <v>1089</v>
      </c>
      <c r="AM184" s="79" t="s">
        <v>1234</v>
      </c>
      <c r="AN184" s="79" t="b">
        <v>0</v>
      </c>
      <c r="AO184" s="85" t="s">
        <v>1089</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3</v>
      </c>
      <c r="BC184" s="78" t="str">
        <f>REPLACE(INDEX(GroupVertices[Group],MATCH(Edges[[#This Row],[Vertex 2]],GroupVertices[Vertex],0)),1,1,"")</f>
        <v>3</v>
      </c>
      <c r="BD184" s="48">
        <v>0</v>
      </c>
      <c r="BE184" s="49">
        <v>0</v>
      </c>
      <c r="BF184" s="48">
        <v>0</v>
      </c>
      <c r="BG184" s="49">
        <v>0</v>
      </c>
      <c r="BH184" s="48">
        <v>0</v>
      </c>
      <c r="BI184" s="49">
        <v>0</v>
      </c>
      <c r="BJ184" s="48">
        <v>25</v>
      </c>
      <c r="BK184" s="49">
        <v>100</v>
      </c>
      <c r="BL184" s="48">
        <v>25</v>
      </c>
    </row>
    <row r="185" spans="1:64" ht="15">
      <c r="A185" s="64" t="s">
        <v>288</v>
      </c>
      <c r="B185" s="64" t="s">
        <v>316</v>
      </c>
      <c r="C185" s="65" t="s">
        <v>3916</v>
      </c>
      <c r="D185" s="66">
        <v>4.75</v>
      </c>
      <c r="E185" s="67" t="s">
        <v>136</v>
      </c>
      <c r="F185" s="68">
        <v>29.25</v>
      </c>
      <c r="G185" s="65"/>
      <c r="H185" s="69"/>
      <c r="I185" s="70"/>
      <c r="J185" s="70"/>
      <c r="K185" s="34" t="s">
        <v>65</v>
      </c>
      <c r="L185" s="77">
        <v>185</v>
      </c>
      <c r="M185" s="77"/>
      <c r="N185" s="72"/>
      <c r="O185" s="79" t="s">
        <v>419</v>
      </c>
      <c r="P185" s="81">
        <v>43743.64630787037</v>
      </c>
      <c r="Q185" s="79" t="s">
        <v>506</v>
      </c>
      <c r="R185" s="79"/>
      <c r="S185" s="79"/>
      <c r="T185" s="79"/>
      <c r="U185" s="79"/>
      <c r="V185" s="82" t="s">
        <v>738</v>
      </c>
      <c r="W185" s="81">
        <v>43743.64630787037</v>
      </c>
      <c r="X185" s="82" t="s">
        <v>869</v>
      </c>
      <c r="Y185" s="79"/>
      <c r="Z185" s="79"/>
      <c r="AA185" s="85" t="s">
        <v>1045</v>
      </c>
      <c r="AB185" s="79"/>
      <c r="AC185" s="79" t="b">
        <v>0</v>
      </c>
      <c r="AD185" s="79">
        <v>0</v>
      </c>
      <c r="AE185" s="85" t="s">
        <v>1166</v>
      </c>
      <c r="AF185" s="79" t="b">
        <v>0</v>
      </c>
      <c r="AG185" s="79" t="s">
        <v>1216</v>
      </c>
      <c r="AH185" s="79"/>
      <c r="AI185" s="85" t="s">
        <v>1166</v>
      </c>
      <c r="AJ185" s="79" t="b">
        <v>0</v>
      </c>
      <c r="AK185" s="79">
        <v>43</v>
      </c>
      <c r="AL185" s="85" t="s">
        <v>1090</v>
      </c>
      <c r="AM185" s="79" t="s">
        <v>1234</v>
      </c>
      <c r="AN185" s="79" t="b">
        <v>0</v>
      </c>
      <c r="AO185" s="85" t="s">
        <v>1090</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3</v>
      </c>
      <c r="BC185" s="78" t="str">
        <f>REPLACE(INDEX(GroupVertices[Group],MATCH(Edges[[#This Row],[Vertex 2]],GroupVertices[Vertex],0)),1,1,"")</f>
        <v>3</v>
      </c>
      <c r="BD185" s="48">
        <v>0</v>
      </c>
      <c r="BE185" s="49">
        <v>0</v>
      </c>
      <c r="BF185" s="48">
        <v>1</v>
      </c>
      <c r="BG185" s="49">
        <v>3.7037037037037037</v>
      </c>
      <c r="BH185" s="48">
        <v>0</v>
      </c>
      <c r="BI185" s="49">
        <v>0</v>
      </c>
      <c r="BJ185" s="48">
        <v>26</v>
      </c>
      <c r="BK185" s="49">
        <v>96.29629629629629</v>
      </c>
      <c r="BL185" s="48">
        <v>27</v>
      </c>
    </row>
    <row r="186" spans="1:64" ht="15">
      <c r="A186" s="64" t="s">
        <v>289</v>
      </c>
      <c r="B186" s="64" t="s">
        <v>367</v>
      </c>
      <c r="C186" s="65" t="s">
        <v>3915</v>
      </c>
      <c r="D186" s="66">
        <v>3</v>
      </c>
      <c r="E186" s="67" t="s">
        <v>132</v>
      </c>
      <c r="F186" s="68">
        <v>35</v>
      </c>
      <c r="G186" s="65"/>
      <c r="H186" s="69"/>
      <c r="I186" s="70"/>
      <c r="J186" s="70"/>
      <c r="K186" s="34" t="s">
        <v>65</v>
      </c>
      <c r="L186" s="77">
        <v>186</v>
      </c>
      <c r="M186" s="77"/>
      <c r="N186" s="72"/>
      <c r="O186" s="79" t="s">
        <v>419</v>
      </c>
      <c r="P186" s="81">
        <v>43736.254479166666</v>
      </c>
      <c r="Q186" s="79" t="s">
        <v>480</v>
      </c>
      <c r="R186" s="79"/>
      <c r="S186" s="79"/>
      <c r="T186" s="79"/>
      <c r="U186" s="79"/>
      <c r="V186" s="82" t="s">
        <v>739</v>
      </c>
      <c r="W186" s="81">
        <v>43736.254479166666</v>
      </c>
      <c r="X186" s="82" t="s">
        <v>870</v>
      </c>
      <c r="Y186" s="79"/>
      <c r="Z186" s="79"/>
      <c r="AA186" s="85" t="s">
        <v>1046</v>
      </c>
      <c r="AB186" s="79"/>
      <c r="AC186" s="79" t="b">
        <v>0</v>
      </c>
      <c r="AD186" s="79">
        <v>0</v>
      </c>
      <c r="AE186" s="85" t="s">
        <v>1166</v>
      </c>
      <c r="AF186" s="79" t="b">
        <v>1</v>
      </c>
      <c r="AG186" s="79" t="s">
        <v>1227</v>
      </c>
      <c r="AH186" s="79"/>
      <c r="AI186" s="85" t="s">
        <v>1231</v>
      </c>
      <c r="AJ186" s="79" t="b">
        <v>0</v>
      </c>
      <c r="AK186" s="79">
        <v>2</v>
      </c>
      <c r="AL186" s="85" t="s">
        <v>1047</v>
      </c>
      <c r="AM186" s="79" t="s">
        <v>1234</v>
      </c>
      <c r="AN186" s="79" t="b">
        <v>0</v>
      </c>
      <c r="AO186" s="85" t="s">
        <v>1047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290</v>
      </c>
      <c r="B187" s="64" t="s">
        <v>367</v>
      </c>
      <c r="C187" s="65" t="s">
        <v>3915</v>
      </c>
      <c r="D187" s="66">
        <v>3</v>
      </c>
      <c r="E187" s="67" t="s">
        <v>132</v>
      </c>
      <c r="F187" s="68">
        <v>35</v>
      </c>
      <c r="G187" s="65"/>
      <c r="H187" s="69"/>
      <c r="I187" s="70"/>
      <c r="J187" s="70"/>
      <c r="K187" s="34" t="s">
        <v>65</v>
      </c>
      <c r="L187" s="77">
        <v>187</v>
      </c>
      <c r="M187" s="77"/>
      <c r="N187" s="72"/>
      <c r="O187" s="79" t="s">
        <v>419</v>
      </c>
      <c r="P187" s="81">
        <v>43735.37931712963</v>
      </c>
      <c r="Q187" s="79" t="s">
        <v>507</v>
      </c>
      <c r="R187" s="82" t="s">
        <v>590</v>
      </c>
      <c r="S187" s="79" t="s">
        <v>604</v>
      </c>
      <c r="T187" s="79"/>
      <c r="U187" s="79"/>
      <c r="V187" s="82" t="s">
        <v>740</v>
      </c>
      <c r="W187" s="81">
        <v>43735.37931712963</v>
      </c>
      <c r="X187" s="82" t="s">
        <v>871</v>
      </c>
      <c r="Y187" s="79"/>
      <c r="Z187" s="79"/>
      <c r="AA187" s="85" t="s">
        <v>1047</v>
      </c>
      <c r="AB187" s="79"/>
      <c r="AC187" s="79" t="b">
        <v>0</v>
      </c>
      <c r="AD187" s="79">
        <v>5</v>
      </c>
      <c r="AE187" s="85" t="s">
        <v>1166</v>
      </c>
      <c r="AF187" s="79" t="b">
        <v>1</v>
      </c>
      <c r="AG187" s="79" t="s">
        <v>1227</v>
      </c>
      <c r="AH187" s="79"/>
      <c r="AI187" s="85" t="s">
        <v>1231</v>
      </c>
      <c r="AJ187" s="79" t="b">
        <v>0</v>
      </c>
      <c r="AK187" s="79">
        <v>0</v>
      </c>
      <c r="AL187" s="85" t="s">
        <v>1166</v>
      </c>
      <c r="AM187" s="79" t="s">
        <v>1232</v>
      </c>
      <c r="AN187" s="79" t="b">
        <v>0</v>
      </c>
      <c r="AO187" s="85" t="s">
        <v>1047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289</v>
      </c>
      <c r="B188" s="64" t="s">
        <v>332</v>
      </c>
      <c r="C188" s="65" t="s">
        <v>3915</v>
      </c>
      <c r="D188" s="66">
        <v>3</v>
      </c>
      <c r="E188" s="67" t="s">
        <v>132</v>
      </c>
      <c r="F188" s="68">
        <v>35</v>
      </c>
      <c r="G188" s="65"/>
      <c r="H188" s="69"/>
      <c r="I188" s="70"/>
      <c r="J188" s="70"/>
      <c r="K188" s="34" t="s">
        <v>65</v>
      </c>
      <c r="L188" s="77">
        <v>188</v>
      </c>
      <c r="M188" s="77"/>
      <c r="N188" s="72"/>
      <c r="O188" s="79" t="s">
        <v>419</v>
      </c>
      <c r="P188" s="81">
        <v>43736.254479166666</v>
      </c>
      <c r="Q188" s="79" t="s">
        <v>480</v>
      </c>
      <c r="R188" s="79"/>
      <c r="S188" s="79"/>
      <c r="T188" s="79"/>
      <c r="U188" s="79"/>
      <c r="V188" s="82" t="s">
        <v>739</v>
      </c>
      <c r="W188" s="81">
        <v>43736.254479166666</v>
      </c>
      <c r="X188" s="82" t="s">
        <v>870</v>
      </c>
      <c r="Y188" s="79"/>
      <c r="Z188" s="79"/>
      <c r="AA188" s="85" t="s">
        <v>1046</v>
      </c>
      <c r="AB188" s="79"/>
      <c r="AC188" s="79" t="b">
        <v>0</v>
      </c>
      <c r="AD188" s="79">
        <v>0</v>
      </c>
      <c r="AE188" s="85" t="s">
        <v>1166</v>
      </c>
      <c r="AF188" s="79" t="b">
        <v>1</v>
      </c>
      <c r="AG188" s="79" t="s">
        <v>1227</v>
      </c>
      <c r="AH188" s="79"/>
      <c r="AI188" s="85" t="s">
        <v>1231</v>
      </c>
      <c r="AJ188" s="79" t="b">
        <v>0</v>
      </c>
      <c r="AK188" s="79">
        <v>2</v>
      </c>
      <c r="AL188" s="85" t="s">
        <v>1047</v>
      </c>
      <c r="AM188" s="79" t="s">
        <v>1234</v>
      </c>
      <c r="AN188" s="79" t="b">
        <v>0</v>
      </c>
      <c r="AO188" s="85" t="s">
        <v>1047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4</v>
      </c>
      <c r="BD188" s="48"/>
      <c r="BE188" s="49"/>
      <c r="BF188" s="48"/>
      <c r="BG188" s="49"/>
      <c r="BH188" s="48"/>
      <c r="BI188" s="49"/>
      <c r="BJ188" s="48"/>
      <c r="BK188" s="49"/>
      <c r="BL188" s="48"/>
    </row>
    <row r="189" spans="1:64" ht="15">
      <c r="A189" s="64" t="s">
        <v>289</v>
      </c>
      <c r="B189" s="64" t="s">
        <v>334</v>
      </c>
      <c r="C189" s="65" t="s">
        <v>3915</v>
      </c>
      <c r="D189" s="66">
        <v>3</v>
      </c>
      <c r="E189" s="67" t="s">
        <v>132</v>
      </c>
      <c r="F189" s="68">
        <v>35</v>
      </c>
      <c r="G189" s="65"/>
      <c r="H189" s="69"/>
      <c r="I189" s="70"/>
      <c r="J189" s="70"/>
      <c r="K189" s="34" t="s">
        <v>65</v>
      </c>
      <c r="L189" s="77">
        <v>189</v>
      </c>
      <c r="M189" s="77"/>
      <c r="N189" s="72"/>
      <c r="O189" s="79" t="s">
        <v>419</v>
      </c>
      <c r="P189" s="81">
        <v>43736.254479166666</v>
      </c>
      <c r="Q189" s="79" t="s">
        <v>480</v>
      </c>
      <c r="R189" s="79"/>
      <c r="S189" s="79"/>
      <c r="T189" s="79"/>
      <c r="U189" s="79"/>
      <c r="V189" s="82" t="s">
        <v>739</v>
      </c>
      <c r="W189" s="81">
        <v>43736.254479166666</v>
      </c>
      <c r="X189" s="82" t="s">
        <v>870</v>
      </c>
      <c r="Y189" s="79"/>
      <c r="Z189" s="79"/>
      <c r="AA189" s="85" t="s">
        <v>1046</v>
      </c>
      <c r="AB189" s="79"/>
      <c r="AC189" s="79" t="b">
        <v>0</v>
      </c>
      <c r="AD189" s="79">
        <v>0</v>
      </c>
      <c r="AE189" s="85" t="s">
        <v>1166</v>
      </c>
      <c r="AF189" s="79" t="b">
        <v>1</v>
      </c>
      <c r="AG189" s="79" t="s">
        <v>1227</v>
      </c>
      <c r="AH189" s="79"/>
      <c r="AI189" s="85" t="s">
        <v>1231</v>
      </c>
      <c r="AJ189" s="79" t="b">
        <v>0</v>
      </c>
      <c r="AK189" s="79">
        <v>2</v>
      </c>
      <c r="AL189" s="85" t="s">
        <v>1047</v>
      </c>
      <c r="AM189" s="79" t="s">
        <v>1234</v>
      </c>
      <c r="AN189" s="79" t="b">
        <v>0</v>
      </c>
      <c r="AO189" s="85" t="s">
        <v>1047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289</v>
      </c>
      <c r="B190" s="64" t="s">
        <v>290</v>
      </c>
      <c r="C190" s="65" t="s">
        <v>3915</v>
      </c>
      <c r="D190" s="66">
        <v>3</v>
      </c>
      <c r="E190" s="67" t="s">
        <v>132</v>
      </c>
      <c r="F190" s="68">
        <v>35</v>
      </c>
      <c r="G190" s="65"/>
      <c r="H190" s="69"/>
      <c r="I190" s="70"/>
      <c r="J190" s="70"/>
      <c r="K190" s="34" t="s">
        <v>66</v>
      </c>
      <c r="L190" s="77">
        <v>190</v>
      </c>
      <c r="M190" s="77"/>
      <c r="N190" s="72"/>
      <c r="O190" s="79" t="s">
        <v>419</v>
      </c>
      <c r="P190" s="81">
        <v>43736.254479166666</v>
      </c>
      <c r="Q190" s="79" t="s">
        <v>480</v>
      </c>
      <c r="R190" s="79"/>
      <c r="S190" s="79"/>
      <c r="T190" s="79"/>
      <c r="U190" s="79"/>
      <c r="V190" s="82" t="s">
        <v>739</v>
      </c>
      <c r="W190" s="81">
        <v>43736.254479166666</v>
      </c>
      <c r="X190" s="82" t="s">
        <v>870</v>
      </c>
      <c r="Y190" s="79"/>
      <c r="Z190" s="79"/>
      <c r="AA190" s="85" t="s">
        <v>1046</v>
      </c>
      <c r="AB190" s="79"/>
      <c r="AC190" s="79" t="b">
        <v>0</v>
      </c>
      <c r="AD190" s="79">
        <v>0</v>
      </c>
      <c r="AE190" s="85" t="s">
        <v>1166</v>
      </c>
      <c r="AF190" s="79" t="b">
        <v>1</v>
      </c>
      <c r="AG190" s="79" t="s">
        <v>1227</v>
      </c>
      <c r="AH190" s="79"/>
      <c r="AI190" s="85" t="s">
        <v>1231</v>
      </c>
      <c r="AJ190" s="79" t="b">
        <v>0</v>
      </c>
      <c r="AK190" s="79">
        <v>2</v>
      </c>
      <c r="AL190" s="85" t="s">
        <v>1047</v>
      </c>
      <c r="AM190" s="79" t="s">
        <v>1234</v>
      </c>
      <c r="AN190" s="79" t="b">
        <v>0</v>
      </c>
      <c r="AO190" s="85" t="s">
        <v>1047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18</v>
      </c>
      <c r="BK190" s="49">
        <v>100</v>
      </c>
      <c r="BL190" s="48">
        <v>18</v>
      </c>
    </row>
    <row r="191" spans="1:64" ht="15">
      <c r="A191" s="64" t="s">
        <v>290</v>
      </c>
      <c r="B191" s="64" t="s">
        <v>289</v>
      </c>
      <c r="C191" s="65" t="s">
        <v>3915</v>
      </c>
      <c r="D191" s="66">
        <v>3</v>
      </c>
      <c r="E191" s="67" t="s">
        <v>132</v>
      </c>
      <c r="F191" s="68">
        <v>35</v>
      </c>
      <c r="G191" s="65"/>
      <c r="H191" s="69"/>
      <c r="I191" s="70"/>
      <c r="J191" s="70"/>
      <c r="K191" s="34" t="s">
        <v>66</v>
      </c>
      <c r="L191" s="77">
        <v>191</v>
      </c>
      <c r="M191" s="77"/>
      <c r="N191" s="72"/>
      <c r="O191" s="79" t="s">
        <v>419</v>
      </c>
      <c r="P191" s="81">
        <v>43735.37931712963</v>
      </c>
      <c r="Q191" s="79" t="s">
        <v>507</v>
      </c>
      <c r="R191" s="82" t="s">
        <v>590</v>
      </c>
      <c r="S191" s="79" t="s">
        <v>604</v>
      </c>
      <c r="T191" s="79"/>
      <c r="U191" s="79"/>
      <c r="V191" s="82" t="s">
        <v>740</v>
      </c>
      <c r="W191" s="81">
        <v>43735.37931712963</v>
      </c>
      <c r="X191" s="82" t="s">
        <v>871</v>
      </c>
      <c r="Y191" s="79"/>
      <c r="Z191" s="79"/>
      <c r="AA191" s="85" t="s">
        <v>1047</v>
      </c>
      <c r="AB191" s="79"/>
      <c r="AC191" s="79" t="b">
        <v>0</v>
      </c>
      <c r="AD191" s="79">
        <v>5</v>
      </c>
      <c r="AE191" s="85" t="s">
        <v>1166</v>
      </c>
      <c r="AF191" s="79" t="b">
        <v>1</v>
      </c>
      <c r="AG191" s="79" t="s">
        <v>1227</v>
      </c>
      <c r="AH191" s="79"/>
      <c r="AI191" s="85" t="s">
        <v>1231</v>
      </c>
      <c r="AJ191" s="79" t="b">
        <v>0</v>
      </c>
      <c r="AK191" s="79">
        <v>0</v>
      </c>
      <c r="AL191" s="85" t="s">
        <v>1166</v>
      </c>
      <c r="AM191" s="79" t="s">
        <v>1232</v>
      </c>
      <c r="AN191" s="79" t="b">
        <v>0</v>
      </c>
      <c r="AO191" s="85" t="s">
        <v>1047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27</v>
      </c>
      <c r="BK191" s="49">
        <v>100</v>
      </c>
      <c r="BL191" s="48">
        <v>27</v>
      </c>
    </row>
    <row r="192" spans="1:64" ht="15">
      <c r="A192" s="64" t="s">
        <v>291</v>
      </c>
      <c r="B192" s="64" t="s">
        <v>291</v>
      </c>
      <c r="C192" s="65" t="s">
        <v>3916</v>
      </c>
      <c r="D192" s="66">
        <v>4.75</v>
      </c>
      <c r="E192" s="67" t="s">
        <v>136</v>
      </c>
      <c r="F192" s="68">
        <v>29.25</v>
      </c>
      <c r="G192" s="65"/>
      <c r="H192" s="69"/>
      <c r="I192" s="70"/>
      <c r="J192" s="70"/>
      <c r="K192" s="34" t="s">
        <v>65</v>
      </c>
      <c r="L192" s="77">
        <v>192</v>
      </c>
      <c r="M192" s="77"/>
      <c r="N192" s="72"/>
      <c r="O192" s="79" t="s">
        <v>176</v>
      </c>
      <c r="P192" s="81">
        <v>43741.01709490741</v>
      </c>
      <c r="Q192" s="79" t="s">
        <v>508</v>
      </c>
      <c r="R192" s="79"/>
      <c r="S192" s="79"/>
      <c r="T192" s="79"/>
      <c r="U192" s="82" t="s">
        <v>659</v>
      </c>
      <c r="V192" s="82" t="s">
        <v>659</v>
      </c>
      <c r="W192" s="81">
        <v>43741.01709490741</v>
      </c>
      <c r="X192" s="82" t="s">
        <v>872</v>
      </c>
      <c r="Y192" s="79"/>
      <c r="Z192" s="79"/>
      <c r="AA192" s="85" t="s">
        <v>1048</v>
      </c>
      <c r="AB192" s="79"/>
      <c r="AC192" s="79" t="b">
        <v>0</v>
      </c>
      <c r="AD192" s="79">
        <v>2</v>
      </c>
      <c r="AE192" s="85" t="s">
        <v>1166</v>
      </c>
      <c r="AF192" s="79" t="b">
        <v>0</v>
      </c>
      <c r="AG192" s="79" t="s">
        <v>1222</v>
      </c>
      <c r="AH192" s="79"/>
      <c r="AI192" s="85" t="s">
        <v>1166</v>
      </c>
      <c r="AJ192" s="79" t="b">
        <v>0</v>
      </c>
      <c r="AK192" s="79">
        <v>0</v>
      </c>
      <c r="AL192" s="85" t="s">
        <v>1166</v>
      </c>
      <c r="AM192" s="79" t="s">
        <v>1236</v>
      </c>
      <c r="AN192" s="79" t="b">
        <v>0</v>
      </c>
      <c r="AO192" s="85" t="s">
        <v>1048</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5</v>
      </c>
      <c r="BC192" s="78" t="str">
        <f>REPLACE(INDEX(GroupVertices[Group],MATCH(Edges[[#This Row],[Vertex 2]],GroupVertices[Vertex],0)),1,1,"")</f>
        <v>5</v>
      </c>
      <c r="BD192" s="48">
        <v>0</v>
      </c>
      <c r="BE192" s="49">
        <v>0</v>
      </c>
      <c r="BF192" s="48">
        <v>0</v>
      </c>
      <c r="BG192" s="49">
        <v>0</v>
      </c>
      <c r="BH192" s="48">
        <v>0</v>
      </c>
      <c r="BI192" s="49">
        <v>0</v>
      </c>
      <c r="BJ192" s="48">
        <v>45</v>
      </c>
      <c r="BK192" s="49">
        <v>100</v>
      </c>
      <c r="BL192" s="48">
        <v>45</v>
      </c>
    </row>
    <row r="193" spans="1:64" ht="15">
      <c r="A193" s="64" t="s">
        <v>291</v>
      </c>
      <c r="B193" s="64" t="s">
        <v>291</v>
      </c>
      <c r="C193" s="65" t="s">
        <v>3916</v>
      </c>
      <c r="D193" s="66">
        <v>4.75</v>
      </c>
      <c r="E193" s="67" t="s">
        <v>136</v>
      </c>
      <c r="F193" s="68">
        <v>29.25</v>
      </c>
      <c r="G193" s="65"/>
      <c r="H193" s="69"/>
      <c r="I193" s="70"/>
      <c r="J193" s="70"/>
      <c r="K193" s="34" t="s">
        <v>65</v>
      </c>
      <c r="L193" s="77">
        <v>193</v>
      </c>
      <c r="M193" s="77"/>
      <c r="N193" s="72"/>
      <c r="O193" s="79" t="s">
        <v>176</v>
      </c>
      <c r="P193" s="81">
        <v>43744.04790509259</v>
      </c>
      <c r="Q193" s="79" t="s">
        <v>509</v>
      </c>
      <c r="R193" s="82" t="s">
        <v>591</v>
      </c>
      <c r="S193" s="79" t="s">
        <v>605</v>
      </c>
      <c r="T193" s="79"/>
      <c r="U193" s="79"/>
      <c r="V193" s="82" t="s">
        <v>741</v>
      </c>
      <c r="W193" s="81">
        <v>43744.04790509259</v>
      </c>
      <c r="X193" s="82" t="s">
        <v>873</v>
      </c>
      <c r="Y193" s="79"/>
      <c r="Z193" s="79"/>
      <c r="AA193" s="85" t="s">
        <v>1049</v>
      </c>
      <c r="AB193" s="85" t="s">
        <v>1150</v>
      </c>
      <c r="AC193" s="79" t="b">
        <v>0</v>
      </c>
      <c r="AD193" s="79">
        <v>1</v>
      </c>
      <c r="AE193" s="85" t="s">
        <v>1197</v>
      </c>
      <c r="AF193" s="79" t="b">
        <v>0</v>
      </c>
      <c r="AG193" s="79" t="s">
        <v>1222</v>
      </c>
      <c r="AH193" s="79"/>
      <c r="AI193" s="85" t="s">
        <v>1166</v>
      </c>
      <c r="AJ193" s="79" t="b">
        <v>0</v>
      </c>
      <c r="AK193" s="79">
        <v>0</v>
      </c>
      <c r="AL193" s="85" t="s">
        <v>1166</v>
      </c>
      <c r="AM193" s="79" t="s">
        <v>1236</v>
      </c>
      <c r="AN193" s="79" t="b">
        <v>0</v>
      </c>
      <c r="AO193" s="85" t="s">
        <v>1150</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5</v>
      </c>
      <c r="BC193" s="78" t="str">
        <f>REPLACE(INDEX(GroupVertices[Group],MATCH(Edges[[#This Row],[Vertex 2]],GroupVertices[Vertex],0)),1,1,"")</f>
        <v>5</v>
      </c>
      <c r="BD193" s="48">
        <v>0</v>
      </c>
      <c r="BE193" s="49">
        <v>0</v>
      </c>
      <c r="BF193" s="48">
        <v>0</v>
      </c>
      <c r="BG193" s="49">
        <v>0</v>
      </c>
      <c r="BH193" s="48">
        <v>0</v>
      </c>
      <c r="BI193" s="49">
        <v>0</v>
      </c>
      <c r="BJ193" s="48">
        <v>34</v>
      </c>
      <c r="BK193" s="49">
        <v>100</v>
      </c>
      <c r="BL193" s="48">
        <v>34</v>
      </c>
    </row>
    <row r="194" spans="1:64" ht="15">
      <c r="A194" s="64" t="s">
        <v>292</v>
      </c>
      <c r="B194" s="64" t="s">
        <v>292</v>
      </c>
      <c r="C194" s="65" t="s">
        <v>3915</v>
      </c>
      <c r="D194" s="66">
        <v>3</v>
      </c>
      <c r="E194" s="67" t="s">
        <v>132</v>
      </c>
      <c r="F194" s="68">
        <v>35</v>
      </c>
      <c r="G194" s="65"/>
      <c r="H194" s="69"/>
      <c r="I194" s="70"/>
      <c r="J194" s="70"/>
      <c r="K194" s="34" t="s">
        <v>65</v>
      </c>
      <c r="L194" s="77">
        <v>194</v>
      </c>
      <c r="M194" s="77"/>
      <c r="N194" s="72"/>
      <c r="O194" s="79" t="s">
        <v>176</v>
      </c>
      <c r="P194" s="81">
        <v>43744.10313657407</v>
      </c>
      <c r="Q194" s="79" t="s">
        <v>510</v>
      </c>
      <c r="R194" s="79"/>
      <c r="S194" s="79"/>
      <c r="T194" s="79"/>
      <c r="U194" s="79"/>
      <c r="V194" s="82" t="s">
        <v>742</v>
      </c>
      <c r="W194" s="81">
        <v>43744.10313657407</v>
      </c>
      <c r="X194" s="82" t="s">
        <v>874</v>
      </c>
      <c r="Y194" s="79"/>
      <c r="Z194" s="79"/>
      <c r="AA194" s="85" t="s">
        <v>1050</v>
      </c>
      <c r="AB194" s="79"/>
      <c r="AC194" s="79" t="b">
        <v>0</v>
      </c>
      <c r="AD194" s="79">
        <v>0</v>
      </c>
      <c r="AE194" s="85" t="s">
        <v>1166</v>
      </c>
      <c r="AF194" s="79" t="b">
        <v>0</v>
      </c>
      <c r="AG194" s="79" t="s">
        <v>1219</v>
      </c>
      <c r="AH194" s="79"/>
      <c r="AI194" s="85" t="s">
        <v>1166</v>
      </c>
      <c r="AJ194" s="79" t="b">
        <v>0</v>
      </c>
      <c r="AK194" s="79">
        <v>0</v>
      </c>
      <c r="AL194" s="85" t="s">
        <v>1166</v>
      </c>
      <c r="AM194" s="79" t="s">
        <v>1233</v>
      </c>
      <c r="AN194" s="79" t="b">
        <v>0</v>
      </c>
      <c r="AO194" s="85" t="s">
        <v>1050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v>0</v>
      </c>
      <c r="BE194" s="49">
        <v>0</v>
      </c>
      <c r="BF194" s="48">
        <v>0</v>
      </c>
      <c r="BG194" s="49">
        <v>0</v>
      </c>
      <c r="BH194" s="48">
        <v>0</v>
      </c>
      <c r="BI194" s="49">
        <v>0</v>
      </c>
      <c r="BJ194" s="48">
        <v>45</v>
      </c>
      <c r="BK194" s="49">
        <v>100</v>
      </c>
      <c r="BL194" s="48">
        <v>45</v>
      </c>
    </row>
    <row r="195" spans="1:64" ht="15">
      <c r="A195" s="64" t="s">
        <v>293</v>
      </c>
      <c r="B195" s="64" t="s">
        <v>293</v>
      </c>
      <c r="C195" s="65" t="s">
        <v>3915</v>
      </c>
      <c r="D195" s="66">
        <v>3</v>
      </c>
      <c r="E195" s="67" t="s">
        <v>132</v>
      </c>
      <c r="F195" s="68">
        <v>35</v>
      </c>
      <c r="G195" s="65"/>
      <c r="H195" s="69"/>
      <c r="I195" s="70"/>
      <c r="J195" s="70"/>
      <c r="K195" s="34" t="s">
        <v>65</v>
      </c>
      <c r="L195" s="77">
        <v>195</v>
      </c>
      <c r="M195" s="77"/>
      <c r="N195" s="72"/>
      <c r="O195" s="79" t="s">
        <v>176</v>
      </c>
      <c r="P195" s="81">
        <v>43744.51688657407</v>
      </c>
      <c r="Q195" s="79" t="s">
        <v>511</v>
      </c>
      <c r="R195" s="79"/>
      <c r="S195" s="79"/>
      <c r="T195" s="79"/>
      <c r="U195" s="79"/>
      <c r="V195" s="82" t="s">
        <v>719</v>
      </c>
      <c r="W195" s="81">
        <v>43744.51688657407</v>
      </c>
      <c r="X195" s="82" t="s">
        <v>875</v>
      </c>
      <c r="Y195" s="79"/>
      <c r="Z195" s="79"/>
      <c r="AA195" s="85" t="s">
        <v>1051</v>
      </c>
      <c r="AB195" s="79"/>
      <c r="AC195" s="79" t="b">
        <v>0</v>
      </c>
      <c r="AD195" s="79">
        <v>0</v>
      </c>
      <c r="AE195" s="85" t="s">
        <v>1166</v>
      </c>
      <c r="AF195" s="79" t="b">
        <v>0</v>
      </c>
      <c r="AG195" s="79" t="s">
        <v>1216</v>
      </c>
      <c r="AH195" s="79"/>
      <c r="AI195" s="85" t="s">
        <v>1166</v>
      </c>
      <c r="AJ195" s="79" t="b">
        <v>0</v>
      </c>
      <c r="AK195" s="79">
        <v>0</v>
      </c>
      <c r="AL195" s="85" t="s">
        <v>1166</v>
      </c>
      <c r="AM195" s="79" t="s">
        <v>1245</v>
      </c>
      <c r="AN195" s="79" t="b">
        <v>0</v>
      </c>
      <c r="AO195" s="85" t="s">
        <v>1051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v>0</v>
      </c>
      <c r="BE195" s="49">
        <v>0</v>
      </c>
      <c r="BF195" s="48">
        <v>0</v>
      </c>
      <c r="BG195" s="49">
        <v>0</v>
      </c>
      <c r="BH195" s="48">
        <v>0</v>
      </c>
      <c r="BI195" s="49">
        <v>0</v>
      </c>
      <c r="BJ195" s="48">
        <v>5</v>
      </c>
      <c r="BK195" s="49">
        <v>100</v>
      </c>
      <c r="BL195" s="48">
        <v>5</v>
      </c>
    </row>
    <row r="196" spans="1:64" ht="15">
      <c r="A196" s="64" t="s">
        <v>294</v>
      </c>
      <c r="B196" s="64" t="s">
        <v>383</v>
      </c>
      <c r="C196" s="65" t="s">
        <v>3915</v>
      </c>
      <c r="D196" s="66">
        <v>3</v>
      </c>
      <c r="E196" s="67" t="s">
        <v>132</v>
      </c>
      <c r="F196" s="68">
        <v>35</v>
      </c>
      <c r="G196" s="65"/>
      <c r="H196" s="69"/>
      <c r="I196" s="70"/>
      <c r="J196" s="70"/>
      <c r="K196" s="34" t="s">
        <v>65</v>
      </c>
      <c r="L196" s="77">
        <v>196</v>
      </c>
      <c r="M196" s="77"/>
      <c r="N196" s="72"/>
      <c r="O196" s="79" t="s">
        <v>419</v>
      </c>
      <c r="P196" s="81">
        <v>43744.79466435185</v>
      </c>
      <c r="Q196" s="79" t="s">
        <v>512</v>
      </c>
      <c r="R196" s="79"/>
      <c r="S196" s="79"/>
      <c r="T196" s="79"/>
      <c r="U196" s="79"/>
      <c r="V196" s="82" t="s">
        <v>743</v>
      </c>
      <c r="W196" s="81">
        <v>43744.79466435185</v>
      </c>
      <c r="X196" s="82" t="s">
        <v>876</v>
      </c>
      <c r="Y196" s="79"/>
      <c r="Z196" s="79"/>
      <c r="AA196" s="85" t="s">
        <v>1052</v>
      </c>
      <c r="AB196" s="79"/>
      <c r="AC196" s="79" t="b">
        <v>0</v>
      </c>
      <c r="AD196" s="79">
        <v>0</v>
      </c>
      <c r="AE196" s="85" t="s">
        <v>1166</v>
      </c>
      <c r="AF196" s="79" t="b">
        <v>0</v>
      </c>
      <c r="AG196" s="79" t="s">
        <v>1216</v>
      </c>
      <c r="AH196" s="79"/>
      <c r="AI196" s="85" t="s">
        <v>1166</v>
      </c>
      <c r="AJ196" s="79" t="b">
        <v>0</v>
      </c>
      <c r="AK196" s="79">
        <v>6</v>
      </c>
      <c r="AL196" s="85" t="s">
        <v>1117</v>
      </c>
      <c r="AM196" s="79" t="s">
        <v>1246</v>
      </c>
      <c r="AN196" s="79" t="b">
        <v>0</v>
      </c>
      <c r="AO196" s="85" t="s">
        <v>1117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294</v>
      </c>
      <c r="B197" s="64" t="s">
        <v>322</v>
      </c>
      <c r="C197" s="65" t="s">
        <v>3915</v>
      </c>
      <c r="D197" s="66">
        <v>3</v>
      </c>
      <c r="E197" s="67" t="s">
        <v>132</v>
      </c>
      <c r="F197" s="68">
        <v>35</v>
      </c>
      <c r="G197" s="65"/>
      <c r="H197" s="69"/>
      <c r="I197" s="70"/>
      <c r="J197" s="70"/>
      <c r="K197" s="34" t="s">
        <v>65</v>
      </c>
      <c r="L197" s="77">
        <v>197</v>
      </c>
      <c r="M197" s="77"/>
      <c r="N197" s="72"/>
      <c r="O197" s="79" t="s">
        <v>419</v>
      </c>
      <c r="P197" s="81">
        <v>43744.79466435185</v>
      </c>
      <c r="Q197" s="79" t="s">
        <v>512</v>
      </c>
      <c r="R197" s="79"/>
      <c r="S197" s="79"/>
      <c r="T197" s="79"/>
      <c r="U197" s="79"/>
      <c r="V197" s="82" t="s">
        <v>743</v>
      </c>
      <c r="W197" s="81">
        <v>43744.79466435185</v>
      </c>
      <c r="X197" s="82" t="s">
        <v>876</v>
      </c>
      <c r="Y197" s="79"/>
      <c r="Z197" s="79"/>
      <c r="AA197" s="85" t="s">
        <v>1052</v>
      </c>
      <c r="AB197" s="79"/>
      <c r="AC197" s="79" t="b">
        <v>0</v>
      </c>
      <c r="AD197" s="79">
        <v>0</v>
      </c>
      <c r="AE197" s="85" t="s">
        <v>1166</v>
      </c>
      <c r="AF197" s="79" t="b">
        <v>0</v>
      </c>
      <c r="AG197" s="79" t="s">
        <v>1216</v>
      </c>
      <c r="AH197" s="79"/>
      <c r="AI197" s="85" t="s">
        <v>1166</v>
      </c>
      <c r="AJ197" s="79" t="b">
        <v>0</v>
      </c>
      <c r="AK197" s="79">
        <v>6</v>
      </c>
      <c r="AL197" s="85" t="s">
        <v>1117</v>
      </c>
      <c r="AM197" s="79" t="s">
        <v>1246</v>
      </c>
      <c r="AN197" s="79" t="b">
        <v>0</v>
      </c>
      <c r="AO197" s="85" t="s">
        <v>1117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20</v>
      </c>
      <c r="BK197" s="49">
        <v>100</v>
      </c>
      <c r="BL197" s="48">
        <v>20</v>
      </c>
    </row>
    <row r="198" spans="1:64" ht="15">
      <c r="A198" s="64" t="s">
        <v>295</v>
      </c>
      <c r="B198" s="64" t="s">
        <v>383</v>
      </c>
      <c r="C198" s="65" t="s">
        <v>3915</v>
      </c>
      <c r="D198" s="66">
        <v>3</v>
      </c>
      <c r="E198" s="67" t="s">
        <v>132</v>
      </c>
      <c r="F198" s="68">
        <v>35</v>
      </c>
      <c r="G198" s="65"/>
      <c r="H198" s="69"/>
      <c r="I198" s="70"/>
      <c r="J198" s="70"/>
      <c r="K198" s="34" t="s">
        <v>65</v>
      </c>
      <c r="L198" s="77">
        <v>198</v>
      </c>
      <c r="M198" s="77"/>
      <c r="N198" s="72"/>
      <c r="O198" s="79" t="s">
        <v>419</v>
      </c>
      <c r="P198" s="81">
        <v>43744.799259259256</v>
      </c>
      <c r="Q198" s="79" t="s">
        <v>512</v>
      </c>
      <c r="R198" s="79"/>
      <c r="S198" s="79"/>
      <c r="T198" s="79"/>
      <c r="U198" s="79"/>
      <c r="V198" s="82" t="s">
        <v>744</v>
      </c>
      <c r="W198" s="81">
        <v>43744.799259259256</v>
      </c>
      <c r="X198" s="82" t="s">
        <v>877</v>
      </c>
      <c r="Y198" s="79"/>
      <c r="Z198" s="79"/>
      <c r="AA198" s="85" t="s">
        <v>1053</v>
      </c>
      <c r="AB198" s="79"/>
      <c r="AC198" s="79" t="b">
        <v>0</v>
      </c>
      <c r="AD198" s="79">
        <v>0</v>
      </c>
      <c r="AE198" s="85" t="s">
        <v>1166</v>
      </c>
      <c r="AF198" s="79" t="b">
        <v>0</v>
      </c>
      <c r="AG198" s="79" t="s">
        <v>1216</v>
      </c>
      <c r="AH198" s="79"/>
      <c r="AI198" s="85" t="s">
        <v>1166</v>
      </c>
      <c r="AJ198" s="79" t="b">
        <v>0</v>
      </c>
      <c r="AK198" s="79">
        <v>6</v>
      </c>
      <c r="AL198" s="85" t="s">
        <v>1117</v>
      </c>
      <c r="AM198" s="79" t="s">
        <v>1233</v>
      </c>
      <c r="AN198" s="79" t="b">
        <v>0</v>
      </c>
      <c r="AO198" s="85" t="s">
        <v>1117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295</v>
      </c>
      <c r="B199" s="64" t="s">
        <v>322</v>
      </c>
      <c r="C199" s="65" t="s">
        <v>3915</v>
      </c>
      <c r="D199" s="66">
        <v>3</v>
      </c>
      <c r="E199" s="67" t="s">
        <v>132</v>
      </c>
      <c r="F199" s="68">
        <v>35</v>
      </c>
      <c r="G199" s="65"/>
      <c r="H199" s="69"/>
      <c r="I199" s="70"/>
      <c r="J199" s="70"/>
      <c r="K199" s="34" t="s">
        <v>65</v>
      </c>
      <c r="L199" s="77">
        <v>199</v>
      </c>
      <c r="M199" s="77"/>
      <c r="N199" s="72"/>
      <c r="O199" s="79" t="s">
        <v>419</v>
      </c>
      <c r="P199" s="81">
        <v>43744.799259259256</v>
      </c>
      <c r="Q199" s="79" t="s">
        <v>512</v>
      </c>
      <c r="R199" s="79"/>
      <c r="S199" s="79"/>
      <c r="T199" s="79"/>
      <c r="U199" s="79"/>
      <c r="V199" s="82" t="s">
        <v>744</v>
      </c>
      <c r="W199" s="81">
        <v>43744.799259259256</v>
      </c>
      <c r="X199" s="82" t="s">
        <v>877</v>
      </c>
      <c r="Y199" s="79"/>
      <c r="Z199" s="79"/>
      <c r="AA199" s="85" t="s">
        <v>1053</v>
      </c>
      <c r="AB199" s="79"/>
      <c r="AC199" s="79" t="b">
        <v>0</v>
      </c>
      <c r="AD199" s="79">
        <v>0</v>
      </c>
      <c r="AE199" s="85" t="s">
        <v>1166</v>
      </c>
      <c r="AF199" s="79" t="b">
        <v>0</v>
      </c>
      <c r="AG199" s="79" t="s">
        <v>1216</v>
      </c>
      <c r="AH199" s="79"/>
      <c r="AI199" s="85" t="s">
        <v>1166</v>
      </c>
      <c r="AJ199" s="79" t="b">
        <v>0</v>
      </c>
      <c r="AK199" s="79">
        <v>6</v>
      </c>
      <c r="AL199" s="85" t="s">
        <v>1117</v>
      </c>
      <c r="AM199" s="79" t="s">
        <v>1233</v>
      </c>
      <c r="AN199" s="79" t="b">
        <v>0</v>
      </c>
      <c r="AO199" s="85" t="s">
        <v>1117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0</v>
      </c>
      <c r="BE199" s="49">
        <v>0</v>
      </c>
      <c r="BF199" s="48">
        <v>0</v>
      </c>
      <c r="BG199" s="49">
        <v>0</v>
      </c>
      <c r="BH199" s="48">
        <v>0</v>
      </c>
      <c r="BI199" s="49">
        <v>0</v>
      </c>
      <c r="BJ199" s="48">
        <v>20</v>
      </c>
      <c r="BK199" s="49">
        <v>100</v>
      </c>
      <c r="BL199" s="48">
        <v>20</v>
      </c>
    </row>
    <row r="200" spans="1:64" ht="15">
      <c r="A200" s="64" t="s">
        <v>296</v>
      </c>
      <c r="B200" s="64" t="s">
        <v>383</v>
      </c>
      <c r="C200" s="65" t="s">
        <v>3915</v>
      </c>
      <c r="D200" s="66">
        <v>3</v>
      </c>
      <c r="E200" s="67" t="s">
        <v>132</v>
      </c>
      <c r="F200" s="68">
        <v>35</v>
      </c>
      <c r="G200" s="65"/>
      <c r="H200" s="69"/>
      <c r="I200" s="70"/>
      <c r="J200" s="70"/>
      <c r="K200" s="34" t="s">
        <v>65</v>
      </c>
      <c r="L200" s="77">
        <v>200</v>
      </c>
      <c r="M200" s="77"/>
      <c r="N200" s="72"/>
      <c r="O200" s="79" t="s">
        <v>419</v>
      </c>
      <c r="P200" s="81">
        <v>43744.81175925926</v>
      </c>
      <c r="Q200" s="79" t="s">
        <v>512</v>
      </c>
      <c r="R200" s="79"/>
      <c r="S200" s="79"/>
      <c r="T200" s="79"/>
      <c r="U200" s="79"/>
      <c r="V200" s="82" t="s">
        <v>745</v>
      </c>
      <c r="W200" s="81">
        <v>43744.81175925926</v>
      </c>
      <c r="X200" s="82" t="s">
        <v>878</v>
      </c>
      <c r="Y200" s="79"/>
      <c r="Z200" s="79"/>
      <c r="AA200" s="85" t="s">
        <v>1054</v>
      </c>
      <c r="AB200" s="79"/>
      <c r="AC200" s="79" t="b">
        <v>0</v>
      </c>
      <c r="AD200" s="79">
        <v>0</v>
      </c>
      <c r="AE200" s="85" t="s">
        <v>1166</v>
      </c>
      <c r="AF200" s="79" t="b">
        <v>0</v>
      </c>
      <c r="AG200" s="79" t="s">
        <v>1216</v>
      </c>
      <c r="AH200" s="79"/>
      <c r="AI200" s="85" t="s">
        <v>1166</v>
      </c>
      <c r="AJ200" s="79" t="b">
        <v>0</v>
      </c>
      <c r="AK200" s="79">
        <v>6</v>
      </c>
      <c r="AL200" s="85" t="s">
        <v>1117</v>
      </c>
      <c r="AM200" s="79" t="s">
        <v>1234</v>
      </c>
      <c r="AN200" s="79" t="b">
        <v>0</v>
      </c>
      <c r="AO200" s="85" t="s">
        <v>1117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296</v>
      </c>
      <c r="B201" s="64" t="s">
        <v>322</v>
      </c>
      <c r="C201" s="65" t="s">
        <v>3915</v>
      </c>
      <c r="D201" s="66">
        <v>3</v>
      </c>
      <c r="E201" s="67" t="s">
        <v>132</v>
      </c>
      <c r="F201" s="68">
        <v>35</v>
      </c>
      <c r="G201" s="65"/>
      <c r="H201" s="69"/>
      <c r="I201" s="70"/>
      <c r="J201" s="70"/>
      <c r="K201" s="34" t="s">
        <v>65</v>
      </c>
      <c r="L201" s="77">
        <v>201</v>
      </c>
      <c r="M201" s="77"/>
      <c r="N201" s="72"/>
      <c r="O201" s="79" t="s">
        <v>419</v>
      </c>
      <c r="P201" s="81">
        <v>43744.81175925926</v>
      </c>
      <c r="Q201" s="79" t="s">
        <v>512</v>
      </c>
      <c r="R201" s="79"/>
      <c r="S201" s="79"/>
      <c r="T201" s="79"/>
      <c r="U201" s="79"/>
      <c r="V201" s="82" t="s">
        <v>745</v>
      </c>
      <c r="W201" s="81">
        <v>43744.81175925926</v>
      </c>
      <c r="X201" s="82" t="s">
        <v>878</v>
      </c>
      <c r="Y201" s="79"/>
      <c r="Z201" s="79"/>
      <c r="AA201" s="85" t="s">
        <v>1054</v>
      </c>
      <c r="AB201" s="79"/>
      <c r="AC201" s="79" t="b">
        <v>0</v>
      </c>
      <c r="AD201" s="79">
        <v>0</v>
      </c>
      <c r="AE201" s="85" t="s">
        <v>1166</v>
      </c>
      <c r="AF201" s="79" t="b">
        <v>0</v>
      </c>
      <c r="AG201" s="79" t="s">
        <v>1216</v>
      </c>
      <c r="AH201" s="79"/>
      <c r="AI201" s="85" t="s">
        <v>1166</v>
      </c>
      <c r="AJ201" s="79" t="b">
        <v>0</v>
      </c>
      <c r="AK201" s="79">
        <v>6</v>
      </c>
      <c r="AL201" s="85" t="s">
        <v>1117</v>
      </c>
      <c r="AM201" s="79" t="s">
        <v>1234</v>
      </c>
      <c r="AN201" s="79" t="b">
        <v>0</v>
      </c>
      <c r="AO201" s="85" t="s">
        <v>1117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20</v>
      </c>
      <c r="BK201" s="49">
        <v>100</v>
      </c>
      <c r="BL201" s="48">
        <v>20</v>
      </c>
    </row>
    <row r="202" spans="1:64" ht="15">
      <c r="A202" s="64" t="s">
        <v>297</v>
      </c>
      <c r="B202" s="64" t="s">
        <v>383</v>
      </c>
      <c r="C202" s="65" t="s">
        <v>3915</v>
      </c>
      <c r="D202" s="66">
        <v>3</v>
      </c>
      <c r="E202" s="67" t="s">
        <v>132</v>
      </c>
      <c r="F202" s="68">
        <v>35</v>
      </c>
      <c r="G202" s="65"/>
      <c r="H202" s="69"/>
      <c r="I202" s="70"/>
      <c r="J202" s="70"/>
      <c r="K202" s="34" t="s">
        <v>65</v>
      </c>
      <c r="L202" s="77">
        <v>202</v>
      </c>
      <c r="M202" s="77"/>
      <c r="N202" s="72"/>
      <c r="O202" s="79" t="s">
        <v>419</v>
      </c>
      <c r="P202" s="81">
        <v>43744.84125</v>
      </c>
      <c r="Q202" s="79" t="s">
        <v>512</v>
      </c>
      <c r="R202" s="79"/>
      <c r="S202" s="79"/>
      <c r="T202" s="79"/>
      <c r="U202" s="79"/>
      <c r="V202" s="82" t="s">
        <v>746</v>
      </c>
      <c r="W202" s="81">
        <v>43744.84125</v>
      </c>
      <c r="X202" s="82" t="s">
        <v>879</v>
      </c>
      <c r="Y202" s="79"/>
      <c r="Z202" s="79"/>
      <c r="AA202" s="85" t="s">
        <v>1055</v>
      </c>
      <c r="AB202" s="79"/>
      <c r="AC202" s="79" t="b">
        <v>0</v>
      </c>
      <c r="AD202" s="79">
        <v>0</v>
      </c>
      <c r="AE202" s="85" t="s">
        <v>1166</v>
      </c>
      <c r="AF202" s="79" t="b">
        <v>0</v>
      </c>
      <c r="AG202" s="79" t="s">
        <v>1216</v>
      </c>
      <c r="AH202" s="79"/>
      <c r="AI202" s="85" t="s">
        <v>1166</v>
      </c>
      <c r="AJ202" s="79" t="b">
        <v>0</v>
      </c>
      <c r="AK202" s="79">
        <v>6</v>
      </c>
      <c r="AL202" s="85" t="s">
        <v>1117</v>
      </c>
      <c r="AM202" s="79" t="s">
        <v>1233</v>
      </c>
      <c r="AN202" s="79" t="b">
        <v>0</v>
      </c>
      <c r="AO202" s="85" t="s">
        <v>1117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297</v>
      </c>
      <c r="B203" s="64" t="s">
        <v>322</v>
      </c>
      <c r="C203" s="65" t="s">
        <v>3915</v>
      </c>
      <c r="D203" s="66">
        <v>3</v>
      </c>
      <c r="E203" s="67" t="s">
        <v>132</v>
      </c>
      <c r="F203" s="68">
        <v>35</v>
      </c>
      <c r="G203" s="65"/>
      <c r="H203" s="69"/>
      <c r="I203" s="70"/>
      <c r="J203" s="70"/>
      <c r="K203" s="34" t="s">
        <v>65</v>
      </c>
      <c r="L203" s="77">
        <v>203</v>
      </c>
      <c r="M203" s="77"/>
      <c r="N203" s="72"/>
      <c r="O203" s="79" t="s">
        <v>419</v>
      </c>
      <c r="P203" s="81">
        <v>43744.84125</v>
      </c>
      <c r="Q203" s="79" t="s">
        <v>512</v>
      </c>
      <c r="R203" s="79"/>
      <c r="S203" s="79"/>
      <c r="T203" s="79"/>
      <c r="U203" s="79"/>
      <c r="V203" s="82" t="s">
        <v>746</v>
      </c>
      <c r="W203" s="81">
        <v>43744.84125</v>
      </c>
      <c r="X203" s="82" t="s">
        <v>879</v>
      </c>
      <c r="Y203" s="79"/>
      <c r="Z203" s="79"/>
      <c r="AA203" s="85" t="s">
        <v>1055</v>
      </c>
      <c r="AB203" s="79"/>
      <c r="AC203" s="79" t="b">
        <v>0</v>
      </c>
      <c r="AD203" s="79">
        <v>0</v>
      </c>
      <c r="AE203" s="85" t="s">
        <v>1166</v>
      </c>
      <c r="AF203" s="79" t="b">
        <v>0</v>
      </c>
      <c r="AG203" s="79" t="s">
        <v>1216</v>
      </c>
      <c r="AH203" s="79"/>
      <c r="AI203" s="85" t="s">
        <v>1166</v>
      </c>
      <c r="AJ203" s="79" t="b">
        <v>0</v>
      </c>
      <c r="AK203" s="79">
        <v>6</v>
      </c>
      <c r="AL203" s="85" t="s">
        <v>1117</v>
      </c>
      <c r="AM203" s="79" t="s">
        <v>1233</v>
      </c>
      <c r="AN203" s="79" t="b">
        <v>0</v>
      </c>
      <c r="AO203" s="85" t="s">
        <v>1117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20</v>
      </c>
      <c r="BK203" s="49">
        <v>100</v>
      </c>
      <c r="BL203" s="48">
        <v>20</v>
      </c>
    </row>
    <row r="204" spans="1:64" ht="15">
      <c r="A204" s="64" t="s">
        <v>298</v>
      </c>
      <c r="B204" s="64" t="s">
        <v>383</v>
      </c>
      <c r="C204" s="65" t="s">
        <v>3915</v>
      </c>
      <c r="D204" s="66">
        <v>3</v>
      </c>
      <c r="E204" s="67" t="s">
        <v>132</v>
      </c>
      <c r="F204" s="68">
        <v>35</v>
      </c>
      <c r="G204" s="65"/>
      <c r="H204" s="69"/>
      <c r="I204" s="70"/>
      <c r="J204" s="70"/>
      <c r="K204" s="34" t="s">
        <v>65</v>
      </c>
      <c r="L204" s="77">
        <v>204</v>
      </c>
      <c r="M204" s="77"/>
      <c r="N204" s="72"/>
      <c r="O204" s="79" t="s">
        <v>419</v>
      </c>
      <c r="P204" s="81">
        <v>43744.87328703704</v>
      </c>
      <c r="Q204" s="79" t="s">
        <v>512</v>
      </c>
      <c r="R204" s="79"/>
      <c r="S204" s="79"/>
      <c r="T204" s="79"/>
      <c r="U204" s="79"/>
      <c r="V204" s="82" t="s">
        <v>747</v>
      </c>
      <c r="W204" s="81">
        <v>43744.87328703704</v>
      </c>
      <c r="X204" s="82" t="s">
        <v>880</v>
      </c>
      <c r="Y204" s="79"/>
      <c r="Z204" s="79"/>
      <c r="AA204" s="85" t="s">
        <v>1056</v>
      </c>
      <c r="AB204" s="79"/>
      <c r="AC204" s="79" t="b">
        <v>0</v>
      </c>
      <c r="AD204" s="79">
        <v>0</v>
      </c>
      <c r="AE204" s="85" t="s">
        <v>1166</v>
      </c>
      <c r="AF204" s="79" t="b">
        <v>0</v>
      </c>
      <c r="AG204" s="79" t="s">
        <v>1216</v>
      </c>
      <c r="AH204" s="79"/>
      <c r="AI204" s="85" t="s">
        <v>1166</v>
      </c>
      <c r="AJ204" s="79" t="b">
        <v>0</v>
      </c>
      <c r="AK204" s="79">
        <v>6</v>
      </c>
      <c r="AL204" s="85" t="s">
        <v>1117</v>
      </c>
      <c r="AM204" s="79" t="s">
        <v>1232</v>
      </c>
      <c r="AN204" s="79" t="b">
        <v>0</v>
      </c>
      <c r="AO204" s="85" t="s">
        <v>1117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298</v>
      </c>
      <c r="B205" s="64" t="s">
        <v>322</v>
      </c>
      <c r="C205" s="65" t="s">
        <v>3915</v>
      </c>
      <c r="D205" s="66">
        <v>3</v>
      </c>
      <c r="E205" s="67" t="s">
        <v>132</v>
      </c>
      <c r="F205" s="68">
        <v>35</v>
      </c>
      <c r="G205" s="65"/>
      <c r="H205" s="69"/>
      <c r="I205" s="70"/>
      <c r="J205" s="70"/>
      <c r="K205" s="34" t="s">
        <v>65</v>
      </c>
      <c r="L205" s="77">
        <v>205</v>
      </c>
      <c r="M205" s="77"/>
      <c r="N205" s="72"/>
      <c r="O205" s="79" t="s">
        <v>419</v>
      </c>
      <c r="P205" s="81">
        <v>43744.87328703704</v>
      </c>
      <c r="Q205" s="79" t="s">
        <v>512</v>
      </c>
      <c r="R205" s="79"/>
      <c r="S205" s="79"/>
      <c r="T205" s="79"/>
      <c r="U205" s="79"/>
      <c r="V205" s="82" t="s">
        <v>747</v>
      </c>
      <c r="W205" s="81">
        <v>43744.87328703704</v>
      </c>
      <c r="X205" s="82" t="s">
        <v>880</v>
      </c>
      <c r="Y205" s="79"/>
      <c r="Z205" s="79"/>
      <c r="AA205" s="85" t="s">
        <v>1056</v>
      </c>
      <c r="AB205" s="79"/>
      <c r="AC205" s="79" t="b">
        <v>0</v>
      </c>
      <c r="AD205" s="79">
        <v>0</v>
      </c>
      <c r="AE205" s="85" t="s">
        <v>1166</v>
      </c>
      <c r="AF205" s="79" t="b">
        <v>0</v>
      </c>
      <c r="AG205" s="79" t="s">
        <v>1216</v>
      </c>
      <c r="AH205" s="79"/>
      <c r="AI205" s="85" t="s">
        <v>1166</v>
      </c>
      <c r="AJ205" s="79" t="b">
        <v>0</v>
      </c>
      <c r="AK205" s="79">
        <v>6</v>
      </c>
      <c r="AL205" s="85" t="s">
        <v>1117</v>
      </c>
      <c r="AM205" s="79" t="s">
        <v>1232</v>
      </c>
      <c r="AN205" s="79" t="b">
        <v>0</v>
      </c>
      <c r="AO205" s="85" t="s">
        <v>1117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20</v>
      </c>
      <c r="BK205" s="49">
        <v>100</v>
      </c>
      <c r="BL205" s="48">
        <v>20</v>
      </c>
    </row>
    <row r="206" spans="1:64" ht="15">
      <c r="A206" s="64" t="s">
        <v>299</v>
      </c>
      <c r="B206" s="64" t="s">
        <v>299</v>
      </c>
      <c r="C206" s="65" t="s">
        <v>3915</v>
      </c>
      <c r="D206" s="66">
        <v>3</v>
      </c>
      <c r="E206" s="67" t="s">
        <v>132</v>
      </c>
      <c r="F206" s="68">
        <v>35</v>
      </c>
      <c r="G206" s="65"/>
      <c r="H206" s="69"/>
      <c r="I206" s="70"/>
      <c r="J206" s="70"/>
      <c r="K206" s="34" t="s">
        <v>65</v>
      </c>
      <c r="L206" s="77">
        <v>206</v>
      </c>
      <c r="M206" s="77"/>
      <c r="N206" s="72"/>
      <c r="O206" s="79" t="s">
        <v>176</v>
      </c>
      <c r="P206" s="81">
        <v>43745.083391203705</v>
      </c>
      <c r="Q206" s="79" t="s">
        <v>513</v>
      </c>
      <c r="R206" s="79"/>
      <c r="S206" s="79"/>
      <c r="T206" s="79" t="s">
        <v>634</v>
      </c>
      <c r="U206" s="79"/>
      <c r="V206" s="82" t="s">
        <v>748</v>
      </c>
      <c r="W206" s="81">
        <v>43745.083391203705</v>
      </c>
      <c r="X206" s="82" t="s">
        <v>881</v>
      </c>
      <c r="Y206" s="79"/>
      <c r="Z206" s="79"/>
      <c r="AA206" s="85" t="s">
        <v>1057</v>
      </c>
      <c r="AB206" s="79"/>
      <c r="AC206" s="79" t="b">
        <v>0</v>
      </c>
      <c r="AD206" s="79">
        <v>0</v>
      </c>
      <c r="AE206" s="85" t="s">
        <v>1166</v>
      </c>
      <c r="AF206" s="79" t="b">
        <v>0</v>
      </c>
      <c r="AG206" s="79" t="s">
        <v>1222</v>
      </c>
      <c r="AH206" s="79"/>
      <c r="AI206" s="85" t="s">
        <v>1166</v>
      </c>
      <c r="AJ206" s="79" t="b">
        <v>0</v>
      </c>
      <c r="AK206" s="79">
        <v>0</v>
      </c>
      <c r="AL206" s="85" t="s">
        <v>1166</v>
      </c>
      <c r="AM206" s="79" t="s">
        <v>1232</v>
      </c>
      <c r="AN206" s="79" t="b">
        <v>0</v>
      </c>
      <c r="AO206" s="85" t="s">
        <v>1057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0</v>
      </c>
      <c r="BE206" s="49">
        <v>0</v>
      </c>
      <c r="BF206" s="48">
        <v>0</v>
      </c>
      <c r="BG206" s="49">
        <v>0</v>
      </c>
      <c r="BH206" s="48">
        <v>0</v>
      </c>
      <c r="BI206" s="49">
        <v>0</v>
      </c>
      <c r="BJ206" s="48">
        <v>20</v>
      </c>
      <c r="BK206" s="49">
        <v>100</v>
      </c>
      <c r="BL206" s="48">
        <v>20</v>
      </c>
    </row>
    <row r="207" spans="1:64" ht="15">
      <c r="A207" s="64" t="s">
        <v>300</v>
      </c>
      <c r="B207" s="64" t="s">
        <v>384</v>
      </c>
      <c r="C207" s="65" t="s">
        <v>3915</v>
      </c>
      <c r="D207" s="66">
        <v>3</v>
      </c>
      <c r="E207" s="67" t="s">
        <v>132</v>
      </c>
      <c r="F207" s="68">
        <v>35</v>
      </c>
      <c r="G207" s="65"/>
      <c r="H207" s="69"/>
      <c r="I207" s="70"/>
      <c r="J207" s="70"/>
      <c r="K207" s="34" t="s">
        <v>65</v>
      </c>
      <c r="L207" s="77">
        <v>207</v>
      </c>
      <c r="M207" s="77"/>
      <c r="N207" s="72"/>
      <c r="O207" s="79" t="s">
        <v>419</v>
      </c>
      <c r="P207" s="81">
        <v>43745.09421296296</v>
      </c>
      <c r="Q207" s="79" t="s">
        <v>514</v>
      </c>
      <c r="R207" s="79"/>
      <c r="S207" s="79"/>
      <c r="T207" s="79" t="s">
        <v>635</v>
      </c>
      <c r="U207" s="79"/>
      <c r="V207" s="82" t="s">
        <v>749</v>
      </c>
      <c r="W207" s="81">
        <v>43745.09421296296</v>
      </c>
      <c r="X207" s="82" t="s">
        <v>882</v>
      </c>
      <c r="Y207" s="79"/>
      <c r="Z207" s="79"/>
      <c r="AA207" s="85" t="s">
        <v>1058</v>
      </c>
      <c r="AB207" s="79"/>
      <c r="AC207" s="79" t="b">
        <v>0</v>
      </c>
      <c r="AD207" s="79">
        <v>0</v>
      </c>
      <c r="AE207" s="85" t="s">
        <v>1166</v>
      </c>
      <c r="AF207" s="79" t="b">
        <v>0</v>
      </c>
      <c r="AG207" s="79" t="s">
        <v>1216</v>
      </c>
      <c r="AH207" s="79"/>
      <c r="AI207" s="85" t="s">
        <v>1166</v>
      </c>
      <c r="AJ207" s="79" t="b">
        <v>0</v>
      </c>
      <c r="AK207" s="79">
        <v>1</v>
      </c>
      <c r="AL207" s="85" t="s">
        <v>1062</v>
      </c>
      <c r="AM207" s="79" t="s">
        <v>1232</v>
      </c>
      <c r="AN207" s="79" t="b">
        <v>0</v>
      </c>
      <c r="AO207" s="85" t="s">
        <v>1062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6</v>
      </c>
      <c r="BC207" s="78" t="str">
        <f>REPLACE(INDEX(GroupVertices[Group],MATCH(Edges[[#This Row],[Vertex 2]],GroupVertices[Vertex],0)),1,1,"")</f>
        <v>6</v>
      </c>
      <c r="BD207" s="48"/>
      <c r="BE207" s="49"/>
      <c r="BF207" s="48"/>
      <c r="BG207" s="49"/>
      <c r="BH207" s="48"/>
      <c r="BI207" s="49"/>
      <c r="BJ207" s="48"/>
      <c r="BK207" s="49"/>
      <c r="BL207" s="48"/>
    </row>
    <row r="208" spans="1:64" ht="15">
      <c r="A208" s="64" t="s">
        <v>300</v>
      </c>
      <c r="B208" s="64" t="s">
        <v>332</v>
      </c>
      <c r="C208" s="65" t="s">
        <v>3916</v>
      </c>
      <c r="D208" s="66">
        <v>4.75</v>
      </c>
      <c r="E208" s="67" t="s">
        <v>136</v>
      </c>
      <c r="F208" s="68">
        <v>29.25</v>
      </c>
      <c r="G208" s="65"/>
      <c r="H208" s="69"/>
      <c r="I208" s="70"/>
      <c r="J208" s="70"/>
      <c r="K208" s="34" t="s">
        <v>65</v>
      </c>
      <c r="L208" s="77">
        <v>208</v>
      </c>
      <c r="M208" s="77"/>
      <c r="N208" s="72"/>
      <c r="O208" s="79" t="s">
        <v>419</v>
      </c>
      <c r="P208" s="81">
        <v>43745.09421296296</v>
      </c>
      <c r="Q208" s="79" t="s">
        <v>514</v>
      </c>
      <c r="R208" s="79"/>
      <c r="S208" s="79"/>
      <c r="T208" s="79" t="s">
        <v>635</v>
      </c>
      <c r="U208" s="79"/>
      <c r="V208" s="82" t="s">
        <v>749</v>
      </c>
      <c r="W208" s="81">
        <v>43745.09421296296</v>
      </c>
      <c r="X208" s="82" t="s">
        <v>882</v>
      </c>
      <c r="Y208" s="79"/>
      <c r="Z208" s="79"/>
      <c r="AA208" s="85" t="s">
        <v>1058</v>
      </c>
      <c r="AB208" s="79"/>
      <c r="AC208" s="79" t="b">
        <v>0</v>
      </c>
      <c r="AD208" s="79">
        <v>0</v>
      </c>
      <c r="AE208" s="85" t="s">
        <v>1166</v>
      </c>
      <c r="AF208" s="79" t="b">
        <v>0</v>
      </c>
      <c r="AG208" s="79" t="s">
        <v>1216</v>
      </c>
      <c r="AH208" s="79"/>
      <c r="AI208" s="85" t="s">
        <v>1166</v>
      </c>
      <c r="AJ208" s="79" t="b">
        <v>0</v>
      </c>
      <c r="AK208" s="79">
        <v>1</v>
      </c>
      <c r="AL208" s="85" t="s">
        <v>1062</v>
      </c>
      <c r="AM208" s="79" t="s">
        <v>1232</v>
      </c>
      <c r="AN208" s="79" t="b">
        <v>0</v>
      </c>
      <c r="AO208" s="85" t="s">
        <v>1062</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6</v>
      </c>
      <c r="BC208" s="78" t="str">
        <f>REPLACE(INDEX(GroupVertices[Group],MATCH(Edges[[#This Row],[Vertex 2]],GroupVertices[Vertex],0)),1,1,"")</f>
        <v>4</v>
      </c>
      <c r="BD208" s="48"/>
      <c r="BE208" s="49"/>
      <c r="BF208" s="48"/>
      <c r="BG208" s="49"/>
      <c r="BH208" s="48"/>
      <c r="BI208" s="49"/>
      <c r="BJ208" s="48"/>
      <c r="BK208" s="49"/>
      <c r="BL208" s="48"/>
    </row>
    <row r="209" spans="1:64" ht="15">
      <c r="A209" s="64" t="s">
        <v>300</v>
      </c>
      <c r="B209" s="64" t="s">
        <v>385</v>
      </c>
      <c r="C209" s="65" t="s">
        <v>3916</v>
      </c>
      <c r="D209" s="66">
        <v>4.75</v>
      </c>
      <c r="E209" s="67" t="s">
        <v>136</v>
      </c>
      <c r="F209" s="68">
        <v>29.25</v>
      </c>
      <c r="G209" s="65"/>
      <c r="H209" s="69"/>
      <c r="I209" s="70"/>
      <c r="J209" s="70"/>
      <c r="K209" s="34" t="s">
        <v>65</v>
      </c>
      <c r="L209" s="77">
        <v>209</v>
      </c>
      <c r="M209" s="77"/>
      <c r="N209" s="72"/>
      <c r="O209" s="79" t="s">
        <v>419</v>
      </c>
      <c r="P209" s="81">
        <v>43745.09421296296</v>
      </c>
      <c r="Q209" s="79" t="s">
        <v>514</v>
      </c>
      <c r="R209" s="79"/>
      <c r="S209" s="79"/>
      <c r="T209" s="79" t="s">
        <v>635</v>
      </c>
      <c r="U209" s="79"/>
      <c r="V209" s="82" t="s">
        <v>749</v>
      </c>
      <c r="W209" s="81">
        <v>43745.09421296296</v>
      </c>
      <c r="X209" s="82" t="s">
        <v>882</v>
      </c>
      <c r="Y209" s="79"/>
      <c r="Z209" s="79"/>
      <c r="AA209" s="85" t="s">
        <v>1058</v>
      </c>
      <c r="AB209" s="79"/>
      <c r="AC209" s="79" t="b">
        <v>0</v>
      </c>
      <c r="AD209" s="79">
        <v>0</v>
      </c>
      <c r="AE209" s="85" t="s">
        <v>1166</v>
      </c>
      <c r="AF209" s="79" t="b">
        <v>0</v>
      </c>
      <c r="AG209" s="79" t="s">
        <v>1216</v>
      </c>
      <c r="AH209" s="79"/>
      <c r="AI209" s="85" t="s">
        <v>1166</v>
      </c>
      <c r="AJ209" s="79" t="b">
        <v>0</v>
      </c>
      <c r="AK209" s="79">
        <v>1</v>
      </c>
      <c r="AL209" s="85" t="s">
        <v>1062</v>
      </c>
      <c r="AM209" s="79" t="s">
        <v>1232</v>
      </c>
      <c r="AN209" s="79" t="b">
        <v>0</v>
      </c>
      <c r="AO209" s="85" t="s">
        <v>1062</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6</v>
      </c>
      <c r="BC209" s="78" t="str">
        <f>REPLACE(INDEX(GroupVertices[Group],MATCH(Edges[[#This Row],[Vertex 2]],GroupVertices[Vertex],0)),1,1,"")</f>
        <v>6</v>
      </c>
      <c r="BD209" s="48">
        <v>0</v>
      </c>
      <c r="BE209" s="49">
        <v>0</v>
      </c>
      <c r="BF209" s="48">
        <v>0</v>
      </c>
      <c r="BG209" s="49">
        <v>0</v>
      </c>
      <c r="BH209" s="48">
        <v>0</v>
      </c>
      <c r="BI209" s="49">
        <v>0</v>
      </c>
      <c r="BJ209" s="48">
        <v>18</v>
      </c>
      <c r="BK209" s="49">
        <v>100</v>
      </c>
      <c r="BL209" s="48">
        <v>18</v>
      </c>
    </row>
    <row r="210" spans="1:64" ht="15">
      <c r="A210" s="64" t="s">
        <v>300</v>
      </c>
      <c r="B210" s="64" t="s">
        <v>301</v>
      </c>
      <c r="C210" s="65" t="s">
        <v>3916</v>
      </c>
      <c r="D210" s="66">
        <v>4.75</v>
      </c>
      <c r="E210" s="67" t="s">
        <v>136</v>
      </c>
      <c r="F210" s="68">
        <v>29.25</v>
      </c>
      <c r="G210" s="65"/>
      <c r="H210" s="69"/>
      <c r="I210" s="70"/>
      <c r="J210" s="70"/>
      <c r="K210" s="34" t="s">
        <v>65</v>
      </c>
      <c r="L210" s="77">
        <v>210</v>
      </c>
      <c r="M210" s="77"/>
      <c r="N210" s="72"/>
      <c r="O210" s="79" t="s">
        <v>419</v>
      </c>
      <c r="P210" s="81">
        <v>43745.09421296296</v>
      </c>
      <c r="Q210" s="79" t="s">
        <v>514</v>
      </c>
      <c r="R210" s="79"/>
      <c r="S210" s="79"/>
      <c r="T210" s="79" t="s">
        <v>635</v>
      </c>
      <c r="U210" s="79"/>
      <c r="V210" s="82" t="s">
        <v>749</v>
      </c>
      <c r="W210" s="81">
        <v>43745.09421296296</v>
      </c>
      <c r="X210" s="82" t="s">
        <v>882</v>
      </c>
      <c r="Y210" s="79"/>
      <c r="Z210" s="79"/>
      <c r="AA210" s="85" t="s">
        <v>1058</v>
      </c>
      <c r="AB210" s="79"/>
      <c r="AC210" s="79" t="b">
        <v>0</v>
      </c>
      <c r="AD210" s="79">
        <v>0</v>
      </c>
      <c r="AE210" s="85" t="s">
        <v>1166</v>
      </c>
      <c r="AF210" s="79" t="b">
        <v>0</v>
      </c>
      <c r="AG210" s="79" t="s">
        <v>1216</v>
      </c>
      <c r="AH210" s="79"/>
      <c r="AI210" s="85" t="s">
        <v>1166</v>
      </c>
      <c r="AJ210" s="79" t="b">
        <v>0</v>
      </c>
      <c r="AK210" s="79">
        <v>1</v>
      </c>
      <c r="AL210" s="85" t="s">
        <v>1062</v>
      </c>
      <c r="AM210" s="79" t="s">
        <v>1232</v>
      </c>
      <c r="AN210" s="79" t="b">
        <v>0</v>
      </c>
      <c r="AO210" s="85" t="s">
        <v>1062</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6</v>
      </c>
      <c r="BC210" s="78" t="str">
        <f>REPLACE(INDEX(GroupVertices[Group],MATCH(Edges[[#This Row],[Vertex 2]],GroupVertices[Vertex],0)),1,1,"")</f>
        <v>6</v>
      </c>
      <c r="BD210" s="48"/>
      <c r="BE210" s="49"/>
      <c r="BF210" s="48"/>
      <c r="BG210" s="49"/>
      <c r="BH210" s="48"/>
      <c r="BI210" s="49"/>
      <c r="BJ210" s="48"/>
      <c r="BK210" s="49"/>
      <c r="BL210" s="48"/>
    </row>
    <row r="211" spans="1:64" ht="15">
      <c r="A211" s="64" t="s">
        <v>300</v>
      </c>
      <c r="B211" s="64" t="s">
        <v>332</v>
      </c>
      <c r="C211" s="65" t="s">
        <v>3916</v>
      </c>
      <c r="D211" s="66">
        <v>4.75</v>
      </c>
      <c r="E211" s="67" t="s">
        <v>136</v>
      </c>
      <c r="F211" s="68">
        <v>29.25</v>
      </c>
      <c r="G211" s="65"/>
      <c r="H211" s="69"/>
      <c r="I211" s="70"/>
      <c r="J211" s="70"/>
      <c r="K211" s="34" t="s">
        <v>65</v>
      </c>
      <c r="L211" s="77">
        <v>211</v>
      </c>
      <c r="M211" s="77"/>
      <c r="N211" s="72"/>
      <c r="O211" s="79" t="s">
        <v>419</v>
      </c>
      <c r="P211" s="81">
        <v>43745.09438657408</v>
      </c>
      <c r="Q211" s="79" t="s">
        <v>515</v>
      </c>
      <c r="R211" s="79"/>
      <c r="S211" s="79"/>
      <c r="T211" s="79" t="s">
        <v>635</v>
      </c>
      <c r="U211" s="79"/>
      <c r="V211" s="82" t="s">
        <v>749</v>
      </c>
      <c r="W211" s="81">
        <v>43745.09438657408</v>
      </c>
      <c r="X211" s="82" t="s">
        <v>883</v>
      </c>
      <c r="Y211" s="79"/>
      <c r="Z211" s="79"/>
      <c r="AA211" s="85" t="s">
        <v>1059</v>
      </c>
      <c r="AB211" s="79"/>
      <c r="AC211" s="79" t="b">
        <v>0</v>
      </c>
      <c r="AD211" s="79">
        <v>0</v>
      </c>
      <c r="AE211" s="85" t="s">
        <v>1166</v>
      </c>
      <c r="AF211" s="79" t="b">
        <v>0</v>
      </c>
      <c r="AG211" s="79" t="s">
        <v>1216</v>
      </c>
      <c r="AH211" s="79"/>
      <c r="AI211" s="85" t="s">
        <v>1166</v>
      </c>
      <c r="AJ211" s="79" t="b">
        <v>0</v>
      </c>
      <c r="AK211" s="79">
        <v>1</v>
      </c>
      <c r="AL211" s="85" t="s">
        <v>1064</v>
      </c>
      <c r="AM211" s="79" t="s">
        <v>1232</v>
      </c>
      <c r="AN211" s="79" t="b">
        <v>0</v>
      </c>
      <c r="AO211" s="85" t="s">
        <v>1064</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6</v>
      </c>
      <c r="BC211" s="78" t="str">
        <f>REPLACE(INDEX(GroupVertices[Group],MATCH(Edges[[#This Row],[Vertex 2]],GroupVertices[Vertex],0)),1,1,"")</f>
        <v>4</v>
      </c>
      <c r="BD211" s="48"/>
      <c r="BE211" s="49"/>
      <c r="BF211" s="48"/>
      <c r="BG211" s="49"/>
      <c r="BH211" s="48"/>
      <c r="BI211" s="49"/>
      <c r="BJ211" s="48"/>
      <c r="BK211" s="49"/>
      <c r="BL211" s="48"/>
    </row>
    <row r="212" spans="1:64" ht="15">
      <c r="A212" s="64" t="s">
        <v>300</v>
      </c>
      <c r="B212" s="64" t="s">
        <v>385</v>
      </c>
      <c r="C212" s="65" t="s">
        <v>3916</v>
      </c>
      <c r="D212" s="66">
        <v>4.75</v>
      </c>
      <c r="E212" s="67" t="s">
        <v>136</v>
      </c>
      <c r="F212" s="68">
        <v>29.25</v>
      </c>
      <c r="G212" s="65"/>
      <c r="H212" s="69"/>
      <c r="I212" s="70"/>
      <c r="J212" s="70"/>
      <c r="K212" s="34" t="s">
        <v>65</v>
      </c>
      <c r="L212" s="77">
        <v>212</v>
      </c>
      <c r="M212" s="77"/>
      <c r="N212" s="72"/>
      <c r="O212" s="79" t="s">
        <v>419</v>
      </c>
      <c r="P212" s="81">
        <v>43745.09438657408</v>
      </c>
      <c r="Q212" s="79" t="s">
        <v>515</v>
      </c>
      <c r="R212" s="79"/>
      <c r="S212" s="79"/>
      <c r="T212" s="79" t="s">
        <v>635</v>
      </c>
      <c r="U212" s="79"/>
      <c r="V212" s="82" t="s">
        <v>749</v>
      </c>
      <c r="W212" s="81">
        <v>43745.09438657408</v>
      </c>
      <c r="X212" s="82" t="s">
        <v>883</v>
      </c>
      <c r="Y212" s="79"/>
      <c r="Z212" s="79"/>
      <c r="AA212" s="85" t="s">
        <v>1059</v>
      </c>
      <c r="AB212" s="79"/>
      <c r="AC212" s="79" t="b">
        <v>0</v>
      </c>
      <c r="AD212" s="79">
        <v>0</v>
      </c>
      <c r="AE212" s="85" t="s">
        <v>1166</v>
      </c>
      <c r="AF212" s="79" t="b">
        <v>0</v>
      </c>
      <c r="AG212" s="79" t="s">
        <v>1216</v>
      </c>
      <c r="AH212" s="79"/>
      <c r="AI212" s="85" t="s">
        <v>1166</v>
      </c>
      <c r="AJ212" s="79" t="b">
        <v>0</v>
      </c>
      <c r="AK212" s="79">
        <v>1</v>
      </c>
      <c r="AL212" s="85" t="s">
        <v>1064</v>
      </c>
      <c r="AM212" s="79" t="s">
        <v>1232</v>
      </c>
      <c r="AN212" s="79" t="b">
        <v>0</v>
      </c>
      <c r="AO212" s="85" t="s">
        <v>1064</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6</v>
      </c>
      <c r="BC212" s="78" t="str">
        <f>REPLACE(INDEX(GroupVertices[Group],MATCH(Edges[[#This Row],[Vertex 2]],GroupVertices[Vertex],0)),1,1,"")</f>
        <v>6</v>
      </c>
      <c r="BD212" s="48">
        <v>1</v>
      </c>
      <c r="BE212" s="49">
        <v>5.555555555555555</v>
      </c>
      <c r="BF212" s="48">
        <v>0</v>
      </c>
      <c r="BG212" s="49">
        <v>0</v>
      </c>
      <c r="BH212" s="48">
        <v>0</v>
      </c>
      <c r="BI212" s="49">
        <v>0</v>
      </c>
      <c r="BJ212" s="48">
        <v>17</v>
      </c>
      <c r="BK212" s="49">
        <v>94.44444444444444</v>
      </c>
      <c r="BL212" s="48">
        <v>18</v>
      </c>
    </row>
    <row r="213" spans="1:64" ht="15">
      <c r="A213" s="64" t="s">
        <v>300</v>
      </c>
      <c r="B213" s="64" t="s">
        <v>301</v>
      </c>
      <c r="C213" s="65" t="s">
        <v>3916</v>
      </c>
      <c r="D213" s="66">
        <v>4.75</v>
      </c>
      <c r="E213" s="67" t="s">
        <v>136</v>
      </c>
      <c r="F213" s="68">
        <v>29.25</v>
      </c>
      <c r="G213" s="65"/>
      <c r="H213" s="69"/>
      <c r="I213" s="70"/>
      <c r="J213" s="70"/>
      <c r="K213" s="34" t="s">
        <v>65</v>
      </c>
      <c r="L213" s="77">
        <v>213</v>
      </c>
      <c r="M213" s="77"/>
      <c r="N213" s="72"/>
      <c r="O213" s="79" t="s">
        <v>419</v>
      </c>
      <c r="P213" s="81">
        <v>43745.09438657408</v>
      </c>
      <c r="Q213" s="79" t="s">
        <v>515</v>
      </c>
      <c r="R213" s="79"/>
      <c r="S213" s="79"/>
      <c r="T213" s="79" t="s">
        <v>635</v>
      </c>
      <c r="U213" s="79"/>
      <c r="V213" s="82" t="s">
        <v>749</v>
      </c>
      <c r="W213" s="81">
        <v>43745.09438657408</v>
      </c>
      <c r="X213" s="82" t="s">
        <v>883</v>
      </c>
      <c r="Y213" s="79"/>
      <c r="Z213" s="79"/>
      <c r="AA213" s="85" t="s">
        <v>1059</v>
      </c>
      <c r="AB213" s="79"/>
      <c r="AC213" s="79" t="b">
        <v>0</v>
      </c>
      <c r="AD213" s="79">
        <v>0</v>
      </c>
      <c r="AE213" s="85" t="s">
        <v>1166</v>
      </c>
      <c r="AF213" s="79" t="b">
        <v>0</v>
      </c>
      <c r="AG213" s="79" t="s">
        <v>1216</v>
      </c>
      <c r="AH213" s="79"/>
      <c r="AI213" s="85" t="s">
        <v>1166</v>
      </c>
      <c r="AJ213" s="79" t="b">
        <v>0</v>
      </c>
      <c r="AK213" s="79">
        <v>1</v>
      </c>
      <c r="AL213" s="85" t="s">
        <v>1064</v>
      </c>
      <c r="AM213" s="79" t="s">
        <v>1232</v>
      </c>
      <c r="AN213" s="79" t="b">
        <v>0</v>
      </c>
      <c r="AO213" s="85" t="s">
        <v>1064</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6</v>
      </c>
      <c r="BC213" s="78" t="str">
        <f>REPLACE(INDEX(GroupVertices[Group],MATCH(Edges[[#This Row],[Vertex 2]],GroupVertices[Vertex],0)),1,1,"")</f>
        <v>6</v>
      </c>
      <c r="BD213" s="48"/>
      <c r="BE213" s="49"/>
      <c r="BF213" s="48"/>
      <c r="BG213" s="49"/>
      <c r="BH213" s="48"/>
      <c r="BI213" s="49"/>
      <c r="BJ213" s="48"/>
      <c r="BK213" s="49"/>
      <c r="BL213" s="48"/>
    </row>
    <row r="214" spans="1:64" ht="15">
      <c r="A214" s="64" t="s">
        <v>301</v>
      </c>
      <c r="B214" s="64" t="s">
        <v>358</v>
      </c>
      <c r="C214" s="65" t="s">
        <v>3915</v>
      </c>
      <c r="D214" s="66">
        <v>3</v>
      </c>
      <c r="E214" s="67" t="s">
        <v>132</v>
      </c>
      <c r="F214" s="68">
        <v>35</v>
      </c>
      <c r="G214" s="65"/>
      <c r="H214" s="69"/>
      <c r="I214" s="70"/>
      <c r="J214" s="70"/>
      <c r="K214" s="34" t="s">
        <v>65</v>
      </c>
      <c r="L214" s="77">
        <v>214</v>
      </c>
      <c r="M214" s="77"/>
      <c r="N214" s="72"/>
      <c r="O214" s="79" t="s">
        <v>419</v>
      </c>
      <c r="P214" s="81">
        <v>43736.478425925925</v>
      </c>
      <c r="Q214" s="79" t="s">
        <v>516</v>
      </c>
      <c r="R214" s="79"/>
      <c r="S214" s="79"/>
      <c r="T214" s="79"/>
      <c r="U214" s="79"/>
      <c r="V214" s="82" t="s">
        <v>750</v>
      </c>
      <c r="W214" s="81">
        <v>43736.478425925925</v>
      </c>
      <c r="X214" s="82" t="s">
        <v>884</v>
      </c>
      <c r="Y214" s="79"/>
      <c r="Z214" s="79"/>
      <c r="AA214" s="85" t="s">
        <v>1060</v>
      </c>
      <c r="AB214" s="85" t="s">
        <v>1111</v>
      </c>
      <c r="AC214" s="79" t="b">
        <v>0</v>
      </c>
      <c r="AD214" s="79">
        <v>0</v>
      </c>
      <c r="AE214" s="85" t="s">
        <v>1193</v>
      </c>
      <c r="AF214" s="79" t="b">
        <v>0</v>
      </c>
      <c r="AG214" s="79" t="s">
        <v>1216</v>
      </c>
      <c r="AH214" s="79"/>
      <c r="AI214" s="85" t="s">
        <v>1166</v>
      </c>
      <c r="AJ214" s="79" t="b">
        <v>0</v>
      </c>
      <c r="AK214" s="79">
        <v>0</v>
      </c>
      <c r="AL214" s="85" t="s">
        <v>1166</v>
      </c>
      <c r="AM214" s="79" t="s">
        <v>1232</v>
      </c>
      <c r="AN214" s="79" t="b">
        <v>0</v>
      </c>
      <c r="AO214" s="85" t="s">
        <v>1111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6</v>
      </c>
      <c r="BC214" s="78" t="str">
        <f>REPLACE(INDEX(GroupVertices[Group],MATCH(Edges[[#This Row],[Vertex 2]],GroupVertices[Vertex],0)),1,1,"")</f>
        <v>6</v>
      </c>
      <c r="BD214" s="48"/>
      <c r="BE214" s="49"/>
      <c r="BF214" s="48"/>
      <c r="BG214" s="49"/>
      <c r="BH214" s="48"/>
      <c r="BI214" s="49"/>
      <c r="BJ214" s="48"/>
      <c r="BK214" s="49"/>
      <c r="BL214" s="48"/>
    </row>
    <row r="215" spans="1:64" ht="15">
      <c r="A215" s="64" t="s">
        <v>301</v>
      </c>
      <c r="B215" s="64" t="s">
        <v>386</v>
      </c>
      <c r="C215" s="65" t="s">
        <v>3915</v>
      </c>
      <c r="D215" s="66">
        <v>3</v>
      </c>
      <c r="E215" s="67" t="s">
        <v>132</v>
      </c>
      <c r="F215" s="68">
        <v>35</v>
      </c>
      <c r="G215" s="65"/>
      <c r="H215" s="69"/>
      <c r="I215" s="70"/>
      <c r="J215" s="70"/>
      <c r="K215" s="34" t="s">
        <v>65</v>
      </c>
      <c r="L215" s="77">
        <v>215</v>
      </c>
      <c r="M215" s="77"/>
      <c r="N215" s="72"/>
      <c r="O215" s="79" t="s">
        <v>419</v>
      </c>
      <c r="P215" s="81">
        <v>43736.478425925925</v>
      </c>
      <c r="Q215" s="79" t="s">
        <v>516</v>
      </c>
      <c r="R215" s="79"/>
      <c r="S215" s="79"/>
      <c r="T215" s="79"/>
      <c r="U215" s="79"/>
      <c r="V215" s="82" t="s">
        <v>750</v>
      </c>
      <c r="W215" s="81">
        <v>43736.478425925925</v>
      </c>
      <c r="X215" s="82" t="s">
        <v>884</v>
      </c>
      <c r="Y215" s="79"/>
      <c r="Z215" s="79"/>
      <c r="AA215" s="85" t="s">
        <v>1060</v>
      </c>
      <c r="AB215" s="85" t="s">
        <v>1111</v>
      </c>
      <c r="AC215" s="79" t="b">
        <v>0</v>
      </c>
      <c r="AD215" s="79">
        <v>0</v>
      </c>
      <c r="AE215" s="85" t="s">
        <v>1193</v>
      </c>
      <c r="AF215" s="79" t="b">
        <v>0</v>
      </c>
      <c r="AG215" s="79" t="s">
        <v>1216</v>
      </c>
      <c r="AH215" s="79"/>
      <c r="AI215" s="85" t="s">
        <v>1166</v>
      </c>
      <c r="AJ215" s="79" t="b">
        <v>0</v>
      </c>
      <c r="AK215" s="79">
        <v>0</v>
      </c>
      <c r="AL215" s="85" t="s">
        <v>1166</v>
      </c>
      <c r="AM215" s="79" t="s">
        <v>1232</v>
      </c>
      <c r="AN215" s="79" t="b">
        <v>0</v>
      </c>
      <c r="AO215" s="85" t="s">
        <v>1111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6</v>
      </c>
      <c r="BC215" s="78" t="str">
        <f>REPLACE(INDEX(GroupVertices[Group],MATCH(Edges[[#This Row],[Vertex 2]],GroupVertices[Vertex],0)),1,1,"")</f>
        <v>6</v>
      </c>
      <c r="BD215" s="48">
        <v>1</v>
      </c>
      <c r="BE215" s="49">
        <v>4</v>
      </c>
      <c r="BF215" s="48">
        <v>0</v>
      </c>
      <c r="BG215" s="49">
        <v>0</v>
      </c>
      <c r="BH215" s="48">
        <v>0</v>
      </c>
      <c r="BI215" s="49">
        <v>0</v>
      </c>
      <c r="BJ215" s="48">
        <v>24</v>
      </c>
      <c r="BK215" s="49">
        <v>96</v>
      </c>
      <c r="BL215" s="48">
        <v>25</v>
      </c>
    </row>
    <row r="216" spans="1:64" ht="15">
      <c r="A216" s="64" t="s">
        <v>301</v>
      </c>
      <c r="B216" s="64" t="s">
        <v>387</v>
      </c>
      <c r="C216" s="65" t="s">
        <v>3915</v>
      </c>
      <c r="D216" s="66">
        <v>3</v>
      </c>
      <c r="E216" s="67" t="s">
        <v>132</v>
      </c>
      <c r="F216" s="68">
        <v>35</v>
      </c>
      <c r="G216" s="65"/>
      <c r="H216" s="69"/>
      <c r="I216" s="70"/>
      <c r="J216" s="70"/>
      <c r="K216" s="34" t="s">
        <v>65</v>
      </c>
      <c r="L216" s="77">
        <v>216</v>
      </c>
      <c r="M216" s="77"/>
      <c r="N216" s="72"/>
      <c r="O216" s="79" t="s">
        <v>419</v>
      </c>
      <c r="P216" s="81">
        <v>43745.09701388889</v>
      </c>
      <c r="Q216" s="79" t="s">
        <v>517</v>
      </c>
      <c r="R216" s="79"/>
      <c r="S216" s="79"/>
      <c r="T216" s="79"/>
      <c r="U216" s="79"/>
      <c r="V216" s="82" t="s">
        <v>750</v>
      </c>
      <c r="W216" s="81">
        <v>43745.09701388889</v>
      </c>
      <c r="X216" s="82" t="s">
        <v>885</v>
      </c>
      <c r="Y216" s="79"/>
      <c r="Z216" s="79"/>
      <c r="AA216" s="85" t="s">
        <v>1061</v>
      </c>
      <c r="AB216" s="85" t="s">
        <v>1063</v>
      </c>
      <c r="AC216" s="79" t="b">
        <v>0</v>
      </c>
      <c r="AD216" s="79">
        <v>0</v>
      </c>
      <c r="AE216" s="85" t="s">
        <v>1193</v>
      </c>
      <c r="AF216" s="79" t="b">
        <v>0</v>
      </c>
      <c r="AG216" s="79" t="s">
        <v>1216</v>
      </c>
      <c r="AH216" s="79"/>
      <c r="AI216" s="85" t="s">
        <v>1166</v>
      </c>
      <c r="AJ216" s="79" t="b">
        <v>0</v>
      </c>
      <c r="AK216" s="79">
        <v>0</v>
      </c>
      <c r="AL216" s="85" t="s">
        <v>1166</v>
      </c>
      <c r="AM216" s="79" t="s">
        <v>1232</v>
      </c>
      <c r="AN216" s="79" t="b">
        <v>0</v>
      </c>
      <c r="AO216" s="85" t="s">
        <v>1063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6</v>
      </c>
      <c r="BC216" s="78" t="str">
        <f>REPLACE(INDEX(GroupVertices[Group],MATCH(Edges[[#This Row],[Vertex 2]],GroupVertices[Vertex],0)),1,1,"")</f>
        <v>6</v>
      </c>
      <c r="BD216" s="48">
        <v>0</v>
      </c>
      <c r="BE216" s="49">
        <v>0</v>
      </c>
      <c r="BF216" s="48">
        <v>0</v>
      </c>
      <c r="BG216" s="49">
        <v>0</v>
      </c>
      <c r="BH216" s="48">
        <v>0</v>
      </c>
      <c r="BI216" s="49">
        <v>0</v>
      </c>
      <c r="BJ216" s="48">
        <v>5</v>
      </c>
      <c r="BK216" s="49">
        <v>100</v>
      </c>
      <c r="BL216" s="48">
        <v>5</v>
      </c>
    </row>
    <row r="217" spans="1:64" ht="15">
      <c r="A217" s="64" t="s">
        <v>301</v>
      </c>
      <c r="B217" s="64" t="s">
        <v>384</v>
      </c>
      <c r="C217" s="65" t="s">
        <v>3917</v>
      </c>
      <c r="D217" s="66">
        <v>6.5</v>
      </c>
      <c r="E217" s="67" t="s">
        <v>136</v>
      </c>
      <c r="F217" s="68">
        <v>23.5</v>
      </c>
      <c r="G217" s="65"/>
      <c r="H217" s="69"/>
      <c r="I217" s="70"/>
      <c r="J217" s="70"/>
      <c r="K217" s="34" t="s">
        <v>65</v>
      </c>
      <c r="L217" s="77">
        <v>217</v>
      </c>
      <c r="M217" s="77"/>
      <c r="N217" s="72"/>
      <c r="O217" s="79" t="s">
        <v>419</v>
      </c>
      <c r="P217" s="81">
        <v>43745.09149305556</v>
      </c>
      <c r="Q217" s="79" t="s">
        <v>518</v>
      </c>
      <c r="R217" s="79"/>
      <c r="S217" s="79"/>
      <c r="T217" s="79" t="s">
        <v>635</v>
      </c>
      <c r="U217" s="82" t="s">
        <v>660</v>
      </c>
      <c r="V217" s="82" t="s">
        <v>660</v>
      </c>
      <c r="W217" s="81">
        <v>43745.09149305556</v>
      </c>
      <c r="X217" s="82" t="s">
        <v>886</v>
      </c>
      <c r="Y217" s="79"/>
      <c r="Z217" s="79"/>
      <c r="AA217" s="85" t="s">
        <v>1062</v>
      </c>
      <c r="AB217" s="85" t="s">
        <v>1064</v>
      </c>
      <c r="AC217" s="79" t="b">
        <v>0</v>
      </c>
      <c r="AD217" s="79">
        <v>1</v>
      </c>
      <c r="AE217" s="85" t="s">
        <v>1193</v>
      </c>
      <c r="AF217" s="79" t="b">
        <v>0</v>
      </c>
      <c r="AG217" s="79" t="s">
        <v>1216</v>
      </c>
      <c r="AH217" s="79"/>
      <c r="AI217" s="85" t="s">
        <v>1166</v>
      </c>
      <c r="AJ217" s="79" t="b">
        <v>0</v>
      </c>
      <c r="AK217" s="79">
        <v>1</v>
      </c>
      <c r="AL217" s="85" t="s">
        <v>1166</v>
      </c>
      <c r="AM217" s="79" t="s">
        <v>1232</v>
      </c>
      <c r="AN217" s="79" t="b">
        <v>0</v>
      </c>
      <c r="AO217" s="85" t="s">
        <v>1064</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6</v>
      </c>
      <c r="BC217" s="78" t="str">
        <f>REPLACE(INDEX(GroupVertices[Group],MATCH(Edges[[#This Row],[Vertex 2]],GroupVertices[Vertex],0)),1,1,"")</f>
        <v>6</v>
      </c>
      <c r="BD217" s="48"/>
      <c r="BE217" s="49"/>
      <c r="BF217" s="48"/>
      <c r="BG217" s="49"/>
      <c r="BH217" s="48"/>
      <c r="BI217" s="49"/>
      <c r="BJ217" s="48"/>
      <c r="BK217" s="49"/>
      <c r="BL217" s="48"/>
    </row>
    <row r="218" spans="1:64" ht="15">
      <c r="A218" s="64" t="s">
        <v>301</v>
      </c>
      <c r="B218" s="64" t="s">
        <v>384</v>
      </c>
      <c r="C218" s="65" t="s">
        <v>3917</v>
      </c>
      <c r="D218" s="66">
        <v>6.5</v>
      </c>
      <c r="E218" s="67" t="s">
        <v>136</v>
      </c>
      <c r="F218" s="68">
        <v>23.5</v>
      </c>
      <c r="G218" s="65"/>
      <c r="H218" s="69"/>
      <c r="I218" s="70"/>
      <c r="J218" s="70"/>
      <c r="K218" s="34" t="s">
        <v>65</v>
      </c>
      <c r="L218" s="77">
        <v>218</v>
      </c>
      <c r="M218" s="77"/>
      <c r="N218" s="72"/>
      <c r="O218" s="79" t="s">
        <v>419</v>
      </c>
      <c r="P218" s="81">
        <v>43745.09685185185</v>
      </c>
      <c r="Q218" s="79" t="s">
        <v>519</v>
      </c>
      <c r="R218" s="79"/>
      <c r="S218" s="79"/>
      <c r="T218" s="79"/>
      <c r="U218" s="79"/>
      <c r="V218" s="82" t="s">
        <v>750</v>
      </c>
      <c r="W218" s="81">
        <v>43745.09685185185</v>
      </c>
      <c r="X218" s="82" t="s">
        <v>887</v>
      </c>
      <c r="Y218" s="79"/>
      <c r="Z218" s="79"/>
      <c r="AA218" s="85" t="s">
        <v>1063</v>
      </c>
      <c r="AB218" s="85" t="s">
        <v>1062</v>
      </c>
      <c r="AC218" s="79" t="b">
        <v>0</v>
      </c>
      <c r="AD218" s="79">
        <v>0</v>
      </c>
      <c r="AE218" s="85" t="s">
        <v>1193</v>
      </c>
      <c r="AF218" s="79" t="b">
        <v>0</v>
      </c>
      <c r="AG218" s="79" t="s">
        <v>1216</v>
      </c>
      <c r="AH218" s="79"/>
      <c r="AI218" s="85" t="s">
        <v>1166</v>
      </c>
      <c r="AJ218" s="79" t="b">
        <v>0</v>
      </c>
      <c r="AK218" s="79">
        <v>0</v>
      </c>
      <c r="AL218" s="85" t="s">
        <v>1166</v>
      </c>
      <c r="AM218" s="79" t="s">
        <v>1232</v>
      </c>
      <c r="AN218" s="79" t="b">
        <v>0</v>
      </c>
      <c r="AO218" s="85" t="s">
        <v>1062</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6</v>
      </c>
      <c r="BC218" s="78" t="str">
        <f>REPLACE(INDEX(GroupVertices[Group],MATCH(Edges[[#This Row],[Vertex 2]],GroupVertices[Vertex],0)),1,1,"")</f>
        <v>6</v>
      </c>
      <c r="BD218" s="48"/>
      <c r="BE218" s="49"/>
      <c r="BF218" s="48"/>
      <c r="BG218" s="49"/>
      <c r="BH218" s="48"/>
      <c r="BI218" s="49"/>
      <c r="BJ218" s="48"/>
      <c r="BK218" s="49"/>
      <c r="BL218" s="48"/>
    </row>
    <row r="219" spans="1:64" ht="15">
      <c r="A219" s="64" t="s">
        <v>301</v>
      </c>
      <c r="B219" s="64" t="s">
        <v>384</v>
      </c>
      <c r="C219" s="65" t="s">
        <v>3917</v>
      </c>
      <c r="D219" s="66">
        <v>6.5</v>
      </c>
      <c r="E219" s="67" t="s">
        <v>136</v>
      </c>
      <c r="F219" s="68">
        <v>23.5</v>
      </c>
      <c r="G219" s="65"/>
      <c r="H219" s="69"/>
      <c r="I219" s="70"/>
      <c r="J219" s="70"/>
      <c r="K219" s="34" t="s">
        <v>65</v>
      </c>
      <c r="L219" s="77">
        <v>219</v>
      </c>
      <c r="M219" s="77"/>
      <c r="N219" s="72"/>
      <c r="O219" s="79" t="s">
        <v>419</v>
      </c>
      <c r="P219" s="81">
        <v>43745.09701388889</v>
      </c>
      <c r="Q219" s="79" t="s">
        <v>517</v>
      </c>
      <c r="R219" s="79"/>
      <c r="S219" s="79"/>
      <c r="T219" s="79"/>
      <c r="U219" s="79"/>
      <c r="V219" s="82" t="s">
        <v>750</v>
      </c>
      <c r="W219" s="81">
        <v>43745.09701388889</v>
      </c>
      <c r="X219" s="82" t="s">
        <v>885</v>
      </c>
      <c r="Y219" s="79"/>
      <c r="Z219" s="79"/>
      <c r="AA219" s="85" t="s">
        <v>1061</v>
      </c>
      <c r="AB219" s="85" t="s">
        <v>1063</v>
      </c>
      <c r="AC219" s="79" t="b">
        <v>0</v>
      </c>
      <c r="AD219" s="79">
        <v>0</v>
      </c>
      <c r="AE219" s="85" t="s">
        <v>1193</v>
      </c>
      <c r="AF219" s="79" t="b">
        <v>0</v>
      </c>
      <c r="AG219" s="79" t="s">
        <v>1216</v>
      </c>
      <c r="AH219" s="79"/>
      <c r="AI219" s="85" t="s">
        <v>1166</v>
      </c>
      <c r="AJ219" s="79" t="b">
        <v>0</v>
      </c>
      <c r="AK219" s="79">
        <v>0</v>
      </c>
      <c r="AL219" s="85" t="s">
        <v>1166</v>
      </c>
      <c r="AM219" s="79" t="s">
        <v>1232</v>
      </c>
      <c r="AN219" s="79" t="b">
        <v>0</v>
      </c>
      <c r="AO219" s="85" t="s">
        <v>1063</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6</v>
      </c>
      <c r="BC219" s="78" t="str">
        <f>REPLACE(INDEX(GroupVertices[Group],MATCH(Edges[[#This Row],[Vertex 2]],GroupVertices[Vertex],0)),1,1,"")</f>
        <v>6</v>
      </c>
      <c r="BD219" s="48"/>
      <c r="BE219" s="49"/>
      <c r="BF219" s="48"/>
      <c r="BG219" s="49"/>
      <c r="BH219" s="48"/>
      <c r="BI219" s="49"/>
      <c r="BJ219" s="48"/>
      <c r="BK219" s="49"/>
      <c r="BL219" s="48"/>
    </row>
    <row r="220" spans="1:64" ht="15">
      <c r="A220" s="64" t="s">
        <v>301</v>
      </c>
      <c r="B220" s="64" t="s">
        <v>385</v>
      </c>
      <c r="C220" s="65" t="s">
        <v>3918</v>
      </c>
      <c r="D220" s="66">
        <v>8.25</v>
      </c>
      <c r="E220" s="67" t="s">
        <v>136</v>
      </c>
      <c r="F220" s="68">
        <v>17.75</v>
      </c>
      <c r="G220" s="65"/>
      <c r="H220" s="69"/>
      <c r="I220" s="70"/>
      <c r="J220" s="70"/>
      <c r="K220" s="34" t="s">
        <v>65</v>
      </c>
      <c r="L220" s="77">
        <v>220</v>
      </c>
      <c r="M220" s="77"/>
      <c r="N220" s="72"/>
      <c r="O220" s="79" t="s">
        <v>420</v>
      </c>
      <c r="P220" s="81">
        <v>43745.085011574076</v>
      </c>
      <c r="Q220" s="79" t="s">
        <v>520</v>
      </c>
      <c r="R220" s="79"/>
      <c r="S220" s="79"/>
      <c r="T220" s="79" t="s">
        <v>635</v>
      </c>
      <c r="U220" s="82" t="s">
        <v>661</v>
      </c>
      <c r="V220" s="82" t="s">
        <v>661</v>
      </c>
      <c r="W220" s="81">
        <v>43745.085011574076</v>
      </c>
      <c r="X220" s="82" t="s">
        <v>888</v>
      </c>
      <c r="Y220" s="79"/>
      <c r="Z220" s="79"/>
      <c r="AA220" s="85" t="s">
        <v>1064</v>
      </c>
      <c r="AB220" s="85" t="s">
        <v>1151</v>
      </c>
      <c r="AC220" s="79" t="b">
        <v>0</v>
      </c>
      <c r="AD220" s="79">
        <v>1</v>
      </c>
      <c r="AE220" s="85" t="s">
        <v>1193</v>
      </c>
      <c r="AF220" s="79" t="b">
        <v>0</v>
      </c>
      <c r="AG220" s="79" t="s">
        <v>1216</v>
      </c>
      <c r="AH220" s="79"/>
      <c r="AI220" s="85" t="s">
        <v>1166</v>
      </c>
      <c r="AJ220" s="79" t="b">
        <v>0</v>
      </c>
      <c r="AK220" s="79">
        <v>1</v>
      </c>
      <c r="AL220" s="85" t="s">
        <v>1166</v>
      </c>
      <c r="AM220" s="79" t="s">
        <v>1232</v>
      </c>
      <c r="AN220" s="79" t="b">
        <v>0</v>
      </c>
      <c r="AO220" s="85" t="s">
        <v>1151</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6</v>
      </c>
      <c r="BC220" s="78" t="str">
        <f>REPLACE(INDEX(GroupVertices[Group],MATCH(Edges[[#This Row],[Vertex 2]],GroupVertices[Vertex],0)),1,1,"")</f>
        <v>6</v>
      </c>
      <c r="BD220" s="48">
        <v>1</v>
      </c>
      <c r="BE220" s="49">
        <v>6.25</v>
      </c>
      <c r="BF220" s="48">
        <v>0</v>
      </c>
      <c r="BG220" s="49">
        <v>0</v>
      </c>
      <c r="BH220" s="48">
        <v>0</v>
      </c>
      <c r="BI220" s="49">
        <v>0</v>
      </c>
      <c r="BJ220" s="48">
        <v>15</v>
      </c>
      <c r="BK220" s="49">
        <v>93.75</v>
      </c>
      <c r="BL220" s="48">
        <v>16</v>
      </c>
    </row>
    <row r="221" spans="1:64" ht="15">
      <c r="A221" s="64" t="s">
        <v>301</v>
      </c>
      <c r="B221" s="64" t="s">
        <v>385</v>
      </c>
      <c r="C221" s="65" t="s">
        <v>3918</v>
      </c>
      <c r="D221" s="66">
        <v>8.25</v>
      </c>
      <c r="E221" s="67" t="s">
        <v>136</v>
      </c>
      <c r="F221" s="68">
        <v>17.75</v>
      </c>
      <c r="G221" s="65"/>
      <c r="H221" s="69"/>
      <c r="I221" s="70"/>
      <c r="J221" s="70"/>
      <c r="K221" s="34" t="s">
        <v>65</v>
      </c>
      <c r="L221" s="77">
        <v>221</v>
      </c>
      <c r="M221" s="77"/>
      <c r="N221" s="72"/>
      <c r="O221" s="79" t="s">
        <v>420</v>
      </c>
      <c r="P221" s="81">
        <v>43745.09149305556</v>
      </c>
      <c r="Q221" s="79" t="s">
        <v>518</v>
      </c>
      <c r="R221" s="79"/>
      <c r="S221" s="79"/>
      <c r="T221" s="79" t="s">
        <v>635</v>
      </c>
      <c r="U221" s="82" t="s">
        <v>660</v>
      </c>
      <c r="V221" s="82" t="s">
        <v>660</v>
      </c>
      <c r="W221" s="81">
        <v>43745.09149305556</v>
      </c>
      <c r="X221" s="82" t="s">
        <v>886</v>
      </c>
      <c r="Y221" s="79"/>
      <c r="Z221" s="79"/>
      <c r="AA221" s="85" t="s">
        <v>1062</v>
      </c>
      <c r="AB221" s="85" t="s">
        <v>1064</v>
      </c>
      <c r="AC221" s="79" t="b">
        <v>0</v>
      </c>
      <c r="AD221" s="79">
        <v>1</v>
      </c>
      <c r="AE221" s="85" t="s">
        <v>1193</v>
      </c>
      <c r="AF221" s="79" t="b">
        <v>0</v>
      </c>
      <c r="AG221" s="79" t="s">
        <v>1216</v>
      </c>
      <c r="AH221" s="79"/>
      <c r="AI221" s="85" t="s">
        <v>1166</v>
      </c>
      <c r="AJ221" s="79" t="b">
        <v>0</v>
      </c>
      <c r="AK221" s="79">
        <v>1</v>
      </c>
      <c r="AL221" s="85" t="s">
        <v>1166</v>
      </c>
      <c r="AM221" s="79" t="s">
        <v>1232</v>
      </c>
      <c r="AN221" s="79" t="b">
        <v>0</v>
      </c>
      <c r="AO221" s="85" t="s">
        <v>1064</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6</v>
      </c>
      <c r="BC221" s="78" t="str">
        <f>REPLACE(INDEX(GroupVertices[Group],MATCH(Edges[[#This Row],[Vertex 2]],GroupVertices[Vertex],0)),1,1,"")</f>
        <v>6</v>
      </c>
      <c r="BD221" s="48">
        <v>0</v>
      </c>
      <c r="BE221" s="49">
        <v>0</v>
      </c>
      <c r="BF221" s="48">
        <v>0</v>
      </c>
      <c r="BG221" s="49">
        <v>0</v>
      </c>
      <c r="BH221" s="48">
        <v>0</v>
      </c>
      <c r="BI221" s="49">
        <v>0</v>
      </c>
      <c r="BJ221" s="48">
        <v>22</v>
      </c>
      <c r="BK221" s="49">
        <v>100</v>
      </c>
      <c r="BL221" s="48">
        <v>22</v>
      </c>
    </row>
    <row r="222" spans="1:64" ht="15">
      <c r="A222" s="64" t="s">
        <v>301</v>
      </c>
      <c r="B222" s="64" t="s">
        <v>385</v>
      </c>
      <c r="C222" s="65" t="s">
        <v>3918</v>
      </c>
      <c r="D222" s="66">
        <v>8.25</v>
      </c>
      <c r="E222" s="67" t="s">
        <v>136</v>
      </c>
      <c r="F222" s="68">
        <v>17.75</v>
      </c>
      <c r="G222" s="65"/>
      <c r="H222" s="69"/>
      <c r="I222" s="70"/>
      <c r="J222" s="70"/>
      <c r="K222" s="34" t="s">
        <v>65</v>
      </c>
      <c r="L222" s="77">
        <v>222</v>
      </c>
      <c r="M222" s="77"/>
      <c r="N222" s="72"/>
      <c r="O222" s="79" t="s">
        <v>420</v>
      </c>
      <c r="P222" s="81">
        <v>43745.09685185185</v>
      </c>
      <c r="Q222" s="79" t="s">
        <v>519</v>
      </c>
      <c r="R222" s="79"/>
      <c r="S222" s="79"/>
      <c r="T222" s="79"/>
      <c r="U222" s="79"/>
      <c r="V222" s="82" t="s">
        <v>750</v>
      </c>
      <c r="W222" s="81">
        <v>43745.09685185185</v>
      </c>
      <c r="X222" s="82" t="s">
        <v>887</v>
      </c>
      <c r="Y222" s="79"/>
      <c r="Z222" s="79"/>
      <c r="AA222" s="85" t="s">
        <v>1063</v>
      </c>
      <c r="AB222" s="85" t="s">
        <v>1062</v>
      </c>
      <c r="AC222" s="79" t="b">
        <v>0</v>
      </c>
      <c r="AD222" s="79">
        <v>0</v>
      </c>
      <c r="AE222" s="85" t="s">
        <v>1193</v>
      </c>
      <c r="AF222" s="79" t="b">
        <v>0</v>
      </c>
      <c r="AG222" s="79" t="s">
        <v>1216</v>
      </c>
      <c r="AH222" s="79"/>
      <c r="AI222" s="85" t="s">
        <v>1166</v>
      </c>
      <c r="AJ222" s="79" t="b">
        <v>0</v>
      </c>
      <c r="AK222" s="79">
        <v>0</v>
      </c>
      <c r="AL222" s="85" t="s">
        <v>1166</v>
      </c>
      <c r="AM222" s="79" t="s">
        <v>1232</v>
      </c>
      <c r="AN222" s="79" t="b">
        <v>0</v>
      </c>
      <c r="AO222" s="85" t="s">
        <v>1062</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6</v>
      </c>
      <c r="BC222" s="78" t="str">
        <f>REPLACE(INDEX(GroupVertices[Group],MATCH(Edges[[#This Row],[Vertex 2]],GroupVertices[Vertex],0)),1,1,"")</f>
        <v>6</v>
      </c>
      <c r="BD222" s="48">
        <v>1</v>
      </c>
      <c r="BE222" s="49">
        <v>10</v>
      </c>
      <c r="BF222" s="48">
        <v>0</v>
      </c>
      <c r="BG222" s="49">
        <v>0</v>
      </c>
      <c r="BH222" s="48">
        <v>0</v>
      </c>
      <c r="BI222" s="49">
        <v>0</v>
      </c>
      <c r="BJ222" s="48">
        <v>9</v>
      </c>
      <c r="BK222" s="49">
        <v>90</v>
      </c>
      <c r="BL222" s="48">
        <v>10</v>
      </c>
    </row>
    <row r="223" spans="1:64" ht="15">
      <c r="A223" s="64" t="s">
        <v>301</v>
      </c>
      <c r="B223" s="64" t="s">
        <v>385</v>
      </c>
      <c r="C223" s="65" t="s">
        <v>3918</v>
      </c>
      <c r="D223" s="66">
        <v>8.25</v>
      </c>
      <c r="E223" s="67" t="s">
        <v>136</v>
      </c>
      <c r="F223" s="68">
        <v>17.75</v>
      </c>
      <c r="G223" s="65"/>
      <c r="H223" s="69"/>
      <c r="I223" s="70"/>
      <c r="J223" s="70"/>
      <c r="K223" s="34" t="s">
        <v>65</v>
      </c>
      <c r="L223" s="77">
        <v>223</v>
      </c>
      <c r="M223" s="77"/>
      <c r="N223" s="72"/>
      <c r="O223" s="79" t="s">
        <v>420</v>
      </c>
      <c r="P223" s="81">
        <v>43745.09701388889</v>
      </c>
      <c r="Q223" s="79" t="s">
        <v>517</v>
      </c>
      <c r="R223" s="79"/>
      <c r="S223" s="79"/>
      <c r="T223" s="79"/>
      <c r="U223" s="79"/>
      <c r="V223" s="82" t="s">
        <v>750</v>
      </c>
      <c r="W223" s="81">
        <v>43745.09701388889</v>
      </c>
      <c r="X223" s="82" t="s">
        <v>885</v>
      </c>
      <c r="Y223" s="79"/>
      <c r="Z223" s="79"/>
      <c r="AA223" s="85" t="s">
        <v>1061</v>
      </c>
      <c r="AB223" s="85" t="s">
        <v>1063</v>
      </c>
      <c r="AC223" s="79" t="b">
        <v>0</v>
      </c>
      <c r="AD223" s="79">
        <v>0</v>
      </c>
      <c r="AE223" s="85" t="s">
        <v>1193</v>
      </c>
      <c r="AF223" s="79" t="b">
        <v>0</v>
      </c>
      <c r="AG223" s="79" t="s">
        <v>1216</v>
      </c>
      <c r="AH223" s="79"/>
      <c r="AI223" s="85" t="s">
        <v>1166</v>
      </c>
      <c r="AJ223" s="79" t="b">
        <v>0</v>
      </c>
      <c r="AK223" s="79">
        <v>0</v>
      </c>
      <c r="AL223" s="85" t="s">
        <v>1166</v>
      </c>
      <c r="AM223" s="79" t="s">
        <v>1232</v>
      </c>
      <c r="AN223" s="79" t="b">
        <v>0</v>
      </c>
      <c r="AO223" s="85" t="s">
        <v>1063</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6</v>
      </c>
      <c r="BC223" s="78" t="str">
        <f>REPLACE(INDEX(GroupVertices[Group],MATCH(Edges[[#This Row],[Vertex 2]],GroupVertices[Vertex],0)),1,1,"")</f>
        <v>6</v>
      </c>
      <c r="BD223" s="48"/>
      <c r="BE223" s="49"/>
      <c r="BF223" s="48"/>
      <c r="BG223" s="49"/>
      <c r="BH223" s="48"/>
      <c r="BI223" s="49"/>
      <c r="BJ223" s="48"/>
      <c r="BK223" s="49"/>
      <c r="BL223" s="48"/>
    </row>
    <row r="224" spans="1:64" ht="15">
      <c r="A224" s="64" t="s">
        <v>302</v>
      </c>
      <c r="B224" s="64" t="s">
        <v>388</v>
      </c>
      <c r="C224" s="65" t="s">
        <v>3915</v>
      </c>
      <c r="D224" s="66">
        <v>3</v>
      </c>
      <c r="E224" s="67" t="s">
        <v>132</v>
      </c>
      <c r="F224" s="68">
        <v>35</v>
      </c>
      <c r="G224" s="65"/>
      <c r="H224" s="69"/>
      <c r="I224" s="70"/>
      <c r="J224" s="70"/>
      <c r="K224" s="34" t="s">
        <v>65</v>
      </c>
      <c r="L224" s="77">
        <v>224</v>
      </c>
      <c r="M224" s="77"/>
      <c r="N224" s="72"/>
      <c r="O224" s="79" t="s">
        <v>420</v>
      </c>
      <c r="P224" s="81">
        <v>43745.329189814816</v>
      </c>
      <c r="Q224" s="79" t="s">
        <v>521</v>
      </c>
      <c r="R224" s="79"/>
      <c r="S224" s="79"/>
      <c r="T224" s="79"/>
      <c r="U224" s="79"/>
      <c r="V224" s="82" t="s">
        <v>751</v>
      </c>
      <c r="W224" s="81">
        <v>43745.329189814816</v>
      </c>
      <c r="X224" s="82" t="s">
        <v>889</v>
      </c>
      <c r="Y224" s="79"/>
      <c r="Z224" s="79"/>
      <c r="AA224" s="85" t="s">
        <v>1065</v>
      </c>
      <c r="AB224" s="85" t="s">
        <v>1152</v>
      </c>
      <c r="AC224" s="79" t="b">
        <v>0</v>
      </c>
      <c r="AD224" s="79">
        <v>1</v>
      </c>
      <c r="AE224" s="85" t="s">
        <v>1198</v>
      </c>
      <c r="AF224" s="79" t="b">
        <v>0</v>
      </c>
      <c r="AG224" s="79" t="s">
        <v>1224</v>
      </c>
      <c r="AH224" s="79"/>
      <c r="AI224" s="85" t="s">
        <v>1166</v>
      </c>
      <c r="AJ224" s="79" t="b">
        <v>0</v>
      </c>
      <c r="AK224" s="79">
        <v>0</v>
      </c>
      <c r="AL224" s="85" t="s">
        <v>1166</v>
      </c>
      <c r="AM224" s="79" t="s">
        <v>1232</v>
      </c>
      <c r="AN224" s="79" t="b">
        <v>0</v>
      </c>
      <c r="AO224" s="85" t="s">
        <v>1152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25</v>
      </c>
      <c r="BC224" s="78" t="str">
        <f>REPLACE(INDEX(GroupVertices[Group],MATCH(Edges[[#This Row],[Vertex 2]],GroupVertices[Vertex],0)),1,1,"")</f>
        <v>25</v>
      </c>
      <c r="BD224" s="48">
        <v>0</v>
      </c>
      <c r="BE224" s="49">
        <v>0</v>
      </c>
      <c r="BF224" s="48">
        <v>1</v>
      </c>
      <c r="BG224" s="49">
        <v>2.5641025641025643</v>
      </c>
      <c r="BH224" s="48">
        <v>0</v>
      </c>
      <c r="BI224" s="49">
        <v>0</v>
      </c>
      <c r="BJ224" s="48">
        <v>38</v>
      </c>
      <c r="BK224" s="49">
        <v>97.43589743589743</v>
      </c>
      <c r="BL224" s="48">
        <v>39</v>
      </c>
    </row>
    <row r="225" spans="1:64" ht="15">
      <c r="A225" s="64" t="s">
        <v>303</v>
      </c>
      <c r="B225" s="64" t="s">
        <v>389</v>
      </c>
      <c r="C225" s="65" t="s">
        <v>3915</v>
      </c>
      <c r="D225" s="66">
        <v>3</v>
      </c>
      <c r="E225" s="67" t="s">
        <v>132</v>
      </c>
      <c r="F225" s="68">
        <v>35</v>
      </c>
      <c r="G225" s="65"/>
      <c r="H225" s="69"/>
      <c r="I225" s="70"/>
      <c r="J225" s="70"/>
      <c r="K225" s="34" t="s">
        <v>65</v>
      </c>
      <c r="L225" s="77">
        <v>225</v>
      </c>
      <c r="M225" s="77"/>
      <c r="N225" s="72"/>
      <c r="O225" s="79" t="s">
        <v>419</v>
      </c>
      <c r="P225" s="81">
        <v>43744.42246527778</v>
      </c>
      <c r="Q225" s="79" t="s">
        <v>522</v>
      </c>
      <c r="R225" s="79"/>
      <c r="S225" s="79"/>
      <c r="T225" s="79"/>
      <c r="U225" s="79"/>
      <c r="V225" s="82" t="s">
        <v>752</v>
      </c>
      <c r="W225" s="81">
        <v>43744.42246527778</v>
      </c>
      <c r="X225" s="82" t="s">
        <v>890</v>
      </c>
      <c r="Y225" s="79"/>
      <c r="Z225" s="79"/>
      <c r="AA225" s="85" t="s">
        <v>1066</v>
      </c>
      <c r="AB225" s="85" t="s">
        <v>1153</v>
      </c>
      <c r="AC225" s="79" t="b">
        <v>0</v>
      </c>
      <c r="AD225" s="79">
        <v>1</v>
      </c>
      <c r="AE225" s="85" t="s">
        <v>1199</v>
      </c>
      <c r="AF225" s="79" t="b">
        <v>0</v>
      </c>
      <c r="AG225" s="79" t="s">
        <v>1224</v>
      </c>
      <c r="AH225" s="79"/>
      <c r="AI225" s="85" t="s">
        <v>1166</v>
      </c>
      <c r="AJ225" s="79" t="b">
        <v>0</v>
      </c>
      <c r="AK225" s="79">
        <v>0</v>
      </c>
      <c r="AL225" s="85" t="s">
        <v>1166</v>
      </c>
      <c r="AM225" s="79" t="s">
        <v>1232</v>
      </c>
      <c r="AN225" s="79" t="b">
        <v>0</v>
      </c>
      <c r="AO225" s="85" t="s">
        <v>1153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12</v>
      </c>
      <c r="BC225" s="78" t="str">
        <f>REPLACE(INDEX(GroupVertices[Group],MATCH(Edges[[#This Row],[Vertex 2]],GroupVertices[Vertex],0)),1,1,"")</f>
        <v>12</v>
      </c>
      <c r="BD225" s="48"/>
      <c r="BE225" s="49"/>
      <c r="BF225" s="48"/>
      <c r="BG225" s="49"/>
      <c r="BH225" s="48"/>
      <c r="BI225" s="49"/>
      <c r="BJ225" s="48"/>
      <c r="BK225" s="49"/>
      <c r="BL225" s="48"/>
    </row>
    <row r="226" spans="1:64" ht="15">
      <c r="A226" s="64" t="s">
        <v>303</v>
      </c>
      <c r="B226" s="64" t="s">
        <v>304</v>
      </c>
      <c r="C226" s="65" t="s">
        <v>3915</v>
      </c>
      <c r="D226" s="66">
        <v>3</v>
      </c>
      <c r="E226" s="67" t="s">
        <v>132</v>
      </c>
      <c r="F226" s="68">
        <v>35</v>
      </c>
      <c r="G226" s="65"/>
      <c r="H226" s="69"/>
      <c r="I226" s="70"/>
      <c r="J226" s="70"/>
      <c r="K226" s="34" t="s">
        <v>66</v>
      </c>
      <c r="L226" s="77">
        <v>226</v>
      </c>
      <c r="M226" s="77"/>
      <c r="N226" s="72"/>
      <c r="O226" s="79" t="s">
        <v>420</v>
      </c>
      <c r="P226" s="81">
        <v>43744.42246527778</v>
      </c>
      <c r="Q226" s="79" t="s">
        <v>522</v>
      </c>
      <c r="R226" s="79"/>
      <c r="S226" s="79"/>
      <c r="T226" s="79"/>
      <c r="U226" s="79"/>
      <c r="V226" s="82" t="s">
        <v>752</v>
      </c>
      <c r="W226" s="81">
        <v>43744.42246527778</v>
      </c>
      <c r="X226" s="82" t="s">
        <v>890</v>
      </c>
      <c r="Y226" s="79"/>
      <c r="Z226" s="79"/>
      <c r="AA226" s="85" t="s">
        <v>1066</v>
      </c>
      <c r="AB226" s="85" t="s">
        <v>1153</v>
      </c>
      <c r="AC226" s="79" t="b">
        <v>0</v>
      </c>
      <c r="AD226" s="79">
        <v>1</v>
      </c>
      <c r="AE226" s="85" t="s">
        <v>1199</v>
      </c>
      <c r="AF226" s="79" t="b">
        <v>0</v>
      </c>
      <c r="AG226" s="79" t="s">
        <v>1224</v>
      </c>
      <c r="AH226" s="79"/>
      <c r="AI226" s="85" t="s">
        <v>1166</v>
      </c>
      <c r="AJ226" s="79" t="b">
        <v>0</v>
      </c>
      <c r="AK226" s="79">
        <v>0</v>
      </c>
      <c r="AL226" s="85" t="s">
        <v>1166</v>
      </c>
      <c r="AM226" s="79" t="s">
        <v>1232</v>
      </c>
      <c r="AN226" s="79" t="b">
        <v>0</v>
      </c>
      <c r="AO226" s="85" t="s">
        <v>1153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12</v>
      </c>
      <c r="BC226" s="78" t="str">
        <f>REPLACE(INDEX(GroupVertices[Group],MATCH(Edges[[#This Row],[Vertex 2]],GroupVertices[Vertex],0)),1,1,"")</f>
        <v>12</v>
      </c>
      <c r="BD226" s="48">
        <v>0</v>
      </c>
      <c r="BE226" s="49">
        <v>0</v>
      </c>
      <c r="BF226" s="48">
        <v>1</v>
      </c>
      <c r="BG226" s="49">
        <v>4.3478260869565215</v>
      </c>
      <c r="BH226" s="48">
        <v>0</v>
      </c>
      <c r="BI226" s="49">
        <v>0</v>
      </c>
      <c r="BJ226" s="48">
        <v>22</v>
      </c>
      <c r="BK226" s="49">
        <v>95.65217391304348</v>
      </c>
      <c r="BL226" s="48">
        <v>23</v>
      </c>
    </row>
    <row r="227" spans="1:64" ht="15">
      <c r="A227" s="64" t="s">
        <v>304</v>
      </c>
      <c r="B227" s="64" t="s">
        <v>303</v>
      </c>
      <c r="C227" s="65" t="s">
        <v>3916</v>
      </c>
      <c r="D227" s="66">
        <v>4.75</v>
      </c>
      <c r="E227" s="67" t="s">
        <v>136</v>
      </c>
      <c r="F227" s="68">
        <v>29.25</v>
      </c>
      <c r="G227" s="65"/>
      <c r="H227" s="69"/>
      <c r="I227" s="70"/>
      <c r="J227" s="70"/>
      <c r="K227" s="34" t="s">
        <v>66</v>
      </c>
      <c r="L227" s="77">
        <v>227</v>
      </c>
      <c r="M227" s="77"/>
      <c r="N227" s="72"/>
      <c r="O227" s="79" t="s">
        <v>419</v>
      </c>
      <c r="P227" s="81">
        <v>43744.36651620371</v>
      </c>
      <c r="Q227" s="79" t="s">
        <v>523</v>
      </c>
      <c r="R227" s="79"/>
      <c r="S227" s="79"/>
      <c r="T227" s="79"/>
      <c r="U227" s="79"/>
      <c r="V227" s="82" t="s">
        <v>753</v>
      </c>
      <c r="W227" s="81">
        <v>43744.36651620371</v>
      </c>
      <c r="X227" s="82" t="s">
        <v>891</v>
      </c>
      <c r="Y227" s="79"/>
      <c r="Z227" s="79"/>
      <c r="AA227" s="85" t="s">
        <v>1067</v>
      </c>
      <c r="AB227" s="85" t="s">
        <v>1153</v>
      </c>
      <c r="AC227" s="79" t="b">
        <v>0</v>
      </c>
      <c r="AD227" s="79">
        <v>2</v>
      </c>
      <c r="AE227" s="85" t="s">
        <v>1199</v>
      </c>
      <c r="AF227" s="79" t="b">
        <v>0</v>
      </c>
      <c r="AG227" s="79" t="s">
        <v>1224</v>
      </c>
      <c r="AH227" s="79"/>
      <c r="AI227" s="85" t="s">
        <v>1166</v>
      </c>
      <c r="AJ227" s="79" t="b">
        <v>0</v>
      </c>
      <c r="AK227" s="79">
        <v>0</v>
      </c>
      <c r="AL227" s="85" t="s">
        <v>1166</v>
      </c>
      <c r="AM227" s="79" t="s">
        <v>1233</v>
      </c>
      <c r="AN227" s="79" t="b">
        <v>0</v>
      </c>
      <c r="AO227" s="85" t="s">
        <v>1153</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12</v>
      </c>
      <c r="BC227" s="78" t="str">
        <f>REPLACE(INDEX(GroupVertices[Group],MATCH(Edges[[#This Row],[Vertex 2]],GroupVertices[Vertex],0)),1,1,"")</f>
        <v>12</v>
      </c>
      <c r="BD227" s="48"/>
      <c r="BE227" s="49"/>
      <c r="BF227" s="48"/>
      <c r="BG227" s="49"/>
      <c r="BH227" s="48"/>
      <c r="BI227" s="49"/>
      <c r="BJ227" s="48"/>
      <c r="BK227" s="49"/>
      <c r="BL227" s="48"/>
    </row>
    <row r="228" spans="1:64" ht="15">
      <c r="A228" s="64" t="s">
        <v>304</v>
      </c>
      <c r="B228" s="64" t="s">
        <v>303</v>
      </c>
      <c r="C228" s="65" t="s">
        <v>3916</v>
      </c>
      <c r="D228" s="66">
        <v>4.75</v>
      </c>
      <c r="E228" s="67" t="s">
        <v>136</v>
      </c>
      <c r="F228" s="68">
        <v>29.25</v>
      </c>
      <c r="G228" s="65"/>
      <c r="H228" s="69"/>
      <c r="I228" s="70"/>
      <c r="J228" s="70"/>
      <c r="K228" s="34" t="s">
        <v>66</v>
      </c>
      <c r="L228" s="77">
        <v>228</v>
      </c>
      <c r="M228" s="77"/>
      <c r="N228" s="72"/>
      <c r="O228" s="79" t="s">
        <v>419</v>
      </c>
      <c r="P228" s="81">
        <v>43744.39372685185</v>
      </c>
      <c r="Q228" s="79" t="s">
        <v>524</v>
      </c>
      <c r="R228" s="79"/>
      <c r="S228" s="79"/>
      <c r="T228" s="79"/>
      <c r="U228" s="79"/>
      <c r="V228" s="82" t="s">
        <v>753</v>
      </c>
      <c r="W228" s="81">
        <v>43744.39372685185</v>
      </c>
      <c r="X228" s="82" t="s">
        <v>892</v>
      </c>
      <c r="Y228" s="79"/>
      <c r="Z228" s="79"/>
      <c r="AA228" s="85" t="s">
        <v>1068</v>
      </c>
      <c r="AB228" s="85" t="s">
        <v>1154</v>
      </c>
      <c r="AC228" s="79" t="b">
        <v>0</v>
      </c>
      <c r="AD228" s="79">
        <v>2</v>
      </c>
      <c r="AE228" s="85" t="s">
        <v>1200</v>
      </c>
      <c r="AF228" s="79" t="b">
        <v>0</v>
      </c>
      <c r="AG228" s="79" t="s">
        <v>1224</v>
      </c>
      <c r="AH228" s="79"/>
      <c r="AI228" s="85" t="s">
        <v>1166</v>
      </c>
      <c r="AJ228" s="79" t="b">
        <v>0</v>
      </c>
      <c r="AK228" s="79">
        <v>0</v>
      </c>
      <c r="AL228" s="85" t="s">
        <v>1166</v>
      </c>
      <c r="AM228" s="79" t="s">
        <v>1233</v>
      </c>
      <c r="AN228" s="79" t="b">
        <v>0</v>
      </c>
      <c r="AO228" s="85" t="s">
        <v>1154</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12</v>
      </c>
      <c r="BC228" s="78" t="str">
        <f>REPLACE(INDEX(GroupVertices[Group],MATCH(Edges[[#This Row],[Vertex 2]],GroupVertices[Vertex],0)),1,1,"")</f>
        <v>12</v>
      </c>
      <c r="BD228" s="48"/>
      <c r="BE228" s="49"/>
      <c r="BF228" s="48"/>
      <c r="BG228" s="49"/>
      <c r="BH228" s="48"/>
      <c r="BI228" s="49"/>
      <c r="BJ228" s="48"/>
      <c r="BK228" s="49"/>
      <c r="BL228" s="48"/>
    </row>
    <row r="229" spans="1:64" ht="15">
      <c r="A229" s="64" t="s">
        <v>304</v>
      </c>
      <c r="B229" s="64" t="s">
        <v>390</v>
      </c>
      <c r="C229" s="65" t="s">
        <v>3915</v>
      </c>
      <c r="D229" s="66">
        <v>3</v>
      </c>
      <c r="E229" s="67" t="s">
        <v>132</v>
      </c>
      <c r="F229" s="68">
        <v>35</v>
      </c>
      <c r="G229" s="65"/>
      <c r="H229" s="69"/>
      <c r="I229" s="70"/>
      <c r="J229" s="70"/>
      <c r="K229" s="34" t="s">
        <v>65</v>
      </c>
      <c r="L229" s="77">
        <v>229</v>
      </c>
      <c r="M229" s="77"/>
      <c r="N229" s="72"/>
      <c r="O229" s="79" t="s">
        <v>419</v>
      </c>
      <c r="P229" s="81">
        <v>43745.401608796295</v>
      </c>
      <c r="Q229" s="79" t="s">
        <v>525</v>
      </c>
      <c r="R229" s="79"/>
      <c r="S229" s="79"/>
      <c r="T229" s="79"/>
      <c r="U229" s="79"/>
      <c r="V229" s="82" t="s">
        <v>753</v>
      </c>
      <c r="W229" s="81">
        <v>43745.401608796295</v>
      </c>
      <c r="X229" s="82" t="s">
        <v>893</v>
      </c>
      <c r="Y229" s="79"/>
      <c r="Z229" s="79"/>
      <c r="AA229" s="85" t="s">
        <v>1069</v>
      </c>
      <c r="AB229" s="85" t="s">
        <v>1070</v>
      </c>
      <c r="AC229" s="79" t="b">
        <v>0</v>
      </c>
      <c r="AD229" s="79">
        <v>0</v>
      </c>
      <c r="AE229" s="85" t="s">
        <v>1201</v>
      </c>
      <c r="AF229" s="79" t="b">
        <v>0</v>
      </c>
      <c r="AG229" s="79" t="s">
        <v>1224</v>
      </c>
      <c r="AH229" s="79"/>
      <c r="AI229" s="85" t="s">
        <v>1166</v>
      </c>
      <c r="AJ229" s="79" t="b">
        <v>0</v>
      </c>
      <c r="AK229" s="79">
        <v>0</v>
      </c>
      <c r="AL229" s="85" t="s">
        <v>1166</v>
      </c>
      <c r="AM229" s="79" t="s">
        <v>1233</v>
      </c>
      <c r="AN229" s="79" t="b">
        <v>0</v>
      </c>
      <c r="AO229" s="85" t="s">
        <v>1070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12</v>
      </c>
      <c r="BC229" s="78" t="str">
        <f>REPLACE(INDEX(GroupVertices[Group],MATCH(Edges[[#This Row],[Vertex 2]],GroupVertices[Vertex],0)),1,1,"")</f>
        <v>12</v>
      </c>
      <c r="BD229" s="48"/>
      <c r="BE229" s="49"/>
      <c r="BF229" s="48"/>
      <c r="BG229" s="49"/>
      <c r="BH229" s="48"/>
      <c r="BI229" s="49"/>
      <c r="BJ229" s="48"/>
      <c r="BK229" s="49"/>
      <c r="BL229" s="48"/>
    </row>
    <row r="230" spans="1:64" ht="15">
      <c r="A230" s="64" t="s">
        <v>305</v>
      </c>
      <c r="B230" s="64" t="s">
        <v>390</v>
      </c>
      <c r="C230" s="65" t="s">
        <v>3916</v>
      </c>
      <c r="D230" s="66">
        <v>4.75</v>
      </c>
      <c r="E230" s="67" t="s">
        <v>136</v>
      </c>
      <c r="F230" s="68">
        <v>29.25</v>
      </c>
      <c r="G230" s="65"/>
      <c r="H230" s="69"/>
      <c r="I230" s="70"/>
      <c r="J230" s="70"/>
      <c r="K230" s="34" t="s">
        <v>65</v>
      </c>
      <c r="L230" s="77">
        <v>230</v>
      </c>
      <c r="M230" s="77"/>
      <c r="N230" s="72"/>
      <c r="O230" s="79" t="s">
        <v>419</v>
      </c>
      <c r="P230" s="81">
        <v>43745.39765046296</v>
      </c>
      <c r="Q230" s="79" t="s">
        <v>526</v>
      </c>
      <c r="R230" s="82" t="s">
        <v>592</v>
      </c>
      <c r="S230" s="79" t="s">
        <v>616</v>
      </c>
      <c r="T230" s="79"/>
      <c r="U230" s="79"/>
      <c r="V230" s="82" t="s">
        <v>754</v>
      </c>
      <c r="W230" s="81">
        <v>43745.39765046296</v>
      </c>
      <c r="X230" s="82" t="s">
        <v>894</v>
      </c>
      <c r="Y230" s="79"/>
      <c r="Z230" s="79"/>
      <c r="AA230" s="85" t="s">
        <v>1070</v>
      </c>
      <c r="AB230" s="85" t="s">
        <v>1072</v>
      </c>
      <c r="AC230" s="79" t="b">
        <v>0</v>
      </c>
      <c r="AD230" s="79">
        <v>2</v>
      </c>
      <c r="AE230" s="85" t="s">
        <v>1201</v>
      </c>
      <c r="AF230" s="79" t="b">
        <v>0</v>
      </c>
      <c r="AG230" s="79" t="s">
        <v>1224</v>
      </c>
      <c r="AH230" s="79"/>
      <c r="AI230" s="85" t="s">
        <v>1166</v>
      </c>
      <c r="AJ230" s="79" t="b">
        <v>0</v>
      </c>
      <c r="AK230" s="79">
        <v>0</v>
      </c>
      <c r="AL230" s="85" t="s">
        <v>1166</v>
      </c>
      <c r="AM230" s="79" t="s">
        <v>1238</v>
      </c>
      <c r="AN230" s="79" t="b">
        <v>0</v>
      </c>
      <c r="AO230" s="85" t="s">
        <v>1072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12</v>
      </c>
      <c r="BC230" s="78" t="str">
        <f>REPLACE(INDEX(GroupVertices[Group],MATCH(Edges[[#This Row],[Vertex 2]],GroupVertices[Vertex],0)),1,1,"")</f>
        <v>12</v>
      </c>
      <c r="BD230" s="48"/>
      <c r="BE230" s="49"/>
      <c r="BF230" s="48"/>
      <c r="BG230" s="49"/>
      <c r="BH230" s="48"/>
      <c r="BI230" s="49"/>
      <c r="BJ230" s="48"/>
      <c r="BK230" s="49"/>
      <c r="BL230" s="48"/>
    </row>
    <row r="231" spans="1:64" ht="15">
      <c r="A231" s="64" t="s">
        <v>305</v>
      </c>
      <c r="B231" s="64" t="s">
        <v>390</v>
      </c>
      <c r="C231" s="65" t="s">
        <v>3916</v>
      </c>
      <c r="D231" s="66">
        <v>4.75</v>
      </c>
      <c r="E231" s="67" t="s">
        <v>136</v>
      </c>
      <c r="F231" s="68">
        <v>29.25</v>
      </c>
      <c r="G231" s="65"/>
      <c r="H231" s="69"/>
      <c r="I231" s="70"/>
      <c r="J231" s="70"/>
      <c r="K231" s="34" t="s">
        <v>65</v>
      </c>
      <c r="L231" s="77">
        <v>231</v>
      </c>
      <c r="M231" s="77"/>
      <c r="N231" s="72"/>
      <c r="O231" s="79" t="s">
        <v>419</v>
      </c>
      <c r="P231" s="81">
        <v>43745.4165625</v>
      </c>
      <c r="Q231" s="79" t="s">
        <v>527</v>
      </c>
      <c r="R231" s="79"/>
      <c r="S231" s="79"/>
      <c r="T231" s="79"/>
      <c r="U231" s="79"/>
      <c r="V231" s="82" t="s">
        <v>754</v>
      </c>
      <c r="W231" s="81">
        <v>43745.4165625</v>
      </c>
      <c r="X231" s="82" t="s">
        <v>895</v>
      </c>
      <c r="Y231" s="79"/>
      <c r="Z231" s="79"/>
      <c r="AA231" s="85" t="s">
        <v>1071</v>
      </c>
      <c r="AB231" s="85" t="s">
        <v>1069</v>
      </c>
      <c r="AC231" s="79" t="b">
        <v>0</v>
      </c>
      <c r="AD231" s="79">
        <v>1</v>
      </c>
      <c r="AE231" s="85" t="s">
        <v>1199</v>
      </c>
      <c r="AF231" s="79" t="b">
        <v>0</v>
      </c>
      <c r="AG231" s="79" t="s">
        <v>1224</v>
      </c>
      <c r="AH231" s="79"/>
      <c r="AI231" s="85" t="s">
        <v>1166</v>
      </c>
      <c r="AJ231" s="79" t="b">
        <v>0</v>
      </c>
      <c r="AK231" s="79">
        <v>0</v>
      </c>
      <c r="AL231" s="85" t="s">
        <v>1166</v>
      </c>
      <c r="AM231" s="79" t="s">
        <v>1238</v>
      </c>
      <c r="AN231" s="79" t="b">
        <v>0</v>
      </c>
      <c r="AO231" s="85" t="s">
        <v>1069</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12</v>
      </c>
      <c r="BC231" s="78" t="str">
        <f>REPLACE(INDEX(GroupVertices[Group],MATCH(Edges[[#This Row],[Vertex 2]],GroupVertices[Vertex],0)),1,1,"")</f>
        <v>12</v>
      </c>
      <c r="BD231" s="48"/>
      <c r="BE231" s="49"/>
      <c r="BF231" s="48"/>
      <c r="BG231" s="49"/>
      <c r="BH231" s="48"/>
      <c r="BI231" s="49"/>
      <c r="BJ231" s="48"/>
      <c r="BK231" s="49"/>
      <c r="BL231" s="48"/>
    </row>
    <row r="232" spans="1:64" ht="15">
      <c r="A232" s="64" t="s">
        <v>304</v>
      </c>
      <c r="B232" s="64" t="s">
        <v>389</v>
      </c>
      <c r="C232" s="65" t="s">
        <v>3916</v>
      </c>
      <c r="D232" s="66">
        <v>4.75</v>
      </c>
      <c r="E232" s="67" t="s">
        <v>136</v>
      </c>
      <c r="F232" s="68">
        <v>29.25</v>
      </c>
      <c r="G232" s="65"/>
      <c r="H232" s="69"/>
      <c r="I232" s="70"/>
      <c r="J232" s="70"/>
      <c r="K232" s="34" t="s">
        <v>65</v>
      </c>
      <c r="L232" s="77">
        <v>232</v>
      </c>
      <c r="M232" s="77"/>
      <c r="N232" s="72"/>
      <c r="O232" s="79" t="s">
        <v>420</v>
      </c>
      <c r="P232" s="81">
        <v>43744.36651620371</v>
      </c>
      <c r="Q232" s="79" t="s">
        <v>523</v>
      </c>
      <c r="R232" s="79"/>
      <c r="S232" s="79"/>
      <c r="T232" s="79"/>
      <c r="U232" s="79"/>
      <c r="V232" s="82" t="s">
        <v>753</v>
      </c>
      <c r="W232" s="81">
        <v>43744.36651620371</v>
      </c>
      <c r="X232" s="82" t="s">
        <v>891</v>
      </c>
      <c r="Y232" s="79"/>
      <c r="Z232" s="79"/>
      <c r="AA232" s="85" t="s">
        <v>1067</v>
      </c>
      <c r="AB232" s="85" t="s">
        <v>1153</v>
      </c>
      <c r="AC232" s="79" t="b">
        <v>0</v>
      </c>
      <c r="AD232" s="79">
        <v>2</v>
      </c>
      <c r="AE232" s="85" t="s">
        <v>1199</v>
      </c>
      <c r="AF232" s="79" t="b">
        <v>0</v>
      </c>
      <c r="AG232" s="79" t="s">
        <v>1224</v>
      </c>
      <c r="AH232" s="79"/>
      <c r="AI232" s="85" t="s">
        <v>1166</v>
      </c>
      <c r="AJ232" s="79" t="b">
        <v>0</v>
      </c>
      <c r="AK232" s="79">
        <v>0</v>
      </c>
      <c r="AL232" s="85" t="s">
        <v>1166</v>
      </c>
      <c r="AM232" s="79" t="s">
        <v>1233</v>
      </c>
      <c r="AN232" s="79" t="b">
        <v>0</v>
      </c>
      <c r="AO232" s="85" t="s">
        <v>1153</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12</v>
      </c>
      <c r="BC232" s="78" t="str">
        <f>REPLACE(INDEX(GroupVertices[Group],MATCH(Edges[[#This Row],[Vertex 2]],GroupVertices[Vertex],0)),1,1,"")</f>
        <v>12</v>
      </c>
      <c r="BD232" s="48">
        <v>0</v>
      </c>
      <c r="BE232" s="49">
        <v>0</v>
      </c>
      <c r="BF232" s="48">
        <v>0</v>
      </c>
      <c r="BG232" s="49">
        <v>0</v>
      </c>
      <c r="BH232" s="48">
        <v>0</v>
      </c>
      <c r="BI232" s="49">
        <v>0</v>
      </c>
      <c r="BJ232" s="48">
        <v>18</v>
      </c>
      <c r="BK232" s="49">
        <v>100</v>
      </c>
      <c r="BL232" s="48">
        <v>18</v>
      </c>
    </row>
    <row r="233" spans="1:64" ht="15">
      <c r="A233" s="64" t="s">
        <v>304</v>
      </c>
      <c r="B233" s="64" t="s">
        <v>389</v>
      </c>
      <c r="C233" s="65" t="s">
        <v>3916</v>
      </c>
      <c r="D233" s="66">
        <v>4.75</v>
      </c>
      <c r="E233" s="67" t="s">
        <v>136</v>
      </c>
      <c r="F233" s="68">
        <v>29.25</v>
      </c>
      <c r="G233" s="65"/>
      <c r="H233" s="69"/>
      <c r="I233" s="70"/>
      <c r="J233" s="70"/>
      <c r="K233" s="34" t="s">
        <v>65</v>
      </c>
      <c r="L233" s="77">
        <v>233</v>
      </c>
      <c r="M233" s="77"/>
      <c r="N233" s="72"/>
      <c r="O233" s="79" t="s">
        <v>420</v>
      </c>
      <c r="P233" s="81">
        <v>43744.39372685185</v>
      </c>
      <c r="Q233" s="79" t="s">
        <v>524</v>
      </c>
      <c r="R233" s="79"/>
      <c r="S233" s="79"/>
      <c r="T233" s="79"/>
      <c r="U233" s="79"/>
      <c r="V233" s="82" t="s">
        <v>753</v>
      </c>
      <c r="W233" s="81">
        <v>43744.39372685185</v>
      </c>
      <c r="X233" s="82" t="s">
        <v>892</v>
      </c>
      <c r="Y233" s="79"/>
      <c r="Z233" s="79"/>
      <c r="AA233" s="85" t="s">
        <v>1068</v>
      </c>
      <c r="AB233" s="85" t="s">
        <v>1154</v>
      </c>
      <c r="AC233" s="79" t="b">
        <v>0</v>
      </c>
      <c r="AD233" s="79">
        <v>2</v>
      </c>
      <c r="AE233" s="85" t="s">
        <v>1200</v>
      </c>
      <c r="AF233" s="79" t="b">
        <v>0</v>
      </c>
      <c r="AG233" s="79" t="s">
        <v>1224</v>
      </c>
      <c r="AH233" s="79"/>
      <c r="AI233" s="85" t="s">
        <v>1166</v>
      </c>
      <c r="AJ233" s="79" t="b">
        <v>0</v>
      </c>
      <c r="AK233" s="79">
        <v>0</v>
      </c>
      <c r="AL233" s="85" t="s">
        <v>1166</v>
      </c>
      <c r="AM233" s="79" t="s">
        <v>1233</v>
      </c>
      <c r="AN233" s="79" t="b">
        <v>0</v>
      </c>
      <c r="AO233" s="85" t="s">
        <v>1154</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12</v>
      </c>
      <c r="BC233" s="78" t="str">
        <f>REPLACE(INDEX(GroupVertices[Group],MATCH(Edges[[#This Row],[Vertex 2]],GroupVertices[Vertex],0)),1,1,"")</f>
        <v>12</v>
      </c>
      <c r="BD233" s="48">
        <v>0</v>
      </c>
      <c r="BE233" s="49">
        <v>0</v>
      </c>
      <c r="BF233" s="48">
        <v>0</v>
      </c>
      <c r="BG233" s="49">
        <v>0</v>
      </c>
      <c r="BH233" s="48">
        <v>0</v>
      </c>
      <c r="BI233" s="49">
        <v>0</v>
      </c>
      <c r="BJ233" s="48">
        <v>26</v>
      </c>
      <c r="BK233" s="49">
        <v>100</v>
      </c>
      <c r="BL233" s="48">
        <v>26</v>
      </c>
    </row>
    <row r="234" spans="1:64" ht="15">
      <c r="A234" s="64" t="s">
        <v>304</v>
      </c>
      <c r="B234" s="64" t="s">
        <v>389</v>
      </c>
      <c r="C234" s="65" t="s">
        <v>3915</v>
      </c>
      <c r="D234" s="66">
        <v>3</v>
      </c>
      <c r="E234" s="67" t="s">
        <v>132</v>
      </c>
      <c r="F234" s="68">
        <v>35</v>
      </c>
      <c r="G234" s="65"/>
      <c r="H234" s="69"/>
      <c r="I234" s="70"/>
      <c r="J234" s="70"/>
      <c r="K234" s="34" t="s">
        <v>65</v>
      </c>
      <c r="L234" s="77">
        <v>234</v>
      </c>
      <c r="M234" s="77"/>
      <c r="N234" s="72"/>
      <c r="O234" s="79" t="s">
        <v>419</v>
      </c>
      <c r="P234" s="81">
        <v>43745.401608796295</v>
      </c>
      <c r="Q234" s="79" t="s">
        <v>525</v>
      </c>
      <c r="R234" s="79"/>
      <c r="S234" s="79"/>
      <c r="T234" s="79"/>
      <c r="U234" s="79"/>
      <c r="V234" s="82" t="s">
        <v>753</v>
      </c>
      <c r="W234" s="81">
        <v>43745.401608796295</v>
      </c>
      <c r="X234" s="82" t="s">
        <v>893</v>
      </c>
      <c r="Y234" s="79"/>
      <c r="Z234" s="79"/>
      <c r="AA234" s="85" t="s">
        <v>1069</v>
      </c>
      <c r="AB234" s="85" t="s">
        <v>1070</v>
      </c>
      <c r="AC234" s="79" t="b">
        <v>0</v>
      </c>
      <c r="AD234" s="79">
        <v>0</v>
      </c>
      <c r="AE234" s="85" t="s">
        <v>1201</v>
      </c>
      <c r="AF234" s="79" t="b">
        <v>0</v>
      </c>
      <c r="AG234" s="79" t="s">
        <v>1224</v>
      </c>
      <c r="AH234" s="79"/>
      <c r="AI234" s="85" t="s">
        <v>1166</v>
      </c>
      <c r="AJ234" s="79" t="b">
        <v>0</v>
      </c>
      <c r="AK234" s="79">
        <v>0</v>
      </c>
      <c r="AL234" s="85" t="s">
        <v>1166</v>
      </c>
      <c r="AM234" s="79" t="s">
        <v>1233</v>
      </c>
      <c r="AN234" s="79" t="b">
        <v>0</v>
      </c>
      <c r="AO234" s="85" t="s">
        <v>1070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12</v>
      </c>
      <c r="BC234" s="78" t="str">
        <f>REPLACE(INDEX(GroupVertices[Group],MATCH(Edges[[#This Row],[Vertex 2]],GroupVertices[Vertex],0)),1,1,"")</f>
        <v>12</v>
      </c>
      <c r="BD234" s="48"/>
      <c r="BE234" s="49"/>
      <c r="BF234" s="48"/>
      <c r="BG234" s="49"/>
      <c r="BH234" s="48"/>
      <c r="BI234" s="49"/>
      <c r="BJ234" s="48"/>
      <c r="BK234" s="49"/>
      <c r="BL234" s="48"/>
    </row>
    <row r="235" spans="1:64" ht="15">
      <c r="A235" s="64" t="s">
        <v>305</v>
      </c>
      <c r="B235" s="64" t="s">
        <v>389</v>
      </c>
      <c r="C235" s="65" t="s">
        <v>3917</v>
      </c>
      <c r="D235" s="66">
        <v>6.5</v>
      </c>
      <c r="E235" s="67" t="s">
        <v>136</v>
      </c>
      <c r="F235" s="68">
        <v>23.5</v>
      </c>
      <c r="G235" s="65"/>
      <c r="H235" s="69"/>
      <c r="I235" s="70"/>
      <c r="J235" s="70"/>
      <c r="K235" s="34" t="s">
        <v>65</v>
      </c>
      <c r="L235" s="77">
        <v>235</v>
      </c>
      <c r="M235" s="77"/>
      <c r="N235" s="72"/>
      <c r="O235" s="79" t="s">
        <v>419</v>
      </c>
      <c r="P235" s="81">
        <v>43745.39633101852</v>
      </c>
      <c r="Q235" s="79" t="s">
        <v>528</v>
      </c>
      <c r="R235" s="82" t="s">
        <v>593</v>
      </c>
      <c r="S235" s="79" t="s">
        <v>617</v>
      </c>
      <c r="T235" s="79"/>
      <c r="U235" s="79"/>
      <c r="V235" s="82" t="s">
        <v>754</v>
      </c>
      <c r="W235" s="81">
        <v>43745.39633101852</v>
      </c>
      <c r="X235" s="82" t="s">
        <v>896</v>
      </c>
      <c r="Y235" s="79"/>
      <c r="Z235" s="79"/>
      <c r="AA235" s="85" t="s">
        <v>1072</v>
      </c>
      <c r="AB235" s="85" t="s">
        <v>1155</v>
      </c>
      <c r="AC235" s="79" t="b">
        <v>0</v>
      </c>
      <c r="AD235" s="79">
        <v>1</v>
      </c>
      <c r="AE235" s="85" t="s">
        <v>1199</v>
      </c>
      <c r="AF235" s="79" t="b">
        <v>0</v>
      </c>
      <c r="AG235" s="79" t="s">
        <v>1224</v>
      </c>
      <c r="AH235" s="79"/>
      <c r="AI235" s="85" t="s">
        <v>1166</v>
      </c>
      <c r="AJ235" s="79" t="b">
        <v>0</v>
      </c>
      <c r="AK235" s="79">
        <v>0</v>
      </c>
      <c r="AL235" s="85" t="s">
        <v>1166</v>
      </c>
      <c r="AM235" s="79" t="s">
        <v>1238</v>
      </c>
      <c r="AN235" s="79" t="b">
        <v>0</v>
      </c>
      <c r="AO235" s="85" t="s">
        <v>1155</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12</v>
      </c>
      <c r="BC235" s="78" t="str">
        <f>REPLACE(INDEX(GroupVertices[Group],MATCH(Edges[[#This Row],[Vertex 2]],GroupVertices[Vertex],0)),1,1,"")</f>
        <v>12</v>
      </c>
      <c r="BD235" s="48"/>
      <c r="BE235" s="49"/>
      <c r="BF235" s="48"/>
      <c r="BG235" s="49"/>
      <c r="BH235" s="48"/>
      <c r="BI235" s="49"/>
      <c r="BJ235" s="48"/>
      <c r="BK235" s="49"/>
      <c r="BL235" s="48"/>
    </row>
    <row r="236" spans="1:64" ht="15">
      <c r="A236" s="64" t="s">
        <v>305</v>
      </c>
      <c r="B236" s="64" t="s">
        <v>389</v>
      </c>
      <c r="C236" s="65" t="s">
        <v>3917</v>
      </c>
      <c r="D236" s="66">
        <v>6.5</v>
      </c>
      <c r="E236" s="67" t="s">
        <v>136</v>
      </c>
      <c r="F236" s="68">
        <v>23.5</v>
      </c>
      <c r="G236" s="65"/>
      <c r="H236" s="69"/>
      <c r="I236" s="70"/>
      <c r="J236" s="70"/>
      <c r="K236" s="34" t="s">
        <v>65</v>
      </c>
      <c r="L236" s="77">
        <v>236</v>
      </c>
      <c r="M236" s="77"/>
      <c r="N236" s="72"/>
      <c r="O236" s="79" t="s">
        <v>419</v>
      </c>
      <c r="P236" s="81">
        <v>43745.39765046296</v>
      </c>
      <c r="Q236" s="79" t="s">
        <v>526</v>
      </c>
      <c r="R236" s="82" t="s">
        <v>592</v>
      </c>
      <c r="S236" s="79" t="s">
        <v>616</v>
      </c>
      <c r="T236" s="79"/>
      <c r="U236" s="79"/>
      <c r="V236" s="82" t="s">
        <v>754</v>
      </c>
      <c r="W236" s="81">
        <v>43745.39765046296</v>
      </c>
      <c r="X236" s="82" t="s">
        <v>894</v>
      </c>
      <c r="Y236" s="79"/>
      <c r="Z236" s="79"/>
      <c r="AA236" s="85" t="s">
        <v>1070</v>
      </c>
      <c r="AB236" s="85" t="s">
        <v>1072</v>
      </c>
      <c r="AC236" s="79" t="b">
        <v>0</v>
      </c>
      <c r="AD236" s="79">
        <v>2</v>
      </c>
      <c r="AE236" s="85" t="s">
        <v>1201</v>
      </c>
      <c r="AF236" s="79" t="b">
        <v>0</v>
      </c>
      <c r="AG236" s="79" t="s">
        <v>1224</v>
      </c>
      <c r="AH236" s="79"/>
      <c r="AI236" s="85" t="s">
        <v>1166</v>
      </c>
      <c r="AJ236" s="79" t="b">
        <v>0</v>
      </c>
      <c r="AK236" s="79">
        <v>0</v>
      </c>
      <c r="AL236" s="85" t="s">
        <v>1166</v>
      </c>
      <c r="AM236" s="79" t="s">
        <v>1238</v>
      </c>
      <c r="AN236" s="79" t="b">
        <v>0</v>
      </c>
      <c r="AO236" s="85" t="s">
        <v>1072</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12</v>
      </c>
      <c r="BC236" s="78" t="str">
        <f>REPLACE(INDEX(GroupVertices[Group],MATCH(Edges[[#This Row],[Vertex 2]],GroupVertices[Vertex],0)),1,1,"")</f>
        <v>12</v>
      </c>
      <c r="BD236" s="48"/>
      <c r="BE236" s="49"/>
      <c r="BF236" s="48"/>
      <c r="BG236" s="49"/>
      <c r="BH236" s="48"/>
      <c r="BI236" s="49"/>
      <c r="BJ236" s="48"/>
      <c r="BK236" s="49"/>
      <c r="BL236" s="48"/>
    </row>
    <row r="237" spans="1:64" ht="15">
      <c r="A237" s="64" t="s">
        <v>305</v>
      </c>
      <c r="B237" s="64" t="s">
        <v>389</v>
      </c>
      <c r="C237" s="65" t="s">
        <v>3917</v>
      </c>
      <c r="D237" s="66">
        <v>6.5</v>
      </c>
      <c r="E237" s="67" t="s">
        <v>136</v>
      </c>
      <c r="F237" s="68">
        <v>23.5</v>
      </c>
      <c r="G237" s="65"/>
      <c r="H237" s="69"/>
      <c r="I237" s="70"/>
      <c r="J237" s="70"/>
      <c r="K237" s="34" t="s">
        <v>65</v>
      </c>
      <c r="L237" s="77">
        <v>237</v>
      </c>
      <c r="M237" s="77"/>
      <c r="N237" s="72"/>
      <c r="O237" s="79" t="s">
        <v>419</v>
      </c>
      <c r="P237" s="81">
        <v>43745.4165625</v>
      </c>
      <c r="Q237" s="79" t="s">
        <v>527</v>
      </c>
      <c r="R237" s="79"/>
      <c r="S237" s="79"/>
      <c r="T237" s="79"/>
      <c r="U237" s="79"/>
      <c r="V237" s="82" t="s">
        <v>754</v>
      </c>
      <c r="W237" s="81">
        <v>43745.4165625</v>
      </c>
      <c r="X237" s="82" t="s">
        <v>895</v>
      </c>
      <c r="Y237" s="79"/>
      <c r="Z237" s="79"/>
      <c r="AA237" s="85" t="s">
        <v>1071</v>
      </c>
      <c r="AB237" s="85" t="s">
        <v>1069</v>
      </c>
      <c r="AC237" s="79" t="b">
        <v>0</v>
      </c>
      <c r="AD237" s="79">
        <v>1</v>
      </c>
      <c r="AE237" s="85" t="s">
        <v>1199</v>
      </c>
      <c r="AF237" s="79" t="b">
        <v>0</v>
      </c>
      <c r="AG237" s="79" t="s">
        <v>1224</v>
      </c>
      <c r="AH237" s="79"/>
      <c r="AI237" s="85" t="s">
        <v>1166</v>
      </c>
      <c r="AJ237" s="79" t="b">
        <v>0</v>
      </c>
      <c r="AK237" s="79">
        <v>0</v>
      </c>
      <c r="AL237" s="85" t="s">
        <v>1166</v>
      </c>
      <c r="AM237" s="79" t="s">
        <v>1238</v>
      </c>
      <c r="AN237" s="79" t="b">
        <v>0</v>
      </c>
      <c r="AO237" s="85" t="s">
        <v>1069</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12</v>
      </c>
      <c r="BC237" s="78" t="str">
        <f>REPLACE(INDEX(GroupVertices[Group],MATCH(Edges[[#This Row],[Vertex 2]],GroupVertices[Vertex],0)),1,1,"")</f>
        <v>12</v>
      </c>
      <c r="BD237" s="48"/>
      <c r="BE237" s="49"/>
      <c r="BF237" s="48"/>
      <c r="BG237" s="49"/>
      <c r="BH237" s="48"/>
      <c r="BI237" s="49"/>
      <c r="BJ237" s="48"/>
      <c r="BK237" s="49"/>
      <c r="BL237" s="48"/>
    </row>
    <row r="238" spans="1:64" ht="15">
      <c r="A238" s="64" t="s">
        <v>304</v>
      </c>
      <c r="B238" s="64" t="s">
        <v>332</v>
      </c>
      <c r="C238" s="65" t="s">
        <v>3915</v>
      </c>
      <c r="D238" s="66">
        <v>3</v>
      </c>
      <c r="E238" s="67" t="s">
        <v>132</v>
      </c>
      <c r="F238" s="68">
        <v>35</v>
      </c>
      <c r="G238" s="65"/>
      <c r="H238" s="69"/>
      <c r="I238" s="70"/>
      <c r="J238" s="70"/>
      <c r="K238" s="34" t="s">
        <v>65</v>
      </c>
      <c r="L238" s="77">
        <v>238</v>
      </c>
      <c r="M238" s="77"/>
      <c r="N238" s="72"/>
      <c r="O238" s="79" t="s">
        <v>419</v>
      </c>
      <c r="P238" s="81">
        <v>43745.401608796295</v>
      </c>
      <c r="Q238" s="79" t="s">
        <v>525</v>
      </c>
      <c r="R238" s="79"/>
      <c r="S238" s="79"/>
      <c r="T238" s="79"/>
      <c r="U238" s="79"/>
      <c r="V238" s="82" t="s">
        <v>753</v>
      </c>
      <c r="W238" s="81">
        <v>43745.401608796295</v>
      </c>
      <c r="X238" s="82" t="s">
        <v>893</v>
      </c>
      <c r="Y238" s="79"/>
      <c r="Z238" s="79"/>
      <c r="AA238" s="85" t="s">
        <v>1069</v>
      </c>
      <c r="AB238" s="85" t="s">
        <v>1070</v>
      </c>
      <c r="AC238" s="79" t="b">
        <v>0</v>
      </c>
      <c r="AD238" s="79">
        <v>0</v>
      </c>
      <c r="AE238" s="85" t="s">
        <v>1201</v>
      </c>
      <c r="AF238" s="79" t="b">
        <v>0</v>
      </c>
      <c r="AG238" s="79" t="s">
        <v>1224</v>
      </c>
      <c r="AH238" s="79"/>
      <c r="AI238" s="85" t="s">
        <v>1166</v>
      </c>
      <c r="AJ238" s="79" t="b">
        <v>0</v>
      </c>
      <c r="AK238" s="79">
        <v>0</v>
      </c>
      <c r="AL238" s="85" t="s">
        <v>1166</v>
      </c>
      <c r="AM238" s="79" t="s">
        <v>1233</v>
      </c>
      <c r="AN238" s="79" t="b">
        <v>0</v>
      </c>
      <c r="AO238" s="85" t="s">
        <v>1070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12</v>
      </c>
      <c r="BC238" s="78" t="str">
        <f>REPLACE(INDEX(GroupVertices[Group],MATCH(Edges[[#This Row],[Vertex 2]],GroupVertices[Vertex],0)),1,1,"")</f>
        <v>4</v>
      </c>
      <c r="BD238" s="48"/>
      <c r="BE238" s="49"/>
      <c r="BF238" s="48"/>
      <c r="BG238" s="49"/>
      <c r="BH238" s="48"/>
      <c r="BI238" s="49"/>
      <c r="BJ238" s="48"/>
      <c r="BK238" s="49"/>
      <c r="BL238" s="48"/>
    </row>
    <row r="239" spans="1:64" ht="15">
      <c r="A239" s="64" t="s">
        <v>304</v>
      </c>
      <c r="B239" s="64" t="s">
        <v>305</v>
      </c>
      <c r="C239" s="65" t="s">
        <v>3915</v>
      </c>
      <c r="D239" s="66">
        <v>3</v>
      </c>
      <c r="E239" s="67" t="s">
        <v>132</v>
      </c>
      <c r="F239" s="68">
        <v>35</v>
      </c>
      <c r="G239" s="65"/>
      <c r="H239" s="69"/>
      <c r="I239" s="70"/>
      <c r="J239" s="70"/>
      <c r="K239" s="34" t="s">
        <v>66</v>
      </c>
      <c r="L239" s="77">
        <v>239</v>
      </c>
      <c r="M239" s="77"/>
      <c r="N239" s="72"/>
      <c r="O239" s="79" t="s">
        <v>420</v>
      </c>
      <c r="P239" s="81">
        <v>43745.401608796295</v>
      </c>
      <c r="Q239" s="79" t="s">
        <v>525</v>
      </c>
      <c r="R239" s="79"/>
      <c r="S239" s="79"/>
      <c r="T239" s="79"/>
      <c r="U239" s="79"/>
      <c r="V239" s="82" t="s">
        <v>753</v>
      </c>
      <c r="W239" s="81">
        <v>43745.401608796295</v>
      </c>
      <c r="X239" s="82" t="s">
        <v>893</v>
      </c>
      <c r="Y239" s="79"/>
      <c r="Z239" s="79"/>
      <c r="AA239" s="85" t="s">
        <v>1069</v>
      </c>
      <c r="AB239" s="85" t="s">
        <v>1070</v>
      </c>
      <c r="AC239" s="79" t="b">
        <v>0</v>
      </c>
      <c r="AD239" s="79">
        <v>0</v>
      </c>
      <c r="AE239" s="85" t="s">
        <v>1201</v>
      </c>
      <c r="AF239" s="79" t="b">
        <v>0</v>
      </c>
      <c r="AG239" s="79" t="s">
        <v>1224</v>
      </c>
      <c r="AH239" s="79"/>
      <c r="AI239" s="85" t="s">
        <v>1166</v>
      </c>
      <c r="AJ239" s="79" t="b">
        <v>0</v>
      </c>
      <c r="AK239" s="79">
        <v>0</v>
      </c>
      <c r="AL239" s="85" t="s">
        <v>1166</v>
      </c>
      <c r="AM239" s="79" t="s">
        <v>1233</v>
      </c>
      <c r="AN239" s="79" t="b">
        <v>0</v>
      </c>
      <c r="AO239" s="85" t="s">
        <v>1070</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12</v>
      </c>
      <c r="BC239" s="78" t="str">
        <f>REPLACE(INDEX(GroupVertices[Group],MATCH(Edges[[#This Row],[Vertex 2]],GroupVertices[Vertex],0)),1,1,"")</f>
        <v>12</v>
      </c>
      <c r="BD239" s="48">
        <v>0</v>
      </c>
      <c r="BE239" s="49">
        <v>0</v>
      </c>
      <c r="BF239" s="48">
        <v>1</v>
      </c>
      <c r="BG239" s="49">
        <v>2.2222222222222223</v>
      </c>
      <c r="BH239" s="48">
        <v>0</v>
      </c>
      <c r="BI239" s="49">
        <v>0</v>
      </c>
      <c r="BJ239" s="48">
        <v>44</v>
      </c>
      <c r="BK239" s="49">
        <v>97.77777777777777</v>
      </c>
      <c r="BL239" s="48">
        <v>45</v>
      </c>
    </row>
    <row r="240" spans="1:64" ht="15">
      <c r="A240" s="64" t="s">
        <v>305</v>
      </c>
      <c r="B240" s="64" t="s">
        <v>304</v>
      </c>
      <c r="C240" s="65" t="s">
        <v>3917</v>
      </c>
      <c r="D240" s="66">
        <v>6.5</v>
      </c>
      <c r="E240" s="67" t="s">
        <v>136</v>
      </c>
      <c r="F240" s="68">
        <v>23.5</v>
      </c>
      <c r="G240" s="65"/>
      <c r="H240" s="69"/>
      <c r="I240" s="70"/>
      <c r="J240" s="70"/>
      <c r="K240" s="34" t="s">
        <v>66</v>
      </c>
      <c r="L240" s="77">
        <v>240</v>
      </c>
      <c r="M240" s="77"/>
      <c r="N240" s="72"/>
      <c r="O240" s="79" t="s">
        <v>420</v>
      </c>
      <c r="P240" s="81">
        <v>43745.39633101852</v>
      </c>
      <c r="Q240" s="79" t="s">
        <v>528</v>
      </c>
      <c r="R240" s="82" t="s">
        <v>593</v>
      </c>
      <c r="S240" s="79" t="s">
        <v>617</v>
      </c>
      <c r="T240" s="79"/>
      <c r="U240" s="79"/>
      <c r="V240" s="82" t="s">
        <v>754</v>
      </c>
      <c r="W240" s="81">
        <v>43745.39633101852</v>
      </c>
      <c r="X240" s="82" t="s">
        <v>896</v>
      </c>
      <c r="Y240" s="79"/>
      <c r="Z240" s="79"/>
      <c r="AA240" s="85" t="s">
        <v>1072</v>
      </c>
      <c r="AB240" s="85" t="s">
        <v>1155</v>
      </c>
      <c r="AC240" s="79" t="b">
        <v>0</v>
      </c>
      <c r="AD240" s="79">
        <v>1</v>
      </c>
      <c r="AE240" s="85" t="s">
        <v>1199</v>
      </c>
      <c r="AF240" s="79" t="b">
        <v>0</v>
      </c>
      <c r="AG240" s="79" t="s">
        <v>1224</v>
      </c>
      <c r="AH240" s="79"/>
      <c r="AI240" s="85" t="s">
        <v>1166</v>
      </c>
      <c r="AJ240" s="79" t="b">
        <v>0</v>
      </c>
      <c r="AK240" s="79">
        <v>0</v>
      </c>
      <c r="AL240" s="85" t="s">
        <v>1166</v>
      </c>
      <c r="AM240" s="79" t="s">
        <v>1238</v>
      </c>
      <c r="AN240" s="79" t="b">
        <v>0</v>
      </c>
      <c r="AO240" s="85" t="s">
        <v>1155</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12</v>
      </c>
      <c r="BC240" s="78" t="str">
        <f>REPLACE(INDEX(GroupVertices[Group],MATCH(Edges[[#This Row],[Vertex 2]],GroupVertices[Vertex],0)),1,1,"")</f>
        <v>12</v>
      </c>
      <c r="BD240" s="48"/>
      <c r="BE240" s="49"/>
      <c r="BF240" s="48"/>
      <c r="BG240" s="49"/>
      <c r="BH240" s="48"/>
      <c r="BI240" s="49"/>
      <c r="BJ240" s="48"/>
      <c r="BK240" s="49"/>
      <c r="BL240" s="48"/>
    </row>
    <row r="241" spans="1:64" ht="15">
      <c r="A241" s="64" t="s">
        <v>305</v>
      </c>
      <c r="B241" s="64" t="s">
        <v>304</v>
      </c>
      <c r="C241" s="65" t="s">
        <v>3917</v>
      </c>
      <c r="D241" s="66">
        <v>6.5</v>
      </c>
      <c r="E241" s="67" t="s">
        <v>136</v>
      </c>
      <c r="F241" s="68">
        <v>23.5</v>
      </c>
      <c r="G241" s="65"/>
      <c r="H241" s="69"/>
      <c r="I241" s="70"/>
      <c r="J241" s="70"/>
      <c r="K241" s="34" t="s">
        <v>66</v>
      </c>
      <c r="L241" s="77">
        <v>241</v>
      </c>
      <c r="M241" s="77"/>
      <c r="N241" s="72"/>
      <c r="O241" s="79" t="s">
        <v>420</v>
      </c>
      <c r="P241" s="81">
        <v>43745.39765046296</v>
      </c>
      <c r="Q241" s="79" t="s">
        <v>526</v>
      </c>
      <c r="R241" s="82" t="s">
        <v>592</v>
      </c>
      <c r="S241" s="79" t="s">
        <v>616</v>
      </c>
      <c r="T241" s="79"/>
      <c r="U241" s="79"/>
      <c r="V241" s="82" t="s">
        <v>754</v>
      </c>
      <c r="W241" s="81">
        <v>43745.39765046296</v>
      </c>
      <c r="X241" s="82" t="s">
        <v>894</v>
      </c>
      <c r="Y241" s="79"/>
      <c r="Z241" s="79"/>
      <c r="AA241" s="85" t="s">
        <v>1070</v>
      </c>
      <c r="AB241" s="85" t="s">
        <v>1072</v>
      </c>
      <c r="AC241" s="79" t="b">
        <v>0</v>
      </c>
      <c r="AD241" s="79">
        <v>2</v>
      </c>
      <c r="AE241" s="85" t="s">
        <v>1201</v>
      </c>
      <c r="AF241" s="79" t="b">
        <v>0</v>
      </c>
      <c r="AG241" s="79" t="s">
        <v>1224</v>
      </c>
      <c r="AH241" s="79"/>
      <c r="AI241" s="85" t="s">
        <v>1166</v>
      </c>
      <c r="AJ241" s="79" t="b">
        <v>0</v>
      </c>
      <c r="AK241" s="79">
        <v>0</v>
      </c>
      <c r="AL241" s="85" t="s">
        <v>1166</v>
      </c>
      <c r="AM241" s="79" t="s">
        <v>1238</v>
      </c>
      <c r="AN241" s="79" t="b">
        <v>0</v>
      </c>
      <c r="AO241" s="85" t="s">
        <v>1072</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12</v>
      </c>
      <c r="BC241" s="78" t="str">
        <f>REPLACE(INDEX(GroupVertices[Group],MATCH(Edges[[#This Row],[Vertex 2]],GroupVertices[Vertex],0)),1,1,"")</f>
        <v>12</v>
      </c>
      <c r="BD241" s="48"/>
      <c r="BE241" s="49"/>
      <c r="BF241" s="48"/>
      <c r="BG241" s="49"/>
      <c r="BH241" s="48"/>
      <c r="BI241" s="49"/>
      <c r="BJ241" s="48"/>
      <c r="BK241" s="49"/>
      <c r="BL241" s="48"/>
    </row>
    <row r="242" spans="1:64" ht="15">
      <c r="A242" s="64" t="s">
        <v>305</v>
      </c>
      <c r="B242" s="64" t="s">
        <v>304</v>
      </c>
      <c r="C242" s="65" t="s">
        <v>3917</v>
      </c>
      <c r="D242" s="66">
        <v>6.5</v>
      </c>
      <c r="E242" s="67" t="s">
        <v>136</v>
      </c>
      <c r="F242" s="68">
        <v>23.5</v>
      </c>
      <c r="G242" s="65"/>
      <c r="H242" s="69"/>
      <c r="I242" s="70"/>
      <c r="J242" s="70"/>
      <c r="K242" s="34" t="s">
        <v>66</v>
      </c>
      <c r="L242" s="77">
        <v>242</v>
      </c>
      <c r="M242" s="77"/>
      <c r="N242" s="72"/>
      <c r="O242" s="79" t="s">
        <v>420</v>
      </c>
      <c r="P242" s="81">
        <v>43745.4165625</v>
      </c>
      <c r="Q242" s="79" t="s">
        <v>527</v>
      </c>
      <c r="R242" s="79"/>
      <c r="S242" s="79"/>
      <c r="T242" s="79"/>
      <c r="U242" s="79"/>
      <c r="V242" s="82" t="s">
        <v>754</v>
      </c>
      <c r="W242" s="81">
        <v>43745.4165625</v>
      </c>
      <c r="X242" s="82" t="s">
        <v>895</v>
      </c>
      <c r="Y242" s="79"/>
      <c r="Z242" s="79"/>
      <c r="AA242" s="85" t="s">
        <v>1071</v>
      </c>
      <c r="AB242" s="85" t="s">
        <v>1069</v>
      </c>
      <c r="AC242" s="79" t="b">
        <v>0</v>
      </c>
      <c r="AD242" s="79">
        <v>1</v>
      </c>
      <c r="AE242" s="85" t="s">
        <v>1199</v>
      </c>
      <c r="AF242" s="79" t="b">
        <v>0</v>
      </c>
      <c r="AG242" s="79" t="s">
        <v>1224</v>
      </c>
      <c r="AH242" s="79"/>
      <c r="AI242" s="85" t="s">
        <v>1166</v>
      </c>
      <c r="AJ242" s="79" t="b">
        <v>0</v>
      </c>
      <c r="AK242" s="79">
        <v>0</v>
      </c>
      <c r="AL242" s="85" t="s">
        <v>1166</v>
      </c>
      <c r="AM242" s="79" t="s">
        <v>1238</v>
      </c>
      <c r="AN242" s="79" t="b">
        <v>0</v>
      </c>
      <c r="AO242" s="85" t="s">
        <v>1069</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12</v>
      </c>
      <c r="BC242" s="78" t="str">
        <f>REPLACE(INDEX(GroupVertices[Group],MATCH(Edges[[#This Row],[Vertex 2]],GroupVertices[Vertex],0)),1,1,"")</f>
        <v>12</v>
      </c>
      <c r="BD242" s="48"/>
      <c r="BE242" s="49"/>
      <c r="BF242" s="48"/>
      <c r="BG242" s="49"/>
      <c r="BH242" s="48"/>
      <c r="BI242" s="49"/>
      <c r="BJ242" s="48"/>
      <c r="BK242" s="49"/>
      <c r="BL242" s="48"/>
    </row>
    <row r="243" spans="1:64" ht="15">
      <c r="A243" s="64" t="s">
        <v>305</v>
      </c>
      <c r="B243" s="64" t="s">
        <v>332</v>
      </c>
      <c r="C243" s="65" t="s">
        <v>3917</v>
      </c>
      <c r="D243" s="66">
        <v>6.5</v>
      </c>
      <c r="E243" s="67" t="s">
        <v>136</v>
      </c>
      <c r="F243" s="68">
        <v>23.5</v>
      </c>
      <c r="G243" s="65"/>
      <c r="H243" s="69"/>
      <c r="I243" s="70"/>
      <c r="J243" s="70"/>
      <c r="K243" s="34" t="s">
        <v>65</v>
      </c>
      <c r="L243" s="77">
        <v>243</v>
      </c>
      <c r="M243" s="77"/>
      <c r="N243" s="72"/>
      <c r="O243" s="79" t="s">
        <v>419</v>
      </c>
      <c r="P243" s="81">
        <v>43745.39633101852</v>
      </c>
      <c r="Q243" s="79" t="s">
        <v>528</v>
      </c>
      <c r="R243" s="82" t="s">
        <v>593</v>
      </c>
      <c r="S243" s="79" t="s">
        <v>617</v>
      </c>
      <c r="T243" s="79"/>
      <c r="U243" s="79"/>
      <c r="V243" s="82" t="s">
        <v>754</v>
      </c>
      <c r="W243" s="81">
        <v>43745.39633101852</v>
      </c>
      <c r="X243" s="82" t="s">
        <v>896</v>
      </c>
      <c r="Y243" s="79"/>
      <c r="Z243" s="79"/>
      <c r="AA243" s="85" t="s">
        <v>1072</v>
      </c>
      <c r="AB243" s="85" t="s">
        <v>1155</v>
      </c>
      <c r="AC243" s="79" t="b">
        <v>0</v>
      </c>
      <c r="AD243" s="79">
        <v>1</v>
      </c>
      <c r="AE243" s="85" t="s">
        <v>1199</v>
      </c>
      <c r="AF243" s="79" t="b">
        <v>0</v>
      </c>
      <c r="AG243" s="79" t="s">
        <v>1224</v>
      </c>
      <c r="AH243" s="79"/>
      <c r="AI243" s="85" t="s">
        <v>1166</v>
      </c>
      <c r="AJ243" s="79" t="b">
        <v>0</v>
      </c>
      <c r="AK243" s="79">
        <v>0</v>
      </c>
      <c r="AL243" s="85" t="s">
        <v>1166</v>
      </c>
      <c r="AM243" s="79" t="s">
        <v>1238</v>
      </c>
      <c r="AN243" s="79" t="b">
        <v>0</v>
      </c>
      <c r="AO243" s="85" t="s">
        <v>1155</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12</v>
      </c>
      <c r="BC243" s="78" t="str">
        <f>REPLACE(INDEX(GroupVertices[Group],MATCH(Edges[[#This Row],[Vertex 2]],GroupVertices[Vertex],0)),1,1,"")</f>
        <v>4</v>
      </c>
      <c r="BD243" s="48">
        <v>1</v>
      </c>
      <c r="BE243" s="49">
        <v>2.380952380952381</v>
      </c>
      <c r="BF243" s="48">
        <v>0</v>
      </c>
      <c r="BG243" s="49">
        <v>0</v>
      </c>
      <c r="BH243" s="48">
        <v>0</v>
      </c>
      <c r="BI243" s="49">
        <v>0</v>
      </c>
      <c r="BJ243" s="48">
        <v>41</v>
      </c>
      <c r="BK243" s="49">
        <v>97.61904761904762</v>
      </c>
      <c r="BL243" s="48">
        <v>42</v>
      </c>
    </row>
    <row r="244" spans="1:64" ht="15">
      <c r="A244" s="64" t="s">
        <v>305</v>
      </c>
      <c r="B244" s="64" t="s">
        <v>332</v>
      </c>
      <c r="C244" s="65" t="s">
        <v>3917</v>
      </c>
      <c r="D244" s="66">
        <v>6.5</v>
      </c>
      <c r="E244" s="67" t="s">
        <v>136</v>
      </c>
      <c r="F244" s="68">
        <v>23.5</v>
      </c>
      <c r="G244" s="65"/>
      <c r="H244" s="69"/>
      <c r="I244" s="70"/>
      <c r="J244" s="70"/>
      <c r="K244" s="34" t="s">
        <v>65</v>
      </c>
      <c r="L244" s="77">
        <v>244</v>
      </c>
      <c r="M244" s="77"/>
      <c r="N244" s="72"/>
      <c r="O244" s="79" t="s">
        <v>419</v>
      </c>
      <c r="P244" s="81">
        <v>43745.39765046296</v>
      </c>
      <c r="Q244" s="79" t="s">
        <v>526</v>
      </c>
      <c r="R244" s="82" t="s">
        <v>592</v>
      </c>
      <c r="S244" s="79" t="s">
        <v>616</v>
      </c>
      <c r="T244" s="79"/>
      <c r="U244" s="79"/>
      <c r="V244" s="82" t="s">
        <v>754</v>
      </c>
      <c r="W244" s="81">
        <v>43745.39765046296</v>
      </c>
      <c r="X244" s="82" t="s">
        <v>894</v>
      </c>
      <c r="Y244" s="79"/>
      <c r="Z244" s="79"/>
      <c r="AA244" s="85" t="s">
        <v>1070</v>
      </c>
      <c r="AB244" s="85" t="s">
        <v>1072</v>
      </c>
      <c r="AC244" s="79" t="b">
        <v>0</v>
      </c>
      <c r="AD244" s="79">
        <v>2</v>
      </c>
      <c r="AE244" s="85" t="s">
        <v>1201</v>
      </c>
      <c r="AF244" s="79" t="b">
        <v>0</v>
      </c>
      <c r="AG244" s="79" t="s">
        <v>1224</v>
      </c>
      <c r="AH244" s="79"/>
      <c r="AI244" s="85" t="s">
        <v>1166</v>
      </c>
      <c r="AJ244" s="79" t="b">
        <v>0</v>
      </c>
      <c r="AK244" s="79">
        <v>0</v>
      </c>
      <c r="AL244" s="85" t="s">
        <v>1166</v>
      </c>
      <c r="AM244" s="79" t="s">
        <v>1238</v>
      </c>
      <c r="AN244" s="79" t="b">
        <v>0</v>
      </c>
      <c r="AO244" s="85" t="s">
        <v>1072</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12</v>
      </c>
      <c r="BC244" s="78" t="str">
        <f>REPLACE(INDEX(GroupVertices[Group],MATCH(Edges[[#This Row],[Vertex 2]],GroupVertices[Vertex],0)),1,1,"")</f>
        <v>4</v>
      </c>
      <c r="BD244" s="48">
        <v>0</v>
      </c>
      <c r="BE244" s="49">
        <v>0</v>
      </c>
      <c r="BF244" s="48">
        <v>0</v>
      </c>
      <c r="BG244" s="49">
        <v>0</v>
      </c>
      <c r="BH244" s="48">
        <v>0</v>
      </c>
      <c r="BI244" s="49">
        <v>0</v>
      </c>
      <c r="BJ244" s="48">
        <v>45</v>
      </c>
      <c r="BK244" s="49">
        <v>100</v>
      </c>
      <c r="BL244" s="48">
        <v>45</v>
      </c>
    </row>
    <row r="245" spans="1:64" ht="15">
      <c r="A245" s="64" t="s">
        <v>305</v>
      </c>
      <c r="B245" s="64" t="s">
        <v>332</v>
      </c>
      <c r="C245" s="65" t="s">
        <v>3917</v>
      </c>
      <c r="D245" s="66">
        <v>6.5</v>
      </c>
      <c r="E245" s="67" t="s">
        <v>136</v>
      </c>
      <c r="F245" s="68">
        <v>23.5</v>
      </c>
      <c r="G245" s="65"/>
      <c r="H245" s="69"/>
      <c r="I245" s="70"/>
      <c r="J245" s="70"/>
      <c r="K245" s="34" t="s">
        <v>65</v>
      </c>
      <c r="L245" s="77">
        <v>245</v>
      </c>
      <c r="M245" s="77"/>
      <c r="N245" s="72"/>
      <c r="O245" s="79" t="s">
        <v>419</v>
      </c>
      <c r="P245" s="81">
        <v>43745.4165625</v>
      </c>
      <c r="Q245" s="79" t="s">
        <v>527</v>
      </c>
      <c r="R245" s="79"/>
      <c r="S245" s="79"/>
      <c r="T245" s="79"/>
      <c r="U245" s="79"/>
      <c r="V245" s="82" t="s">
        <v>754</v>
      </c>
      <c r="W245" s="81">
        <v>43745.4165625</v>
      </c>
      <c r="X245" s="82" t="s">
        <v>895</v>
      </c>
      <c r="Y245" s="79"/>
      <c r="Z245" s="79"/>
      <c r="AA245" s="85" t="s">
        <v>1071</v>
      </c>
      <c r="AB245" s="85" t="s">
        <v>1069</v>
      </c>
      <c r="AC245" s="79" t="b">
        <v>0</v>
      </c>
      <c r="AD245" s="79">
        <v>1</v>
      </c>
      <c r="AE245" s="85" t="s">
        <v>1199</v>
      </c>
      <c r="AF245" s="79" t="b">
        <v>0</v>
      </c>
      <c r="AG245" s="79" t="s">
        <v>1224</v>
      </c>
      <c r="AH245" s="79"/>
      <c r="AI245" s="85" t="s">
        <v>1166</v>
      </c>
      <c r="AJ245" s="79" t="b">
        <v>0</v>
      </c>
      <c r="AK245" s="79">
        <v>0</v>
      </c>
      <c r="AL245" s="85" t="s">
        <v>1166</v>
      </c>
      <c r="AM245" s="79" t="s">
        <v>1238</v>
      </c>
      <c r="AN245" s="79" t="b">
        <v>0</v>
      </c>
      <c r="AO245" s="85" t="s">
        <v>1069</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12</v>
      </c>
      <c r="BC245" s="78" t="str">
        <f>REPLACE(INDEX(GroupVertices[Group],MATCH(Edges[[#This Row],[Vertex 2]],GroupVertices[Vertex],0)),1,1,"")</f>
        <v>4</v>
      </c>
      <c r="BD245" s="48">
        <v>0</v>
      </c>
      <c r="BE245" s="49">
        <v>0</v>
      </c>
      <c r="BF245" s="48">
        <v>0</v>
      </c>
      <c r="BG245" s="49">
        <v>0</v>
      </c>
      <c r="BH245" s="48">
        <v>0</v>
      </c>
      <c r="BI245" s="49">
        <v>0</v>
      </c>
      <c r="BJ245" s="48">
        <v>9</v>
      </c>
      <c r="BK245" s="49">
        <v>100</v>
      </c>
      <c r="BL245" s="48">
        <v>9</v>
      </c>
    </row>
    <row r="246" spans="1:64" ht="15">
      <c r="A246" s="64" t="s">
        <v>306</v>
      </c>
      <c r="B246" s="64" t="s">
        <v>383</v>
      </c>
      <c r="C246" s="65" t="s">
        <v>3915</v>
      </c>
      <c r="D246" s="66">
        <v>3</v>
      </c>
      <c r="E246" s="67" t="s">
        <v>132</v>
      </c>
      <c r="F246" s="68">
        <v>35</v>
      </c>
      <c r="G246" s="65"/>
      <c r="H246" s="69"/>
      <c r="I246" s="70"/>
      <c r="J246" s="70"/>
      <c r="K246" s="34" t="s">
        <v>65</v>
      </c>
      <c r="L246" s="77">
        <v>246</v>
      </c>
      <c r="M246" s="77"/>
      <c r="N246" s="72"/>
      <c r="O246" s="79" t="s">
        <v>419</v>
      </c>
      <c r="P246" s="81">
        <v>43745.432708333334</v>
      </c>
      <c r="Q246" s="79" t="s">
        <v>512</v>
      </c>
      <c r="R246" s="79"/>
      <c r="S246" s="79"/>
      <c r="T246" s="79"/>
      <c r="U246" s="79"/>
      <c r="V246" s="82" t="s">
        <v>755</v>
      </c>
      <c r="W246" s="81">
        <v>43745.432708333334</v>
      </c>
      <c r="X246" s="82" t="s">
        <v>897</v>
      </c>
      <c r="Y246" s="79"/>
      <c r="Z246" s="79"/>
      <c r="AA246" s="85" t="s">
        <v>1073</v>
      </c>
      <c r="AB246" s="79"/>
      <c r="AC246" s="79" t="b">
        <v>0</v>
      </c>
      <c r="AD246" s="79">
        <v>0</v>
      </c>
      <c r="AE246" s="85" t="s">
        <v>1166</v>
      </c>
      <c r="AF246" s="79" t="b">
        <v>0</v>
      </c>
      <c r="AG246" s="79" t="s">
        <v>1216</v>
      </c>
      <c r="AH246" s="79"/>
      <c r="AI246" s="85" t="s">
        <v>1166</v>
      </c>
      <c r="AJ246" s="79" t="b">
        <v>0</v>
      </c>
      <c r="AK246" s="79">
        <v>10</v>
      </c>
      <c r="AL246" s="85" t="s">
        <v>1117</v>
      </c>
      <c r="AM246" s="79" t="s">
        <v>1232</v>
      </c>
      <c r="AN246" s="79" t="b">
        <v>0</v>
      </c>
      <c r="AO246" s="85" t="s">
        <v>1117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306</v>
      </c>
      <c r="B247" s="64" t="s">
        <v>322</v>
      </c>
      <c r="C247" s="65" t="s">
        <v>3915</v>
      </c>
      <c r="D247" s="66">
        <v>3</v>
      </c>
      <c r="E247" s="67" t="s">
        <v>132</v>
      </c>
      <c r="F247" s="68">
        <v>35</v>
      </c>
      <c r="G247" s="65"/>
      <c r="H247" s="69"/>
      <c r="I247" s="70"/>
      <c r="J247" s="70"/>
      <c r="K247" s="34" t="s">
        <v>65</v>
      </c>
      <c r="L247" s="77">
        <v>247</v>
      </c>
      <c r="M247" s="77"/>
      <c r="N247" s="72"/>
      <c r="O247" s="79" t="s">
        <v>419</v>
      </c>
      <c r="P247" s="81">
        <v>43745.432708333334</v>
      </c>
      <c r="Q247" s="79" t="s">
        <v>512</v>
      </c>
      <c r="R247" s="79"/>
      <c r="S247" s="79"/>
      <c r="T247" s="79"/>
      <c r="U247" s="79"/>
      <c r="V247" s="82" t="s">
        <v>755</v>
      </c>
      <c r="W247" s="81">
        <v>43745.432708333334</v>
      </c>
      <c r="X247" s="82" t="s">
        <v>897</v>
      </c>
      <c r="Y247" s="79"/>
      <c r="Z247" s="79"/>
      <c r="AA247" s="85" t="s">
        <v>1073</v>
      </c>
      <c r="AB247" s="79"/>
      <c r="AC247" s="79" t="b">
        <v>0</v>
      </c>
      <c r="AD247" s="79">
        <v>0</v>
      </c>
      <c r="AE247" s="85" t="s">
        <v>1166</v>
      </c>
      <c r="AF247" s="79" t="b">
        <v>0</v>
      </c>
      <c r="AG247" s="79" t="s">
        <v>1216</v>
      </c>
      <c r="AH247" s="79"/>
      <c r="AI247" s="85" t="s">
        <v>1166</v>
      </c>
      <c r="AJ247" s="79" t="b">
        <v>0</v>
      </c>
      <c r="AK247" s="79">
        <v>10</v>
      </c>
      <c r="AL247" s="85" t="s">
        <v>1117</v>
      </c>
      <c r="AM247" s="79" t="s">
        <v>1232</v>
      </c>
      <c r="AN247" s="79" t="b">
        <v>0</v>
      </c>
      <c r="AO247" s="85" t="s">
        <v>1117</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20</v>
      </c>
      <c r="BK247" s="49">
        <v>100</v>
      </c>
      <c r="BL247" s="48">
        <v>20</v>
      </c>
    </row>
    <row r="248" spans="1:64" ht="15">
      <c r="A248" s="64" t="s">
        <v>307</v>
      </c>
      <c r="B248" s="64" t="s">
        <v>383</v>
      </c>
      <c r="C248" s="65" t="s">
        <v>3915</v>
      </c>
      <c r="D248" s="66">
        <v>3</v>
      </c>
      <c r="E248" s="67" t="s">
        <v>132</v>
      </c>
      <c r="F248" s="68">
        <v>35</v>
      </c>
      <c r="G248" s="65"/>
      <c r="H248" s="69"/>
      <c r="I248" s="70"/>
      <c r="J248" s="70"/>
      <c r="K248" s="34" t="s">
        <v>65</v>
      </c>
      <c r="L248" s="77">
        <v>248</v>
      </c>
      <c r="M248" s="77"/>
      <c r="N248" s="72"/>
      <c r="O248" s="79" t="s">
        <v>419</v>
      </c>
      <c r="P248" s="81">
        <v>43745.44193287037</v>
      </c>
      <c r="Q248" s="79" t="s">
        <v>512</v>
      </c>
      <c r="R248" s="79"/>
      <c r="S248" s="79"/>
      <c r="T248" s="79"/>
      <c r="U248" s="79"/>
      <c r="V248" s="82" t="s">
        <v>756</v>
      </c>
      <c r="W248" s="81">
        <v>43745.44193287037</v>
      </c>
      <c r="X248" s="82" t="s">
        <v>898</v>
      </c>
      <c r="Y248" s="79"/>
      <c r="Z248" s="79"/>
      <c r="AA248" s="85" t="s">
        <v>1074</v>
      </c>
      <c r="AB248" s="79"/>
      <c r="AC248" s="79" t="b">
        <v>0</v>
      </c>
      <c r="AD248" s="79">
        <v>0</v>
      </c>
      <c r="AE248" s="85" t="s">
        <v>1166</v>
      </c>
      <c r="AF248" s="79" t="b">
        <v>0</v>
      </c>
      <c r="AG248" s="79" t="s">
        <v>1216</v>
      </c>
      <c r="AH248" s="79"/>
      <c r="AI248" s="85" t="s">
        <v>1166</v>
      </c>
      <c r="AJ248" s="79" t="b">
        <v>0</v>
      </c>
      <c r="AK248" s="79">
        <v>10</v>
      </c>
      <c r="AL248" s="85" t="s">
        <v>1117</v>
      </c>
      <c r="AM248" s="79" t="s">
        <v>1233</v>
      </c>
      <c r="AN248" s="79" t="b">
        <v>0</v>
      </c>
      <c r="AO248" s="85" t="s">
        <v>1117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307</v>
      </c>
      <c r="B249" s="64" t="s">
        <v>322</v>
      </c>
      <c r="C249" s="65" t="s">
        <v>3915</v>
      </c>
      <c r="D249" s="66">
        <v>3</v>
      </c>
      <c r="E249" s="67" t="s">
        <v>132</v>
      </c>
      <c r="F249" s="68">
        <v>35</v>
      </c>
      <c r="G249" s="65"/>
      <c r="H249" s="69"/>
      <c r="I249" s="70"/>
      <c r="J249" s="70"/>
      <c r="K249" s="34" t="s">
        <v>65</v>
      </c>
      <c r="L249" s="77">
        <v>249</v>
      </c>
      <c r="M249" s="77"/>
      <c r="N249" s="72"/>
      <c r="O249" s="79" t="s">
        <v>419</v>
      </c>
      <c r="P249" s="81">
        <v>43745.44193287037</v>
      </c>
      <c r="Q249" s="79" t="s">
        <v>512</v>
      </c>
      <c r="R249" s="79"/>
      <c r="S249" s="79"/>
      <c r="T249" s="79"/>
      <c r="U249" s="79"/>
      <c r="V249" s="82" t="s">
        <v>756</v>
      </c>
      <c r="W249" s="81">
        <v>43745.44193287037</v>
      </c>
      <c r="X249" s="82" t="s">
        <v>898</v>
      </c>
      <c r="Y249" s="79"/>
      <c r="Z249" s="79"/>
      <c r="AA249" s="85" t="s">
        <v>1074</v>
      </c>
      <c r="AB249" s="79"/>
      <c r="AC249" s="79" t="b">
        <v>0</v>
      </c>
      <c r="AD249" s="79">
        <v>0</v>
      </c>
      <c r="AE249" s="85" t="s">
        <v>1166</v>
      </c>
      <c r="AF249" s="79" t="b">
        <v>0</v>
      </c>
      <c r="AG249" s="79" t="s">
        <v>1216</v>
      </c>
      <c r="AH249" s="79"/>
      <c r="AI249" s="85" t="s">
        <v>1166</v>
      </c>
      <c r="AJ249" s="79" t="b">
        <v>0</v>
      </c>
      <c r="AK249" s="79">
        <v>10</v>
      </c>
      <c r="AL249" s="85" t="s">
        <v>1117</v>
      </c>
      <c r="AM249" s="79" t="s">
        <v>1233</v>
      </c>
      <c r="AN249" s="79" t="b">
        <v>0</v>
      </c>
      <c r="AO249" s="85" t="s">
        <v>1117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20</v>
      </c>
      <c r="BK249" s="49">
        <v>100</v>
      </c>
      <c r="BL249" s="48">
        <v>20</v>
      </c>
    </row>
    <row r="250" spans="1:64" ht="15">
      <c r="A250" s="64" t="s">
        <v>308</v>
      </c>
      <c r="B250" s="64" t="s">
        <v>383</v>
      </c>
      <c r="C250" s="65" t="s">
        <v>3915</v>
      </c>
      <c r="D250" s="66">
        <v>3</v>
      </c>
      <c r="E250" s="67" t="s">
        <v>132</v>
      </c>
      <c r="F250" s="68">
        <v>35</v>
      </c>
      <c r="G250" s="65"/>
      <c r="H250" s="69"/>
      <c r="I250" s="70"/>
      <c r="J250" s="70"/>
      <c r="K250" s="34" t="s">
        <v>65</v>
      </c>
      <c r="L250" s="77">
        <v>250</v>
      </c>
      <c r="M250" s="77"/>
      <c r="N250" s="72"/>
      <c r="O250" s="79" t="s">
        <v>419</v>
      </c>
      <c r="P250" s="81">
        <v>43745.50224537037</v>
      </c>
      <c r="Q250" s="79" t="s">
        <v>512</v>
      </c>
      <c r="R250" s="79"/>
      <c r="S250" s="79"/>
      <c r="T250" s="79"/>
      <c r="U250" s="79"/>
      <c r="V250" s="82" t="s">
        <v>757</v>
      </c>
      <c r="W250" s="81">
        <v>43745.50224537037</v>
      </c>
      <c r="X250" s="82" t="s">
        <v>899</v>
      </c>
      <c r="Y250" s="79"/>
      <c r="Z250" s="79"/>
      <c r="AA250" s="85" t="s">
        <v>1075</v>
      </c>
      <c r="AB250" s="79"/>
      <c r="AC250" s="79" t="b">
        <v>0</v>
      </c>
      <c r="AD250" s="79">
        <v>0</v>
      </c>
      <c r="AE250" s="85" t="s">
        <v>1166</v>
      </c>
      <c r="AF250" s="79" t="b">
        <v>0</v>
      </c>
      <c r="AG250" s="79" t="s">
        <v>1216</v>
      </c>
      <c r="AH250" s="79"/>
      <c r="AI250" s="85" t="s">
        <v>1166</v>
      </c>
      <c r="AJ250" s="79" t="b">
        <v>0</v>
      </c>
      <c r="AK250" s="79">
        <v>10</v>
      </c>
      <c r="AL250" s="85" t="s">
        <v>1117</v>
      </c>
      <c r="AM250" s="79" t="s">
        <v>1232</v>
      </c>
      <c r="AN250" s="79" t="b">
        <v>0</v>
      </c>
      <c r="AO250" s="85" t="s">
        <v>1117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308</v>
      </c>
      <c r="B251" s="64" t="s">
        <v>322</v>
      </c>
      <c r="C251" s="65" t="s">
        <v>3915</v>
      </c>
      <c r="D251" s="66">
        <v>3</v>
      </c>
      <c r="E251" s="67" t="s">
        <v>132</v>
      </c>
      <c r="F251" s="68">
        <v>35</v>
      </c>
      <c r="G251" s="65"/>
      <c r="H251" s="69"/>
      <c r="I251" s="70"/>
      <c r="J251" s="70"/>
      <c r="K251" s="34" t="s">
        <v>65</v>
      </c>
      <c r="L251" s="77">
        <v>251</v>
      </c>
      <c r="M251" s="77"/>
      <c r="N251" s="72"/>
      <c r="O251" s="79" t="s">
        <v>419</v>
      </c>
      <c r="P251" s="81">
        <v>43745.50224537037</v>
      </c>
      <c r="Q251" s="79" t="s">
        <v>512</v>
      </c>
      <c r="R251" s="79"/>
      <c r="S251" s="79"/>
      <c r="T251" s="79"/>
      <c r="U251" s="79"/>
      <c r="V251" s="82" t="s">
        <v>757</v>
      </c>
      <c r="W251" s="81">
        <v>43745.50224537037</v>
      </c>
      <c r="X251" s="82" t="s">
        <v>899</v>
      </c>
      <c r="Y251" s="79"/>
      <c r="Z251" s="79"/>
      <c r="AA251" s="85" t="s">
        <v>1075</v>
      </c>
      <c r="AB251" s="79"/>
      <c r="AC251" s="79" t="b">
        <v>0</v>
      </c>
      <c r="AD251" s="79">
        <v>0</v>
      </c>
      <c r="AE251" s="85" t="s">
        <v>1166</v>
      </c>
      <c r="AF251" s="79" t="b">
        <v>0</v>
      </c>
      <c r="AG251" s="79" t="s">
        <v>1216</v>
      </c>
      <c r="AH251" s="79"/>
      <c r="AI251" s="85" t="s">
        <v>1166</v>
      </c>
      <c r="AJ251" s="79" t="b">
        <v>0</v>
      </c>
      <c r="AK251" s="79">
        <v>10</v>
      </c>
      <c r="AL251" s="85" t="s">
        <v>1117</v>
      </c>
      <c r="AM251" s="79" t="s">
        <v>1232</v>
      </c>
      <c r="AN251" s="79" t="b">
        <v>0</v>
      </c>
      <c r="AO251" s="85" t="s">
        <v>1117</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20</v>
      </c>
      <c r="BK251" s="49">
        <v>100</v>
      </c>
      <c r="BL251" s="48">
        <v>20</v>
      </c>
    </row>
    <row r="252" spans="1:64" ht="15">
      <c r="A252" s="64" t="s">
        <v>309</v>
      </c>
      <c r="B252" s="64" t="s">
        <v>332</v>
      </c>
      <c r="C252" s="65" t="s">
        <v>3915</v>
      </c>
      <c r="D252" s="66">
        <v>3</v>
      </c>
      <c r="E252" s="67" t="s">
        <v>132</v>
      </c>
      <c r="F252" s="68">
        <v>35</v>
      </c>
      <c r="G252" s="65"/>
      <c r="H252" s="69"/>
      <c r="I252" s="70"/>
      <c r="J252" s="70"/>
      <c r="K252" s="34" t="s">
        <v>65</v>
      </c>
      <c r="L252" s="77">
        <v>252</v>
      </c>
      <c r="M252" s="77"/>
      <c r="N252" s="72"/>
      <c r="O252" s="79" t="s">
        <v>419</v>
      </c>
      <c r="P252" s="81">
        <v>43745.542395833334</v>
      </c>
      <c r="Q252" s="79" t="s">
        <v>529</v>
      </c>
      <c r="R252" s="79"/>
      <c r="S252" s="79"/>
      <c r="T252" s="79"/>
      <c r="U252" s="79"/>
      <c r="V252" s="82" t="s">
        <v>758</v>
      </c>
      <c r="W252" s="81">
        <v>43745.542395833334</v>
      </c>
      <c r="X252" s="82" t="s">
        <v>900</v>
      </c>
      <c r="Y252" s="79"/>
      <c r="Z252" s="79"/>
      <c r="AA252" s="85" t="s">
        <v>1076</v>
      </c>
      <c r="AB252" s="85" t="s">
        <v>1117</v>
      </c>
      <c r="AC252" s="79" t="b">
        <v>0</v>
      </c>
      <c r="AD252" s="79">
        <v>0</v>
      </c>
      <c r="AE252" s="85" t="s">
        <v>1202</v>
      </c>
      <c r="AF252" s="79" t="b">
        <v>0</v>
      </c>
      <c r="AG252" s="79" t="s">
        <v>1216</v>
      </c>
      <c r="AH252" s="79"/>
      <c r="AI252" s="85" t="s">
        <v>1166</v>
      </c>
      <c r="AJ252" s="79" t="b">
        <v>0</v>
      </c>
      <c r="AK252" s="79">
        <v>0</v>
      </c>
      <c r="AL252" s="85" t="s">
        <v>1166</v>
      </c>
      <c r="AM252" s="79" t="s">
        <v>1232</v>
      </c>
      <c r="AN252" s="79" t="b">
        <v>0</v>
      </c>
      <c r="AO252" s="85" t="s">
        <v>1117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4</v>
      </c>
      <c r="BD252" s="48"/>
      <c r="BE252" s="49"/>
      <c r="BF252" s="48"/>
      <c r="BG252" s="49"/>
      <c r="BH252" s="48"/>
      <c r="BI252" s="49"/>
      <c r="BJ252" s="48"/>
      <c r="BK252" s="49"/>
      <c r="BL252" s="48"/>
    </row>
    <row r="253" spans="1:64" ht="15">
      <c r="A253" s="64" t="s">
        <v>309</v>
      </c>
      <c r="B253" s="64" t="s">
        <v>391</v>
      </c>
      <c r="C253" s="65" t="s">
        <v>3915</v>
      </c>
      <c r="D253" s="66">
        <v>3</v>
      </c>
      <c r="E253" s="67" t="s">
        <v>132</v>
      </c>
      <c r="F253" s="68">
        <v>35</v>
      </c>
      <c r="G253" s="65"/>
      <c r="H253" s="69"/>
      <c r="I253" s="70"/>
      <c r="J253" s="70"/>
      <c r="K253" s="34" t="s">
        <v>65</v>
      </c>
      <c r="L253" s="77">
        <v>253</v>
      </c>
      <c r="M253" s="77"/>
      <c r="N253" s="72"/>
      <c r="O253" s="79" t="s">
        <v>419</v>
      </c>
      <c r="P253" s="81">
        <v>43745.542395833334</v>
      </c>
      <c r="Q253" s="79" t="s">
        <v>529</v>
      </c>
      <c r="R253" s="79"/>
      <c r="S253" s="79"/>
      <c r="T253" s="79"/>
      <c r="U253" s="79"/>
      <c r="V253" s="82" t="s">
        <v>758</v>
      </c>
      <c r="W253" s="81">
        <v>43745.542395833334</v>
      </c>
      <c r="X253" s="82" t="s">
        <v>900</v>
      </c>
      <c r="Y253" s="79"/>
      <c r="Z253" s="79"/>
      <c r="AA253" s="85" t="s">
        <v>1076</v>
      </c>
      <c r="AB253" s="85" t="s">
        <v>1117</v>
      </c>
      <c r="AC253" s="79" t="b">
        <v>0</v>
      </c>
      <c r="AD253" s="79">
        <v>0</v>
      </c>
      <c r="AE253" s="85" t="s">
        <v>1202</v>
      </c>
      <c r="AF253" s="79" t="b">
        <v>0</v>
      </c>
      <c r="AG253" s="79" t="s">
        <v>1216</v>
      </c>
      <c r="AH253" s="79"/>
      <c r="AI253" s="85" t="s">
        <v>1166</v>
      </c>
      <c r="AJ253" s="79" t="b">
        <v>0</v>
      </c>
      <c r="AK253" s="79">
        <v>0</v>
      </c>
      <c r="AL253" s="85" t="s">
        <v>1166</v>
      </c>
      <c r="AM253" s="79" t="s">
        <v>1232</v>
      </c>
      <c r="AN253" s="79" t="b">
        <v>0</v>
      </c>
      <c r="AO253" s="85" t="s">
        <v>1117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309</v>
      </c>
      <c r="B254" s="64" t="s">
        <v>323</v>
      </c>
      <c r="C254" s="65" t="s">
        <v>3915</v>
      </c>
      <c r="D254" s="66">
        <v>3</v>
      </c>
      <c r="E254" s="67" t="s">
        <v>132</v>
      </c>
      <c r="F254" s="68">
        <v>35</v>
      </c>
      <c r="G254" s="65"/>
      <c r="H254" s="69"/>
      <c r="I254" s="70"/>
      <c r="J254" s="70"/>
      <c r="K254" s="34" t="s">
        <v>65</v>
      </c>
      <c r="L254" s="77">
        <v>254</v>
      </c>
      <c r="M254" s="77"/>
      <c r="N254" s="72"/>
      <c r="O254" s="79" t="s">
        <v>419</v>
      </c>
      <c r="P254" s="81">
        <v>43745.542395833334</v>
      </c>
      <c r="Q254" s="79" t="s">
        <v>529</v>
      </c>
      <c r="R254" s="79"/>
      <c r="S254" s="79"/>
      <c r="T254" s="79"/>
      <c r="U254" s="79"/>
      <c r="V254" s="82" t="s">
        <v>758</v>
      </c>
      <c r="W254" s="81">
        <v>43745.542395833334</v>
      </c>
      <c r="X254" s="82" t="s">
        <v>900</v>
      </c>
      <c r="Y254" s="79"/>
      <c r="Z254" s="79"/>
      <c r="AA254" s="85" t="s">
        <v>1076</v>
      </c>
      <c r="AB254" s="85" t="s">
        <v>1117</v>
      </c>
      <c r="AC254" s="79" t="b">
        <v>0</v>
      </c>
      <c r="AD254" s="79">
        <v>0</v>
      </c>
      <c r="AE254" s="85" t="s">
        <v>1202</v>
      </c>
      <c r="AF254" s="79" t="b">
        <v>0</v>
      </c>
      <c r="AG254" s="79" t="s">
        <v>1216</v>
      </c>
      <c r="AH254" s="79"/>
      <c r="AI254" s="85" t="s">
        <v>1166</v>
      </c>
      <c r="AJ254" s="79" t="b">
        <v>0</v>
      </c>
      <c r="AK254" s="79">
        <v>0</v>
      </c>
      <c r="AL254" s="85" t="s">
        <v>1166</v>
      </c>
      <c r="AM254" s="79" t="s">
        <v>1232</v>
      </c>
      <c r="AN254" s="79" t="b">
        <v>0</v>
      </c>
      <c r="AO254" s="85" t="s">
        <v>1117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3.125</v>
      </c>
      <c r="BF254" s="48">
        <v>1</v>
      </c>
      <c r="BG254" s="49">
        <v>3.125</v>
      </c>
      <c r="BH254" s="48">
        <v>0</v>
      </c>
      <c r="BI254" s="49">
        <v>0</v>
      </c>
      <c r="BJ254" s="48">
        <v>30</v>
      </c>
      <c r="BK254" s="49">
        <v>93.75</v>
      </c>
      <c r="BL254" s="48">
        <v>32</v>
      </c>
    </row>
    <row r="255" spans="1:64" ht="15">
      <c r="A255" s="64" t="s">
        <v>309</v>
      </c>
      <c r="B255" s="64" t="s">
        <v>383</v>
      </c>
      <c r="C255" s="65" t="s">
        <v>3915</v>
      </c>
      <c r="D255" s="66">
        <v>3</v>
      </c>
      <c r="E255" s="67" t="s">
        <v>132</v>
      </c>
      <c r="F255" s="68">
        <v>35</v>
      </c>
      <c r="G255" s="65"/>
      <c r="H255" s="69"/>
      <c r="I255" s="70"/>
      <c r="J255" s="70"/>
      <c r="K255" s="34" t="s">
        <v>65</v>
      </c>
      <c r="L255" s="77">
        <v>255</v>
      </c>
      <c r="M255" s="77"/>
      <c r="N255" s="72"/>
      <c r="O255" s="79" t="s">
        <v>419</v>
      </c>
      <c r="P255" s="81">
        <v>43745.542395833334</v>
      </c>
      <c r="Q255" s="79" t="s">
        <v>529</v>
      </c>
      <c r="R255" s="79"/>
      <c r="S255" s="79"/>
      <c r="T255" s="79"/>
      <c r="U255" s="79"/>
      <c r="V255" s="82" t="s">
        <v>758</v>
      </c>
      <c r="W255" s="81">
        <v>43745.542395833334</v>
      </c>
      <c r="X255" s="82" t="s">
        <v>900</v>
      </c>
      <c r="Y255" s="79"/>
      <c r="Z255" s="79"/>
      <c r="AA255" s="85" t="s">
        <v>1076</v>
      </c>
      <c r="AB255" s="85" t="s">
        <v>1117</v>
      </c>
      <c r="AC255" s="79" t="b">
        <v>0</v>
      </c>
      <c r="AD255" s="79">
        <v>0</v>
      </c>
      <c r="AE255" s="85" t="s">
        <v>1202</v>
      </c>
      <c r="AF255" s="79" t="b">
        <v>0</v>
      </c>
      <c r="AG255" s="79" t="s">
        <v>1216</v>
      </c>
      <c r="AH255" s="79"/>
      <c r="AI255" s="85" t="s">
        <v>1166</v>
      </c>
      <c r="AJ255" s="79" t="b">
        <v>0</v>
      </c>
      <c r="AK255" s="79">
        <v>0</v>
      </c>
      <c r="AL255" s="85" t="s">
        <v>1166</v>
      </c>
      <c r="AM255" s="79" t="s">
        <v>1232</v>
      </c>
      <c r="AN255" s="79" t="b">
        <v>0</v>
      </c>
      <c r="AO255" s="85" t="s">
        <v>1117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309</v>
      </c>
      <c r="B256" s="64" t="s">
        <v>322</v>
      </c>
      <c r="C256" s="65" t="s">
        <v>3915</v>
      </c>
      <c r="D256" s="66">
        <v>3</v>
      </c>
      <c r="E256" s="67" t="s">
        <v>132</v>
      </c>
      <c r="F256" s="68">
        <v>35</v>
      </c>
      <c r="G256" s="65"/>
      <c r="H256" s="69"/>
      <c r="I256" s="70"/>
      <c r="J256" s="70"/>
      <c r="K256" s="34" t="s">
        <v>65</v>
      </c>
      <c r="L256" s="77">
        <v>256</v>
      </c>
      <c r="M256" s="77"/>
      <c r="N256" s="72"/>
      <c r="O256" s="79" t="s">
        <v>420</v>
      </c>
      <c r="P256" s="81">
        <v>43745.542395833334</v>
      </c>
      <c r="Q256" s="79" t="s">
        <v>529</v>
      </c>
      <c r="R256" s="79"/>
      <c r="S256" s="79"/>
      <c r="T256" s="79"/>
      <c r="U256" s="79"/>
      <c r="V256" s="82" t="s">
        <v>758</v>
      </c>
      <c r="W256" s="81">
        <v>43745.542395833334</v>
      </c>
      <c r="X256" s="82" t="s">
        <v>900</v>
      </c>
      <c r="Y256" s="79"/>
      <c r="Z256" s="79"/>
      <c r="AA256" s="85" t="s">
        <v>1076</v>
      </c>
      <c r="AB256" s="85" t="s">
        <v>1117</v>
      </c>
      <c r="AC256" s="79" t="b">
        <v>0</v>
      </c>
      <c r="AD256" s="79">
        <v>0</v>
      </c>
      <c r="AE256" s="85" t="s">
        <v>1202</v>
      </c>
      <c r="AF256" s="79" t="b">
        <v>0</v>
      </c>
      <c r="AG256" s="79" t="s">
        <v>1216</v>
      </c>
      <c r="AH256" s="79"/>
      <c r="AI256" s="85" t="s">
        <v>1166</v>
      </c>
      <c r="AJ256" s="79" t="b">
        <v>0</v>
      </c>
      <c r="AK256" s="79">
        <v>0</v>
      </c>
      <c r="AL256" s="85" t="s">
        <v>1166</v>
      </c>
      <c r="AM256" s="79" t="s">
        <v>1232</v>
      </c>
      <c r="AN256" s="79" t="b">
        <v>0</v>
      </c>
      <c r="AO256" s="85" t="s">
        <v>1117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310</v>
      </c>
      <c r="B257" s="64" t="s">
        <v>392</v>
      </c>
      <c r="C257" s="65" t="s">
        <v>3915</v>
      </c>
      <c r="D257" s="66">
        <v>3</v>
      </c>
      <c r="E257" s="67" t="s">
        <v>132</v>
      </c>
      <c r="F257" s="68">
        <v>35</v>
      </c>
      <c r="G257" s="65"/>
      <c r="H257" s="69"/>
      <c r="I257" s="70"/>
      <c r="J257" s="70"/>
      <c r="K257" s="34" t="s">
        <v>65</v>
      </c>
      <c r="L257" s="77">
        <v>257</v>
      </c>
      <c r="M257" s="77"/>
      <c r="N257" s="72"/>
      <c r="O257" s="79" t="s">
        <v>419</v>
      </c>
      <c r="P257" s="81">
        <v>43745.5753587963</v>
      </c>
      <c r="Q257" s="79" t="s">
        <v>530</v>
      </c>
      <c r="R257" s="79"/>
      <c r="S257" s="79"/>
      <c r="T257" s="79"/>
      <c r="U257" s="79"/>
      <c r="V257" s="82" t="s">
        <v>759</v>
      </c>
      <c r="W257" s="81">
        <v>43745.5753587963</v>
      </c>
      <c r="X257" s="82" t="s">
        <v>901</v>
      </c>
      <c r="Y257" s="79"/>
      <c r="Z257" s="79"/>
      <c r="AA257" s="85" t="s">
        <v>1077</v>
      </c>
      <c r="AB257" s="79"/>
      <c r="AC257" s="79" t="b">
        <v>0</v>
      </c>
      <c r="AD257" s="79">
        <v>0</v>
      </c>
      <c r="AE257" s="85" t="s">
        <v>1166</v>
      </c>
      <c r="AF257" s="79" t="b">
        <v>0</v>
      </c>
      <c r="AG257" s="79" t="s">
        <v>1216</v>
      </c>
      <c r="AH257" s="79"/>
      <c r="AI257" s="85" t="s">
        <v>1166</v>
      </c>
      <c r="AJ257" s="79" t="b">
        <v>0</v>
      </c>
      <c r="AK257" s="79">
        <v>1</v>
      </c>
      <c r="AL257" s="85" t="s">
        <v>1115</v>
      </c>
      <c r="AM257" s="79" t="s">
        <v>1238</v>
      </c>
      <c r="AN257" s="79" t="b">
        <v>0</v>
      </c>
      <c r="AO257" s="85" t="s">
        <v>1115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18</v>
      </c>
      <c r="BK257" s="49">
        <v>100</v>
      </c>
      <c r="BL257" s="48">
        <v>18</v>
      </c>
    </row>
    <row r="258" spans="1:64" ht="15">
      <c r="A258" s="64" t="s">
        <v>310</v>
      </c>
      <c r="B258" s="64" t="s">
        <v>322</v>
      </c>
      <c r="C258" s="65" t="s">
        <v>3915</v>
      </c>
      <c r="D258" s="66">
        <v>3</v>
      </c>
      <c r="E258" s="67" t="s">
        <v>132</v>
      </c>
      <c r="F258" s="68">
        <v>35</v>
      </c>
      <c r="G258" s="65"/>
      <c r="H258" s="69"/>
      <c r="I258" s="70"/>
      <c r="J258" s="70"/>
      <c r="K258" s="34" t="s">
        <v>65</v>
      </c>
      <c r="L258" s="77">
        <v>258</v>
      </c>
      <c r="M258" s="77"/>
      <c r="N258" s="72"/>
      <c r="O258" s="79" t="s">
        <v>419</v>
      </c>
      <c r="P258" s="81">
        <v>43745.5753587963</v>
      </c>
      <c r="Q258" s="79" t="s">
        <v>530</v>
      </c>
      <c r="R258" s="79"/>
      <c r="S258" s="79"/>
      <c r="T258" s="79"/>
      <c r="U258" s="79"/>
      <c r="V258" s="82" t="s">
        <v>759</v>
      </c>
      <c r="W258" s="81">
        <v>43745.5753587963</v>
      </c>
      <c r="X258" s="82" t="s">
        <v>901</v>
      </c>
      <c r="Y258" s="79"/>
      <c r="Z258" s="79"/>
      <c r="AA258" s="85" t="s">
        <v>1077</v>
      </c>
      <c r="AB258" s="79"/>
      <c r="AC258" s="79" t="b">
        <v>0</v>
      </c>
      <c r="AD258" s="79">
        <v>0</v>
      </c>
      <c r="AE258" s="85" t="s">
        <v>1166</v>
      </c>
      <c r="AF258" s="79" t="b">
        <v>0</v>
      </c>
      <c r="AG258" s="79" t="s">
        <v>1216</v>
      </c>
      <c r="AH258" s="79"/>
      <c r="AI258" s="85" t="s">
        <v>1166</v>
      </c>
      <c r="AJ258" s="79" t="b">
        <v>0</v>
      </c>
      <c r="AK258" s="79">
        <v>1</v>
      </c>
      <c r="AL258" s="85" t="s">
        <v>1115</v>
      </c>
      <c r="AM258" s="79" t="s">
        <v>1238</v>
      </c>
      <c r="AN258" s="79" t="b">
        <v>0</v>
      </c>
      <c r="AO258" s="85" t="s">
        <v>1115</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311</v>
      </c>
      <c r="B259" s="64" t="s">
        <v>393</v>
      </c>
      <c r="C259" s="65" t="s">
        <v>3915</v>
      </c>
      <c r="D259" s="66">
        <v>3</v>
      </c>
      <c r="E259" s="67" t="s">
        <v>132</v>
      </c>
      <c r="F259" s="68">
        <v>35</v>
      </c>
      <c r="G259" s="65"/>
      <c r="H259" s="69"/>
      <c r="I259" s="70"/>
      <c r="J259" s="70"/>
      <c r="K259" s="34" t="s">
        <v>65</v>
      </c>
      <c r="L259" s="77">
        <v>259</v>
      </c>
      <c r="M259" s="77"/>
      <c r="N259" s="72"/>
      <c r="O259" s="79" t="s">
        <v>419</v>
      </c>
      <c r="P259" s="81">
        <v>43745.63686342593</v>
      </c>
      <c r="Q259" s="79" t="s">
        <v>531</v>
      </c>
      <c r="R259" s="79"/>
      <c r="S259" s="79"/>
      <c r="T259" s="79"/>
      <c r="U259" s="79"/>
      <c r="V259" s="82" t="s">
        <v>760</v>
      </c>
      <c r="W259" s="81">
        <v>43745.63686342593</v>
      </c>
      <c r="X259" s="82" t="s">
        <v>902</v>
      </c>
      <c r="Y259" s="79"/>
      <c r="Z259" s="79"/>
      <c r="AA259" s="85" t="s">
        <v>1078</v>
      </c>
      <c r="AB259" s="85" t="s">
        <v>1156</v>
      </c>
      <c r="AC259" s="79" t="b">
        <v>0</v>
      </c>
      <c r="AD259" s="79">
        <v>0</v>
      </c>
      <c r="AE259" s="85" t="s">
        <v>1203</v>
      </c>
      <c r="AF259" s="79" t="b">
        <v>0</v>
      </c>
      <c r="AG259" s="79" t="s">
        <v>1216</v>
      </c>
      <c r="AH259" s="79"/>
      <c r="AI259" s="85" t="s">
        <v>1166</v>
      </c>
      <c r="AJ259" s="79" t="b">
        <v>0</v>
      </c>
      <c r="AK259" s="79">
        <v>0</v>
      </c>
      <c r="AL259" s="85" t="s">
        <v>1166</v>
      </c>
      <c r="AM259" s="79" t="s">
        <v>1232</v>
      </c>
      <c r="AN259" s="79" t="b">
        <v>0</v>
      </c>
      <c r="AO259" s="85" t="s">
        <v>1156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16</v>
      </c>
      <c r="BC259" s="78" t="str">
        <f>REPLACE(INDEX(GroupVertices[Group],MATCH(Edges[[#This Row],[Vertex 2]],GroupVertices[Vertex],0)),1,1,"")</f>
        <v>16</v>
      </c>
      <c r="BD259" s="48"/>
      <c r="BE259" s="49"/>
      <c r="BF259" s="48"/>
      <c r="BG259" s="49"/>
      <c r="BH259" s="48"/>
      <c r="BI259" s="49"/>
      <c r="BJ259" s="48"/>
      <c r="BK259" s="49"/>
      <c r="BL259" s="48"/>
    </row>
    <row r="260" spans="1:64" ht="15">
      <c r="A260" s="64" t="s">
        <v>311</v>
      </c>
      <c r="B260" s="64" t="s">
        <v>394</v>
      </c>
      <c r="C260" s="65" t="s">
        <v>3915</v>
      </c>
      <c r="D260" s="66">
        <v>3</v>
      </c>
      <c r="E260" s="67" t="s">
        <v>132</v>
      </c>
      <c r="F260" s="68">
        <v>35</v>
      </c>
      <c r="G260" s="65"/>
      <c r="H260" s="69"/>
      <c r="I260" s="70"/>
      <c r="J260" s="70"/>
      <c r="K260" s="34" t="s">
        <v>65</v>
      </c>
      <c r="L260" s="77">
        <v>260</v>
      </c>
      <c r="M260" s="77"/>
      <c r="N260" s="72"/>
      <c r="O260" s="79" t="s">
        <v>420</v>
      </c>
      <c r="P260" s="81">
        <v>43745.63686342593</v>
      </c>
      <c r="Q260" s="79" t="s">
        <v>531</v>
      </c>
      <c r="R260" s="79"/>
      <c r="S260" s="79"/>
      <c r="T260" s="79"/>
      <c r="U260" s="79"/>
      <c r="V260" s="82" t="s">
        <v>760</v>
      </c>
      <c r="W260" s="81">
        <v>43745.63686342593</v>
      </c>
      <c r="X260" s="82" t="s">
        <v>902</v>
      </c>
      <c r="Y260" s="79"/>
      <c r="Z260" s="79"/>
      <c r="AA260" s="85" t="s">
        <v>1078</v>
      </c>
      <c r="AB260" s="85" t="s">
        <v>1156</v>
      </c>
      <c r="AC260" s="79" t="b">
        <v>0</v>
      </c>
      <c r="AD260" s="79">
        <v>0</v>
      </c>
      <c r="AE260" s="85" t="s">
        <v>1203</v>
      </c>
      <c r="AF260" s="79" t="b">
        <v>0</v>
      </c>
      <c r="AG260" s="79" t="s">
        <v>1216</v>
      </c>
      <c r="AH260" s="79"/>
      <c r="AI260" s="85" t="s">
        <v>1166</v>
      </c>
      <c r="AJ260" s="79" t="b">
        <v>0</v>
      </c>
      <c r="AK260" s="79">
        <v>0</v>
      </c>
      <c r="AL260" s="85" t="s">
        <v>1166</v>
      </c>
      <c r="AM260" s="79" t="s">
        <v>1232</v>
      </c>
      <c r="AN260" s="79" t="b">
        <v>0</v>
      </c>
      <c r="AO260" s="85" t="s">
        <v>1156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16</v>
      </c>
      <c r="BC260" s="78" t="str">
        <f>REPLACE(INDEX(GroupVertices[Group],MATCH(Edges[[#This Row],[Vertex 2]],GroupVertices[Vertex],0)),1,1,"")</f>
        <v>16</v>
      </c>
      <c r="BD260" s="48">
        <v>4</v>
      </c>
      <c r="BE260" s="49">
        <v>7.6923076923076925</v>
      </c>
      <c r="BF260" s="48">
        <v>0</v>
      </c>
      <c r="BG260" s="49">
        <v>0</v>
      </c>
      <c r="BH260" s="48">
        <v>0</v>
      </c>
      <c r="BI260" s="49">
        <v>0</v>
      </c>
      <c r="BJ260" s="48">
        <v>48</v>
      </c>
      <c r="BK260" s="49">
        <v>92.3076923076923</v>
      </c>
      <c r="BL260" s="48">
        <v>52</v>
      </c>
    </row>
    <row r="261" spans="1:64" ht="15">
      <c r="A261" s="64" t="s">
        <v>312</v>
      </c>
      <c r="B261" s="64" t="s">
        <v>383</v>
      </c>
      <c r="C261" s="65" t="s">
        <v>3915</v>
      </c>
      <c r="D261" s="66">
        <v>3</v>
      </c>
      <c r="E261" s="67" t="s">
        <v>132</v>
      </c>
      <c r="F261" s="68">
        <v>35</v>
      </c>
      <c r="G261" s="65"/>
      <c r="H261" s="69"/>
      <c r="I261" s="70"/>
      <c r="J261" s="70"/>
      <c r="K261" s="34" t="s">
        <v>65</v>
      </c>
      <c r="L261" s="77">
        <v>261</v>
      </c>
      <c r="M261" s="77"/>
      <c r="N261" s="72"/>
      <c r="O261" s="79" t="s">
        <v>419</v>
      </c>
      <c r="P261" s="81">
        <v>43745.65222222222</v>
      </c>
      <c r="Q261" s="79" t="s">
        <v>512</v>
      </c>
      <c r="R261" s="79"/>
      <c r="S261" s="79"/>
      <c r="T261" s="79"/>
      <c r="U261" s="79"/>
      <c r="V261" s="82" t="s">
        <v>761</v>
      </c>
      <c r="W261" s="81">
        <v>43745.65222222222</v>
      </c>
      <c r="X261" s="82" t="s">
        <v>903</v>
      </c>
      <c r="Y261" s="79"/>
      <c r="Z261" s="79"/>
      <c r="AA261" s="85" t="s">
        <v>1079</v>
      </c>
      <c r="AB261" s="79"/>
      <c r="AC261" s="79" t="b">
        <v>0</v>
      </c>
      <c r="AD261" s="79">
        <v>0</v>
      </c>
      <c r="AE261" s="85" t="s">
        <v>1166</v>
      </c>
      <c r="AF261" s="79" t="b">
        <v>0</v>
      </c>
      <c r="AG261" s="79" t="s">
        <v>1216</v>
      </c>
      <c r="AH261" s="79"/>
      <c r="AI261" s="85" t="s">
        <v>1166</v>
      </c>
      <c r="AJ261" s="79" t="b">
        <v>0</v>
      </c>
      <c r="AK261" s="79">
        <v>10</v>
      </c>
      <c r="AL261" s="85" t="s">
        <v>1117</v>
      </c>
      <c r="AM261" s="79" t="s">
        <v>1233</v>
      </c>
      <c r="AN261" s="79" t="b">
        <v>0</v>
      </c>
      <c r="AO261" s="85" t="s">
        <v>1117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312</v>
      </c>
      <c r="B262" s="64" t="s">
        <v>322</v>
      </c>
      <c r="C262" s="65" t="s">
        <v>3915</v>
      </c>
      <c r="D262" s="66">
        <v>3</v>
      </c>
      <c r="E262" s="67" t="s">
        <v>132</v>
      </c>
      <c r="F262" s="68">
        <v>35</v>
      </c>
      <c r="G262" s="65"/>
      <c r="H262" s="69"/>
      <c r="I262" s="70"/>
      <c r="J262" s="70"/>
      <c r="K262" s="34" t="s">
        <v>65</v>
      </c>
      <c r="L262" s="77">
        <v>262</v>
      </c>
      <c r="M262" s="77"/>
      <c r="N262" s="72"/>
      <c r="O262" s="79" t="s">
        <v>419</v>
      </c>
      <c r="P262" s="81">
        <v>43745.65222222222</v>
      </c>
      <c r="Q262" s="79" t="s">
        <v>512</v>
      </c>
      <c r="R262" s="79"/>
      <c r="S262" s="79"/>
      <c r="T262" s="79"/>
      <c r="U262" s="79"/>
      <c r="V262" s="82" t="s">
        <v>761</v>
      </c>
      <c r="W262" s="81">
        <v>43745.65222222222</v>
      </c>
      <c r="X262" s="82" t="s">
        <v>903</v>
      </c>
      <c r="Y262" s="79"/>
      <c r="Z262" s="79"/>
      <c r="AA262" s="85" t="s">
        <v>1079</v>
      </c>
      <c r="AB262" s="79"/>
      <c r="AC262" s="79" t="b">
        <v>0</v>
      </c>
      <c r="AD262" s="79">
        <v>0</v>
      </c>
      <c r="AE262" s="85" t="s">
        <v>1166</v>
      </c>
      <c r="AF262" s="79" t="b">
        <v>0</v>
      </c>
      <c r="AG262" s="79" t="s">
        <v>1216</v>
      </c>
      <c r="AH262" s="79"/>
      <c r="AI262" s="85" t="s">
        <v>1166</v>
      </c>
      <c r="AJ262" s="79" t="b">
        <v>0</v>
      </c>
      <c r="AK262" s="79">
        <v>10</v>
      </c>
      <c r="AL262" s="85" t="s">
        <v>1117</v>
      </c>
      <c r="AM262" s="79" t="s">
        <v>1233</v>
      </c>
      <c r="AN262" s="79" t="b">
        <v>0</v>
      </c>
      <c r="AO262" s="85" t="s">
        <v>1117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20</v>
      </c>
      <c r="BK262" s="49">
        <v>100</v>
      </c>
      <c r="BL262" s="48">
        <v>20</v>
      </c>
    </row>
    <row r="263" spans="1:64" ht="15">
      <c r="A263" s="64" t="s">
        <v>313</v>
      </c>
      <c r="B263" s="64" t="s">
        <v>395</v>
      </c>
      <c r="C263" s="65" t="s">
        <v>3918</v>
      </c>
      <c r="D263" s="66">
        <v>8.25</v>
      </c>
      <c r="E263" s="67" t="s">
        <v>136</v>
      </c>
      <c r="F263" s="68">
        <v>17.75</v>
      </c>
      <c r="G263" s="65"/>
      <c r="H263" s="69"/>
      <c r="I263" s="70"/>
      <c r="J263" s="70"/>
      <c r="K263" s="34" t="s">
        <v>65</v>
      </c>
      <c r="L263" s="77">
        <v>263</v>
      </c>
      <c r="M263" s="77"/>
      <c r="N263" s="72"/>
      <c r="O263" s="79" t="s">
        <v>419</v>
      </c>
      <c r="P263" s="81">
        <v>43743.09135416667</v>
      </c>
      <c r="Q263" s="79" t="s">
        <v>532</v>
      </c>
      <c r="R263" s="82" t="s">
        <v>594</v>
      </c>
      <c r="S263" s="79" t="s">
        <v>614</v>
      </c>
      <c r="T263" s="79" t="s">
        <v>636</v>
      </c>
      <c r="U263" s="79"/>
      <c r="V263" s="82" t="s">
        <v>762</v>
      </c>
      <c r="W263" s="81">
        <v>43743.09135416667</v>
      </c>
      <c r="X263" s="82" t="s">
        <v>904</v>
      </c>
      <c r="Y263" s="79"/>
      <c r="Z263" s="79"/>
      <c r="AA263" s="85" t="s">
        <v>1080</v>
      </c>
      <c r="AB263" s="79"/>
      <c r="AC263" s="79" t="b">
        <v>0</v>
      </c>
      <c r="AD263" s="79">
        <v>0</v>
      </c>
      <c r="AE263" s="85" t="s">
        <v>1166</v>
      </c>
      <c r="AF263" s="79" t="b">
        <v>0</v>
      </c>
      <c r="AG263" s="79" t="s">
        <v>1217</v>
      </c>
      <c r="AH263" s="79"/>
      <c r="AI263" s="85" t="s">
        <v>1166</v>
      </c>
      <c r="AJ263" s="79" t="b">
        <v>0</v>
      </c>
      <c r="AK263" s="79">
        <v>1</v>
      </c>
      <c r="AL263" s="85" t="s">
        <v>1166</v>
      </c>
      <c r="AM263" s="79" t="s">
        <v>1236</v>
      </c>
      <c r="AN263" s="79" t="b">
        <v>0</v>
      </c>
      <c r="AO263" s="85" t="s">
        <v>1080</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313</v>
      </c>
      <c r="B264" s="64" t="s">
        <v>395</v>
      </c>
      <c r="C264" s="65" t="s">
        <v>3918</v>
      </c>
      <c r="D264" s="66">
        <v>8.25</v>
      </c>
      <c r="E264" s="67" t="s">
        <v>136</v>
      </c>
      <c r="F264" s="68">
        <v>17.75</v>
      </c>
      <c r="G264" s="65"/>
      <c r="H264" s="69"/>
      <c r="I264" s="70"/>
      <c r="J264" s="70"/>
      <c r="K264" s="34" t="s">
        <v>65</v>
      </c>
      <c r="L264" s="77">
        <v>264</v>
      </c>
      <c r="M264" s="77"/>
      <c r="N264" s="72"/>
      <c r="O264" s="79" t="s">
        <v>419</v>
      </c>
      <c r="P264" s="81">
        <v>43743.09150462963</v>
      </c>
      <c r="Q264" s="79" t="s">
        <v>533</v>
      </c>
      <c r="R264" s="82" t="s">
        <v>588</v>
      </c>
      <c r="S264" s="79" t="s">
        <v>614</v>
      </c>
      <c r="T264" s="79" t="s">
        <v>636</v>
      </c>
      <c r="U264" s="79"/>
      <c r="V264" s="82" t="s">
        <v>762</v>
      </c>
      <c r="W264" s="81">
        <v>43743.09150462963</v>
      </c>
      <c r="X264" s="82" t="s">
        <v>905</v>
      </c>
      <c r="Y264" s="79"/>
      <c r="Z264" s="79"/>
      <c r="AA264" s="85" t="s">
        <v>1081</v>
      </c>
      <c r="AB264" s="79"/>
      <c r="AC264" s="79" t="b">
        <v>0</v>
      </c>
      <c r="AD264" s="79">
        <v>1</v>
      </c>
      <c r="AE264" s="85" t="s">
        <v>1166</v>
      </c>
      <c r="AF264" s="79" t="b">
        <v>0</v>
      </c>
      <c r="AG264" s="79" t="s">
        <v>1217</v>
      </c>
      <c r="AH264" s="79"/>
      <c r="AI264" s="85" t="s">
        <v>1166</v>
      </c>
      <c r="AJ264" s="79" t="b">
        <v>0</v>
      </c>
      <c r="AK264" s="79">
        <v>2</v>
      </c>
      <c r="AL264" s="85" t="s">
        <v>1166</v>
      </c>
      <c r="AM264" s="79" t="s">
        <v>1236</v>
      </c>
      <c r="AN264" s="79" t="b">
        <v>0</v>
      </c>
      <c r="AO264" s="85" t="s">
        <v>1081</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313</v>
      </c>
      <c r="B265" s="64" t="s">
        <v>395</v>
      </c>
      <c r="C265" s="65" t="s">
        <v>3918</v>
      </c>
      <c r="D265" s="66">
        <v>8.25</v>
      </c>
      <c r="E265" s="67" t="s">
        <v>136</v>
      </c>
      <c r="F265" s="68">
        <v>17.75</v>
      </c>
      <c r="G265" s="65"/>
      <c r="H265" s="69"/>
      <c r="I265" s="70"/>
      <c r="J265" s="70"/>
      <c r="K265" s="34" t="s">
        <v>65</v>
      </c>
      <c r="L265" s="77">
        <v>265</v>
      </c>
      <c r="M265" s="77"/>
      <c r="N265" s="72"/>
      <c r="O265" s="79" t="s">
        <v>419</v>
      </c>
      <c r="P265" s="81">
        <v>43745.68414351852</v>
      </c>
      <c r="Q265" s="79" t="s">
        <v>532</v>
      </c>
      <c r="R265" s="82" t="s">
        <v>594</v>
      </c>
      <c r="S265" s="79" t="s">
        <v>614</v>
      </c>
      <c r="T265" s="79" t="s">
        <v>636</v>
      </c>
      <c r="U265" s="79"/>
      <c r="V265" s="82" t="s">
        <v>762</v>
      </c>
      <c r="W265" s="81">
        <v>43745.68414351852</v>
      </c>
      <c r="X265" s="82" t="s">
        <v>906</v>
      </c>
      <c r="Y265" s="79"/>
      <c r="Z265" s="79"/>
      <c r="AA265" s="85" t="s">
        <v>1082</v>
      </c>
      <c r="AB265" s="79"/>
      <c r="AC265" s="79" t="b">
        <v>0</v>
      </c>
      <c r="AD265" s="79">
        <v>2</v>
      </c>
      <c r="AE265" s="85" t="s">
        <v>1166</v>
      </c>
      <c r="AF265" s="79" t="b">
        <v>0</v>
      </c>
      <c r="AG265" s="79" t="s">
        <v>1217</v>
      </c>
      <c r="AH265" s="79"/>
      <c r="AI265" s="85" t="s">
        <v>1166</v>
      </c>
      <c r="AJ265" s="79" t="b">
        <v>0</v>
      </c>
      <c r="AK265" s="79">
        <v>1</v>
      </c>
      <c r="AL265" s="85" t="s">
        <v>1166</v>
      </c>
      <c r="AM265" s="79" t="s">
        <v>1236</v>
      </c>
      <c r="AN265" s="79" t="b">
        <v>0</v>
      </c>
      <c r="AO265" s="85" t="s">
        <v>1082</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313</v>
      </c>
      <c r="B266" s="64" t="s">
        <v>395</v>
      </c>
      <c r="C266" s="65" t="s">
        <v>3918</v>
      </c>
      <c r="D266" s="66">
        <v>8.25</v>
      </c>
      <c r="E266" s="67" t="s">
        <v>136</v>
      </c>
      <c r="F266" s="68">
        <v>17.75</v>
      </c>
      <c r="G266" s="65"/>
      <c r="H266" s="69"/>
      <c r="I266" s="70"/>
      <c r="J266" s="70"/>
      <c r="K266" s="34" t="s">
        <v>65</v>
      </c>
      <c r="L266" s="77">
        <v>266</v>
      </c>
      <c r="M266" s="77"/>
      <c r="N266" s="72"/>
      <c r="O266" s="79" t="s">
        <v>419</v>
      </c>
      <c r="P266" s="81">
        <v>43745.684270833335</v>
      </c>
      <c r="Q266" s="79" t="s">
        <v>533</v>
      </c>
      <c r="R266" s="82" t="s">
        <v>588</v>
      </c>
      <c r="S266" s="79" t="s">
        <v>614</v>
      </c>
      <c r="T266" s="79" t="s">
        <v>636</v>
      </c>
      <c r="U266" s="79"/>
      <c r="V266" s="82" t="s">
        <v>762</v>
      </c>
      <c r="W266" s="81">
        <v>43745.684270833335</v>
      </c>
      <c r="X266" s="82" t="s">
        <v>907</v>
      </c>
      <c r="Y266" s="79"/>
      <c r="Z266" s="79"/>
      <c r="AA266" s="85" t="s">
        <v>1083</v>
      </c>
      <c r="AB266" s="79"/>
      <c r="AC266" s="79" t="b">
        <v>0</v>
      </c>
      <c r="AD266" s="79">
        <v>2</v>
      </c>
      <c r="AE266" s="85" t="s">
        <v>1166</v>
      </c>
      <c r="AF266" s="79" t="b">
        <v>0</v>
      </c>
      <c r="AG266" s="79" t="s">
        <v>1217</v>
      </c>
      <c r="AH266" s="79"/>
      <c r="AI266" s="85" t="s">
        <v>1166</v>
      </c>
      <c r="AJ266" s="79" t="b">
        <v>0</v>
      </c>
      <c r="AK266" s="79">
        <v>1</v>
      </c>
      <c r="AL266" s="85" t="s">
        <v>1166</v>
      </c>
      <c r="AM266" s="79" t="s">
        <v>1236</v>
      </c>
      <c r="AN266" s="79" t="b">
        <v>0</v>
      </c>
      <c r="AO266" s="85" t="s">
        <v>1083</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313</v>
      </c>
      <c r="B267" s="64" t="s">
        <v>396</v>
      </c>
      <c r="C267" s="65" t="s">
        <v>3916</v>
      </c>
      <c r="D267" s="66">
        <v>4.75</v>
      </c>
      <c r="E267" s="67" t="s">
        <v>136</v>
      </c>
      <c r="F267" s="68">
        <v>29.25</v>
      </c>
      <c r="G267" s="65"/>
      <c r="H267" s="69"/>
      <c r="I267" s="70"/>
      <c r="J267" s="70"/>
      <c r="K267" s="34" t="s">
        <v>65</v>
      </c>
      <c r="L267" s="77">
        <v>267</v>
      </c>
      <c r="M267" s="77"/>
      <c r="N267" s="72"/>
      <c r="O267" s="79" t="s">
        <v>419</v>
      </c>
      <c r="P267" s="81">
        <v>43733.72824074074</v>
      </c>
      <c r="Q267" s="79" t="s">
        <v>534</v>
      </c>
      <c r="R267" s="82" t="s">
        <v>595</v>
      </c>
      <c r="S267" s="79" t="s">
        <v>614</v>
      </c>
      <c r="T267" s="79" t="s">
        <v>637</v>
      </c>
      <c r="U267" s="79"/>
      <c r="V267" s="82" t="s">
        <v>762</v>
      </c>
      <c r="W267" s="81">
        <v>43733.72824074074</v>
      </c>
      <c r="X267" s="82" t="s">
        <v>908</v>
      </c>
      <c r="Y267" s="79"/>
      <c r="Z267" s="79"/>
      <c r="AA267" s="85" t="s">
        <v>1084</v>
      </c>
      <c r="AB267" s="79"/>
      <c r="AC267" s="79" t="b">
        <v>0</v>
      </c>
      <c r="AD267" s="79">
        <v>1</v>
      </c>
      <c r="AE267" s="85" t="s">
        <v>1166</v>
      </c>
      <c r="AF267" s="79" t="b">
        <v>0</v>
      </c>
      <c r="AG267" s="79" t="s">
        <v>1217</v>
      </c>
      <c r="AH267" s="79"/>
      <c r="AI267" s="85" t="s">
        <v>1166</v>
      </c>
      <c r="AJ267" s="79" t="b">
        <v>0</v>
      </c>
      <c r="AK267" s="79">
        <v>2</v>
      </c>
      <c r="AL267" s="85" t="s">
        <v>1166</v>
      </c>
      <c r="AM267" s="79" t="s">
        <v>1236</v>
      </c>
      <c r="AN267" s="79" t="b">
        <v>0</v>
      </c>
      <c r="AO267" s="85" t="s">
        <v>1084</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313</v>
      </c>
      <c r="B268" s="64" t="s">
        <v>396</v>
      </c>
      <c r="C268" s="65" t="s">
        <v>3916</v>
      </c>
      <c r="D268" s="66">
        <v>4.75</v>
      </c>
      <c r="E268" s="67" t="s">
        <v>136</v>
      </c>
      <c r="F268" s="68">
        <v>29.25</v>
      </c>
      <c r="G268" s="65"/>
      <c r="H268" s="69"/>
      <c r="I268" s="70"/>
      <c r="J268" s="70"/>
      <c r="K268" s="34" t="s">
        <v>65</v>
      </c>
      <c r="L268" s="77">
        <v>268</v>
      </c>
      <c r="M268" s="77"/>
      <c r="N268" s="72"/>
      <c r="O268" s="79" t="s">
        <v>419</v>
      </c>
      <c r="P268" s="81">
        <v>43740.627488425926</v>
      </c>
      <c r="Q268" s="79" t="s">
        <v>535</v>
      </c>
      <c r="R268" s="82" t="s">
        <v>595</v>
      </c>
      <c r="S268" s="79" t="s">
        <v>614</v>
      </c>
      <c r="T268" s="79" t="s">
        <v>638</v>
      </c>
      <c r="U268" s="79"/>
      <c r="V268" s="82" t="s">
        <v>762</v>
      </c>
      <c r="W268" s="81">
        <v>43740.627488425926</v>
      </c>
      <c r="X268" s="82" t="s">
        <v>909</v>
      </c>
      <c r="Y268" s="79"/>
      <c r="Z268" s="79"/>
      <c r="AA268" s="85" t="s">
        <v>1085</v>
      </c>
      <c r="AB268" s="79"/>
      <c r="AC268" s="79" t="b">
        <v>0</v>
      </c>
      <c r="AD268" s="79">
        <v>0</v>
      </c>
      <c r="AE268" s="85" t="s">
        <v>1166</v>
      </c>
      <c r="AF268" s="79" t="b">
        <v>0</v>
      </c>
      <c r="AG268" s="79" t="s">
        <v>1217</v>
      </c>
      <c r="AH268" s="79"/>
      <c r="AI268" s="85" t="s">
        <v>1166</v>
      </c>
      <c r="AJ268" s="79" t="b">
        <v>0</v>
      </c>
      <c r="AK268" s="79">
        <v>0</v>
      </c>
      <c r="AL268" s="85" t="s">
        <v>1166</v>
      </c>
      <c r="AM268" s="79" t="s">
        <v>1236</v>
      </c>
      <c r="AN268" s="79" t="b">
        <v>0</v>
      </c>
      <c r="AO268" s="85" t="s">
        <v>1085</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314</v>
      </c>
      <c r="B269" s="64" t="s">
        <v>396</v>
      </c>
      <c r="C269" s="65" t="s">
        <v>3915</v>
      </c>
      <c r="D269" s="66">
        <v>3</v>
      </c>
      <c r="E269" s="67" t="s">
        <v>132</v>
      </c>
      <c r="F269" s="68">
        <v>35</v>
      </c>
      <c r="G269" s="65"/>
      <c r="H269" s="69"/>
      <c r="I269" s="70"/>
      <c r="J269" s="70"/>
      <c r="K269" s="34" t="s">
        <v>65</v>
      </c>
      <c r="L269" s="77">
        <v>269</v>
      </c>
      <c r="M269" s="77"/>
      <c r="N269" s="72"/>
      <c r="O269" s="79" t="s">
        <v>419</v>
      </c>
      <c r="P269" s="81">
        <v>43733.73641203704</v>
      </c>
      <c r="Q269" s="79" t="s">
        <v>536</v>
      </c>
      <c r="R269" s="79"/>
      <c r="S269" s="79"/>
      <c r="T269" s="79" t="s">
        <v>639</v>
      </c>
      <c r="U269" s="79"/>
      <c r="V269" s="82" t="s">
        <v>763</v>
      </c>
      <c r="W269" s="81">
        <v>43733.73641203704</v>
      </c>
      <c r="X269" s="82" t="s">
        <v>910</v>
      </c>
      <c r="Y269" s="79"/>
      <c r="Z269" s="79"/>
      <c r="AA269" s="85" t="s">
        <v>1086</v>
      </c>
      <c r="AB269" s="85" t="s">
        <v>1084</v>
      </c>
      <c r="AC269" s="79" t="b">
        <v>0</v>
      </c>
      <c r="AD269" s="79">
        <v>0</v>
      </c>
      <c r="AE269" s="85" t="s">
        <v>1204</v>
      </c>
      <c r="AF269" s="79" t="b">
        <v>0</v>
      </c>
      <c r="AG269" s="79" t="s">
        <v>1216</v>
      </c>
      <c r="AH269" s="79"/>
      <c r="AI269" s="85" t="s">
        <v>1166</v>
      </c>
      <c r="AJ269" s="79" t="b">
        <v>0</v>
      </c>
      <c r="AK269" s="79">
        <v>0</v>
      </c>
      <c r="AL269" s="85" t="s">
        <v>1166</v>
      </c>
      <c r="AM269" s="79" t="s">
        <v>1232</v>
      </c>
      <c r="AN269" s="79" t="b">
        <v>0</v>
      </c>
      <c r="AO269" s="85" t="s">
        <v>1084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3</v>
      </c>
      <c r="BD269" s="48"/>
      <c r="BE269" s="49"/>
      <c r="BF269" s="48"/>
      <c r="BG269" s="49"/>
      <c r="BH269" s="48"/>
      <c r="BI269" s="49"/>
      <c r="BJ269" s="48"/>
      <c r="BK269" s="49"/>
      <c r="BL269" s="48"/>
    </row>
    <row r="270" spans="1:64" ht="15">
      <c r="A270" s="64" t="s">
        <v>313</v>
      </c>
      <c r="B270" s="64" t="s">
        <v>397</v>
      </c>
      <c r="C270" s="65" t="s">
        <v>3916</v>
      </c>
      <c r="D270" s="66">
        <v>4.75</v>
      </c>
      <c r="E270" s="67" t="s">
        <v>136</v>
      </c>
      <c r="F270" s="68">
        <v>29.25</v>
      </c>
      <c r="G270" s="65"/>
      <c r="H270" s="69"/>
      <c r="I270" s="70"/>
      <c r="J270" s="70"/>
      <c r="K270" s="34" t="s">
        <v>65</v>
      </c>
      <c r="L270" s="77">
        <v>270</v>
      </c>
      <c r="M270" s="77"/>
      <c r="N270" s="72"/>
      <c r="O270" s="79" t="s">
        <v>419</v>
      </c>
      <c r="P270" s="81">
        <v>43733.72824074074</v>
      </c>
      <c r="Q270" s="79" t="s">
        <v>534</v>
      </c>
      <c r="R270" s="82" t="s">
        <v>595</v>
      </c>
      <c r="S270" s="79" t="s">
        <v>614</v>
      </c>
      <c r="T270" s="79" t="s">
        <v>637</v>
      </c>
      <c r="U270" s="79"/>
      <c r="V270" s="82" t="s">
        <v>762</v>
      </c>
      <c r="W270" s="81">
        <v>43733.72824074074</v>
      </c>
      <c r="X270" s="82" t="s">
        <v>908</v>
      </c>
      <c r="Y270" s="79"/>
      <c r="Z270" s="79"/>
      <c r="AA270" s="85" t="s">
        <v>1084</v>
      </c>
      <c r="AB270" s="79"/>
      <c r="AC270" s="79" t="b">
        <v>0</v>
      </c>
      <c r="AD270" s="79">
        <v>1</v>
      </c>
      <c r="AE270" s="85" t="s">
        <v>1166</v>
      </c>
      <c r="AF270" s="79" t="b">
        <v>0</v>
      </c>
      <c r="AG270" s="79" t="s">
        <v>1217</v>
      </c>
      <c r="AH270" s="79"/>
      <c r="AI270" s="85" t="s">
        <v>1166</v>
      </c>
      <c r="AJ270" s="79" t="b">
        <v>0</v>
      </c>
      <c r="AK270" s="79">
        <v>2</v>
      </c>
      <c r="AL270" s="85" t="s">
        <v>1166</v>
      </c>
      <c r="AM270" s="79" t="s">
        <v>1236</v>
      </c>
      <c r="AN270" s="79" t="b">
        <v>0</v>
      </c>
      <c r="AO270" s="85" t="s">
        <v>1084</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313</v>
      </c>
      <c r="B271" s="64" t="s">
        <v>397</v>
      </c>
      <c r="C271" s="65" t="s">
        <v>3916</v>
      </c>
      <c r="D271" s="66">
        <v>4.75</v>
      </c>
      <c r="E271" s="67" t="s">
        <v>136</v>
      </c>
      <c r="F271" s="68">
        <v>29.25</v>
      </c>
      <c r="G271" s="65"/>
      <c r="H271" s="69"/>
      <c r="I271" s="70"/>
      <c r="J271" s="70"/>
      <c r="K271" s="34" t="s">
        <v>65</v>
      </c>
      <c r="L271" s="77">
        <v>271</v>
      </c>
      <c r="M271" s="77"/>
      <c r="N271" s="72"/>
      <c r="O271" s="79" t="s">
        <v>419</v>
      </c>
      <c r="P271" s="81">
        <v>43740.627488425926</v>
      </c>
      <c r="Q271" s="79" t="s">
        <v>535</v>
      </c>
      <c r="R271" s="82" t="s">
        <v>595</v>
      </c>
      <c r="S271" s="79" t="s">
        <v>614</v>
      </c>
      <c r="T271" s="79" t="s">
        <v>638</v>
      </c>
      <c r="U271" s="79"/>
      <c r="V271" s="82" t="s">
        <v>762</v>
      </c>
      <c r="W271" s="81">
        <v>43740.627488425926</v>
      </c>
      <c r="X271" s="82" t="s">
        <v>909</v>
      </c>
      <c r="Y271" s="79"/>
      <c r="Z271" s="79"/>
      <c r="AA271" s="85" t="s">
        <v>1085</v>
      </c>
      <c r="AB271" s="79"/>
      <c r="AC271" s="79" t="b">
        <v>0</v>
      </c>
      <c r="AD271" s="79">
        <v>0</v>
      </c>
      <c r="AE271" s="85" t="s">
        <v>1166</v>
      </c>
      <c r="AF271" s="79" t="b">
        <v>0</v>
      </c>
      <c r="AG271" s="79" t="s">
        <v>1217</v>
      </c>
      <c r="AH271" s="79"/>
      <c r="AI271" s="85" t="s">
        <v>1166</v>
      </c>
      <c r="AJ271" s="79" t="b">
        <v>0</v>
      </c>
      <c r="AK271" s="79">
        <v>0</v>
      </c>
      <c r="AL271" s="85" t="s">
        <v>1166</v>
      </c>
      <c r="AM271" s="79" t="s">
        <v>1236</v>
      </c>
      <c r="AN271" s="79" t="b">
        <v>0</v>
      </c>
      <c r="AO271" s="85" t="s">
        <v>1085</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3</v>
      </c>
      <c r="BC271" s="78" t="str">
        <f>REPLACE(INDEX(GroupVertices[Group],MATCH(Edges[[#This Row],[Vertex 2]],GroupVertices[Vertex],0)),1,1,"")</f>
        <v>3</v>
      </c>
      <c r="BD271" s="48"/>
      <c r="BE271" s="49"/>
      <c r="BF271" s="48"/>
      <c r="BG271" s="49"/>
      <c r="BH271" s="48"/>
      <c r="BI271" s="49"/>
      <c r="BJ271" s="48"/>
      <c r="BK271" s="49"/>
      <c r="BL271" s="48"/>
    </row>
    <row r="272" spans="1:64" ht="15">
      <c r="A272" s="64" t="s">
        <v>314</v>
      </c>
      <c r="B272" s="64" t="s">
        <v>397</v>
      </c>
      <c r="C272" s="65" t="s">
        <v>3915</v>
      </c>
      <c r="D272" s="66">
        <v>3</v>
      </c>
      <c r="E272" s="67" t="s">
        <v>132</v>
      </c>
      <c r="F272" s="68">
        <v>35</v>
      </c>
      <c r="G272" s="65"/>
      <c r="H272" s="69"/>
      <c r="I272" s="70"/>
      <c r="J272" s="70"/>
      <c r="K272" s="34" t="s">
        <v>65</v>
      </c>
      <c r="L272" s="77">
        <v>272</v>
      </c>
      <c r="M272" s="77"/>
      <c r="N272" s="72"/>
      <c r="O272" s="79" t="s">
        <v>419</v>
      </c>
      <c r="P272" s="81">
        <v>43733.73641203704</v>
      </c>
      <c r="Q272" s="79" t="s">
        <v>536</v>
      </c>
      <c r="R272" s="79"/>
      <c r="S272" s="79"/>
      <c r="T272" s="79" t="s">
        <v>639</v>
      </c>
      <c r="U272" s="79"/>
      <c r="V272" s="82" t="s">
        <v>763</v>
      </c>
      <c r="W272" s="81">
        <v>43733.73641203704</v>
      </c>
      <c r="X272" s="82" t="s">
        <v>910</v>
      </c>
      <c r="Y272" s="79"/>
      <c r="Z272" s="79"/>
      <c r="AA272" s="85" t="s">
        <v>1086</v>
      </c>
      <c r="AB272" s="85" t="s">
        <v>1084</v>
      </c>
      <c r="AC272" s="79" t="b">
        <v>0</v>
      </c>
      <c r="AD272" s="79">
        <v>0</v>
      </c>
      <c r="AE272" s="85" t="s">
        <v>1204</v>
      </c>
      <c r="AF272" s="79" t="b">
        <v>0</v>
      </c>
      <c r="AG272" s="79" t="s">
        <v>1216</v>
      </c>
      <c r="AH272" s="79"/>
      <c r="AI272" s="85" t="s">
        <v>1166</v>
      </c>
      <c r="AJ272" s="79" t="b">
        <v>0</v>
      </c>
      <c r="AK272" s="79">
        <v>0</v>
      </c>
      <c r="AL272" s="85" t="s">
        <v>1166</v>
      </c>
      <c r="AM272" s="79" t="s">
        <v>1232</v>
      </c>
      <c r="AN272" s="79" t="b">
        <v>0</v>
      </c>
      <c r="AO272" s="85" t="s">
        <v>1084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3</v>
      </c>
      <c r="BD272" s="48"/>
      <c r="BE272" s="49"/>
      <c r="BF272" s="48"/>
      <c r="BG272" s="49"/>
      <c r="BH272" s="48"/>
      <c r="BI272" s="49"/>
      <c r="BJ272" s="48"/>
      <c r="BK272" s="49"/>
      <c r="BL272" s="48"/>
    </row>
    <row r="273" spans="1:64" ht="15">
      <c r="A273" s="64" t="s">
        <v>315</v>
      </c>
      <c r="B273" s="64" t="s">
        <v>398</v>
      </c>
      <c r="C273" s="65" t="s">
        <v>3915</v>
      </c>
      <c r="D273" s="66">
        <v>3</v>
      </c>
      <c r="E273" s="67" t="s">
        <v>132</v>
      </c>
      <c r="F273" s="68">
        <v>35</v>
      </c>
      <c r="G273" s="65"/>
      <c r="H273" s="69"/>
      <c r="I273" s="70"/>
      <c r="J273" s="70"/>
      <c r="K273" s="34" t="s">
        <v>65</v>
      </c>
      <c r="L273" s="77">
        <v>273</v>
      </c>
      <c r="M273" s="77"/>
      <c r="N273" s="72"/>
      <c r="O273" s="79" t="s">
        <v>419</v>
      </c>
      <c r="P273" s="81">
        <v>43733.76615740741</v>
      </c>
      <c r="Q273" s="79" t="s">
        <v>537</v>
      </c>
      <c r="R273" s="82" t="s">
        <v>595</v>
      </c>
      <c r="S273" s="79" t="s">
        <v>614</v>
      </c>
      <c r="T273" s="79"/>
      <c r="U273" s="79"/>
      <c r="V273" s="82" t="s">
        <v>764</v>
      </c>
      <c r="W273" s="81">
        <v>43733.76615740741</v>
      </c>
      <c r="X273" s="82" t="s">
        <v>911</v>
      </c>
      <c r="Y273" s="79"/>
      <c r="Z273" s="79"/>
      <c r="AA273" s="85" t="s">
        <v>1087</v>
      </c>
      <c r="AB273" s="79"/>
      <c r="AC273" s="79" t="b">
        <v>0</v>
      </c>
      <c r="AD273" s="79">
        <v>0</v>
      </c>
      <c r="AE273" s="85" t="s">
        <v>1166</v>
      </c>
      <c r="AF273" s="79" t="b">
        <v>0</v>
      </c>
      <c r="AG273" s="79" t="s">
        <v>1217</v>
      </c>
      <c r="AH273" s="79"/>
      <c r="AI273" s="85" t="s">
        <v>1166</v>
      </c>
      <c r="AJ273" s="79" t="b">
        <v>0</v>
      </c>
      <c r="AK273" s="79">
        <v>2</v>
      </c>
      <c r="AL273" s="85" t="s">
        <v>1084</v>
      </c>
      <c r="AM273" s="79" t="s">
        <v>1233</v>
      </c>
      <c r="AN273" s="79" t="b">
        <v>0</v>
      </c>
      <c r="AO273" s="85" t="s">
        <v>1084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313</v>
      </c>
      <c r="B274" s="64" t="s">
        <v>398</v>
      </c>
      <c r="C274" s="65" t="s">
        <v>3916</v>
      </c>
      <c r="D274" s="66">
        <v>4.75</v>
      </c>
      <c r="E274" s="67" t="s">
        <v>136</v>
      </c>
      <c r="F274" s="68">
        <v>29.25</v>
      </c>
      <c r="G274" s="65"/>
      <c r="H274" s="69"/>
      <c r="I274" s="70"/>
      <c r="J274" s="70"/>
      <c r="K274" s="34" t="s">
        <v>65</v>
      </c>
      <c r="L274" s="77">
        <v>274</v>
      </c>
      <c r="M274" s="77"/>
      <c r="N274" s="72"/>
      <c r="O274" s="79" t="s">
        <v>419</v>
      </c>
      <c r="P274" s="81">
        <v>43733.72824074074</v>
      </c>
      <c r="Q274" s="79" t="s">
        <v>534</v>
      </c>
      <c r="R274" s="82" t="s">
        <v>595</v>
      </c>
      <c r="S274" s="79" t="s">
        <v>614</v>
      </c>
      <c r="T274" s="79" t="s">
        <v>637</v>
      </c>
      <c r="U274" s="79"/>
      <c r="V274" s="82" t="s">
        <v>762</v>
      </c>
      <c r="W274" s="81">
        <v>43733.72824074074</v>
      </c>
      <c r="X274" s="82" t="s">
        <v>908</v>
      </c>
      <c r="Y274" s="79"/>
      <c r="Z274" s="79"/>
      <c r="AA274" s="85" t="s">
        <v>1084</v>
      </c>
      <c r="AB274" s="79"/>
      <c r="AC274" s="79" t="b">
        <v>0</v>
      </c>
      <c r="AD274" s="79">
        <v>1</v>
      </c>
      <c r="AE274" s="85" t="s">
        <v>1166</v>
      </c>
      <c r="AF274" s="79" t="b">
        <v>0</v>
      </c>
      <c r="AG274" s="79" t="s">
        <v>1217</v>
      </c>
      <c r="AH274" s="79"/>
      <c r="AI274" s="85" t="s">
        <v>1166</v>
      </c>
      <c r="AJ274" s="79" t="b">
        <v>0</v>
      </c>
      <c r="AK274" s="79">
        <v>2</v>
      </c>
      <c r="AL274" s="85" t="s">
        <v>1166</v>
      </c>
      <c r="AM274" s="79" t="s">
        <v>1236</v>
      </c>
      <c r="AN274" s="79" t="b">
        <v>0</v>
      </c>
      <c r="AO274" s="85" t="s">
        <v>1084</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313</v>
      </c>
      <c r="B275" s="64" t="s">
        <v>398</v>
      </c>
      <c r="C275" s="65" t="s">
        <v>3916</v>
      </c>
      <c r="D275" s="66">
        <v>4.75</v>
      </c>
      <c r="E275" s="67" t="s">
        <v>136</v>
      </c>
      <c r="F275" s="68">
        <v>29.25</v>
      </c>
      <c r="G275" s="65"/>
      <c r="H275" s="69"/>
      <c r="I275" s="70"/>
      <c r="J275" s="70"/>
      <c r="K275" s="34" t="s">
        <v>65</v>
      </c>
      <c r="L275" s="77">
        <v>275</v>
      </c>
      <c r="M275" s="77"/>
      <c r="N275" s="72"/>
      <c r="O275" s="79" t="s">
        <v>419</v>
      </c>
      <c r="P275" s="81">
        <v>43740.627488425926</v>
      </c>
      <c r="Q275" s="79" t="s">
        <v>535</v>
      </c>
      <c r="R275" s="82" t="s">
        <v>595</v>
      </c>
      <c r="S275" s="79" t="s">
        <v>614</v>
      </c>
      <c r="T275" s="79" t="s">
        <v>638</v>
      </c>
      <c r="U275" s="79"/>
      <c r="V275" s="82" t="s">
        <v>762</v>
      </c>
      <c r="W275" s="81">
        <v>43740.627488425926</v>
      </c>
      <c r="X275" s="82" t="s">
        <v>909</v>
      </c>
      <c r="Y275" s="79"/>
      <c r="Z275" s="79"/>
      <c r="AA275" s="85" t="s">
        <v>1085</v>
      </c>
      <c r="AB275" s="79"/>
      <c r="AC275" s="79" t="b">
        <v>0</v>
      </c>
      <c r="AD275" s="79">
        <v>0</v>
      </c>
      <c r="AE275" s="85" t="s">
        <v>1166</v>
      </c>
      <c r="AF275" s="79" t="b">
        <v>0</v>
      </c>
      <c r="AG275" s="79" t="s">
        <v>1217</v>
      </c>
      <c r="AH275" s="79"/>
      <c r="AI275" s="85" t="s">
        <v>1166</v>
      </c>
      <c r="AJ275" s="79" t="b">
        <v>0</v>
      </c>
      <c r="AK275" s="79">
        <v>0</v>
      </c>
      <c r="AL275" s="85" t="s">
        <v>1166</v>
      </c>
      <c r="AM275" s="79" t="s">
        <v>1236</v>
      </c>
      <c r="AN275" s="79" t="b">
        <v>0</v>
      </c>
      <c r="AO275" s="85" t="s">
        <v>1085</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314</v>
      </c>
      <c r="B276" s="64" t="s">
        <v>398</v>
      </c>
      <c r="C276" s="65" t="s">
        <v>3916</v>
      </c>
      <c r="D276" s="66">
        <v>4.75</v>
      </c>
      <c r="E276" s="67" t="s">
        <v>136</v>
      </c>
      <c r="F276" s="68">
        <v>29.25</v>
      </c>
      <c r="G276" s="65"/>
      <c r="H276" s="69"/>
      <c r="I276" s="70"/>
      <c r="J276" s="70"/>
      <c r="K276" s="34" t="s">
        <v>65</v>
      </c>
      <c r="L276" s="77">
        <v>276</v>
      </c>
      <c r="M276" s="77"/>
      <c r="N276" s="72"/>
      <c r="O276" s="79" t="s">
        <v>419</v>
      </c>
      <c r="P276" s="81">
        <v>43733.73273148148</v>
      </c>
      <c r="Q276" s="79" t="s">
        <v>537</v>
      </c>
      <c r="R276" s="82" t="s">
        <v>595</v>
      </c>
      <c r="S276" s="79" t="s">
        <v>614</v>
      </c>
      <c r="T276" s="79"/>
      <c r="U276" s="79"/>
      <c r="V276" s="82" t="s">
        <v>763</v>
      </c>
      <c r="W276" s="81">
        <v>43733.73273148148</v>
      </c>
      <c r="X276" s="82" t="s">
        <v>912</v>
      </c>
      <c r="Y276" s="79"/>
      <c r="Z276" s="79"/>
      <c r="AA276" s="85" t="s">
        <v>1088</v>
      </c>
      <c r="AB276" s="79"/>
      <c r="AC276" s="79" t="b">
        <v>0</v>
      </c>
      <c r="AD276" s="79">
        <v>0</v>
      </c>
      <c r="AE276" s="85" t="s">
        <v>1166</v>
      </c>
      <c r="AF276" s="79" t="b">
        <v>0</v>
      </c>
      <c r="AG276" s="79" t="s">
        <v>1217</v>
      </c>
      <c r="AH276" s="79"/>
      <c r="AI276" s="85" t="s">
        <v>1166</v>
      </c>
      <c r="AJ276" s="79" t="b">
        <v>0</v>
      </c>
      <c r="AK276" s="79">
        <v>2</v>
      </c>
      <c r="AL276" s="85" t="s">
        <v>1084</v>
      </c>
      <c r="AM276" s="79" t="s">
        <v>1232</v>
      </c>
      <c r="AN276" s="79" t="b">
        <v>0</v>
      </c>
      <c r="AO276" s="85" t="s">
        <v>1084</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3</v>
      </c>
      <c r="BD276" s="48"/>
      <c r="BE276" s="49"/>
      <c r="BF276" s="48"/>
      <c r="BG276" s="49"/>
      <c r="BH276" s="48"/>
      <c r="BI276" s="49"/>
      <c r="BJ276" s="48"/>
      <c r="BK276" s="49"/>
      <c r="BL276" s="48"/>
    </row>
    <row r="277" spans="1:64" ht="15">
      <c r="A277" s="64" t="s">
        <v>314</v>
      </c>
      <c r="B277" s="64" t="s">
        <v>398</v>
      </c>
      <c r="C277" s="65" t="s">
        <v>3916</v>
      </c>
      <c r="D277" s="66">
        <v>4.75</v>
      </c>
      <c r="E277" s="67" t="s">
        <v>136</v>
      </c>
      <c r="F277" s="68">
        <v>29.25</v>
      </c>
      <c r="G277" s="65"/>
      <c r="H277" s="69"/>
      <c r="I277" s="70"/>
      <c r="J277" s="70"/>
      <c r="K277" s="34" t="s">
        <v>65</v>
      </c>
      <c r="L277" s="77">
        <v>277</v>
      </c>
      <c r="M277" s="77"/>
      <c r="N277" s="72"/>
      <c r="O277" s="79" t="s">
        <v>419</v>
      </c>
      <c r="P277" s="81">
        <v>43733.73641203704</v>
      </c>
      <c r="Q277" s="79" t="s">
        <v>536</v>
      </c>
      <c r="R277" s="79"/>
      <c r="S277" s="79"/>
      <c r="T277" s="79" t="s">
        <v>639</v>
      </c>
      <c r="U277" s="79"/>
      <c r="V277" s="82" t="s">
        <v>763</v>
      </c>
      <c r="W277" s="81">
        <v>43733.73641203704</v>
      </c>
      <c r="X277" s="82" t="s">
        <v>910</v>
      </c>
      <c r="Y277" s="79"/>
      <c r="Z277" s="79"/>
      <c r="AA277" s="85" t="s">
        <v>1086</v>
      </c>
      <c r="AB277" s="85" t="s">
        <v>1084</v>
      </c>
      <c r="AC277" s="79" t="b">
        <v>0</v>
      </c>
      <c r="AD277" s="79">
        <v>0</v>
      </c>
      <c r="AE277" s="85" t="s">
        <v>1204</v>
      </c>
      <c r="AF277" s="79" t="b">
        <v>0</v>
      </c>
      <c r="AG277" s="79" t="s">
        <v>1216</v>
      </c>
      <c r="AH277" s="79"/>
      <c r="AI277" s="85" t="s">
        <v>1166</v>
      </c>
      <c r="AJ277" s="79" t="b">
        <v>0</v>
      </c>
      <c r="AK277" s="79">
        <v>0</v>
      </c>
      <c r="AL277" s="85" t="s">
        <v>1166</v>
      </c>
      <c r="AM277" s="79" t="s">
        <v>1232</v>
      </c>
      <c r="AN277" s="79" t="b">
        <v>0</v>
      </c>
      <c r="AO277" s="85" t="s">
        <v>1084</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3</v>
      </c>
      <c r="BD277" s="48"/>
      <c r="BE277" s="49"/>
      <c r="BF277" s="48"/>
      <c r="BG277" s="49"/>
      <c r="BH277" s="48"/>
      <c r="BI277" s="49"/>
      <c r="BJ277" s="48"/>
      <c r="BK277" s="49"/>
      <c r="BL277" s="48"/>
    </row>
    <row r="278" spans="1:64" ht="15">
      <c r="A278" s="64" t="s">
        <v>315</v>
      </c>
      <c r="B278" s="64" t="s">
        <v>399</v>
      </c>
      <c r="C278" s="65" t="s">
        <v>3915</v>
      </c>
      <c r="D278" s="66">
        <v>3</v>
      </c>
      <c r="E278" s="67" t="s">
        <v>132</v>
      </c>
      <c r="F278" s="68">
        <v>35</v>
      </c>
      <c r="G278" s="65"/>
      <c r="H278" s="69"/>
      <c r="I278" s="70"/>
      <c r="J278" s="70"/>
      <c r="K278" s="34" t="s">
        <v>65</v>
      </c>
      <c r="L278" s="77">
        <v>278</v>
      </c>
      <c r="M278" s="77"/>
      <c r="N278" s="72"/>
      <c r="O278" s="79" t="s">
        <v>419</v>
      </c>
      <c r="P278" s="81">
        <v>43733.76615740741</v>
      </c>
      <c r="Q278" s="79" t="s">
        <v>537</v>
      </c>
      <c r="R278" s="82" t="s">
        <v>595</v>
      </c>
      <c r="S278" s="79" t="s">
        <v>614</v>
      </c>
      <c r="T278" s="79"/>
      <c r="U278" s="79"/>
      <c r="V278" s="82" t="s">
        <v>764</v>
      </c>
      <c r="W278" s="81">
        <v>43733.76615740741</v>
      </c>
      <c r="X278" s="82" t="s">
        <v>911</v>
      </c>
      <c r="Y278" s="79"/>
      <c r="Z278" s="79"/>
      <c r="AA278" s="85" t="s">
        <v>1087</v>
      </c>
      <c r="AB278" s="79"/>
      <c r="AC278" s="79" t="b">
        <v>0</v>
      </c>
      <c r="AD278" s="79">
        <v>0</v>
      </c>
      <c r="AE278" s="85" t="s">
        <v>1166</v>
      </c>
      <c r="AF278" s="79" t="b">
        <v>0</v>
      </c>
      <c r="AG278" s="79" t="s">
        <v>1217</v>
      </c>
      <c r="AH278" s="79"/>
      <c r="AI278" s="85" t="s">
        <v>1166</v>
      </c>
      <c r="AJ278" s="79" t="b">
        <v>0</v>
      </c>
      <c r="AK278" s="79">
        <v>2</v>
      </c>
      <c r="AL278" s="85" t="s">
        <v>1084</v>
      </c>
      <c r="AM278" s="79" t="s">
        <v>1233</v>
      </c>
      <c r="AN278" s="79" t="b">
        <v>0</v>
      </c>
      <c r="AO278" s="85" t="s">
        <v>1084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v>0</v>
      </c>
      <c r="BE278" s="49">
        <v>0</v>
      </c>
      <c r="BF278" s="48">
        <v>0</v>
      </c>
      <c r="BG278" s="49">
        <v>0</v>
      </c>
      <c r="BH278" s="48">
        <v>0</v>
      </c>
      <c r="BI278" s="49">
        <v>0</v>
      </c>
      <c r="BJ278" s="48">
        <v>13</v>
      </c>
      <c r="BK278" s="49">
        <v>100</v>
      </c>
      <c r="BL278" s="48">
        <v>13</v>
      </c>
    </row>
    <row r="279" spans="1:64" ht="15">
      <c r="A279" s="64" t="s">
        <v>313</v>
      </c>
      <c r="B279" s="64" t="s">
        <v>399</v>
      </c>
      <c r="C279" s="65" t="s">
        <v>3916</v>
      </c>
      <c r="D279" s="66">
        <v>4.75</v>
      </c>
      <c r="E279" s="67" t="s">
        <v>136</v>
      </c>
      <c r="F279" s="68">
        <v>29.25</v>
      </c>
      <c r="G279" s="65"/>
      <c r="H279" s="69"/>
      <c r="I279" s="70"/>
      <c r="J279" s="70"/>
      <c r="K279" s="34" t="s">
        <v>65</v>
      </c>
      <c r="L279" s="77">
        <v>279</v>
      </c>
      <c r="M279" s="77"/>
      <c r="N279" s="72"/>
      <c r="O279" s="79" t="s">
        <v>419</v>
      </c>
      <c r="P279" s="81">
        <v>43733.72824074074</v>
      </c>
      <c r="Q279" s="79" t="s">
        <v>534</v>
      </c>
      <c r="R279" s="82" t="s">
        <v>595</v>
      </c>
      <c r="S279" s="79" t="s">
        <v>614</v>
      </c>
      <c r="T279" s="79" t="s">
        <v>637</v>
      </c>
      <c r="U279" s="79"/>
      <c r="V279" s="82" t="s">
        <v>762</v>
      </c>
      <c r="W279" s="81">
        <v>43733.72824074074</v>
      </c>
      <c r="X279" s="82" t="s">
        <v>908</v>
      </c>
      <c r="Y279" s="79"/>
      <c r="Z279" s="79"/>
      <c r="AA279" s="85" t="s">
        <v>1084</v>
      </c>
      <c r="AB279" s="79"/>
      <c r="AC279" s="79" t="b">
        <v>0</v>
      </c>
      <c r="AD279" s="79">
        <v>1</v>
      </c>
      <c r="AE279" s="85" t="s">
        <v>1166</v>
      </c>
      <c r="AF279" s="79" t="b">
        <v>0</v>
      </c>
      <c r="AG279" s="79" t="s">
        <v>1217</v>
      </c>
      <c r="AH279" s="79"/>
      <c r="AI279" s="85" t="s">
        <v>1166</v>
      </c>
      <c r="AJ279" s="79" t="b">
        <v>0</v>
      </c>
      <c r="AK279" s="79">
        <v>2</v>
      </c>
      <c r="AL279" s="85" t="s">
        <v>1166</v>
      </c>
      <c r="AM279" s="79" t="s">
        <v>1236</v>
      </c>
      <c r="AN279" s="79" t="b">
        <v>0</v>
      </c>
      <c r="AO279" s="85" t="s">
        <v>1084</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3</v>
      </c>
      <c r="BC279" s="78" t="str">
        <f>REPLACE(INDEX(GroupVertices[Group],MATCH(Edges[[#This Row],[Vertex 2]],GroupVertices[Vertex],0)),1,1,"")</f>
        <v>3</v>
      </c>
      <c r="BD279" s="48">
        <v>1</v>
      </c>
      <c r="BE279" s="49">
        <v>4.166666666666667</v>
      </c>
      <c r="BF279" s="48">
        <v>0</v>
      </c>
      <c r="BG279" s="49">
        <v>0</v>
      </c>
      <c r="BH279" s="48">
        <v>0</v>
      </c>
      <c r="BI279" s="49">
        <v>0</v>
      </c>
      <c r="BJ279" s="48">
        <v>23</v>
      </c>
      <c r="BK279" s="49">
        <v>95.83333333333333</v>
      </c>
      <c r="BL279" s="48">
        <v>24</v>
      </c>
    </row>
    <row r="280" spans="1:64" ht="15">
      <c r="A280" s="64" t="s">
        <v>313</v>
      </c>
      <c r="B280" s="64" t="s">
        <v>399</v>
      </c>
      <c r="C280" s="65" t="s">
        <v>3916</v>
      </c>
      <c r="D280" s="66">
        <v>4.75</v>
      </c>
      <c r="E280" s="67" t="s">
        <v>136</v>
      </c>
      <c r="F280" s="68">
        <v>29.25</v>
      </c>
      <c r="G280" s="65"/>
      <c r="H280" s="69"/>
      <c r="I280" s="70"/>
      <c r="J280" s="70"/>
      <c r="K280" s="34" t="s">
        <v>65</v>
      </c>
      <c r="L280" s="77">
        <v>280</v>
      </c>
      <c r="M280" s="77"/>
      <c r="N280" s="72"/>
      <c r="O280" s="79" t="s">
        <v>419</v>
      </c>
      <c r="P280" s="81">
        <v>43740.627488425926</v>
      </c>
      <c r="Q280" s="79" t="s">
        <v>535</v>
      </c>
      <c r="R280" s="82" t="s">
        <v>595</v>
      </c>
      <c r="S280" s="79" t="s">
        <v>614</v>
      </c>
      <c r="T280" s="79" t="s">
        <v>638</v>
      </c>
      <c r="U280" s="79"/>
      <c r="V280" s="82" t="s">
        <v>762</v>
      </c>
      <c r="W280" s="81">
        <v>43740.627488425926</v>
      </c>
      <c r="X280" s="82" t="s">
        <v>909</v>
      </c>
      <c r="Y280" s="79"/>
      <c r="Z280" s="79"/>
      <c r="AA280" s="85" t="s">
        <v>1085</v>
      </c>
      <c r="AB280" s="79"/>
      <c r="AC280" s="79" t="b">
        <v>0</v>
      </c>
      <c r="AD280" s="79">
        <v>0</v>
      </c>
      <c r="AE280" s="85" t="s">
        <v>1166</v>
      </c>
      <c r="AF280" s="79" t="b">
        <v>0</v>
      </c>
      <c r="AG280" s="79" t="s">
        <v>1217</v>
      </c>
      <c r="AH280" s="79"/>
      <c r="AI280" s="85" t="s">
        <v>1166</v>
      </c>
      <c r="AJ280" s="79" t="b">
        <v>0</v>
      </c>
      <c r="AK280" s="79">
        <v>0</v>
      </c>
      <c r="AL280" s="85" t="s">
        <v>1166</v>
      </c>
      <c r="AM280" s="79" t="s">
        <v>1236</v>
      </c>
      <c r="AN280" s="79" t="b">
        <v>0</v>
      </c>
      <c r="AO280" s="85" t="s">
        <v>1085</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3</v>
      </c>
      <c r="BC280" s="78" t="str">
        <f>REPLACE(INDEX(GroupVertices[Group],MATCH(Edges[[#This Row],[Vertex 2]],GroupVertices[Vertex],0)),1,1,"")</f>
        <v>3</v>
      </c>
      <c r="BD280" s="48">
        <v>1</v>
      </c>
      <c r="BE280" s="49">
        <v>4</v>
      </c>
      <c r="BF280" s="48">
        <v>0</v>
      </c>
      <c r="BG280" s="49">
        <v>0</v>
      </c>
      <c r="BH280" s="48">
        <v>0</v>
      </c>
      <c r="BI280" s="49">
        <v>0</v>
      </c>
      <c r="BJ280" s="48">
        <v>24</v>
      </c>
      <c r="BK280" s="49">
        <v>96</v>
      </c>
      <c r="BL280" s="48">
        <v>25</v>
      </c>
    </row>
    <row r="281" spans="1:64" ht="15">
      <c r="A281" s="64" t="s">
        <v>314</v>
      </c>
      <c r="B281" s="64" t="s">
        <v>399</v>
      </c>
      <c r="C281" s="65" t="s">
        <v>3916</v>
      </c>
      <c r="D281" s="66">
        <v>4.75</v>
      </c>
      <c r="E281" s="67" t="s">
        <v>136</v>
      </c>
      <c r="F281" s="68">
        <v>29.25</v>
      </c>
      <c r="G281" s="65"/>
      <c r="H281" s="69"/>
      <c r="I281" s="70"/>
      <c r="J281" s="70"/>
      <c r="K281" s="34" t="s">
        <v>65</v>
      </c>
      <c r="L281" s="77">
        <v>281</v>
      </c>
      <c r="M281" s="77"/>
      <c r="N281" s="72"/>
      <c r="O281" s="79" t="s">
        <v>419</v>
      </c>
      <c r="P281" s="81">
        <v>43733.73273148148</v>
      </c>
      <c r="Q281" s="79" t="s">
        <v>537</v>
      </c>
      <c r="R281" s="82" t="s">
        <v>595</v>
      </c>
      <c r="S281" s="79" t="s">
        <v>614</v>
      </c>
      <c r="T281" s="79"/>
      <c r="U281" s="79"/>
      <c r="V281" s="82" t="s">
        <v>763</v>
      </c>
      <c r="W281" s="81">
        <v>43733.73273148148</v>
      </c>
      <c r="X281" s="82" t="s">
        <v>912</v>
      </c>
      <c r="Y281" s="79"/>
      <c r="Z281" s="79"/>
      <c r="AA281" s="85" t="s">
        <v>1088</v>
      </c>
      <c r="AB281" s="79"/>
      <c r="AC281" s="79" t="b">
        <v>0</v>
      </c>
      <c r="AD281" s="79">
        <v>0</v>
      </c>
      <c r="AE281" s="85" t="s">
        <v>1166</v>
      </c>
      <c r="AF281" s="79" t="b">
        <v>0</v>
      </c>
      <c r="AG281" s="79" t="s">
        <v>1217</v>
      </c>
      <c r="AH281" s="79"/>
      <c r="AI281" s="85" t="s">
        <v>1166</v>
      </c>
      <c r="AJ281" s="79" t="b">
        <v>0</v>
      </c>
      <c r="AK281" s="79">
        <v>2</v>
      </c>
      <c r="AL281" s="85" t="s">
        <v>1084</v>
      </c>
      <c r="AM281" s="79" t="s">
        <v>1232</v>
      </c>
      <c r="AN281" s="79" t="b">
        <v>0</v>
      </c>
      <c r="AO281" s="85" t="s">
        <v>1084</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1</v>
      </c>
      <c r="BC281" s="78" t="str">
        <f>REPLACE(INDEX(GroupVertices[Group],MATCH(Edges[[#This Row],[Vertex 2]],GroupVertices[Vertex],0)),1,1,"")</f>
        <v>3</v>
      </c>
      <c r="BD281" s="48">
        <v>0</v>
      </c>
      <c r="BE281" s="49">
        <v>0</v>
      </c>
      <c r="BF281" s="48">
        <v>0</v>
      </c>
      <c r="BG281" s="49">
        <v>0</v>
      </c>
      <c r="BH281" s="48">
        <v>0</v>
      </c>
      <c r="BI281" s="49">
        <v>0</v>
      </c>
      <c r="BJ281" s="48">
        <v>13</v>
      </c>
      <c r="BK281" s="49">
        <v>100</v>
      </c>
      <c r="BL281" s="48">
        <v>13</v>
      </c>
    </row>
    <row r="282" spans="1:64" ht="15">
      <c r="A282" s="64" t="s">
        <v>314</v>
      </c>
      <c r="B282" s="64" t="s">
        <v>399</v>
      </c>
      <c r="C282" s="65" t="s">
        <v>3916</v>
      </c>
      <c r="D282" s="66">
        <v>4.75</v>
      </c>
      <c r="E282" s="67" t="s">
        <v>136</v>
      </c>
      <c r="F282" s="68">
        <v>29.25</v>
      </c>
      <c r="G282" s="65"/>
      <c r="H282" s="69"/>
      <c r="I282" s="70"/>
      <c r="J282" s="70"/>
      <c r="K282" s="34" t="s">
        <v>65</v>
      </c>
      <c r="L282" s="77">
        <v>282</v>
      </c>
      <c r="M282" s="77"/>
      <c r="N282" s="72"/>
      <c r="O282" s="79" t="s">
        <v>419</v>
      </c>
      <c r="P282" s="81">
        <v>43733.73641203704</v>
      </c>
      <c r="Q282" s="79" t="s">
        <v>536</v>
      </c>
      <c r="R282" s="79"/>
      <c r="S282" s="79"/>
      <c r="T282" s="79" t="s">
        <v>639</v>
      </c>
      <c r="U282" s="79"/>
      <c r="V282" s="82" t="s">
        <v>763</v>
      </c>
      <c r="W282" s="81">
        <v>43733.73641203704</v>
      </c>
      <c r="X282" s="82" t="s">
        <v>910</v>
      </c>
      <c r="Y282" s="79"/>
      <c r="Z282" s="79"/>
      <c r="AA282" s="85" t="s">
        <v>1086</v>
      </c>
      <c r="AB282" s="85" t="s">
        <v>1084</v>
      </c>
      <c r="AC282" s="79" t="b">
        <v>0</v>
      </c>
      <c r="AD282" s="79">
        <v>0</v>
      </c>
      <c r="AE282" s="85" t="s">
        <v>1204</v>
      </c>
      <c r="AF282" s="79" t="b">
        <v>0</v>
      </c>
      <c r="AG282" s="79" t="s">
        <v>1216</v>
      </c>
      <c r="AH282" s="79"/>
      <c r="AI282" s="85" t="s">
        <v>1166</v>
      </c>
      <c r="AJ282" s="79" t="b">
        <v>0</v>
      </c>
      <c r="AK282" s="79">
        <v>0</v>
      </c>
      <c r="AL282" s="85" t="s">
        <v>1166</v>
      </c>
      <c r="AM282" s="79" t="s">
        <v>1232</v>
      </c>
      <c r="AN282" s="79" t="b">
        <v>0</v>
      </c>
      <c r="AO282" s="85" t="s">
        <v>1084</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1</v>
      </c>
      <c r="BC282" s="78" t="str">
        <f>REPLACE(INDEX(GroupVertices[Group],MATCH(Edges[[#This Row],[Vertex 2]],GroupVertices[Vertex],0)),1,1,"")</f>
        <v>3</v>
      </c>
      <c r="BD282" s="48">
        <v>1</v>
      </c>
      <c r="BE282" s="49">
        <v>2.4390243902439024</v>
      </c>
      <c r="BF282" s="48">
        <v>0</v>
      </c>
      <c r="BG282" s="49">
        <v>0</v>
      </c>
      <c r="BH282" s="48">
        <v>0</v>
      </c>
      <c r="BI282" s="49">
        <v>0</v>
      </c>
      <c r="BJ282" s="48">
        <v>40</v>
      </c>
      <c r="BK282" s="49">
        <v>97.5609756097561</v>
      </c>
      <c r="BL282" s="48">
        <v>41</v>
      </c>
    </row>
    <row r="283" spans="1:64" ht="15">
      <c r="A283" s="64" t="s">
        <v>316</v>
      </c>
      <c r="B283" s="64" t="s">
        <v>332</v>
      </c>
      <c r="C283" s="65" t="s">
        <v>3915</v>
      </c>
      <c r="D283" s="66">
        <v>3</v>
      </c>
      <c r="E283" s="67" t="s">
        <v>132</v>
      </c>
      <c r="F283" s="68">
        <v>35</v>
      </c>
      <c r="G283" s="65"/>
      <c r="H283" s="69"/>
      <c r="I283" s="70"/>
      <c r="J283" s="70"/>
      <c r="K283" s="34" t="s">
        <v>65</v>
      </c>
      <c r="L283" s="77">
        <v>283</v>
      </c>
      <c r="M283" s="77"/>
      <c r="N283" s="72"/>
      <c r="O283" s="79" t="s">
        <v>419</v>
      </c>
      <c r="P283" s="81">
        <v>43711.61399305556</v>
      </c>
      <c r="Q283" s="79" t="s">
        <v>538</v>
      </c>
      <c r="R283" s="79"/>
      <c r="S283" s="79"/>
      <c r="T283" s="79"/>
      <c r="U283" s="82" t="s">
        <v>662</v>
      </c>
      <c r="V283" s="82" t="s">
        <v>662</v>
      </c>
      <c r="W283" s="81">
        <v>43711.61399305556</v>
      </c>
      <c r="X283" s="82" t="s">
        <v>913</v>
      </c>
      <c r="Y283" s="79"/>
      <c r="Z283" s="79"/>
      <c r="AA283" s="85" t="s">
        <v>1089</v>
      </c>
      <c r="AB283" s="85" t="s">
        <v>1157</v>
      </c>
      <c r="AC283" s="79" t="b">
        <v>0</v>
      </c>
      <c r="AD283" s="79">
        <v>166</v>
      </c>
      <c r="AE283" s="85" t="s">
        <v>1205</v>
      </c>
      <c r="AF283" s="79" t="b">
        <v>0</v>
      </c>
      <c r="AG283" s="79" t="s">
        <v>1216</v>
      </c>
      <c r="AH283" s="79"/>
      <c r="AI283" s="85" t="s">
        <v>1166</v>
      </c>
      <c r="AJ283" s="79" t="b">
        <v>0</v>
      </c>
      <c r="AK283" s="79">
        <v>60</v>
      </c>
      <c r="AL283" s="85" t="s">
        <v>1166</v>
      </c>
      <c r="AM283" s="79" t="s">
        <v>1232</v>
      </c>
      <c r="AN283" s="79" t="b">
        <v>0</v>
      </c>
      <c r="AO283" s="85" t="s">
        <v>1157</v>
      </c>
      <c r="AP283" s="79" t="s">
        <v>1247</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4</v>
      </c>
      <c r="BD283" s="48">
        <v>1</v>
      </c>
      <c r="BE283" s="49">
        <v>2.1739130434782608</v>
      </c>
      <c r="BF283" s="48">
        <v>0</v>
      </c>
      <c r="BG283" s="49">
        <v>0</v>
      </c>
      <c r="BH283" s="48">
        <v>0</v>
      </c>
      <c r="BI283" s="49">
        <v>0</v>
      </c>
      <c r="BJ283" s="48">
        <v>45</v>
      </c>
      <c r="BK283" s="49">
        <v>97.82608695652173</v>
      </c>
      <c r="BL283" s="48">
        <v>46</v>
      </c>
    </row>
    <row r="284" spans="1:64" ht="15">
      <c r="A284" s="64" t="s">
        <v>316</v>
      </c>
      <c r="B284" s="64" t="s">
        <v>316</v>
      </c>
      <c r="C284" s="65" t="s">
        <v>3915</v>
      </c>
      <c r="D284" s="66">
        <v>3</v>
      </c>
      <c r="E284" s="67" t="s">
        <v>132</v>
      </c>
      <c r="F284" s="68">
        <v>35</v>
      </c>
      <c r="G284" s="65"/>
      <c r="H284" s="69"/>
      <c r="I284" s="70"/>
      <c r="J284" s="70"/>
      <c r="K284" s="34" t="s">
        <v>65</v>
      </c>
      <c r="L284" s="77">
        <v>284</v>
      </c>
      <c r="M284" s="77"/>
      <c r="N284" s="72"/>
      <c r="O284" s="79" t="s">
        <v>176</v>
      </c>
      <c r="P284" s="81">
        <v>43711.61405092593</v>
      </c>
      <c r="Q284" s="79" t="s">
        <v>539</v>
      </c>
      <c r="R284" s="79"/>
      <c r="S284" s="79"/>
      <c r="T284" s="79"/>
      <c r="U284" s="82" t="s">
        <v>663</v>
      </c>
      <c r="V284" s="82" t="s">
        <v>663</v>
      </c>
      <c r="W284" s="81">
        <v>43711.61405092593</v>
      </c>
      <c r="X284" s="82" t="s">
        <v>914</v>
      </c>
      <c r="Y284" s="79"/>
      <c r="Z284" s="79"/>
      <c r="AA284" s="85" t="s">
        <v>1090</v>
      </c>
      <c r="AB284" s="85" t="s">
        <v>1158</v>
      </c>
      <c r="AC284" s="79" t="b">
        <v>0</v>
      </c>
      <c r="AD284" s="79">
        <v>96</v>
      </c>
      <c r="AE284" s="85" t="s">
        <v>1205</v>
      </c>
      <c r="AF284" s="79" t="b">
        <v>0</v>
      </c>
      <c r="AG284" s="79" t="s">
        <v>1216</v>
      </c>
      <c r="AH284" s="79"/>
      <c r="AI284" s="85" t="s">
        <v>1166</v>
      </c>
      <c r="AJ284" s="79" t="b">
        <v>0</v>
      </c>
      <c r="AK284" s="79">
        <v>43</v>
      </c>
      <c r="AL284" s="85" t="s">
        <v>1166</v>
      </c>
      <c r="AM284" s="79" t="s">
        <v>1232</v>
      </c>
      <c r="AN284" s="79" t="b">
        <v>0</v>
      </c>
      <c r="AO284" s="85" t="s">
        <v>1158</v>
      </c>
      <c r="AP284" s="79" t="s">
        <v>1247</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v>0</v>
      </c>
      <c r="BE284" s="49">
        <v>0</v>
      </c>
      <c r="BF284" s="48">
        <v>1</v>
      </c>
      <c r="BG284" s="49">
        <v>2.857142857142857</v>
      </c>
      <c r="BH284" s="48">
        <v>0</v>
      </c>
      <c r="BI284" s="49">
        <v>0</v>
      </c>
      <c r="BJ284" s="48">
        <v>34</v>
      </c>
      <c r="BK284" s="49">
        <v>97.14285714285714</v>
      </c>
      <c r="BL284" s="48">
        <v>35</v>
      </c>
    </row>
    <row r="285" spans="1:64" ht="15">
      <c r="A285" s="64" t="s">
        <v>315</v>
      </c>
      <c r="B285" s="64" t="s">
        <v>316</v>
      </c>
      <c r="C285" s="65" t="s">
        <v>3915</v>
      </c>
      <c r="D285" s="66">
        <v>3</v>
      </c>
      <c r="E285" s="67" t="s">
        <v>132</v>
      </c>
      <c r="F285" s="68">
        <v>35</v>
      </c>
      <c r="G285" s="65"/>
      <c r="H285" s="69"/>
      <c r="I285" s="70"/>
      <c r="J285" s="70"/>
      <c r="K285" s="34" t="s">
        <v>65</v>
      </c>
      <c r="L285" s="77">
        <v>285</v>
      </c>
      <c r="M285" s="77"/>
      <c r="N285" s="72"/>
      <c r="O285" s="79" t="s">
        <v>419</v>
      </c>
      <c r="P285" s="81">
        <v>43733.76615740741</v>
      </c>
      <c r="Q285" s="79" t="s">
        <v>537</v>
      </c>
      <c r="R285" s="82" t="s">
        <v>595</v>
      </c>
      <c r="S285" s="79" t="s">
        <v>614</v>
      </c>
      <c r="T285" s="79"/>
      <c r="U285" s="79"/>
      <c r="V285" s="82" t="s">
        <v>764</v>
      </c>
      <c r="W285" s="81">
        <v>43733.76615740741</v>
      </c>
      <c r="X285" s="82" t="s">
        <v>911</v>
      </c>
      <c r="Y285" s="79"/>
      <c r="Z285" s="79"/>
      <c r="AA285" s="85" t="s">
        <v>1087</v>
      </c>
      <c r="AB285" s="79"/>
      <c r="AC285" s="79" t="b">
        <v>0</v>
      </c>
      <c r="AD285" s="79">
        <v>0</v>
      </c>
      <c r="AE285" s="85" t="s">
        <v>1166</v>
      </c>
      <c r="AF285" s="79" t="b">
        <v>0</v>
      </c>
      <c r="AG285" s="79" t="s">
        <v>1217</v>
      </c>
      <c r="AH285" s="79"/>
      <c r="AI285" s="85" t="s">
        <v>1166</v>
      </c>
      <c r="AJ285" s="79" t="b">
        <v>0</v>
      </c>
      <c r="AK285" s="79">
        <v>2</v>
      </c>
      <c r="AL285" s="85" t="s">
        <v>1084</v>
      </c>
      <c r="AM285" s="79" t="s">
        <v>1233</v>
      </c>
      <c r="AN285" s="79" t="b">
        <v>0</v>
      </c>
      <c r="AO285" s="85" t="s">
        <v>1084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313</v>
      </c>
      <c r="B286" s="64" t="s">
        <v>316</v>
      </c>
      <c r="C286" s="65" t="s">
        <v>3916</v>
      </c>
      <c r="D286" s="66">
        <v>4.75</v>
      </c>
      <c r="E286" s="67" t="s">
        <v>136</v>
      </c>
      <c r="F286" s="68">
        <v>29.25</v>
      </c>
      <c r="G286" s="65"/>
      <c r="H286" s="69"/>
      <c r="I286" s="70"/>
      <c r="J286" s="70"/>
      <c r="K286" s="34" t="s">
        <v>65</v>
      </c>
      <c r="L286" s="77">
        <v>286</v>
      </c>
      <c r="M286" s="77"/>
      <c r="N286" s="72"/>
      <c r="O286" s="79" t="s">
        <v>419</v>
      </c>
      <c r="P286" s="81">
        <v>43733.72824074074</v>
      </c>
      <c r="Q286" s="79" t="s">
        <v>534</v>
      </c>
      <c r="R286" s="82" t="s">
        <v>595</v>
      </c>
      <c r="S286" s="79" t="s">
        <v>614</v>
      </c>
      <c r="T286" s="79" t="s">
        <v>637</v>
      </c>
      <c r="U286" s="79"/>
      <c r="V286" s="82" t="s">
        <v>762</v>
      </c>
      <c r="W286" s="81">
        <v>43733.72824074074</v>
      </c>
      <c r="X286" s="82" t="s">
        <v>908</v>
      </c>
      <c r="Y286" s="79"/>
      <c r="Z286" s="79"/>
      <c r="AA286" s="85" t="s">
        <v>1084</v>
      </c>
      <c r="AB286" s="79"/>
      <c r="AC286" s="79" t="b">
        <v>0</v>
      </c>
      <c r="AD286" s="79">
        <v>1</v>
      </c>
      <c r="AE286" s="85" t="s">
        <v>1166</v>
      </c>
      <c r="AF286" s="79" t="b">
        <v>0</v>
      </c>
      <c r="AG286" s="79" t="s">
        <v>1217</v>
      </c>
      <c r="AH286" s="79"/>
      <c r="AI286" s="85" t="s">
        <v>1166</v>
      </c>
      <c r="AJ286" s="79" t="b">
        <v>0</v>
      </c>
      <c r="AK286" s="79">
        <v>2</v>
      </c>
      <c r="AL286" s="85" t="s">
        <v>1166</v>
      </c>
      <c r="AM286" s="79" t="s">
        <v>1236</v>
      </c>
      <c r="AN286" s="79" t="b">
        <v>0</v>
      </c>
      <c r="AO286" s="85" t="s">
        <v>1084</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313</v>
      </c>
      <c r="B287" s="64" t="s">
        <v>316</v>
      </c>
      <c r="C287" s="65" t="s">
        <v>3916</v>
      </c>
      <c r="D287" s="66">
        <v>4.75</v>
      </c>
      <c r="E287" s="67" t="s">
        <v>136</v>
      </c>
      <c r="F287" s="68">
        <v>29.25</v>
      </c>
      <c r="G287" s="65"/>
      <c r="H287" s="69"/>
      <c r="I287" s="70"/>
      <c r="J287" s="70"/>
      <c r="K287" s="34" t="s">
        <v>65</v>
      </c>
      <c r="L287" s="77">
        <v>287</v>
      </c>
      <c r="M287" s="77"/>
      <c r="N287" s="72"/>
      <c r="O287" s="79" t="s">
        <v>419</v>
      </c>
      <c r="P287" s="81">
        <v>43740.627488425926</v>
      </c>
      <c r="Q287" s="79" t="s">
        <v>535</v>
      </c>
      <c r="R287" s="82" t="s">
        <v>595</v>
      </c>
      <c r="S287" s="79" t="s">
        <v>614</v>
      </c>
      <c r="T287" s="79" t="s">
        <v>638</v>
      </c>
      <c r="U287" s="79"/>
      <c r="V287" s="82" t="s">
        <v>762</v>
      </c>
      <c r="W287" s="81">
        <v>43740.627488425926</v>
      </c>
      <c r="X287" s="82" t="s">
        <v>909</v>
      </c>
      <c r="Y287" s="79"/>
      <c r="Z287" s="79"/>
      <c r="AA287" s="85" t="s">
        <v>1085</v>
      </c>
      <c r="AB287" s="79"/>
      <c r="AC287" s="79" t="b">
        <v>0</v>
      </c>
      <c r="AD287" s="79">
        <v>0</v>
      </c>
      <c r="AE287" s="85" t="s">
        <v>1166</v>
      </c>
      <c r="AF287" s="79" t="b">
        <v>0</v>
      </c>
      <c r="AG287" s="79" t="s">
        <v>1217</v>
      </c>
      <c r="AH287" s="79"/>
      <c r="AI287" s="85" t="s">
        <v>1166</v>
      </c>
      <c r="AJ287" s="79" t="b">
        <v>0</v>
      </c>
      <c r="AK287" s="79">
        <v>0</v>
      </c>
      <c r="AL287" s="85" t="s">
        <v>1166</v>
      </c>
      <c r="AM287" s="79" t="s">
        <v>1236</v>
      </c>
      <c r="AN287" s="79" t="b">
        <v>0</v>
      </c>
      <c r="AO287" s="85" t="s">
        <v>1085</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3</v>
      </c>
      <c r="BC287" s="78" t="str">
        <f>REPLACE(INDEX(GroupVertices[Group],MATCH(Edges[[#This Row],[Vertex 2]],GroupVertices[Vertex],0)),1,1,"")</f>
        <v>3</v>
      </c>
      <c r="BD287" s="48"/>
      <c r="BE287" s="49"/>
      <c r="BF287" s="48"/>
      <c r="BG287" s="49"/>
      <c r="BH287" s="48"/>
      <c r="BI287" s="49"/>
      <c r="BJ287" s="48"/>
      <c r="BK287" s="49"/>
      <c r="BL287" s="48"/>
    </row>
    <row r="288" spans="1:64" ht="15">
      <c r="A288" s="64" t="s">
        <v>314</v>
      </c>
      <c r="B288" s="64" t="s">
        <v>316</v>
      </c>
      <c r="C288" s="65" t="s">
        <v>3916</v>
      </c>
      <c r="D288" s="66">
        <v>4.75</v>
      </c>
      <c r="E288" s="67" t="s">
        <v>136</v>
      </c>
      <c r="F288" s="68">
        <v>29.25</v>
      </c>
      <c r="G288" s="65"/>
      <c r="H288" s="69"/>
      <c r="I288" s="70"/>
      <c r="J288" s="70"/>
      <c r="K288" s="34" t="s">
        <v>65</v>
      </c>
      <c r="L288" s="77">
        <v>288</v>
      </c>
      <c r="M288" s="77"/>
      <c r="N288" s="72"/>
      <c r="O288" s="79" t="s">
        <v>419</v>
      </c>
      <c r="P288" s="81">
        <v>43733.73273148148</v>
      </c>
      <c r="Q288" s="79" t="s">
        <v>537</v>
      </c>
      <c r="R288" s="82" t="s">
        <v>595</v>
      </c>
      <c r="S288" s="79" t="s">
        <v>614</v>
      </c>
      <c r="T288" s="79"/>
      <c r="U288" s="79"/>
      <c r="V288" s="82" t="s">
        <v>763</v>
      </c>
      <c r="W288" s="81">
        <v>43733.73273148148</v>
      </c>
      <c r="X288" s="82" t="s">
        <v>912</v>
      </c>
      <c r="Y288" s="79"/>
      <c r="Z288" s="79"/>
      <c r="AA288" s="85" t="s">
        <v>1088</v>
      </c>
      <c r="AB288" s="79"/>
      <c r="AC288" s="79" t="b">
        <v>0</v>
      </c>
      <c r="AD288" s="79">
        <v>0</v>
      </c>
      <c r="AE288" s="85" t="s">
        <v>1166</v>
      </c>
      <c r="AF288" s="79" t="b">
        <v>0</v>
      </c>
      <c r="AG288" s="79" t="s">
        <v>1217</v>
      </c>
      <c r="AH288" s="79"/>
      <c r="AI288" s="85" t="s">
        <v>1166</v>
      </c>
      <c r="AJ288" s="79" t="b">
        <v>0</v>
      </c>
      <c r="AK288" s="79">
        <v>2</v>
      </c>
      <c r="AL288" s="85" t="s">
        <v>1084</v>
      </c>
      <c r="AM288" s="79" t="s">
        <v>1232</v>
      </c>
      <c r="AN288" s="79" t="b">
        <v>0</v>
      </c>
      <c r="AO288" s="85" t="s">
        <v>1084</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3</v>
      </c>
      <c r="BD288" s="48"/>
      <c r="BE288" s="49"/>
      <c r="BF288" s="48"/>
      <c r="BG288" s="49"/>
      <c r="BH288" s="48"/>
      <c r="BI288" s="49"/>
      <c r="BJ288" s="48"/>
      <c r="BK288" s="49"/>
      <c r="BL288" s="48"/>
    </row>
    <row r="289" spans="1:64" ht="15">
      <c r="A289" s="64" t="s">
        <v>314</v>
      </c>
      <c r="B289" s="64" t="s">
        <v>316</v>
      </c>
      <c r="C289" s="65" t="s">
        <v>3916</v>
      </c>
      <c r="D289" s="66">
        <v>4.75</v>
      </c>
      <c r="E289" s="67" t="s">
        <v>136</v>
      </c>
      <c r="F289" s="68">
        <v>29.25</v>
      </c>
      <c r="G289" s="65"/>
      <c r="H289" s="69"/>
      <c r="I289" s="70"/>
      <c r="J289" s="70"/>
      <c r="K289" s="34" t="s">
        <v>65</v>
      </c>
      <c r="L289" s="77">
        <v>289</v>
      </c>
      <c r="M289" s="77"/>
      <c r="N289" s="72"/>
      <c r="O289" s="79" t="s">
        <v>419</v>
      </c>
      <c r="P289" s="81">
        <v>43733.73641203704</v>
      </c>
      <c r="Q289" s="79" t="s">
        <v>536</v>
      </c>
      <c r="R289" s="79"/>
      <c r="S289" s="79"/>
      <c r="T289" s="79" t="s">
        <v>639</v>
      </c>
      <c r="U289" s="79"/>
      <c r="V289" s="82" t="s">
        <v>763</v>
      </c>
      <c r="W289" s="81">
        <v>43733.73641203704</v>
      </c>
      <c r="X289" s="82" t="s">
        <v>910</v>
      </c>
      <c r="Y289" s="79"/>
      <c r="Z289" s="79"/>
      <c r="AA289" s="85" t="s">
        <v>1086</v>
      </c>
      <c r="AB289" s="85" t="s">
        <v>1084</v>
      </c>
      <c r="AC289" s="79" t="b">
        <v>0</v>
      </c>
      <c r="AD289" s="79">
        <v>0</v>
      </c>
      <c r="AE289" s="85" t="s">
        <v>1204</v>
      </c>
      <c r="AF289" s="79" t="b">
        <v>0</v>
      </c>
      <c r="AG289" s="79" t="s">
        <v>1216</v>
      </c>
      <c r="AH289" s="79"/>
      <c r="AI289" s="85" t="s">
        <v>1166</v>
      </c>
      <c r="AJ289" s="79" t="b">
        <v>0</v>
      </c>
      <c r="AK289" s="79">
        <v>0</v>
      </c>
      <c r="AL289" s="85" t="s">
        <v>1166</v>
      </c>
      <c r="AM289" s="79" t="s">
        <v>1232</v>
      </c>
      <c r="AN289" s="79" t="b">
        <v>0</v>
      </c>
      <c r="AO289" s="85" t="s">
        <v>1084</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3</v>
      </c>
      <c r="BD289" s="48"/>
      <c r="BE289" s="49"/>
      <c r="BF289" s="48"/>
      <c r="BG289" s="49"/>
      <c r="BH289" s="48"/>
      <c r="BI289" s="49"/>
      <c r="BJ289" s="48"/>
      <c r="BK289" s="49"/>
      <c r="BL289" s="48"/>
    </row>
    <row r="290" spans="1:64" ht="15">
      <c r="A290" s="64" t="s">
        <v>317</v>
      </c>
      <c r="B290" s="64" t="s">
        <v>340</v>
      </c>
      <c r="C290" s="65" t="s">
        <v>3915</v>
      </c>
      <c r="D290" s="66">
        <v>3</v>
      </c>
      <c r="E290" s="67" t="s">
        <v>132</v>
      </c>
      <c r="F290" s="68">
        <v>35</v>
      </c>
      <c r="G290" s="65"/>
      <c r="H290" s="69"/>
      <c r="I290" s="70"/>
      <c r="J290" s="70"/>
      <c r="K290" s="34" t="s">
        <v>65</v>
      </c>
      <c r="L290" s="77">
        <v>290</v>
      </c>
      <c r="M290" s="77"/>
      <c r="N290" s="72"/>
      <c r="O290" s="79" t="s">
        <v>419</v>
      </c>
      <c r="P290" s="81">
        <v>43734.26699074074</v>
      </c>
      <c r="Q290" s="79" t="s">
        <v>540</v>
      </c>
      <c r="R290" s="82" t="s">
        <v>596</v>
      </c>
      <c r="S290" s="79" t="s">
        <v>614</v>
      </c>
      <c r="T290" s="79" t="s">
        <v>640</v>
      </c>
      <c r="U290" s="82" t="s">
        <v>664</v>
      </c>
      <c r="V290" s="82" t="s">
        <v>664</v>
      </c>
      <c r="W290" s="81">
        <v>43734.26699074074</v>
      </c>
      <c r="X290" s="82" t="s">
        <v>915</v>
      </c>
      <c r="Y290" s="79"/>
      <c r="Z290" s="79"/>
      <c r="AA290" s="85" t="s">
        <v>1091</v>
      </c>
      <c r="AB290" s="79"/>
      <c r="AC290" s="79" t="b">
        <v>0</v>
      </c>
      <c r="AD290" s="79">
        <v>4</v>
      </c>
      <c r="AE290" s="85" t="s">
        <v>1206</v>
      </c>
      <c r="AF290" s="79" t="b">
        <v>0</v>
      </c>
      <c r="AG290" s="79" t="s">
        <v>1216</v>
      </c>
      <c r="AH290" s="79"/>
      <c r="AI290" s="85" t="s">
        <v>1166</v>
      </c>
      <c r="AJ290" s="79" t="b">
        <v>0</v>
      </c>
      <c r="AK290" s="79">
        <v>2</v>
      </c>
      <c r="AL290" s="85" t="s">
        <v>1166</v>
      </c>
      <c r="AM290" s="79" t="s">
        <v>1232</v>
      </c>
      <c r="AN290" s="79" t="b">
        <v>0</v>
      </c>
      <c r="AO290" s="85" t="s">
        <v>1091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314</v>
      </c>
      <c r="B291" s="64" t="s">
        <v>340</v>
      </c>
      <c r="C291" s="65" t="s">
        <v>3915</v>
      </c>
      <c r="D291" s="66">
        <v>3</v>
      </c>
      <c r="E291" s="67" t="s">
        <v>132</v>
      </c>
      <c r="F291" s="68">
        <v>35</v>
      </c>
      <c r="G291" s="65"/>
      <c r="H291" s="69"/>
      <c r="I291" s="70"/>
      <c r="J291" s="70"/>
      <c r="K291" s="34" t="s">
        <v>65</v>
      </c>
      <c r="L291" s="77">
        <v>291</v>
      </c>
      <c r="M291" s="77"/>
      <c r="N291" s="72"/>
      <c r="O291" s="79" t="s">
        <v>419</v>
      </c>
      <c r="P291" s="81">
        <v>43734.298425925925</v>
      </c>
      <c r="Q291" s="79" t="s">
        <v>541</v>
      </c>
      <c r="R291" s="79"/>
      <c r="S291" s="79"/>
      <c r="T291" s="79" t="s">
        <v>641</v>
      </c>
      <c r="U291" s="79"/>
      <c r="V291" s="82" t="s">
        <v>763</v>
      </c>
      <c r="W291" s="81">
        <v>43734.298425925925</v>
      </c>
      <c r="X291" s="82" t="s">
        <v>916</v>
      </c>
      <c r="Y291" s="79"/>
      <c r="Z291" s="79"/>
      <c r="AA291" s="85" t="s">
        <v>1092</v>
      </c>
      <c r="AB291" s="85" t="s">
        <v>1091</v>
      </c>
      <c r="AC291" s="79" t="b">
        <v>0</v>
      </c>
      <c r="AD291" s="79">
        <v>0</v>
      </c>
      <c r="AE291" s="85" t="s">
        <v>1207</v>
      </c>
      <c r="AF291" s="79" t="b">
        <v>0</v>
      </c>
      <c r="AG291" s="79" t="s">
        <v>1216</v>
      </c>
      <c r="AH291" s="79"/>
      <c r="AI291" s="85" t="s">
        <v>1166</v>
      </c>
      <c r="AJ291" s="79" t="b">
        <v>0</v>
      </c>
      <c r="AK291" s="79">
        <v>0</v>
      </c>
      <c r="AL291" s="85" t="s">
        <v>1166</v>
      </c>
      <c r="AM291" s="79" t="s">
        <v>1232</v>
      </c>
      <c r="AN291" s="79" t="b">
        <v>0</v>
      </c>
      <c r="AO291" s="85" t="s">
        <v>1091</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317</v>
      </c>
      <c r="B292" s="64" t="s">
        <v>342</v>
      </c>
      <c r="C292" s="65" t="s">
        <v>3915</v>
      </c>
      <c r="D292" s="66">
        <v>3</v>
      </c>
      <c r="E292" s="67" t="s">
        <v>132</v>
      </c>
      <c r="F292" s="68">
        <v>35</v>
      </c>
      <c r="G292" s="65"/>
      <c r="H292" s="69"/>
      <c r="I292" s="70"/>
      <c r="J292" s="70"/>
      <c r="K292" s="34" t="s">
        <v>65</v>
      </c>
      <c r="L292" s="77">
        <v>292</v>
      </c>
      <c r="M292" s="77"/>
      <c r="N292" s="72"/>
      <c r="O292" s="79" t="s">
        <v>419</v>
      </c>
      <c r="P292" s="81">
        <v>43734.26699074074</v>
      </c>
      <c r="Q292" s="79" t="s">
        <v>540</v>
      </c>
      <c r="R292" s="82" t="s">
        <v>596</v>
      </c>
      <c r="S292" s="79" t="s">
        <v>614</v>
      </c>
      <c r="T292" s="79" t="s">
        <v>640</v>
      </c>
      <c r="U292" s="82" t="s">
        <v>664</v>
      </c>
      <c r="V292" s="82" t="s">
        <v>664</v>
      </c>
      <c r="W292" s="81">
        <v>43734.26699074074</v>
      </c>
      <c r="X292" s="82" t="s">
        <v>915</v>
      </c>
      <c r="Y292" s="79"/>
      <c r="Z292" s="79"/>
      <c r="AA292" s="85" t="s">
        <v>1091</v>
      </c>
      <c r="AB292" s="79"/>
      <c r="AC292" s="79" t="b">
        <v>0</v>
      </c>
      <c r="AD292" s="79">
        <v>4</v>
      </c>
      <c r="AE292" s="85" t="s">
        <v>1206</v>
      </c>
      <c r="AF292" s="79" t="b">
        <v>0</v>
      </c>
      <c r="AG292" s="79" t="s">
        <v>1216</v>
      </c>
      <c r="AH292" s="79"/>
      <c r="AI292" s="85" t="s">
        <v>1166</v>
      </c>
      <c r="AJ292" s="79" t="b">
        <v>0</v>
      </c>
      <c r="AK292" s="79">
        <v>2</v>
      </c>
      <c r="AL292" s="85" t="s">
        <v>1166</v>
      </c>
      <c r="AM292" s="79" t="s">
        <v>1232</v>
      </c>
      <c r="AN292" s="79" t="b">
        <v>0</v>
      </c>
      <c r="AO292" s="85" t="s">
        <v>1091</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314</v>
      </c>
      <c r="B293" s="64" t="s">
        <v>342</v>
      </c>
      <c r="C293" s="65" t="s">
        <v>3915</v>
      </c>
      <c r="D293" s="66">
        <v>3</v>
      </c>
      <c r="E293" s="67" t="s">
        <v>132</v>
      </c>
      <c r="F293" s="68">
        <v>35</v>
      </c>
      <c r="G293" s="65"/>
      <c r="H293" s="69"/>
      <c r="I293" s="70"/>
      <c r="J293" s="70"/>
      <c r="K293" s="34" t="s">
        <v>65</v>
      </c>
      <c r="L293" s="77">
        <v>293</v>
      </c>
      <c r="M293" s="77"/>
      <c r="N293" s="72"/>
      <c r="O293" s="79" t="s">
        <v>419</v>
      </c>
      <c r="P293" s="81">
        <v>43734.298425925925</v>
      </c>
      <c r="Q293" s="79" t="s">
        <v>541</v>
      </c>
      <c r="R293" s="79"/>
      <c r="S293" s="79"/>
      <c r="T293" s="79" t="s">
        <v>641</v>
      </c>
      <c r="U293" s="79"/>
      <c r="V293" s="82" t="s">
        <v>763</v>
      </c>
      <c r="W293" s="81">
        <v>43734.298425925925</v>
      </c>
      <c r="X293" s="82" t="s">
        <v>916</v>
      </c>
      <c r="Y293" s="79"/>
      <c r="Z293" s="79"/>
      <c r="AA293" s="85" t="s">
        <v>1092</v>
      </c>
      <c r="AB293" s="85" t="s">
        <v>1091</v>
      </c>
      <c r="AC293" s="79" t="b">
        <v>0</v>
      </c>
      <c r="AD293" s="79">
        <v>0</v>
      </c>
      <c r="AE293" s="85" t="s">
        <v>1207</v>
      </c>
      <c r="AF293" s="79" t="b">
        <v>0</v>
      </c>
      <c r="AG293" s="79" t="s">
        <v>1216</v>
      </c>
      <c r="AH293" s="79"/>
      <c r="AI293" s="85" t="s">
        <v>1166</v>
      </c>
      <c r="AJ293" s="79" t="b">
        <v>0</v>
      </c>
      <c r="AK293" s="79">
        <v>0</v>
      </c>
      <c r="AL293" s="85" t="s">
        <v>1166</v>
      </c>
      <c r="AM293" s="79" t="s">
        <v>1232</v>
      </c>
      <c r="AN293" s="79" t="b">
        <v>0</v>
      </c>
      <c r="AO293" s="85" t="s">
        <v>1091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317</v>
      </c>
      <c r="B294" s="64" t="s">
        <v>343</v>
      </c>
      <c r="C294" s="65" t="s">
        <v>3915</v>
      </c>
      <c r="D294" s="66">
        <v>3</v>
      </c>
      <c r="E294" s="67" t="s">
        <v>132</v>
      </c>
      <c r="F294" s="68">
        <v>35</v>
      </c>
      <c r="G294" s="65"/>
      <c r="H294" s="69"/>
      <c r="I294" s="70"/>
      <c r="J294" s="70"/>
      <c r="K294" s="34" t="s">
        <v>65</v>
      </c>
      <c r="L294" s="77">
        <v>294</v>
      </c>
      <c r="M294" s="77"/>
      <c r="N294" s="72"/>
      <c r="O294" s="79" t="s">
        <v>419</v>
      </c>
      <c r="P294" s="81">
        <v>43734.26699074074</v>
      </c>
      <c r="Q294" s="79" t="s">
        <v>540</v>
      </c>
      <c r="R294" s="82" t="s">
        <v>596</v>
      </c>
      <c r="S294" s="79" t="s">
        <v>614</v>
      </c>
      <c r="T294" s="79" t="s">
        <v>640</v>
      </c>
      <c r="U294" s="82" t="s">
        <v>664</v>
      </c>
      <c r="V294" s="82" t="s">
        <v>664</v>
      </c>
      <c r="W294" s="81">
        <v>43734.26699074074</v>
      </c>
      <c r="X294" s="82" t="s">
        <v>915</v>
      </c>
      <c r="Y294" s="79"/>
      <c r="Z294" s="79"/>
      <c r="AA294" s="85" t="s">
        <v>1091</v>
      </c>
      <c r="AB294" s="79"/>
      <c r="AC294" s="79" t="b">
        <v>0</v>
      </c>
      <c r="AD294" s="79">
        <v>4</v>
      </c>
      <c r="AE294" s="85" t="s">
        <v>1206</v>
      </c>
      <c r="AF294" s="79" t="b">
        <v>0</v>
      </c>
      <c r="AG294" s="79" t="s">
        <v>1216</v>
      </c>
      <c r="AH294" s="79"/>
      <c r="AI294" s="85" t="s">
        <v>1166</v>
      </c>
      <c r="AJ294" s="79" t="b">
        <v>0</v>
      </c>
      <c r="AK294" s="79">
        <v>2</v>
      </c>
      <c r="AL294" s="85" t="s">
        <v>1166</v>
      </c>
      <c r="AM294" s="79" t="s">
        <v>1232</v>
      </c>
      <c r="AN294" s="79" t="b">
        <v>0</v>
      </c>
      <c r="AO294" s="85" t="s">
        <v>1091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314</v>
      </c>
      <c r="B295" s="64" t="s">
        <v>343</v>
      </c>
      <c r="C295" s="65" t="s">
        <v>3915</v>
      </c>
      <c r="D295" s="66">
        <v>3</v>
      </c>
      <c r="E295" s="67" t="s">
        <v>132</v>
      </c>
      <c r="F295" s="68">
        <v>35</v>
      </c>
      <c r="G295" s="65"/>
      <c r="H295" s="69"/>
      <c r="I295" s="70"/>
      <c r="J295" s="70"/>
      <c r="K295" s="34" t="s">
        <v>65</v>
      </c>
      <c r="L295" s="77">
        <v>295</v>
      </c>
      <c r="M295" s="77"/>
      <c r="N295" s="72"/>
      <c r="O295" s="79" t="s">
        <v>419</v>
      </c>
      <c r="P295" s="81">
        <v>43734.298425925925</v>
      </c>
      <c r="Q295" s="79" t="s">
        <v>541</v>
      </c>
      <c r="R295" s="79"/>
      <c r="S295" s="79"/>
      <c r="T295" s="79" t="s">
        <v>641</v>
      </c>
      <c r="U295" s="79"/>
      <c r="V295" s="82" t="s">
        <v>763</v>
      </c>
      <c r="W295" s="81">
        <v>43734.298425925925</v>
      </c>
      <c r="X295" s="82" t="s">
        <v>916</v>
      </c>
      <c r="Y295" s="79"/>
      <c r="Z295" s="79"/>
      <c r="AA295" s="85" t="s">
        <v>1092</v>
      </c>
      <c r="AB295" s="85" t="s">
        <v>1091</v>
      </c>
      <c r="AC295" s="79" t="b">
        <v>0</v>
      </c>
      <c r="AD295" s="79">
        <v>0</v>
      </c>
      <c r="AE295" s="85" t="s">
        <v>1207</v>
      </c>
      <c r="AF295" s="79" t="b">
        <v>0</v>
      </c>
      <c r="AG295" s="79" t="s">
        <v>1216</v>
      </c>
      <c r="AH295" s="79"/>
      <c r="AI295" s="85" t="s">
        <v>1166</v>
      </c>
      <c r="AJ295" s="79" t="b">
        <v>0</v>
      </c>
      <c r="AK295" s="79">
        <v>0</v>
      </c>
      <c r="AL295" s="85" t="s">
        <v>1166</v>
      </c>
      <c r="AM295" s="79" t="s">
        <v>1232</v>
      </c>
      <c r="AN295" s="79" t="b">
        <v>0</v>
      </c>
      <c r="AO295" s="85" t="s">
        <v>1091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317</v>
      </c>
      <c r="B296" s="64" t="s">
        <v>345</v>
      </c>
      <c r="C296" s="65" t="s">
        <v>3915</v>
      </c>
      <c r="D296" s="66">
        <v>3</v>
      </c>
      <c r="E296" s="67" t="s">
        <v>132</v>
      </c>
      <c r="F296" s="68">
        <v>35</v>
      </c>
      <c r="G296" s="65"/>
      <c r="H296" s="69"/>
      <c r="I296" s="70"/>
      <c r="J296" s="70"/>
      <c r="K296" s="34" t="s">
        <v>65</v>
      </c>
      <c r="L296" s="77">
        <v>296</v>
      </c>
      <c r="M296" s="77"/>
      <c r="N296" s="72"/>
      <c r="O296" s="79" t="s">
        <v>419</v>
      </c>
      <c r="P296" s="81">
        <v>43734.26699074074</v>
      </c>
      <c r="Q296" s="79" t="s">
        <v>540</v>
      </c>
      <c r="R296" s="82" t="s">
        <v>596</v>
      </c>
      <c r="S296" s="79" t="s">
        <v>614</v>
      </c>
      <c r="T296" s="79" t="s">
        <v>640</v>
      </c>
      <c r="U296" s="82" t="s">
        <v>664</v>
      </c>
      <c r="V296" s="82" t="s">
        <v>664</v>
      </c>
      <c r="W296" s="81">
        <v>43734.26699074074</v>
      </c>
      <c r="X296" s="82" t="s">
        <v>915</v>
      </c>
      <c r="Y296" s="79"/>
      <c r="Z296" s="79"/>
      <c r="AA296" s="85" t="s">
        <v>1091</v>
      </c>
      <c r="AB296" s="79"/>
      <c r="AC296" s="79" t="b">
        <v>0</v>
      </c>
      <c r="AD296" s="79">
        <v>4</v>
      </c>
      <c r="AE296" s="85" t="s">
        <v>1206</v>
      </c>
      <c r="AF296" s="79" t="b">
        <v>0</v>
      </c>
      <c r="AG296" s="79" t="s">
        <v>1216</v>
      </c>
      <c r="AH296" s="79"/>
      <c r="AI296" s="85" t="s">
        <v>1166</v>
      </c>
      <c r="AJ296" s="79" t="b">
        <v>0</v>
      </c>
      <c r="AK296" s="79">
        <v>2</v>
      </c>
      <c r="AL296" s="85" t="s">
        <v>1166</v>
      </c>
      <c r="AM296" s="79" t="s">
        <v>1232</v>
      </c>
      <c r="AN296" s="79" t="b">
        <v>0</v>
      </c>
      <c r="AO296" s="85" t="s">
        <v>1091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318</v>
      </c>
      <c r="B297" s="64" t="s">
        <v>345</v>
      </c>
      <c r="C297" s="65" t="s">
        <v>3915</v>
      </c>
      <c r="D297" s="66">
        <v>3</v>
      </c>
      <c r="E297" s="67" t="s">
        <v>132</v>
      </c>
      <c r="F297" s="68">
        <v>35</v>
      </c>
      <c r="G297" s="65"/>
      <c r="H297" s="69"/>
      <c r="I297" s="70"/>
      <c r="J297" s="70"/>
      <c r="K297" s="34" t="s">
        <v>65</v>
      </c>
      <c r="L297" s="77">
        <v>297</v>
      </c>
      <c r="M297" s="77"/>
      <c r="N297" s="72"/>
      <c r="O297" s="79" t="s">
        <v>419</v>
      </c>
      <c r="P297" s="81">
        <v>43734.307662037034</v>
      </c>
      <c r="Q297" s="79" t="s">
        <v>542</v>
      </c>
      <c r="R297" s="82" t="s">
        <v>596</v>
      </c>
      <c r="S297" s="79" t="s">
        <v>614</v>
      </c>
      <c r="T297" s="79"/>
      <c r="U297" s="79"/>
      <c r="V297" s="82" t="s">
        <v>765</v>
      </c>
      <c r="W297" s="81">
        <v>43734.307662037034</v>
      </c>
      <c r="X297" s="82" t="s">
        <v>917</v>
      </c>
      <c r="Y297" s="79"/>
      <c r="Z297" s="79"/>
      <c r="AA297" s="85" t="s">
        <v>1093</v>
      </c>
      <c r="AB297" s="79"/>
      <c r="AC297" s="79" t="b">
        <v>0</v>
      </c>
      <c r="AD297" s="79">
        <v>0</v>
      </c>
      <c r="AE297" s="85" t="s">
        <v>1166</v>
      </c>
      <c r="AF297" s="79" t="b">
        <v>0</v>
      </c>
      <c r="AG297" s="79" t="s">
        <v>1216</v>
      </c>
      <c r="AH297" s="79"/>
      <c r="AI297" s="85" t="s">
        <v>1166</v>
      </c>
      <c r="AJ297" s="79" t="b">
        <v>0</v>
      </c>
      <c r="AK297" s="79">
        <v>2</v>
      </c>
      <c r="AL297" s="85" t="s">
        <v>1091</v>
      </c>
      <c r="AM297" s="79" t="s">
        <v>1232</v>
      </c>
      <c r="AN297" s="79" t="b">
        <v>0</v>
      </c>
      <c r="AO297" s="85" t="s">
        <v>1091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314</v>
      </c>
      <c r="B298" s="64" t="s">
        <v>345</v>
      </c>
      <c r="C298" s="65" t="s">
        <v>3916</v>
      </c>
      <c r="D298" s="66">
        <v>4.75</v>
      </c>
      <c r="E298" s="67" t="s">
        <v>136</v>
      </c>
      <c r="F298" s="68">
        <v>29.25</v>
      </c>
      <c r="G298" s="65"/>
      <c r="H298" s="69"/>
      <c r="I298" s="70"/>
      <c r="J298" s="70"/>
      <c r="K298" s="34" t="s">
        <v>65</v>
      </c>
      <c r="L298" s="77">
        <v>298</v>
      </c>
      <c r="M298" s="77"/>
      <c r="N298" s="72"/>
      <c r="O298" s="79" t="s">
        <v>419</v>
      </c>
      <c r="P298" s="81">
        <v>43734.29577546296</v>
      </c>
      <c r="Q298" s="79" t="s">
        <v>542</v>
      </c>
      <c r="R298" s="82" t="s">
        <v>596</v>
      </c>
      <c r="S298" s="79" t="s">
        <v>614</v>
      </c>
      <c r="T298" s="79"/>
      <c r="U298" s="79"/>
      <c r="V298" s="82" t="s">
        <v>763</v>
      </c>
      <c r="W298" s="81">
        <v>43734.29577546296</v>
      </c>
      <c r="X298" s="82" t="s">
        <v>918</v>
      </c>
      <c r="Y298" s="79"/>
      <c r="Z298" s="79"/>
      <c r="AA298" s="85" t="s">
        <v>1094</v>
      </c>
      <c r="AB298" s="79"/>
      <c r="AC298" s="79" t="b">
        <v>0</v>
      </c>
      <c r="AD298" s="79">
        <v>0</v>
      </c>
      <c r="AE298" s="85" t="s">
        <v>1166</v>
      </c>
      <c r="AF298" s="79" t="b">
        <v>0</v>
      </c>
      <c r="AG298" s="79" t="s">
        <v>1216</v>
      </c>
      <c r="AH298" s="79"/>
      <c r="AI298" s="85" t="s">
        <v>1166</v>
      </c>
      <c r="AJ298" s="79" t="b">
        <v>0</v>
      </c>
      <c r="AK298" s="79">
        <v>2</v>
      </c>
      <c r="AL298" s="85" t="s">
        <v>1091</v>
      </c>
      <c r="AM298" s="79" t="s">
        <v>1232</v>
      </c>
      <c r="AN298" s="79" t="b">
        <v>0</v>
      </c>
      <c r="AO298" s="85" t="s">
        <v>1091</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314</v>
      </c>
      <c r="B299" s="64" t="s">
        <v>345</v>
      </c>
      <c r="C299" s="65" t="s">
        <v>3916</v>
      </c>
      <c r="D299" s="66">
        <v>4.75</v>
      </c>
      <c r="E299" s="67" t="s">
        <v>136</v>
      </c>
      <c r="F299" s="68">
        <v>29.25</v>
      </c>
      <c r="G299" s="65"/>
      <c r="H299" s="69"/>
      <c r="I299" s="70"/>
      <c r="J299" s="70"/>
      <c r="K299" s="34" t="s">
        <v>65</v>
      </c>
      <c r="L299" s="77">
        <v>299</v>
      </c>
      <c r="M299" s="77"/>
      <c r="N299" s="72"/>
      <c r="O299" s="79" t="s">
        <v>419</v>
      </c>
      <c r="P299" s="81">
        <v>43734.298425925925</v>
      </c>
      <c r="Q299" s="79" t="s">
        <v>541</v>
      </c>
      <c r="R299" s="79"/>
      <c r="S299" s="79"/>
      <c r="T299" s="79" t="s">
        <v>641</v>
      </c>
      <c r="U299" s="79"/>
      <c r="V299" s="82" t="s">
        <v>763</v>
      </c>
      <c r="W299" s="81">
        <v>43734.298425925925</v>
      </c>
      <c r="X299" s="82" t="s">
        <v>916</v>
      </c>
      <c r="Y299" s="79"/>
      <c r="Z299" s="79"/>
      <c r="AA299" s="85" t="s">
        <v>1092</v>
      </c>
      <c r="AB299" s="85" t="s">
        <v>1091</v>
      </c>
      <c r="AC299" s="79" t="b">
        <v>0</v>
      </c>
      <c r="AD299" s="79">
        <v>0</v>
      </c>
      <c r="AE299" s="85" t="s">
        <v>1207</v>
      </c>
      <c r="AF299" s="79" t="b">
        <v>0</v>
      </c>
      <c r="AG299" s="79" t="s">
        <v>1216</v>
      </c>
      <c r="AH299" s="79"/>
      <c r="AI299" s="85" t="s">
        <v>1166</v>
      </c>
      <c r="AJ299" s="79" t="b">
        <v>0</v>
      </c>
      <c r="AK299" s="79">
        <v>0</v>
      </c>
      <c r="AL299" s="85" t="s">
        <v>1166</v>
      </c>
      <c r="AM299" s="79" t="s">
        <v>1232</v>
      </c>
      <c r="AN299" s="79" t="b">
        <v>0</v>
      </c>
      <c r="AO299" s="85" t="s">
        <v>1091</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317</v>
      </c>
      <c r="B300" s="64" t="s">
        <v>341</v>
      </c>
      <c r="C300" s="65" t="s">
        <v>3915</v>
      </c>
      <c r="D300" s="66">
        <v>3</v>
      </c>
      <c r="E300" s="67" t="s">
        <v>132</v>
      </c>
      <c r="F300" s="68">
        <v>35</v>
      </c>
      <c r="G300" s="65"/>
      <c r="H300" s="69"/>
      <c r="I300" s="70"/>
      <c r="J300" s="70"/>
      <c r="K300" s="34" t="s">
        <v>65</v>
      </c>
      <c r="L300" s="77">
        <v>300</v>
      </c>
      <c r="M300" s="77"/>
      <c r="N300" s="72"/>
      <c r="O300" s="79" t="s">
        <v>419</v>
      </c>
      <c r="P300" s="81">
        <v>43734.26699074074</v>
      </c>
      <c r="Q300" s="79" t="s">
        <v>540</v>
      </c>
      <c r="R300" s="82" t="s">
        <v>596</v>
      </c>
      <c r="S300" s="79" t="s">
        <v>614</v>
      </c>
      <c r="T300" s="79" t="s">
        <v>640</v>
      </c>
      <c r="U300" s="82" t="s">
        <v>664</v>
      </c>
      <c r="V300" s="82" t="s">
        <v>664</v>
      </c>
      <c r="W300" s="81">
        <v>43734.26699074074</v>
      </c>
      <c r="X300" s="82" t="s">
        <v>915</v>
      </c>
      <c r="Y300" s="79"/>
      <c r="Z300" s="79"/>
      <c r="AA300" s="85" t="s">
        <v>1091</v>
      </c>
      <c r="AB300" s="79"/>
      <c r="AC300" s="79" t="b">
        <v>0</v>
      </c>
      <c r="AD300" s="79">
        <v>4</v>
      </c>
      <c r="AE300" s="85" t="s">
        <v>1206</v>
      </c>
      <c r="AF300" s="79" t="b">
        <v>0</v>
      </c>
      <c r="AG300" s="79" t="s">
        <v>1216</v>
      </c>
      <c r="AH300" s="79"/>
      <c r="AI300" s="85" t="s">
        <v>1166</v>
      </c>
      <c r="AJ300" s="79" t="b">
        <v>0</v>
      </c>
      <c r="AK300" s="79">
        <v>2</v>
      </c>
      <c r="AL300" s="85" t="s">
        <v>1166</v>
      </c>
      <c r="AM300" s="79" t="s">
        <v>1232</v>
      </c>
      <c r="AN300" s="79" t="b">
        <v>0</v>
      </c>
      <c r="AO300" s="85" t="s">
        <v>1091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317</v>
      </c>
      <c r="B301" s="64" t="s">
        <v>318</v>
      </c>
      <c r="C301" s="65" t="s">
        <v>3915</v>
      </c>
      <c r="D301" s="66">
        <v>3</v>
      </c>
      <c r="E301" s="67" t="s">
        <v>132</v>
      </c>
      <c r="F301" s="68">
        <v>35</v>
      </c>
      <c r="G301" s="65"/>
      <c r="H301" s="69"/>
      <c r="I301" s="70"/>
      <c r="J301" s="70"/>
      <c r="K301" s="34" t="s">
        <v>66</v>
      </c>
      <c r="L301" s="77">
        <v>301</v>
      </c>
      <c r="M301" s="77"/>
      <c r="N301" s="72"/>
      <c r="O301" s="79" t="s">
        <v>419</v>
      </c>
      <c r="P301" s="81">
        <v>43734.26699074074</v>
      </c>
      <c r="Q301" s="79" t="s">
        <v>540</v>
      </c>
      <c r="R301" s="82" t="s">
        <v>596</v>
      </c>
      <c r="S301" s="79" t="s">
        <v>614</v>
      </c>
      <c r="T301" s="79" t="s">
        <v>640</v>
      </c>
      <c r="U301" s="82" t="s">
        <v>664</v>
      </c>
      <c r="V301" s="82" t="s">
        <v>664</v>
      </c>
      <c r="W301" s="81">
        <v>43734.26699074074</v>
      </c>
      <c r="X301" s="82" t="s">
        <v>915</v>
      </c>
      <c r="Y301" s="79"/>
      <c r="Z301" s="79"/>
      <c r="AA301" s="85" t="s">
        <v>1091</v>
      </c>
      <c r="AB301" s="79"/>
      <c r="AC301" s="79" t="b">
        <v>0</v>
      </c>
      <c r="AD301" s="79">
        <v>4</v>
      </c>
      <c r="AE301" s="85" t="s">
        <v>1206</v>
      </c>
      <c r="AF301" s="79" t="b">
        <v>0</v>
      </c>
      <c r="AG301" s="79" t="s">
        <v>1216</v>
      </c>
      <c r="AH301" s="79"/>
      <c r="AI301" s="85" t="s">
        <v>1166</v>
      </c>
      <c r="AJ301" s="79" t="b">
        <v>0</v>
      </c>
      <c r="AK301" s="79">
        <v>2</v>
      </c>
      <c r="AL301" s="85" t="s">
        <v>1166</v>
      </c>
      <c r="AM301" s="79" t="s">
        <v>1232</v>
      </c>
      <c r="AN301" s="79" t="b">
        <v>0</v>
      </c>
      <c r="AO301" s="85" t="s">
        <v>1091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317</v>
      </c>
      <c r="B302" s="64" t="s">
        <v>290</v>
      </c>
      <c r="C302" s="65" t="s">
        <v>3915</v>
      </c>
      <c r="D302" s="66">
        <v>3</v>
      </c>
      <c r="E302" s="67" t="s">
        <v>132</v>
      </c>
      <c r="F302" s="68">
        <v>35</v>
      </c>
      <c r="G302" s="65"/>
      <c r="H302" s="69"/>
      <c r="I302" s="70"/>
      <c r="J302" s="70"/>
      <c r="K302" s="34" t="s">
        <v>65</v>
      </c>
      <c r="L302" s="77">
        <v>302</v>
      </c>
      <c r="M302" s="77"/>
      <c r="N302" s="72"/>
      <c r="O302" s="79" t="s">
        <v>419</v>
      </c>
      <c r="P302" s="81">
        <v>43734.26699074074</v>
      </c>
      <c r="Q302" s="79" t="s">
        <v>540</v>
      </c>
      <c r="R302" s="82" t="s">
        <v>596</v>
      </c>
      <c r="S302" s="79" t="s">
        <v>614</v>
      </c>
      <c r="T302" s="79" t="s">
        <v>640</v>
      </c>
      <c r="U302" s="82" t="s">
        <v>664</v>
      </c>
      <c r="V302" s="82" t="s">
        <v>664</v>
      </c>
      <c r="W302" s="81">
        <v>43734.26699074074</v>
      </c>
      <c r="X302" s="82" t="s">
        <v>915</v>
      </c>
      <c r="Y302" s="79"/>
      <c r="Z302" s="79"/>
      <c r="AA302" s="85" t="s">
        <v>1091</v>
      </c>
      <c r="AB302" s="79"/>
      <c r="AC302" s="79" t="b">
        <v>0</v>
      </c>
      <c r="AD302" s="79">
        <v>4</v>
      </c>
      <c r="AE302" s="85" t="s">
        <v>1206</v>
      </c>
      <c r="AF302" s="79" t="b">
        <v>0</v>
      </c>
      <c r="AG302" s="79" t="s">
        <v>1216</v>
      </c>
      <c r="AH302" s="79"/>
      <c r="AI302" s="85" t="s">
        <v>1166</v>
      </c>
      <c r="AJ302" s="79" t="b">
        <v>0</v>
      </c>
      <c r="AK302" s="79">
        <v>2</v>
      </c>
      <c r="AL302" s="85" t="s">
        <v>1166</v>
      </c>
      <c r="AM302" s="79" t="s">
        <v>1232</v>
      </c>
      <c r="AN302" s="79" t="b">
        <v>0</v>
      </c>
      <c r="AO302" s="85" t="s">
        <v>1091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317</v>
      </c>
      <c r="B303" s="64" t="s">
        <v>344</v>
      </c>
      <c r="C303" s="65" t="s">
        <v>3915</v>
      </c>
      <c r="D303" s="66">
        <v>3</v>
      </c>
      <c r="E303" s="67" t="s">
        <v>132</v>
      </c>
      <c r="F303" s="68">
        <v>35</v>
      </c>
      <c r="G303" s="65"/>
      <c r="H303" s="69"/>
      <c r="I303" s="70"/>
      <c r="J303" s="70"/>
      <c r="K303" s="34" t="s">
        <v>65</v>
      </c>
      <c r="L303" s="77">
        <v>303</v>
      </c>
      <c r="M303" s="77"/>
      <c r="N303" s="72"/>
      <c r="O303" s="79" t="s">
        <v>419</v>
      </c>
      <c r="P303" s="81">
        <v>43734.26699074074</v>
      </c>
      <c r="Q303" s="79" t="s">
        <v>540</v>
      </c>
      <c r="R303" s="82" t="s">
        <v>596</v>
      </c>
      <c r="S303" s="79" t="s">
        <v>614</v>
      </c>
      <c r="T303" s="79" t="s">
        <v>640</v>
      </c>
      <c r="U303" s="82" t="s">
        <v>664</v>
      </c>
      <c r="V303" s="82" t="s">
        <v>664</v>
      </c>
      <c r="W303" s="81">
        <v>43734.26699074074</v>
      </c>
      <c r="X303" s="82" t="s">
        <v>915</v>
      </c>
      <c r="Y303" s="79"/>
      <c r="Z303" s="79"/>
      <c r="AA303" s="85" t="s">
        <v>1091</v>
      </c>
      <c r="AB303" s="79"/>
      <c r="AC303" s="79" t="b">
        <v>0</v>
      </c>
      <c r="AD303" s="79">
        <v>4</v>
      </c>
      <c r="AE303" s="85" t="s">
        <v>1206</v>
      </c>
      <c r="AF303" s="79" t="b">
        <v>0</v>
      </c>
      <c r="AG303" s="79" t="s">
        <v>1216</v>
      </c>
      <c r="AH303" s="79"/>
      <c r="AI303" s="85" t="s">
        <v>1166</v>
      </c>
      <c r="AJ303" s="79" t="b">
        <v>0</v>
      </c>
      <c r="AK303" s="79">
        <v>2</v>
      </c>
      <c r="AL303" s="85" t="s">
        <v>1166</v>
      </c>
      <c r="AM303" s="79" t="s">
        <v>1232</v>
      </c>
      <c r="AN303" s="79" t="b">
        <v>0</v>
      </c>
      <c r="AO303" s="85" t="s">
        <v>1091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317</v>
      </c>
      <c r="B304" s="64" t="s">
        <v>314</v>
      </c>
      <c r="C304" s="65" t="s">
        <v>3915</v>
      </c>
      <c r="D304" s="66">
        <v>3</v>
      </c>
      <c r="E304" s="67" t="s">
        <v>132</v>
      </c>
      <c r="F304" s="68">
        <v>35</v>
      </c>
      <c r="G304" s="65"/>
      <c r="H304" s="69"/>
      <c r="I304" s="70"/>
      <c r="J304" s="70"/>
      <c r="K304" s="34" t="s">
        <v>66</v>
      </c>
      <c r="L304" s="77">
        <v>304</v>
      </c>
      <c r="M304" s="77"/>
      <c r="N304" s="72"/>
      <c r="O304" s="79" t="s">
        <v>419</v>
      </c>
      <c r="P304" s="81">
        <v>43734.26699074074</v>
      </c>
      <c r="Q304" s="79" t="s">
        <v>540</v>
      </c>
      <c r="R304" s="82" t="s">
        <v>596</v>
      </c>
      <c r="S304" s="79" t="s">
        <v>614</v>
      </c>
      <c r="T304" s="79" t="s">
        <v>640</v>
      </c>
      <c r="U304" s="82" t="s">
        <v>664</v>
      </c>
      <c r="V304" s="82" t="s">
        <v>664</v>
      </c>
      <c r="W304" s="81">
        <v>43734.26699074074</v>
      </c>
      <c r="X304" s="82" t="s">
        <v>915</v>
      </c>
      <c r="Y304" s="79"/>
      <c r="Z304" s="79"/>
      <c r="AA304" s="85" t="s">
        <v>1091</v>
      </c>
      <c r="AB304" s="79"/>
      <c r="AC304" s="79" t="b">
        <v>0</v>
      </c>
      <c r="AD304" s="79">
        <v>4</v>
      </c>
      <c r="AE304" s="85" t="s">
        <v>1206</v>
      </c>
      <c r="AF304" s="79" t="b">
        <v>0</v>
      </c>
      <c r="AG304" s="79" t="s">
        <v>1216</v>
      </c>
      <c r="AH304" s="79"/>
      <c r="AI304" s="85" t="s">
        <v>1166</v>
      </c>
      <c r="AJ304" s="79" t="b">
        <v>0</v>
      </c>
      <c r="AK304" s="79">
        <v>2</v>
      </c>
      <c r="AL304" s="85" t="s">
        <v>1166</v>
      </c>
      <c r="AM304" s="79" t="s">
        <v>1232</v>
      </c>
      <c r="AN304" s="79" t="b">
        <v>0</v>
      </c>
      <c r="AO304" s="85" t="s">
        <v>1091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1</v>
      </c>
      <c r="BE304" s="49">
        <v>3.5714285714285716</v>
      </c>
      <c r="BF304" s="48">
        <v>0</v>
      </c>
      <c r="BG304" s="49">
        <v>0</v>
      </c>
      <c r="BH304" s="48">
        <v>0</v>
      </c>
      <c r="BI304" s="49">
        <v>0</v>
      </c>
      <c r="BJ304" s="48">
        <v>27</v>
      </c>
      <c r="BK304" s="49">
        <v>96.42857142857143</v>
      </c>
      <c r="BL304" s="48">
        <v>28</v>
      </c>
    </row>
    <row r="305" spans="1:64" ht="15">
      <c r="A305" s="64" t="s">
        <v>317</v>
      </c>
      <c r="B305" s="64" t="s">
        <v>334</v>
      </c>
      <c r="C305" s="65" t="s">
        <v>3915</v>
      </c>
      <c r="D305" s="66">
        <v>3</v>
      </c>
      <c r="E305" s="67" t="s">
        <v>132</v>
      </c>
      <c r="F305" s="68">
        <v>35</v>
      </c>
      <c r="G305" s="65"/>
      <c r="H305" s="69"/>
      <c r="I305" s="70"/>
      <c r="J305" s="70"/>
      <c r="K305" s="34" t="s">
        <v>65</v>
      </c>
      <c r="L305" s="77">
        <v>305</v>
      </c>
      <c r="M305" s="77"/>
      <c r="N305" s="72"/>
      <c r="O305" s="79" t="s">
        <v>419</v>
      </c>
      <c r="P305" s="81">
        <v>43734.26699074074</v>
      </c>
      <c r="Q305" s="79" t="s">
        <v>540</v>
      </c>
      <c r="R305" s="82" t="s">
        <v>596</v>
      </c>
      <c r="S305" s="79" t="s">
        <v>614</v>
      </c>
      <c r="T305" s="79" t="s">
        <v>640</v>
      </c>
      <c r="U305" s="82" t="s">
        <v>664</v>
      </c>
      <c r="V305" s="82" t="s">
        <v>664</v>
      </c>
      <c r="W305" s="81">
        <v>43734.26699074074</v>
      </c>
      <c r="X305" s="82" t="s">
        <v>915</v>
      </c>
      <c r="Y305" s="79"/>
      <c r="Z305" s="79"/>
      <c r="AA305" s="85" t="s">
        <v>1091</v>
      </c>
      <c r="AB305" s="79"/>
      <c r="AC305" s="79" t="b">
        <v>0</v>
      </c>
      <c r="AD305" s="79">
        <v>4</v>
      </c>
      <c r="AE305" s="85" t="s">
        <v>1206</v>
      </c>
      <c r="AF305" s="79" t="b">
        <v>0</v>
      </c>
      <c r="AG305" s="79" t="s">
        <v>1216</v>
      </c>
      <c r="AH305" s="79"/>
      <c r="AI305" s="85" t="s">
        <v>1166</v>
      </c>
      <c r="AJ305" s="79" t="b">
        <v>0</v>
      </c>
      <c r="AK305" s="79">
        <v>2</v>
      </c>
      <c r="AL305" s="85" t="s">
        <v>1166</v>
      </c>
      <c r="AM305" s="79" t="s">
        <v>1232</v>
      </c>
      <c r="AN305" s="79" t="b">
        <v>0</v>
      </c>
      <c r="AO305" s="85" t="s">
        <v>1091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317</v>
      </c>
      <c r="B306" s="64" t="s">
        <v>332</v>
      </c>
      <c r="C306" s="65" t="s">
        <v>3915</v>
      </c>
      <c r="D306" s="66">
        <v>3</v>
      </c>
      <c r="E306" s="67" t="s">
        <v>132</v>
      </c>
      <c r="F306" s="68">
        <v>35</v>
      </c>
      <c r="G306" s="65"/>
      <c r="H306" s="69"/>
      <c r="I306" s="70"/>
      <c r="J306" s="70"/>
      <c r="K306" s="34" t="s">
        <v>65</v>
      </c>
      <c r="L306" s="77">
        <v>306</v>
      </c>
      <c r="M306" s="77"/>
      <c r="N306" s="72"/>
      <c r="O306" s="79" t="s">
        <v>420</v>
      </c>
      <c r="P306" s="81">
        <v>43734.26699074074</v>
      </c>
      <c r="Q306" s="79" t="s">
        <v>540</v>
      </c>
      <c r="R306" s="82" t="s">
        <v>596</v>
      </c>
      <c r="S306" s="79" t="s">
        <v>614</v>
      </c>
      <c r="T306" s="79" t="s">
        <v>640</v>
      </c>
      <c r="U306" s="82" t="s">
        <v>664</v>
      </c>
      <c r="V306" s="82" t="s">
        <v>664</v>
      </c>
      <c r="W306" s="81">
        <v>43734.26699074074</v>
      </c>
      <c r="X306" s="82" t="s">
        <v>915</v>
      </c>
      <c r="Y306" s="79"/>
      <c r="Z306" s="79"/>
      <c r="AA306" s="85" t="s">
        <v>1091</v>
      </c>
      <c r="AB306" s="79"/>
      <c r="AC306" s="79" t="b">
        <v>0</v>
      </c>
      <c r="AD306" s="79">
        <v>4</v>
      </c>
      <c r="AE306" s="85" t="s">
        <v>1206</v>
      </c>
      <c r="AF306" s="79" t="b">
        <v>0</v>
      </c>
      <c r="AG306" s="79" t="s">
        <v>1216</v>
      </c>
      <c r="AH306" s="79"/>
      <c r="AI306" s="85" t="s">
        <v>1166</v>
      </c>
      <c r="AJ306" s="79" t="b">
        <v>0</v>
      </c>
      <c r="AK306" s="79">
        <v>2</v>
      </c>
      <c r="AL306" s="85" t="s">
        <v>1166</v>
      </c>
      <c r="AM306" s="79" t="s">
        <v>1232</v>
      </c>
      <c r="AN306" s="79" t="b">
        <v>0</v>
      </c>
      <c r="AO306" s="85" t="s">
        <v>1091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4</v>
      </c>
      <c r="BD306" s="48"/>
      <c r="BE306" s="49"/>
      <c r="BF306" s="48"/>
      <c r="BG306" s="49"/>
      <c r="BH306" s="48"/>
      <c r="BI306" s="49"/>
      <c r="BJ306" s="48"/>
      <c r="BK306" s="49"/>
      <c r="BL306" s="48"/>
    </row>
    <row r="307" spans="1:64" ht="15">
      <c r="A307" s="64" t="s">
        <v>318</v>
      </c>
      <c r="B307" s="64" t="s">
        <v>317</v>
      </c>
      <c r="C307" s="65" t="s">
        <v>3915</v>
      </c>
      <c r="D307" s="66">
        <v>3</v>
      </c>
      <c r="E307" s="67" t="s">
        <v>132</v>
      </c>
      <c r="F307" s="68">
        <v>35</v>
      </c>
      <c r="G307" s="65"/>
      <c r="H307" s="69"/>
      <c r="I307" s="70"/>
      <c r="J307" s="70"/>
      <c r="K307" s="34" t="s">
        <v>66</v>
      </c>
      <c r="L307" s="77">
        <v>307</v>
      </c>
      <c r="M307" s="77"/>
      <c r="N307" s="72"/>
      <c r="O307" s="79" t="s">
        <v>419</v>
      </c>
      <c r="P307" s="81">
        <v>43734.307662037034</v>
      </c>
      <c r="Q307" s="79" t="s">
        <v>542</v>
      </c>
      <c r="R307" s="82" t="s">
        <v>596</v>
      </c>
      <c r="S307" s="79" t="s">
        <v>614</v>
      </c>
      <c r="T307" s="79"/>
      <c r="U307" s="79"/>
      <c r="V307" s="82" t="s">
        <v>765</v>
      </c>
      <c r="W307" s="81">
        <v>43734.307662037034</v>
      </c>
      <c r="X307" s="82" t="s">
        <v>917</v>
      </c>
      <c r="Y307" s="79"/>
      <c r="Z307" s="79"/>
      <c r="AA307" s="85" t="s">
        <v>1093</v>
      </c>
      <c r="AB307" s="79"/>
      <c r="AC307" s="79" t="b">
        <v>0</v>
      </c>
      <c r="AD307" s="79">
        <v>0</v>
      </c>
      <c r="AE307" s="85" t="s">
        <v>1166</v>
      </c>
      <c r="AF307" s="79" t="b">
        <v>0</v>
      </c>
      <c r="AG307" s="79" t="s">
        <v>1216</v>
      </c>
      <c r="AH307" s="79"/>
      <c r="AI307" s="85" t="s">
        <v>1166</v>
      </c>
      <c r="AJ307" s="79" t="b">
        <v>0</v>
      </c>
      <c r="AK307" s="79">
        <v>2</v>
      </c>
      <c r="AL307" s="85" t="s">
        <v>1091</v>
      </c>
      <c r="AM307" s="79" t="s">
        <v>1232</v>
      </c>
      <c r="AN307" s="79" t="b">
        <v>0</v>
      </c>
      <c r="AO307" s="85" t="s">
        <v>1091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314</v>
      </c>
      <c r="B308" s="64" t="s">
        <v>317</v>
      </c>
      <c r="C308" s="65" t="s">
        <v>3915</v>
      </c>
      <c r="D308" s="66">
        <v>3</v>
      </c>
      <c r="E308" s="67" t="s">
        <v>132</v>
      </c>
      <c r="F308" s="68">
        <v>35</v>
      </c>
      <c r="G308" s="65"/>
      <c r="H308" s="69"/>
      <c r="I308" s="70"/>
      <c r="J308" s="70"/>
      <c r="K308" s="34" t="s">
        <v>66</v>
      </c>
      <c r="L308" s="77">
        <v>308</v>
      </c>
      <c r="M308" s="77"/>
      <c r="N308" s="72"/>
      <c r="O308" s="79" t="s">
        <v>419</v>
      </c>
      <c r="P308" s="81">
        <v>43734.29577546296</v>
      </c>
      <c r="Q308" s="79" t="s">
        <v>542</v>
      </c>
      <c r="R308" s="82" t="s">
        <v>596</v>
      </c>
      <c r="S308" s="79" t="s">
        <v>614</v>
      </c>
      <c r="T308" s="79"/>
      <c r="U308" s="79"/>
      <c r="V308" s="82" t="s">
        <v>763</v>
      </c>
      <c r="W308" s="81">
        <v>43734.29577546296</v>
      </c>
      <c r="X308" s="82" t="s">
        <v>918</v>
      </c>
      <c r="Y308" s="79"/>
      <c r="Z308" s="79"/>
      <c r="AA308" s="85" t="s">
        <v>1094</v>
      </c>
      <c r="AB308" s="79"/>
      <c r="AC308" s="79" t="b">
        <v>0</v>
      </c>
      <c r="AD308" s="79">
        <v>0</v>
      </c>
      <c r="AE308" s="85" t="s">
        <v>1166</v>
      </c>
      <c r="AF308" s="79" t="b">
        <v>0</v>
      </c>
      <c r="AG308" s="79" t="s">
        <v>1216</v>
      </c>
      <c r="AH308" s="79"/>
      <c r="AI308" s="85" t="s">
        <v>1166</v>
      </c>
      <c r="AJ308" s="79" t="b">
        <v>0</v>
      </c>
      <c r="AK308" s="79">
        <v>2</v>
      </c>
      <c r="AL308" s="85" t="s">
        <v>1091</v>
      </c>
      <c r="AM308" s="79" t="s">
        <v>1232</v>
      </c>
      <c r="AN308" s="79" t="b">
        <v>0</v>
      </c>
      <c r="AO308" s="85" t="s">
        <v>1091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314</v>
      </c>
      <c r="B309" s="64" t="s">
        <v>317</v>
      </c>
      <c r="C309" s="65" t="s">
        <v>3915</v>
      </c>
      <c r="D309" s="66">
        <v>3</v>
      </c>
      <c r="E309" s="67" t="s">
        <v>132</v>
      </c>
      <c r="F309" s="68">
        <v>35</v>
      </c>
      <c r="G309" s="65"/>
      <c r="H309" s="69"/>
      <c r="I309" s="70"/>
      <c r="J309" s="70"/>
      <c r="K309" s="34" t="s">
        <v>66</v>
      </c>
      <c r="L309" s="77">
        <v>309</v>
      </c>
      <c r="M309" s="77"/>
      <c r="N309" s="72"/>
      <c r="O309" s="79" t="s">
        <v>420</v>
      </c>
      <c r="P309" s="81">
        <v>43734.298425925925</v>
      </c>
      <c r="Q309" s="79" t="s">
        <v>541</v>
      </c>
      <c r="R309" s="79"/>
      <c r="S309" s="79"/>
      <c r="T309" s="79" t="s">
        <v>641</v>
      </c>
      <c r="U309" s="79"/>
      <c r="V309" s="82" t="s">
        <v>763</v>
      </c>
      <c r="W309" s="81">
        <v>43734.298425925925</v>
      </c>
      <c r="X309" s="82" t="s">
        <v>916</v>
      </c>
      <c r="Y309" s="79"/>
      <c r="Z309" s="79"/>
      <c r="AA309" s="85" t="s">
        <v>1092</v>
      </c>
      <c r="AB309" s="85" t="s">
        <v>1091</v>
      </c>
      <c r="AC309" s="79" t="b">
        <v>0</v>
      </c>
      <c r="AD309" s="79">
        <v>0</v>
      </c>
      <c r="AE309" s="85" t="s">
        <v>1207</v>
      </c>
      <c r="AF309" s="79" t="b">
        <v>0</v>
      </c>
      <c r="AG309" s="79" t="s">
        <v>1216</v>
      </c>
      <c r="AH309" s="79"/>
      <c r="AI309" s="85" t="s">
        <v>1166</v>
      </c>
      <c r="AJ309" s="79" t="b">
        <v>0</v>
      </c>
      <c r="AK309" s="79">
        <v>0</v>
      </c>
      <c r="AL309" s="85" t="s">
        <v>1166</v>
      </c>
      <c r="AM309" s="79" t="s">
        <v>1232</v>
      </c>
      <c r="AN309" s="79" t="b">
        <v>0</v>
      </c>
      <c r="AO309" s="85" t="s">
        <v>1091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314</v>
      </c>
      <c r="B310" s="64" t="s">
        <v>400</v>
      </c>
      <c r="C310" s="65" t="s">
        <v>3915</v>
      </c>
      <c r="D310" s="66">
        <v>3</v>
      </c>
      <c r="E310" s="67" t="s">
        <v>132</v>
      </c>
      <c r="F310" s="68">
        <v>35</v>
      </c>
      <c r="G310" s="65"/>
      <c r="H310" s="69"/>
      <c r="I310" s="70"/>
      <c r="J310" s="70"/>
      <c r="K310" s="34" t="s">
        <v>65</v>
      </c>
      <c r="L310" s="77">
        <v>310</v>
      </c>
      <c r="M310" s="77"/>
      <c r="N310" s="72"/>
      <c r="O310" s="79" t="s">
        <v>419</v>
      </c>
      <c r="P310" s="81">
        <v>43743.116377314815</v>
      </c>
      <c r="Q310" s="79" t="s">
        <v>543</v>
      </c>
      <c r="R310" s="79"/>
      <c r="S310" s="79"/>
      <c r="T310" s="79" t="s">
        <v>642</v>
      </c>
      <c r="U310" s="79"/>
      <c r="V310" s="82" t="s">
        <v>763</v>
      </c>
      <c r="W310" s="81">
        <v>43743.116377314815</v>
      </c>
      <c r="X310" s="82" t="s">
        <v>919</v>
      </c>
      <c r="Y310" s="79"/>
      <c r="Z310" s="79"/>
      <c r="AA310" s="85" t="s">
        <v>1095</v>
      </c>
      <c r="AB310" s="85" t="s">
        <v>1159</v>
      </c>
      <c r="AC310" s="79" t="b">
        <v>0</v>
      </c>
      <c r="AD310" s="79">
        <v>0</v>
      </c>
      <c r="AE310" s="85" t="s">
        <v>1204</v>
      </c>
      <c r="AF310" s="79" t="b">
        <v>0</v>
      </c>
      <c r="AG310" s="79" t="s">
        <v>1216</v>
      </c>
      <c r="AH310" s="79"/>
      <c r="AI310" s="85" t="s">
        <v>1166</v>
      </c>
      <c r="AJ310" s="79" t="b">
        <v>0</v>
      </c>
      <c r="AK310" s="79">
        <v>0</v>
      </c>
      <c r="AL310" s="85" t="s">
        <v>1166</v>
      </c>
      <c r="AM310" s="79" t="s">
        <v>1232</v>
      </c>
      <c r="AN310" s="79" t="b">
        <v>0</v>
      </c>
      <c r="AO310" s="85" t="s">
        <v>1159</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318</v>
      </c>
      <c r="B311" s="64" t="s">
        <v>290</v>
      </c>
      <c r="C311" s="65" t="s">
        <v>3915</v>
      </c>
      <c r="D311" s="66">
        <v>3</v>
      </c>
      <c r="E311" s="67" t="s">
        <v>132</v>
      </c>
      <c r="F311" s="68">
        <v>35</v>
      </c>
      <c r="G311" s="65"/>
      <c r="H311" s="69"/>
      <c r="I311" s="70"/>
      <c r="J311" s="70"/>
      <c r="K311" s="34" t="s">
        <v>65</v>
      </c>
      <c r="L311" s="77">
        <v>311</v>
      </c>
      <c r="M311" s="77"/>
      <c r="N311" s="72"/>
      <c r="O311" s="79" t="s">
        <v>419</v>
      </c>
      <c r="P311" s="81">
        <v>43734.307662037034</v>
      </c>
      <c r="Q311" s="79" t="s">
        <v>542</v>
      </c>
      <c r="R311" s="82" t="s">
        <v>596</v>
      </c>
      <c r="S311" s="79" t="s">
        <v>614</v>
      </c>
      <c r="T311" s="79"/>
      <c r="U311" s="79"/>
      <c r="V311" s="82" t="s">
        <v>765</v>
      </c>
      <c r="W311" s="81">
        <v>43734.307662037034</v>
      </c>
      <c r="X311" s="82" t="s">
        <v>917</v>
      </c>
      <c r="Y311" s="79"/>
      <c r="Z311" s="79"/>
      <c r="AA311" s="85" t="s">
        <v>1093</v>
      </c>
      <c r="AB311" s="79"/>
      <c r="AC311" s="79" t="b">
        <v>0</v>
      </c>
      <c r="AD311" s="79">
        <v>0</v>
      </c>
      <c r="AE311" s="85" t="s">
        <v>1166</v>
      </c>
      <c r="AF311" s="79" t="b">
        <v>0</v>
      </c>
      <c r="AG311" s="79" t="s">
        <v>1216</v>
      </c>
      <c r="AH311" s="79"/>
      <c r="AI311" s="85" t="s">
        <v>1166</v>
      </c>
      <c r="AJ311" s="79" t="b">
        <v>0</v>
      </c>
      <c r="AK311" s="79">
        <v>2</v>
      </c>
      <c r="AL311" s="85" t="s">
        <v>1091</v>
      </c>
      <c r="AM311" s="79" t="s">
        <v>1232</v>
      </c>
      <c r="AN311" s="79" t="b">
        <v>0</v>
      </c>
      <c r="AO311" s="85" t="s">
        <v>1091</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318</v>
      </c>
      <c r="B312" s="64" t="s">
        <v>344</v>
      </c>
      <c r="C312" s="65" t="s">
        <v>3915</v>
      </c>
      <c r="D312" s="66">
        <v>3</v>
      </c>
      <c r="E312" s="67" t="s">
        <v>132</v>
      </c>
      <c r="F312" s="68">
        <v>35</v>
      </c>
      <c r="G312" s="65"/>
      <c r="H312" s="69"/>
      <c r="I312" s="70"/>
      <c r="J312" s="70"/>
      <c r="K312" s="34" t="s">
        <v>65</v>
      </c>
      <c r="L312" s="77">
        <v>312</v>
      </c>
      <c r="M312" s="77"/>
      <c r="N312" s="72"/>
      <c r="O312" s="79" t="s">
        <v>419</v>
      </c>
      <c r="P312" s="81">
        <v>43734.307662037034</v>
      </c>
      <c r="Q312" s="79" t="s">
        <v>542</v>
      </c>
      <c r="R312" s="82" t="s">
        <v>596</v>
      </c>
      <c r="S312" s="79" t="s">
        <v>614</v>
      </c>
      <c r="T312" s="79"/>
      <c r="U312" s="79"/>
      <c r="V312" s="82" t="s">
        <v>765</v>
      </c>
      <c r="W312" s="81">
        <v>43734.307662037034</v>
      </c>
      <c r="X312" s="82" t="s">
        <v>917</v>
      </c>
      <c r="Y312" s="79"/>
      <c r="Z312" s="79"/>
      <c r="AA312" s="85" t="s">
        <v>1093</v>
      </c>
      <c r="AB312" s="79"/>
      <c r="AC312" s="79" t="b">
        <v>0</v>
      </c>
      <c r="AD312" s="79">
        <v>0</v>
      </c>
      <c r="AE312" s="85" t="s">
        <v>1166</v>
      </c>
      <c r="AF312" s="79" t="b">
        <v>0</v>
      </c>
      <c r="AG312" s="79" t="s">
        <v>1216</v>
      </c>
      <c r="AH312" s="79"/>
      <c r="AI312" s="85" t="s">
        <v>1166</v>
      </c>
      <c r="AJ312" s="79" t="b">
        <v>0</v>
      </c>
      <c r="AK312" s="79">
        <v>2</v>
      </c>
      <c r="AL312" s="85" t="s">
        <v>1091</v>
      </c>
      <c r="AM312" s="79" t="s">
        <v>1232</v>
      </c>
      <c r="AN312" s="79" t="b">
        <v>0</v>
      </c>
      <c r="AO312" s="85" t="s">
        <v>1091</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318</v>
      </c>
      <c r="B313" s="64" t="s">
        <v>314</v>
      </c>
      <c r="C313" s="65" t="s">
        <v>3915</v>
      </c>
      <c r="D313" s="66">
        <v>3</v>
      </c>
      <c r="E313" s="67" t="s">
        <v>132</v>
      </c>
      <c r="F313" s="68">
        <v>35</v>
      </c>
      <c r="G313" s="65"/>
      <c r="H313" s="69"/>
      <c r="I313" s="70"/>
      <c r="J313" s="70"/>
      <c r="K313" s="34" t="s">
        <v>66</v>
      </c>
      <c r="L313" s="77">
        <v>313</v>
      </c>
      <c r="M313" s="77"/>
      <c r="N313" s="72"/>
      <c r="O313" s="79" t="s">
        <v>419</v>
      </c>
      <c r="P313" s="81">
        <v>43734.307662037034</v>
      </c>
      <c r="Q313" s="79" t="s">
        <v>542</v>
      </c>
      <c r="R313" s="82" t="s">
        <v>596</v>
      </c>
      <c r="S313" s="79" t="s">
        <v>614</v>
      </c>
      <c r="T313" s="79"/>
      <c r="U313" s="79"/>
      <c r="V313" s="82" t="s">
        <v>765</v>
      </c>
      <c r="W313" s="81">
        <v>43734.307662037034</v>
      </c>
      <c r="X313" s="82" t="s">
        <v>917</v>
      </c>
      <c r="Y313" s="79"/>
      <c r="Z313" s="79"/>
      <c r="AA313" s="85" t="s">
        <v>1093</v>
      </c>
      <c r="AB313" s="79"/>
      <c r="AC313" s="79" t="b">
        <v>0</v>
      </c>
      <c r="AD313" s="79">
        <v>0</v>
      </c>
      <c r="AE313" s="85" t="s">
        <v>1166</v>
      </c>
      <c r="AF313" s="79" t="b">
        <v>0</v>
      </c>
      <c r="AG313" s="79" t="s">
        <v>1216</v>
      </c>
      <c r="AH313" s="79"/>
      <c r="AI313" s="85" t="s">
        <v>1166</v>
      </c>
      <c r="AJ313" s="79" t="b">
        <v>0</v>
      </c>
      <c r="AK313" s="79">
        <v>2</v>
      </c>
      <c r="AL313" s="85" t="s">
        <v>1091</v>
      </c>
      <c r="AM313" s="79" t="s">
        <v>1232</v>
      </c>
      <c r="AN313" s="79" t="b">
        <v>0</v>
      </c>
      <c r="AO313" s="85" t="s">
        <v>1091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14</v>
      </c>
      <c r="BK313" s="49">
        <v>100</v>
      </c>
      <c r="BL313" s="48">
        <v>14</v>
      </c>
    </row>
    <row r="314" spans="1:64" ht="15">
      <c r="A314" s="64" t="s">
        <v>318</v>
      </c>
      <c r="B314" s="64" t="s">
        <v>334</v>
      </c>
      <c r="C314" s="65" t="s">
        <v>3915</v>
      </c>
      <c r="D314" s="66">
        <v>3</v>
      </c>
      <c r="E314" s="67" t="s">
        <v>132</v>
      </c>
      <c r="F314" s="68">
        <v>35</v>
      </c>
      <c r="G314" s="65"/>
      <c r="H314" s="69"/>
      <c r="I314" s="70"/>
      <c r="J314" s="70"/>
      <c r="K314" s="34" t="s">
        <v>65</v>
      </c>
      <c r="L314" s="77">
        <v>314</v>
      </c>
      <c r="M314" s="77"/>
      <c r="N314" s="72"/>
      <c r="O314" s="79" t="s">
        <v>419</v>
      </c>
      <c r="P314" s="81">
        <v>43734.307662037034</v>
      </c>
      <c r="Q314" s="79" t="s">
        <v>542</v>
      </c>
      <c r="R314" s="82" t="s">
        <v>596</v>
      </c>
      <c r="S314" s="79" t="s">
        <v>614</v>
      </c>
      <c r="T314" s="79"/>
      <c r="U314" s="79"/>
      <c r="V314" s="82" t="s">
        <v>765</v>
      </c>
      <c r="W314" s="81">
        <v>43734.307662037034</v>
      </c>
      <c r="X314" s="82" t="s">
        <v>917</v>
      </c>
      <c r="Y314" s="79"/>
      <c r="Z314" s="79"/>
      <c r="AA314" s="85" t="s">
        <v>1093</v>
      </c>
      <c r="AB314" s="79"/>
      <c r="AC314" s="79" t="b">
        <v>0</v>
      </c>
      <c r="AD314" s="79">
        <v>0</v>
      </c>
      <c r="AE314" s="85" t="s">
        <v>1166</v>
      </c>
      <c r="AF314" s="79" t="b">
        <v>0</v>
      </c>
      <c r="AG314" s="79" t="s">
        <v>1216</v>
      </c>
      <c r="AH314" s="79"/>
      <c r="AI314" s="85" t="s">
        <v>1166</v>
      </c>
      <c r="AJ314" s="79" t="b">
        <v>0</v>
      </c>
      <c r="AK314" s="79">
        <v>2</v>
      </c>
      <c r="AL314" s="85" t="s">
        <v>1091</v>
      </c>
      <c r="AM314" s="79" t="s">
        <v>1232</v>
      </c>
      <c r="AN314" s="79" t="b">
        <v>0</v>
      </c>
      <c r="AO314" s="85" t="s">
        <v>1091</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318</v>
      </c>
      <c r="B315" s="64" t="s">
        <v>332</v>
      </c>
      <c r="C315" s="65" t="s">
        <v>3915</v>
      </c>
      <c r="D315" s="66">
        <v>3</v>
      </c>
      <c r="E315" s="67" t="s">
        <v>132</v>
      </c>
      <c r="F315" s="68">
        <v>35</v>
      </c>
      <c r="G315" s="65"/>
      <c r="H315" s="69"/>
      <c r="I315" s="70"/>
      <c r="J315" s="70"/>
      <c r="K315" s="34" t="s">
        <v>65</v>
      </c>
      <c r="L315" s="77">
        <v>315</v>
      </c>
      <c r="M315" s="77"/>
      <c r="N315" s="72"/>
      <c r="O315" s="79" t="s">
        <v>419</v>
      </c>
      <c r="P315" s="81">
        <v>43734.307662037034</v>
      </c>
      <c r="Q315" s="79" t="s">
        <v>542</v>
      </c>
      <c r="R315" s="82" t="s">
        <v>596</v>
      </c>
      <c r="S315" s="79" t="s">
        <v>614</v>
      </c>
      <c r="T315" s="79"/>
      <c r="U315" s="79"/>
      <c r="V315" s="82" t="s">
        <v>765</v>
      </c>
      <c r="W315" s="81">
        <v>43734.307662037034</v>
      </c>
      <c r="X315" s="82" t="s">
        <v>917</v>
      </c>
      <c r="Y315" s="79"/>
      <c r="Z315" s="79"/>
      <c r="AA315" s="85" t="s">
        <v>1093</v>
      </c>
      <c r="AB315" s="79"/>
      <c r="AC315" s="79" t="b">
        <v>0</v>
      </c>
      <c r="AD315" s="79">
        <v>0</v>
      </c>
      <c r="AE315" s="85" t="s">
        <v>1166</v>
      </c>
      <c r="AF315" s="79" t="b">
        <v>0</v>
      </c>
      <c r="AG315" s="79" t="s">
        <v>1216</v>
      </c>
      <c r="AH315" s="79"/>
      <c r="AI315" s="85" t="s">
        <v>1166</v>
      </c>
      <c r="AJ315" s="79" t="b">
        <v>0</v>
      </c>
      <c r="AK315" s="79">
        <v>2</v>
      </c>
      <c r="AL315" s="85" t="s">
        <v>1091</v>
      </c>
      <c r="AM315" s="79" t="s">
        <v>1232</v>
      </c>
      <c r="AN315" s="79" t="b">
        <v>0</v>
      </c>
      <c r="AO315" s="85" t="s">
        <v>1091</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4</v>
      </c>
      <c r="BD315" s="48"/>
      <c r="BE315" s="49"/>
      <c r="BF315" s="48"/>
      <c r="BG315" s="49"/>
      <c r="BH315" s="48"/>
      <c r="BI315" s="49"/>
      <c r="BJ315" s="48"/>
      <c r="BK315" s="49"/>
      <c r="BL315" s="48"/>
    </row>
    <row r="316" spans="1:64" ht="15">
      <c r="A316" s="64" t="s">
        <v>314</v>
      </c>
      <c r="B316" s="64" t="s">
        <v>318</v>
      </c>
      <c r="C316" s="65" t="s">
        <v>3916</v>
      </c>
      <c r="D316" s="66">
        <v>4.75</v>
      </c>
      <c r="E316" s="67" t="s">
        <v>136</v>
      </c>
      <c r="F316" s="68">
        <v>29.25</v>
      </c>
      <c r="G316" s="65"/>
      <c r="H316" s="69"/>
      <c r="I316" s="70"/>
      <c r="J316" s="70"/>
      <c r="K316" s="34" t="s">
        <v>66</v>
      </c>
      <c r="L316" s="77">
        <v>316</v>
      </c>
      <c r="M316" s="77"/>
      <c r="N316" s="72"/>
      <c r="O316" s="79" t="s">
        <v>419</v>
      </c>
      <c r="P316" s="81">
        <v>43734.298425925925</v>
      </c>
      <c r="Q316" s="79" t="s">
        <v>541</v>
      </c>
      <c r="R316" s="79"/>
      <c r="S316" s="79"/>
      <c r="T316" s="79" t="s">
        <v>641</v>
      </c>
      <c r="U316" s="79"/>
      <c r="V316" s="82" t="s">
        <v>763</v>
      </c>
      <c r="W316" s="81">
        <v>43734.298425925925</v>
      </c>
      <c r="X316" s="82" t="s">
        <v>916</v>
      </c>
      <c r="Y316" s="79"/>
      <c r="Z316" s="79"/>
      <c r="AA316" s="85" t="s">
        <v>1092</v>
      </c>
      <c r="AB316" s="85" t="s">
        <v>1091</v>
      </c>
      <c r="AC316" s="79" t="b">
        <v>0</v>
      </c>
      <c r="AD316" s="79">
        <v>0</v>
      </c>
      <c r="AE316" s="85" t="s">
        <v>1207</v>
      </c>
      <c r="AF316" s="79" t="b">
        <v>0</v>
      </c>
      <c r="AG316" s="79" t="s">
        <v>1216</v>
      </c>
      <c r="AH316" s="79"/>
      <c r="AI316" s="85" t="s">
        <v>1166</v>
      </c>
      <c r="AJ316" s="79" t="b">
        <v>0</v>
      </c>
      <c r="AK316" s="79">
        <v>0</v>
      </c>
      <c r="AL316" s="85" t="s">
        <v>1166</v>
      </c>
      <c r="AM316" s="79" t="s">
        <v>1232</v>
      </c>
      <c r="AN316" s="79" t="b">
        <v>0</v>
      </c>
      <c r="AO316" s="85" t="s">
        <v>1091</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314</v>
      </c>
      <c r="B317" s="64" t="s">
        <v>318</v>
      </c>
      <c r="C317" s="65" t="s">
        <v>3916</v>
      </c>
      <c r="D317" s="66">
        <v>4.75</v>
      </c>
      <c r="E317" s="67" t="s">
        <v>136</v>
      </c>
      <c r="F317" s="68">
        <v>29.25</v>
      </c>
      <c r="G317" s="65"/>
      <c r="H317" s="69"/>
      <c r="I317" s="70"/>
      <c r="J317" s="70"/>
      <c r="K317" s="34" t="s">
        <v>66</v>
      </c>
      <c r="L317" s="77">
        <v>317</v>
      </c>
      <c r="M317" s="77"/>
      <c r="N317" s="72"/>
      <c r="O317" s="79" t="s">
        <v>419</v>
      </c>
      <c r="P317" s="81">
        <v>43743.116377314815</v>
      </c>
      <c r="Q317" s="79" t="s">
        <v>543</v>
      </c>
      <c r="R317" s="79"/>
      <c r="S317" s="79"/>
      <c r="T317" s="79" t="s">
        <v>642</v>
      </c>
      <c r="U317" s="79"/>
      <c r="V317" s="82" t="s">
        <v>763</v>
      </c>
      <c r="W317" s="81">
        <v>43743.116377314815</v>
      </c>
      <c r="X317" s="82" t="s">
        <v>919</v>
      </c>
      <c r="Y317" s="79"/>
      <c r="Z317" s="79"/>
      <c r="AA317" s="85" t="s">
        <v>1095</v>
      </c>
      <c r="AB317" s="85" t="s">
        <v>1159</v>
      </c>
      <c r="AC317" s="79" t="b">
        <v>0</v>
      </c>
      <c r="AD317" s="79">
        <v>0</v>
      </c>
      <c r="AE317" s="85" t="s">
        <v>1204</v>
      </c>
      <c r="AF317" s="79" t="b">
        <v>0</v>
      </c>
      <c r="AG317" s="79" t="s">
        <v>1216</v>
      </c>
      <c r="AH317" s="79"/>
      <c r="AI317" s="85" t="s">
        <v>1166</v>
      </c>
      <c r="AJ317" s="79" t="b">
        <v>0</v>
      </c>
      <c r="AK317" s="79">
        <v>0</v>
      </c>
      <c r="AL317" s="85" t="s">
        <v>1166</v>
      </c>
      <c r="AM317" s="79" t="s">
        <v>1232</v>
      </c>
      <c r="AN317" s="79" t="b">
        <v>0</v>
      </c>
      <c r="AO317" s="85" t="s">
        <v>1159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314</v>
      </c>
      <c r="B318" s="64" t="s">
        <v>401</v>
      </c>
      <c r="C318" s="65" t="s">
        <v>3915</v>
      </c>
      <c r="D318" s="66">
        <v>3</v>
      </c>
      <c r="E318" s="67" t="s">
        <v>132</v>
      </c>
      <c r="F318" s="68">
        <v>35</v>
      </c>
      <c r="G318" s="65"/>
      <c r="H318" s="69"/>
      <c r="I318" s="70"/>
      <c r="J318" s="70"/>
      <c r="K318" s="34" t="s">
        <v>65</v>
      </c>
      <c r="L318" s="77">
        <v>318</v>
      </c>
      <c r="M318" s="77"/>
      <c r="N318" s="72"/>
      <c r="O318" s="79" t="s">
        <v>419</v>
      </c>
      <c r="P318" s="81">
        <v>43743.116377314815</v>
      </c>
      <c r="Q318" s="79" t="s">
        <v>543</v>
      </c>
      <c r="R318" s="79"/>
      <c r="S318" s="79"/>
      <c r="T318" s="79" t="s">
        <v>642</v>
      </c>
      <c r="U318" s="79"/>
      <c r="V318" s="82" t="s">
        <v>763</v>
      </c>
      <c r="W318" s="81">
        <v>43743.116377314815</v>
      </c>
      <c r="X318" s="82" t="s">
        <v>919</v>
      </c>
      <c r="Y318" s="79"/>
      <c r="Z318" s="79"/>
      <c r="AA318" s="85" t="s">
        <v>1095</v>
      </c>
      <c r="AB318" s="85" t="s">
        <v>1159</v>
      </c>
      <c r="AC318" s="79" t="b">
        <v>0</v>
      </c>
      <c r="AD318" s="79">
        <v>0</v>
      </c>
      <c r="AE318" s="85" t="s">
        <v>1204</v>
      </c>
      <c r="AF318" s="79" t="b">
        <v>0</v>
      </c>
      <c r="AG318" s="79" t="s">
        <v>1216</v>
      </c>
      <c r="AH318" s="79"/>
      <c r="AI318" s="85" t="s">
        <v>1166</v>
      </c>
      <c r="AJ318" s="79" t="b">
        <v>0</v>
      </c>
      <c r="AK318" s="79">
        <v>0</v>
      </c>
      <c r="AL318" s="85" t="s">
        <v>1166</v>
      </c>
      <c r="AM318" s="79" t="s">
        <v>1232</v>
      </c>
      <c r="AN318" s="79" t="b">
        <v>0</v>
      </c>
      <c r="AO318" s="85" t="s">
        <v>1159</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314</v>
      </c>
      <c r="B319" s="64" t="s">
        <v>402</v>
      </c>
      <c r="C319" s="65" t="s">
        <v>3915</v>
      </c>
      <c r="D319" s="66">
        <v>3</v>
      </c>
      <c r="E319" s="67" t="s">
        <v>132</v>
      </c>
      <c r="F319" s="68">
        <v>35</v>
      </c>
      <c r="G319" s="65"/>
      <c r="H319" s="69"/>
      <c r="I319" s="70"/>
      <c r="J319" s="70"/>
      <c r="K319" s="34" t="s">
        <v>65</v>
      </c>
      <c r="L319" s="77">
        <v>319</v>
      </c>
      <c r="M319" s="77"/>
      <c r="N319" s="72"/>
      <c r="O319" s="79" t="s">
        <v>419</v>
      </c>
      <c r="P319" s="81">
        <v>43743.116377314815</v>
      </c>
      <c r="Q319" s="79" t="s">
        <v>543</v>
      </c>
      <c r="R319" s="79"/>
      <c r="S319" s="79"/>
      <c r="T319" s="79" t="s">
        <v>642</v>
      </c>
      <c r="U319" s="79"/>
      <c r="V319" s="82" t="s">
        <v>763</v>
      </c>
      <c r="W319" s="81">
        <v>43743.116377314815</v>
      </c>
      <c r="X319" s="82" t="s">
        <v>919</v>
      </c>
      <c r="Y319" s="79"/>
      <c r="Z319" s="79"/>
      <c r="AA319" s="85" t="s">
        <v>1095</v>
      </c>
      <c r="AB319" s="85" t="s">
        <v>1159</v>
      </c>
      <c r="AC319" s="79" t="b">
        <v>0</v>
      </c>
      <c r="AD319" s="79">
        <v>0</v>
      </c>
      <c r="AE319" s="85" t="s">
        <v>1204</v>
      </c>
      <c r="AF319" s="79" t="b">
        <v>0</v>
      </c>
      <c r="AG319" s="79" t="s">
        <v>1216</v>
      </c>
      <c r="AH319" s="79"/>
      <c r="AI319" s="85" t="s">
        <v>1166</v>
      </c>
      <c r="AJ319" s="79" t="b">
        <v>0</v>
      </c>
      <c r="AK319" s="79">
        <v>0</v>
      </c>
      <c r="AL319" s="85" t="s">
        <v>1166</v>
      </c>
      <c r="AM319" s="79" t="s">
        <v>1232</v>
      </c>
      <c r="AN319" s="79" t="b">
        <v>0</v>
      </c>
      <c r="AO319" s="85" t="s">
        <v>1159</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314</v>
      </c>
      <c r="B320" s="64" t="s">
        <v>403</v>
      </c>
      <c r="C320" s="65" t="s">
        <v>3915</v>
      </c>
      <c r="D320" s="66">
        <v>3</v>
      </c>
      <c r="E320" s="67" t="s">
        <v>132</v>
      </c>
      <c r="F320" s="68">
        <v>35</v>
      </c>
      <c r="G320" s="65"/>
      <c r="H320" s="69"/>
      <c r="I320" s="70"/>
      <c r="J320" s="70"/>
      <c r="K320" s="34" t="s">
        <v>65</v>
      </c>
      <c r="L320" s="77">
        <v>320</v>
      </c>
      <c r="M320" s="77"/>
      <c r="N320" s="72"/>
      <c r="O320" s="79" t="s">
        <v>419</v>
      </c>
      <c r="P320" s="81">
        <v>43743.116377314815</v>
      </c>
      <c r="Q320" s="79" t="s">
        <v>543</v>
      </c>
      <c r="R320" s="79"/>
      <c r="S320" s="79"/>
      <c r="T320" s="79" t="s">
        <v>642</v>
      </c>
      <c r="U320" s="79"/>
      <c r="V320" s="82" t="s">
        <v>763</v>
      </c>
      <c r="W320" s="81">
        <v>43743.116377314815</v>
      </c>
      <c r="X320" s="82" t="s">
        <v>919</v>
      </c>
      <c r="Y320" s="79"/>
      <c r="Z320" s="79"/>
      <c r="AA320" s="85" t="s">
        <v>1095</v>
      </c>
      <c r="AB320" s="85" t="s">
        <v>1159</v>
      </c>
      <c r="AC320" s="79" t="b">
        <v>0</v>
      </c>
      <c r="AD320" s="79">
        <v>0</v>
      </c>
      <c r="AE320" s="85" t="s">
        <v>1204</v>
      </c>
      <c r="AF320" s="79" t="b">
        <v>0</v>
      </c>
      <c r="AG320" s="79" t="s">
        <v>1216</v>
      </c>
      <c r="AH320" s="79"/>
      <c r="AI320" s="85" t="s">
        <v>1166</v>
      </c>
      <c r="AJ320" s="79" t="b">
        <v>0</v>
      </c>
      <c r="AK320" s="79">
        <v>0</v>
      </c>
      <c r="AL320" s="85" t="s">
        <v>1166</v>
      </c>
      <c r="AM320" s="79" t="s">
        <v>1232</v>
      </c>
      <c r="AN320" s="79" t="b">
        <v>0</v>
      </c>
      <c r="AO320" s="85" t="s">
        <v>1159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314</v>
      </c>
      <c r="B321" s="64" t="s">
        <v>404</v>
      </c>
      <c r="C321" s="65" t="s">
        <v>3915</v>
      </c>
      <c r="D321" s="66">
        <v>3</v>
      </c>
      <c r="E321" s="67" t="s">
        <v>132</v>
      </c>
      <c r="F321" s="68">
        <v>35</v>
      </c>
      <c r="G321" s="65"/>
      <c r="H321" s="69"/>
      <c r="I321" s="70"/>
      <c r="J321" s="70"/>
      <c r="K321" s="34" t="s">
        <v>65</v>
      </c>
      <c r="L321" s="77">
        <v>321</v>
      </c>
      <c r="M321" s="77"/>
      <c r="N321" s="72"/>
      <c r="O321" s="79" t="s">
        <v>419</v>
      </c>
      <c r="P321" s="81">
        <v>43743.116377314815</v>
      </c>
      <c r="Q321" s="79" t="s">
        <v>543</v>
      </c>
      <c r="R321" s="79"/>
      <c r="S321" s="79"/>
      <c r="T321" s="79" t="s">
        <v>642</v>
      </c>
      <c r="U321" s="79"/>
      <c r="V321" s="82" t="s">
        <v>763</v>
      </c>
      <c r="W321" s="81">
        <v>43743.116377314815</v>
      </c>
      <c r="X321" s="82" t="s">
        <v>919</v>
      </c>
      <c r="Y321" s="79"/>
      <c r="Z321" s="79"/>
      <c r="AA321" s="85" t="s">
        <v>1095</v>
      </c>
      <c r="AB321" s="85" t="s">
        <v>1159</v>
      </c>
      <c r="AC321" s="79" t="b">
        <v>0</v>
      </c>
      <c r="AD321" s="79">
        <v>0</v>
      </c>
      <c r="AE321" s="85" t="s">
        <v>1204</v>
      </c>
      <c r="AF321" s="79" t="b">
        <v>0</v>
      </c>
      <c r="AG321" s="79" t="s">
        <v>1216</v>
      </c>
      <c r="AH321" s="79"/>
      <c r="AI321" s="85" t="s">
        <v>1166</v>
      </c>
      <c r="AJ321" s="79" t="b">
        <v>0</v>
      </c>
      <c r="AK321" s="79">
        <v>0</v>
      </c>
      <c r="AL321" s="85" t="s">
        <v>1166</v>
      </c>
      <c r="AM321" s="79" t="s">
        <v>1232</v>
      </c>
      <c r="AN321" s="79" t="b">
        <v>0</v>
      </c>
      <c r="AO321" s="85" t="s">
        <v>1159</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314</v>
      </c>
      <c r="B322" s="64" t="s">
        <v>405</v>
      </c>
      <c r="C322" s="65" t="s">
        <v>3915</v>
      </c>
      <c r="D322" s="66">
        <v>3</v>
      </c>
      <c r="E322" s="67" t="s">
        <v>132</v>
      </c>
      <c r="F322" s="68">
        <v>35</v>
      </c>
      <c r="G322" s="65"/>
      <c r="H322" s="69"/>
      <c r="I322" s="70"/>
      <c r="J322" s="70"/>
      <c r="K322" s="34" t="s">
        <v>65</v>
      </c>
      <c r="L322" s="77">
        <v>322</v>
      </c>
      <c r="M322" s="77"/>
      <c r="N322" s="72"/>
      <c r="O322" s="79" t="s">
        <v>419</v>
      </c>
      <c r="P322" s="81">
        <v>43743.116377314815</v>
      </c>
      <c r="Q322" s="79" t="s">
        <v>543</v>
      </c>
      <c r="R322" s="79"/>
      <c r="S322" s="79"/>
      <c r="T322" s="79" t="s">
        <v>642</v>
      </c>
      <c r="U322" s="79"/>
      <c r="V322" s="82" t="s">
        <v>763</v>
      </c>
      <c r="W322" s="81">
        <v>43743.116377314815</v>
      </c>
      <c r="X322" s="82" t="s">
        <v>919</v>
      </c>
      <c r="Y322" s="79"/>
      <c r="Z322" s="79"/>
      <c r="AA322" s="85" t="s">
        <v>1095</v>
      </c>
      <c r="AB322" s="85" t="s">
        <v>1159</v>
      </c>
      <c r="AC322" s="79" t="b">
        <v>0</v>
      </c>
      <c r="AD322" s="79">
        <v>0</v>
      </c>
      <c r="AE322" s="85" t="s">
        <v>1204</v>
      </c>
      <c r="AF322" s="79" t="b">
        <v>0</v>
      </c>
      <c r="AG322" s="79" t="s">
        <v>1216</v>
      </c>
      <c r="AH322" s="79"/>
      <c r="AI322" s="85" t="s">
        <v>1166</v>
      </c>
      <c r="AJ322" s="79" t="b">
        <v>0</v>
      </c>
      <c r="AK322" s="79">
        <v>0</v>
      </c>
      <c r="AL322" s="85" t="s">
        <v>1166</v>
      </c>
      <c r="AM322" s="79" t="s">
        <v>1232</v>
      </c>
      <c r="AN322" s="79" t="b">
        <v>0</v>
      </c>
      <c r="AO322" s="85" t="s">
        <v>1159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2</v>
      </c>
      <c r="BE322" s="49">
        <v>4.166666666666667</v>
      </c>
      <c r="BF322" s="48">
        <v>0</v>
      </c>
      <c r="BG322" s="49">
        <v>0</v>
      </c>
      <c r="BH322" s="48">
        <v>0</v>
      </c>
      <c r="BI322" s="49">
        <v>0</v>
      </c>
      <c r="BJ322" s="48">
        <v>46</v>
      </c>
      <c r="BK322" s="49">
        <v>95.83333333333333</v>
      </c>
      <c r="BL322" s="48">
        <v>48</v>
      </c>
    </row>
    <row r="323" spans="1:64" ht="15">
      <c r="A323" s="64" t="s">
        <v>315</v>
      </c>
      <c r="B323" s="64" t="s">
        <v>301</v>
      </c>
      <c r="C323" s="65" t="s">
        <v>3916</v>
      </c>
      <c r="D323" s="66">
        <v>4.75</v>
      </c>
      <c r="E323" s="67" t="s">
        <v>136</v>
      </c>
      <c r="F323" s="68">
        <v>29.25</v>
      </c>
      <c r="G323" s="65"/>
      <c r="H323" s="69"/>
      <c r="I323" s="70"/>
      <c r="J323" s="70"/>
      <c r="K323" s="34" t="s">
        <v>65</v>
      </c>
      <c r="L323" s="77">
        <v>323</v>
      </c>
      <c r="M323" s="77"/>
      <c r="N323" s="72"/>
      <c r="O323" s="79" t="s">
        <v>419</v>
      </c>
      <c r="P323" s="81">
        <v>43733.76615740741</v>
      </c>
      <c r="Q323" s="79" t="s">
        <v>537</v>
      </c>
      <c r="R323" s="82" t="s">
        <v>595</v>
      </c>
      <c r="S323" s="79" t="s">
        <v>614</v>
      </c>
      <c r="T323" s="79"/>
      <c r="U323" s="79"/>
      <c r="V323" s="82" t="s">
        <v>764</v>
      </c>
      <c r="W323" s="81">
        <v>43733.76615740741</v>
      </c>
      <c r="X323" s="82" t="s">
        <v>911</v>
      </c>
      <c r="Y323" s="79"/>
      <c r="Z323" s="79"/>
      <c r="AA323" s="85" t="s">
        <v>1087</v>
      </c>
      <c r="AB323" s="79"/>
      <c r="AC323" s="79" t="b">
        <v>0</v>
      </c>
      <c r="AD323" s="79">
        <v>0</v>
      </c>
      <c r="AE323" s="85" t="s">
        <v>1166</v>
      </c>
      <c r="AF323" s="79" t="b">
        <v>0</v>
      </c>
      <c r="AG323" s="79" t="s">
        <v>1217</v>
      </c>
      <c r="AH323" s="79"/>
      <c r="AI323" s="85" t="s">
        <v>1166</v>
      </c>
      <c r="AJ323" s="79" t="b">
        <v>0</v>
      </c>
      <c r="AK323" s="79">
        <v>2</v>
      </c>
      <c r="AL323" s="85" t="s">
        <v>1084</v>
      </c>
      <c r="AM323" s="79" t="s">
        <v>1233</v>
      </c>
      <c r="AN323" s="79" t="b">
        <v>0</v>
      </c>
      <c r="AO323" s="85" t="s">
        <v>1084</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3</v>
      </c>
      <c r="BC323" s="78" t="str">
        <f>REPLACE(INDEX(GroupVertices[Group],MATCH(Edges[[#This Row],[Vertex 2]],GroupVertices[Vertex],0)),1,1,"")</f>
        <v>6</v>
      </c>
      <c r="BD323" s="48"/>
      <c r="BE323" s="49"/>
      <c r="BF323" s="48"/>
      <c r="BG323" s="49"/>
      <c r="BH323" s="48"/>
      <c r="BI323" s="49"/>
      <c r="BJ323" s="48"/>
      <c r="BK323" s="49"/>
      <c r="BL323" s="48"/>
    </row>
    <row r="324" spans="1:64" ht="15">
      <c r="A324" s="64" t="s">
        <v>315</v>
      </c>
      <c r="B324" s="64" t="s">
        <v>314</v>
      </c>
      <c r="C324" s="65" t="s">
        <v>3916</v>
      </c>
      <c r="D324" s="66">
        <v>4.75</v>
      </c>
      <c r="E324" s="67" t="s">
        <v>136</v>
      </c>
      <c r="F324" s="68">
        <v>29.25</v>
      </c>
      <c r="G324" s="65"/>
      <c r="H324" s="69"/>
      <c r="I324" s="70"/>
      <c r="J324" s="70"/>
      <c r="K324" s="34" t="s">
        <v>66</v>
      </c>
      <c r="L324" s="77">
        <v>324</v>
      </c>
      <c r="M324" s="77"/>
      <c r="N324" s="72"/>
      <c r="O324" s="79" t="s">
        <v>419</v>
      </c>
      <c r="P324" s="81">
        <v>43733.76615740741</v>
      </c>
      <c r="Q324" s="79" t="s">
        <v>537</v>
      </c>
      <c r="R324" s="82" t="s">
        <v>595</v>
      </c>
      <c r="S324" s="79" t="s">
        <v>614</v>
      </c>
      <c r="T324" s="79"/>
      <c r="U324" s="79"/>
      <c r="V324" s="82" t="s">
        <v>764</v>
      </c>
      <c r="W324" s="81">
        <v>43733.76615740741</v>
      </c>
      <c r="X324" s="82" t="s">
        <v>911</v>
      </c>
      <c r="Y324" s="79"/>
      <c r="Z324" s="79"/>
      <c r="AA324" s="85" t="s">
        <v>1087</v>
      </c>
      <c r="AB324" s="79"/>
      <c r="AC324" s="79" t="b">
        <v>0</v>
      </c>
      <c r="AD324" s="79">
        <v>0</v>
      </c>
      <c r="AE324" s="85" t="s">
        <v>1166</v>
      </c>
      <c r="AF324" s="79" t="b">
        <v>0</v>
      </c>
      <c r="AG324" s="79" t="s">
        <v>1217</v>
      </c>
      <c r="AH324" s="79"/>
      <c r="AI324" s="85" t="s">
        <v>1166</v>
      </c>
      <c r="AJ324" s="79" t="b">
        <v>0</v>
      </c>
      <c r="AK324" s="79">
        <v>2</v>
      </c>
      <c r="AL324" s="85" t="s">
        <v>1084</v>
      </c>
      <c r="AM324" s="79" t="s">
        <v>1233</v>
      </c>
      <c r="AN324" s="79" t="b">
        <v>0</v>
      </c>
      <c r="AO324" s="85" t="s">
        <v>1084</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3</v>
      </c>
      <c r="BC324" s="78" t="str">
        <f>REPLACE(INDEX(GroupVertices[Group],MATCH(Edges[[#This Row],[Vertex 2]],GroupVertices[Vertex],0)),1,1,"")</f>
        <v>1</v>
      </c>
      <c r="BD324" s="48"/>
      <c r="BE324" s="49"/>
      <c r="BF324" s="48"/>
      <c r="BG324" s="49"/>
      <c r="BH324" s="48"/>
      <c r="BI324" s="49"/>
      <c r="BJ324" s="48"/>
      <c r="BK324" s="49"/>
      <c r="BL324" s="48"/>
    </row>
    <row r="325" spans="1:64" ht="15">
      <c r="A325" s="64" t="s">
        <v>315</v>
      </c>
      <c r="B325" s="64" t="s">
        <v>290</v>
      </c>
      <c r="C325" s="65" t="s">
        <v>3915</v>
      </c>
      <c r="D325" s="66">
        <v>3</v>
      </c>
      <c r="E325" s="67" t="s">
        <v>132</v>
      </c>
      <c r="F325" s="68">
        <v>35</v>
      </c>
      <c r="G325" s="65"/>
      <c r="H325" s="69"/>
      <c r="I325" s="70"/>
      <c r="J325" s="70"/>
      <c r="K325" s="34" t="s">
        <v>65</v>
      </c>
      <c r="L325" s="77">
        <v>325</v>
      </c>
      <c r="M325" s="77"/>
      <c r="N325" s="72"/>
      <c r="O325" s="79" t="s">
        <v>419</v>
      </c>
      <c r="P325" s="81">
        <v>43733.76615740741</v>
      </c>
      <c r="Q325" s="79" t="s">
        <v>537</v>
      </c>
      <c r="R325" s="82" t="s">
        <v>595</v>
      </c>
      <c r="S325" s="79" t="s">
        <v>614</v>
      </c>
      <c r="T325" s="79"/>
      <c r="U325" s="79"/>
      <c r="V325" s="82" t="s">
        <v>764</v>
      </c>
      <c r="W325" s="81">
        <v>43733.76615740741</v>
      </c>
      <c r="X325" s="82" t="s">
        <v>911</v>
      </c>
      <c r="Y325" s="79"/>
      <c r="Z325" s="79"/>
      <c r="AA325" s="85" t="s">
        <v>1087</v>
      </c>
      <c r="AB325" s="79"/>
      <c r="AC325" s="79" t="b">
        <v>0</v>
      </c>
      <c r="AD325" s="79">
        <v>0</v>
      </c>
      <c r="AE325" s="85" t="s">
        <v>1166</v>
      </c>
      <c r="AF325" s="79" t="b">
        <v>0</v>
      </c>
      <c r="AG325" s="79" t="s">
        <v>1217</v>
      </c>
      <c r="AH325" s="79"/>
      <c r="AI325" s="85" t="s">
        <v>1166</v>
      </c>
      <c r="AJ325" s="79" t="b">
        <v>0</v>
      </c>
      <c r="AK325" s="79">
        <v>2</v>
      </c>
      <c r="AL325" s="85" t="s">
        <v>1084</v>
      </c>
      <c r="AM325" s="79" t="s">
        <v>1233</v>
      </c>
      <c r="AN325" s="79" t="b">
        <v>0</v>
      </c>
      <c r="AO325" s="85" t="s">
        <v>1084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1</v>
      </c>
      <c r="BD325" s="48"/>
      <c r="BE325" s="49"/>
      <c r="BF325" s="48"/>
      <c r="BG325" s="49"/>
      <c r="BH325" s="48"/>
      <c r="BI325" s="49"/>
      <c r="BJ325" s="48"/>
      <c r="BK325" s="49"/>
      <c r="BL325" s="48"/>
    </row>
    <row r="326" spans="1:64" ht="15">
      <c r="A326" s="64" t="s">
        <v>315</v>
      </c>
      <c r="B326" s="64" t="s">
        <v>332</v>
      </c>
      <c r="C326" s="65" t="s">
        <v>3916</v>
      </c>
      <c r="D326" s="66">
        <v>4.75</v>
      </c>
      <c r="E326" s="67" t="s">
        <v>136</v>
      </c>
      <c r="F326" s="68">
        <v>29.25</v>
      </c>
      <c r="G326" s="65"/>
      <c r="H326" s="69"/>
      <c r="I326" s="70"/>
      <c r="J326" s="70"/>
      <c r="K326" s="34" t="s">
        <v>65</v>
      </c>
      <c r="L326" s="77">
        <v>326</v>
      </c>
      <c r="M326" s="77"/>
      <c r="N326" s="72"/>
      <c r="O326" s="79" t="s">
        <v>419</v>
      </c>
      <c r="P326" s="81">
        <v>43733.76615740741</v>
      </c>
      <c r="Q326" s="79" t="s">
        <v>537</v>
      </c>
      <c r="R326" s="82" t="s">
        <v>595</v>
      </c>
      <c r="S326" s="79" t="s">
        <v>614</v>
      </c>
      <c r="T326" s="79"/>
      <c r="U326" s="79"/>
      <c r="V326" s="82" t="s">
        <v>764</v>
      </c>
      <c r="W326" s="81">
        <v>43733.76615740741</v>
      </c>
      <c r="X326" s="82" t="s">
        <v>911</v>
      </c>
      <c r="Y326" s="79"/>
      <c r="Z326" s="79"/>
      <c r="AA326" s="85" t="s">
        <v>1087</v>
      </c>
      <c r="AB326" s="79"/>
      <c r="AC326" s="79" t="b">
        <v>0</v>
      </c>
      <c r="AD326" s="79">
        <v>0</v>
      </c>
      <c r="AE326" s="85" t="s">
        <v>1166</v>
      </c>
      <c r="AF326" s="79" t="b">
        <v>0</v>
      </c>
      <c r="AG326" s="79" t="s">
        <v>1217</v>
      </c>
      <c r="AH326" s="79"/>
      <c r="AI326" s="85" t="s">
        <v>1166</v>
      </c>
      <c r="AJ326" s="79" t="b">
        <v>0</v>
      </c>
      <c r="AK326" s="79">
        <v>2</v>
      </c>
      <c r="AL326" s="85" t="s">
        <v>1084</v>
      </c>
      <c r="AM326" s="79" t="s">
        <v>1233</v>
      </c>
      <c r="AN326" s="79" t="b">
        <v>0</v>
      </c>
      <c r="AO326" s="85" t="s">
        <v>1084</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3</v>
      </c>
      <c r="BC326" s="78" t="str">
        <f>REPLACE(INDEX(GroupVertices[Group],MATCH(Edges[[#This Row],[Vertex 2]],GroupVertices[Vertex],0)),1,1,"")</f>
        <v>4</v>
      </c>
      <c r="BD326" s="48"/>
      <c r="BE326" s="49"/>
      <c r="BF326" s="48"/>
      <c r="BG326" s="49"/>
      <c r="BH326" s="48"/>
      <c r="BI326" s="49"/>
      <c r="BJ326" s="48"/>
      <c r="BK326" s="49"/>
      <c r="BL326" s="48"/>
    </row>
    <row r="327" spans="1:64" ht="15">
      <c r="A327" s="64" t="s">
        <v>315</v>
      </c>
      <c r="B327" s="64" t="s">
        <v>313</v>
      </c>
      <c r="C327" s="65" t="s">
        <v>3916</v>
      </c>
      <c r="D327" s="66">
        <v>4.75</v>
      </c>
      <c r="E327" s="67" t="s">
        <v>136</v>
      </c>
      <c r="F327" s="68">
        <v>29.25</v>
      </c>
      <c r="G327" s="65"/>
      <c r="H327" s="69"/>
      <c r="I327" s="70"/>
      <c r="J327" s="70"/>
      <c r="K327" s="34" t="s">
        <v>65</v>
      </c>
      <c r="L327" s="77">
        <v>327</v>
      </c>
      <c r="M327" s="77"/>
      <c r="N327" s="72"/>
      <c r="O327" s="79" t="s">
        <v>419</v>
      </c>
      <c r="P327" s="81">
        <v>43733.76615740741</v>
      </c>
      <c r="Q327" s="79" t="s">
        <v>537</v>
      </c>
      <c r="R327" s="82" t="s">
        <v>595</v>
      </c>
      <c r="S327" s="79" t="s">
        <v>614</v>
      </c>
      <c r="T327" s="79"/>
      <c r="U327" s="79"/>
      <c r="V327" s="82" t="s">
        <v>764</v>
      </c>
      <c r="W327" s="81">
        <v>43733.76615740741</v>
      </c>
      <c r="X327" s="82" t="s">
        <v>911</v>
      </c>
      <c r="Y327" s="79"/>
      <c r="Z327" s="79"/>
      <c r="AA327" s="85" t="s">
        <v>1087</v>
      </c>
      <c r="AB327" s="79"/>
      <c r="AC327" s="79" t="b">
        <v>0</v>
      </c>
      <c r="AD327" s="79">
        <v>0</v>
      </c>
      <c r="AE327" s="85" t="s">
        <v>1166</v>
      </c>
      <c r="AF327" s="79" t="b">
        <v>0</v>
      </c>
      <c r="AG327" s="79" t="s">
        <v>1217</v>
      </c>
      <c r="AH327" s="79"/>
      <c r="AI327" s="85" t="s">
        <v>1166</v>
      </c>
      <c r="AJ327" s="79" t="b">
        <v>0</v>
      </c>
      <c r="AK327" s="79">
        <v>2</v>
      </c>
      <c r="AL327" s="85" t="s">
        <v>1084</v>
      </c>
      <c r="AM327" s="79" t="s">
        <v>1233</v>
      </c>
      <c r="AN327" s="79" t="b">
        <v>0</v>
      </c>
      <c r="AO327" s="85" t="s">
        <v>1084</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315</v>
      </c>
      <c r="B328" s="64" t="s">
        <v>376</v>
      </c>
      <c r="C328" s="65" t="s">
        <v>3915</v>
      </c>
      <c r="D328" s="66">
        <v>3</v>
      </c>
      <c r="E328" s="67" t="s">
        <v>132</v>
      </c>
      <c r="F328" s="68">
        <v>35</v>
      </c>
      <c r="G328" s="65"/>
      <c r="H328" s="69"/>
      <c r="I328" s="70"/>
      <c r="J328" s="70"/>
      <c r="K328" s="34" t="s">
        <v>65</v>
      </c>
      <c r="L328" s="77">
        <v>328</v>
      </c>
      <c r="M328" s="77"/>
      <c r="N328" s="72"/>
      <c r="O328" s="79" t="s">
        <v>419</v>
      </c>
      <c r="P328" s="81">
        <v>43743.850381944445</v>
      </c>
      <c r="Q328" s="79" t="s">
        <v>544</v>
      </c>
      <c r="R328" s="82" t="s">
        <v>594</v>
      </c>
      <c r="S328" s="79" t="s">
        <v>614</v>
      </c>
      <c r="T328" s="79"/>
      <c r="U328" s="79"/>
      <c r="V328" s="82" t="s">
        <v>764</v>
      </c>
      <c r="W328" s="81">
        <v>43743.850381944445</v>
      </c>
      <c r="X328" s="82" t="s">
        <v>920</v>
      </c>
      <c r="Y328" s="79"/>
      <c r="Z328" s="79"/>
      <c r="AA328" s="85" t="s">
        <v>1096</v>
      </c>
      <c r="AB328" s="79"/>
      <c r="AC328" s="79" t="b">
        <v>0</v>
      </c>
      <c r="AD328" s="79">
        <v>0</v>
      </c>
      <c r="AE328" s="85" t="s">
        <v>1166</v>
      </c>
      <c r="AF328" s="79" t="b">
        <v>0</v>
      </c>
      <c r="AG328" s="79" t="s">
        <v>1217</v>
      </c>
      <c r="AH328" s="79"/>
      <c r="AI328" s="85" t="s">
        <v>1166</v>
      </c>
      <c r="AJ328" s="79" t="b">
        <v>0</v>
      </c>
      <c r="AK328" s="79">
        <v>2</v>
      </c>
      <c r="AL328" s="85" t="s">
        <v>1080</v>
      </c>
      <c r="AM328" s="79" t="s">
        <v>1233</v>
      </c>
      <c r="AN328" s="79" t="b">
        <v>0</v>
      </c>
      <c r="AO328" s="85" t="s">
        <v>1080</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315</v>
      </c>
      <c r="B329" s="64" t="s">
        <v>271</v>
      </c>
      <c r="C329" s="65" t="s">
        <v>3915</v>
      </c>
      <c r="D329" s="66">
        <v>3</v>
      </c>
      <c r="E329" s="67" t="s">
        <v>132</v>
      </c>
      <c r="F329" s="68">
        <v>35</v>
      </c>
      <c r="G329" s="65"/>
      <c r="H329" s="69"/>
      <c r="I329" s="70"/>
      <c r="J329" s="70"/>
      <c r="K329" s="34" t="s">
        <v>65</v>
      </c>
      <c r="L329" s="77">
        <v>329</v>
      </c>
      <c r="M329" s="77"/>
      <c r="N329" s="72"/>
      <c r="O329" s="79" t="s">
        <v>419</v>
      </c>
      <c r="P329" s="81">
        <v>43743.850381944445</v>
      </c>
      <c r="Q329" s="79" t="s">
        <v>544</v>
      </c>
      <c r="R329" s="82" t="s">
        <v>594</v>
      </c>
      <c r="S329" s="79" t="s">
        <v>614</v>
      </c>
      <c r="T329" s="79"/>
      <c r="U329" s="79"/>
      <c r="V329" s="82" t="s">
        <v>764</v>
      </c>
      <c r="W329" s="81">
        <v>43743.850381944445</v>
      </c>
      <c r="X329" s="82" t="s">
        <v>920</v>
      </c>
      <c r="Y329" s="79"/>
      <c r="Z329" s="79"/>
      <c r="AA329" s="85" t="s">
        <v>1096</v>
      </c>
      <c r="AB329" s="79"/>
      <c r="AC329" s="79" t="b">
        <v>0</v>
      </c>
      <c r="AD329" s="79">
        <v>0</v>
      </c>
      <c r="AE329" s="85" t="s">
        <v>1166</v>
      </c>
      <c r="AF329" s="79" t="b">
        <v>0</v>
      </c>
      <c r="AG329" s="79" t="s">
        <v>1217</v>
      </c>
      <c r="AH329" s="79"/>
      <c r="AI329" s="85" t="s">
        <v>1166</v>
      </c>
      <c r="AJ329" s="79" t="b">
        <v>0</v>
      </c>
      <c r="AK329" s="79">
        <v>2</v>
      </c>
      <c r="AL329" s="85" t="s">
        <v>1080</v>
      </c>
      <c r="AM329" s="79" t="s">
        <v>1233</v>
      </c>
      <c r="AN329" s="79" t="b">
        <v>0</v>
      </c>
      <c r="AO329" s="85" t="s">
        <v>1080</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4</v>
      </c>
      <c r="BD329" s="48"/>
      <c r="BE329" s="49"/>
      <c r="BF329" s="48"/>
      <c r="BG329" s="49"/>
      <c r="BH329" s="48"/>
      <c r="BI329" s="49"/>
      <c r="BJ329" s="48"/>
      <c r="BK329" s="49"/>
      <c r="BL329" s="48"/>
    </row>
    <row r="330" spans="1:64" ht="15">
      <c r="A330" s="64" t="s">
        <v>315</v>
      </c>
      <c r="B330" s="64" t="s">
        <v>377</v>
      </c>
      <c r="C330" s="65" t="s">
        <v>3915</v>
      </c>
      <c r="D330" s="66">
        <v>3</v>
      </c>
      <c r="E330" s="67" t="s">
        <v>132</v>
      </c>
      <c r="F330" s="68">
        <v>35</v>
      </c>
      <c r="G330" s="65"/>
      <c r="H330" s="69"/>
      <c r="I330" s="70"/>
      <c r="J330" s="70"/>
      <c r="K330" s="34" t="s">
        <v>65</v>
      </c>
      <c r="L330" s="77">
        <v>330</v>
      </c>
      <c r="M330" s="77"/>
      <c r="N330" s="72"/>
      <c r="O330" s="79" t="s">
        <v>419</v>
      </c>
      <c r="P330" s="81">
        <v>43743.850381944445</v>
      </c>
      <c r="Q330" s="79" t="s">
        <v>544</v>
      </c>
      <c r="R330" s="82" t="s">
        <v>594</v>
      </c>
      <c r="S330" s="79" t="s">
        <v>614</v>
      </c>
      <c r="T330" s="79"/>
      <c r="U330" s="79"/>
      <c r="V330" s="82" t="s">
        <v>764</v>
      </c>
      <c r="W330" s="81">
        <v>43743.850381944445</v>
      </c>
      <c r="X330" s="82" t="s">
        <v>920</v>
      </c>
      <c r="Y330" s="79"/>
      <c r="Z330" s="79"/>
      <c r="AA330" s="85" t="s">
        <v>1096</v>
      </c>
      <c r="AB330" s="79"/>
      <c r="AC330" s="79" t="b">
        <v>0</v>
      </c>
      <c r="AD330" s="79">
        <v>0</v>
      </c>
      <c r="AE330" s="85" t="s">
        <v>1166</v>
      </c>
      <c r="AF330" s="79" t="b">
        <v>0</v>
      </c>
      <c r="AG330" s="79" t="s">
        <v>1217</v>
      </c>
      <c r="AH330" s="79"/>
      <c r="AI330" s="85" t="s">
        <v>1166</v>
      </c>
      <c r="AJ330" s="79" t="b">
        <v>0</v>
      </c>
      <c r="AK330" s="79">
        <v>2</v>
      </c>
      <c r="AL330" s="85" t="s">
        <v>1080</v>
      </c>
      <c r="AM330" s="79" t="s">
        <v>1233</v>
      </c>
      <c r="AN330" s="79" t="b">
        <v>0</v>
      </c>
      <c r="AO330" s="85" t="s">
        <v>1080</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315</v>
      </c>
      <c r="B331" s="64" t="s">
        <v>232</v>
      </c>
      <c r="C331" s="65" t="s">
        <v>3915</v>
      </c>
      <c r="D331" s="66">
        <v>3</v>
      </c>
      <c r="E331" s="67" t="s">
        <v>132</v>
      </c>
      <c r="F331" s="68">
        <v>35</v>
      </c>
      <c r="G331" s="65"/>
      <c r="H331" s="69"/>
      <c r="I331" s="70"/>
      <c r="J331" s="70"/>
      <c r="K331" s="34" t="s">
        <v>65</v>
      </c>
      <c r="L331" s="77">
        <v>331</v>
      </c>
      <c r="M331" s="77"/>
      <c r="N331" s="72"/>
      <c r="O331" s="79" t="s">
        <v>419</v>
      </c>
      <c r="P331" s="81">
        <v>43743.850381944445</v>
      </c>
      <c r="Q331" s="79" t="s">
        <v>544</v>
      </c>
      <c r="R331" s="82" t="s">
        <v>594</v>
      </c>
      <c r="S331" s="79" t="s">
        <v>614</v>
      </c>
      <c r="T331" s="79"/>
      <c r="U331" s="79"/>
      <c r="V331" s="82" t="s">
        <v>764</v>
      </c>
      <c r="W331" s="81">
        <v>43743.850381944445</v>
      </c>
      <c r="X331" s="82" t="s">
        <v>920</v>
      </c>
      <c r="Y331" s="79"/>
      <c r="Z331" s="79"/>
      <c r="AA331" s="85" t="s">
        <v>1096</v>
      </c>
      <c r="AB331" s="79"/>
      <c r="AC331" s="79" t="b">
        <v>0</v>
      </c>
      <c r="AD331" s="79">
        <v>0</v>
      </c>
      <c r="AE331" s="85" t="s">
        <v>1166</v>
      </c>
      <c r="AF331" s="79" t="b">
        <v>0</v>
      </c>
      <c r="AG331" s="79" t="s">
        <v>1217</v>
      </c>
      <c r="AH331" s="79"/>
      <c r="AI331" s="85" t="s">
        <v>1166</v>
      </c>
      <c r="AJ331" s="79" t="b">
        <v>0</v>
      </c>
      <c r="AK331" s="79">
        <v>2</v>
      </c>
      <c r="AL331" s="85" t="s">
        <v>1080</v>
      </c>
      <c r="AM331" s="79" t="s">
        <v>1233</v>
      </c>
      <c r="AN331" s="79" t="b">
        <v>0</v>
      </c>
      <c r="AO331" s="85" t="s">
        <v>1080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7</v>
      </c>
      <c r="BD331" s="48"/>
      <c r="BE331" s="49"/>
      <c r="BF331" s="48"/>
      <c r="BG331" s="49"/>
      <c r="BH331" s="48"/>
      <c r="BI331" s="49"/>
      <c r="BJ331" s="48"/>
      <c r="BK331" s="49"/>
      <c r="BL331" s="48"/>
    </row>
    <row r="332" spans="1:64" ht="15">
      <c r="A332" s="64" t="s">
        <v>315</v>
      </c>
      <c r="B332" s="64" t="s">
        <v>314</v>
      </c>
      <c r="C332" s="65" t="s">
        <v>3916</v>
      </c>
      <c r="D332" s="66">
        <v>4.75</v>
      </c>
      <c r="E332" s="67" t="s">
        <v>136</v>
      </c>
      <c r="F332" s="68">
        <v>29.25</v>
      </c>
      <c r="G332" s="65"/>
      <c r="H332" s="69"/>
      <c r="I332" s="70"/>
      <c r="J332" s="70"/>
      <c r="K332" s="34" t="s">
        <v>66</v>
      </c>
      <c r="L332" s="77">
        <v>332</v>
      </c>
      <c r="M332" s="77"/>
      <c r="N332" s="72"/>
      <c r="O332" s="79" t="s">
        <v>419</v>
      </c>
      <c r="P332" s="81">
        <v>43743.850381944445</v>
      </c>
      <c r="Q332" s="79" t="s">
        <v>544</v>
      </c>
      <c r="R332" s="82" t="s">
        <v>594</v>
      </c>
      <c r="S332" s="79" t="s">
        <v>614</v>
      </c>
      <c r="T332" s="79"/>
      <c r="U332" s="79"/>
      <c r="V332" s="82" t="s">
        <v>764</v>
      </c>
      <c r="W332" s="81">
        <v>43743.850381944445</v>
      </c>
      <c r="X332" s="82" t="s">
        <v>920</v>
      </c>
      <c r="Y332" s="79"/>
      <c r="Z332" s="79"/>
      <c r="AA332" s="85" t="s">
        <v>1096</v>
      </c>
      <c r="AB332" s="79"/>
      <c r="AC332" s="79" t="b">
        <v>0</v>
      </c>
      <c r="AD332" s="79">
        <v>0</v>
      </c>
      <c r="AE332" s="85" t="s">
        <v>1166</v>
      </c>
      <c r="AF332" s="79" t="b">
        <v>0</v>
      </c>
      <c r="AG332" s="79" t="s">
        <v>1217</v>
      </c>
      <c r="AH332" s="79"/>
      <c r="AI332" s="85" t="s">
        <v>1166</v>
      </c>
      <c r="AJ332" s="79" t="b">
        <v>0</v>
      </c>
      <c r="AK332" s="79">
        <v>2</v>
      </c>
      <c r="AL332" s="85" t="s">
        <v>1080</v>
      </c>
      <c r="AM332" s="79" t="s">
        <v>1233</v>
      </c>
      <c r="AN332" s="79" t="b">
        <v>0</v>
      </c>
      <c r="AO332" s="85" t="s">
        <v>1080</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3</v>
      </c>
      <c r="BC332" s="78" t="str">
        <f>REPLACE(INDEX(GroupVertices[Group],MATCH(Edges[[#This Row],[Vertex 2]],GroupVertices[Vertex],0)),1,1,"")</f>
        <v>1</v>
      </c>
      <c r="BD332" s="48"/>
      <c r="BE332" s="49"/>
      <c r="BF332" s="48"/>
      <c r="BG332" s="49"/>
      <c r="BH332" s="48"/>
      <c r="BI332" s="49"/>
      <c r="BJ332" s="48"/>
      <c r="BK332" s="49"/>
      <c r="BL332" s="48"/>
    </row>
    <row r="333" spans="1:64" ht="15">
      <c r="A333" s="64" t="s">
        <v>315</v>
      </c>
      <c r="B333" s="64" t="s">
        <v>301</v>
      </c>
      <c r="C333" s="65" t="s">
        <v>3916</v>
      </c>
      <c r="D333" s="66">
        <v>4.75</v>
      </c>
      <c r="E333" s="67" t="s">
        <v>136</v>
      </c>
      <c r="F333" s="68">
        <v>29.25</v>
      </c>
      <c r="G333" s="65"/>
      <c r="H333" s="69"/>
      <c r="I333" s="70"/>
      <c r="J333" s="70"/>
      <c r="K333" s="34" t="s">
        <v>65</v>
      </c>
      <c r="L333" s="77">
        <v>333</v>
      </c>
      <c r="M333" s="77"/>
      <c r="N333" s="72"/>
      <c r="O333" s="79" t="s">
        <v>419</v>
      </c>
      <c r="P333" s="81">
        <v>43743.850381944445</v>
      </c>
      <c r="Q333" s="79" t="s">
        <v>544</v>
      </c>
      <c r="R333" s="82" t="s">
        <v>594</v>
      </c>
      <c r="S333" s="79" t="s">
        <v>614</v>
      </c>
      <c r="T333" s="79"/>
      <c r="U333" s="79"/>
      <c r="V333" s="82" t="s">
        <v>764</v>
      </c>
      <c r="W333" s="81">
        <v>43743.850381944445</v>
      </c>
      <c r="X333" s="82" t="s">
        <v>920</v>
      </c>
      <c r="Y333" s="79"/>
      <c r="Z333" s="79"/>
      <c r="AA333" s="85" t="s">
        <v>1096</v>
      </c>
      <c r="AB333" s="79"/>
      <c r="AC333" s="79" t="b">
        <v>0</v>
      </c>
      <c r="AD333" s="79">
        <v>0</v>
      </c>
      <c r="AE333" s="85" t="s">
        <v>1166</v>
      </c>
      <c r="AF333" s="79" t="b">
        <v>0</v>
      </c>
      <c r="AG333" s="79" t="s">
        <v>1217</v>
      </c>
      <c r="AH333" s="79"/>
      <c r="AI333" s="85" t="s">
        <v>1166</v>
      </c>
      <c r="AJ333" s="79" t="b">
        <v>0</v>
      </c>
      <c r="AK333" s="79">
        <v>2</v>
      </c>
      <c r="AL333" s="85" t="s">
        <v>1080</v>
      </c>
      <c r="AM333" s="79" t="s">
        <v>1233</v>
      </c>
      <c r="AN333" s="79" t="b">
        <v>0</v>
      </c>
      <c r="AO333" s="85" t="s">
        <v>1080</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3</v>
      </c>
      <c r="BC333" s="78" t="str">
        <f>REPLACE(INDEX(GroupVertices[Group],MATCH(Edges[[#This Row],[Vertex 2]],GroupVertices[Vertex],0)),1,1,"")</f>
        <v>6</v>
      </c>
      <c r="BD333" s="48"/>
      <c r="BE333" s="49"/>
      <c r="BF333" s="48"/>
      <c r="BG333" s="49"/>
      <c r="BH333" s="48"/>
      <c r="BI333" s="49"/>
      <c r="BJ333" s="48"/>
      <c r="BK333" s="49"/>
      <c r="BL333" s="48"/>
    </row>
    <row r="334" spans="1:64" ht="15">
      <c r="A334" s="64" t="s">
        <v>315</v>
      </c>
      <c r="B334" s="64" t="s">
        <v>332</v>
      </c>
      <c r="C334" s="65" t="s">
        <v>3916</v>
      </c>
      <c r="D334" s="66">
        <v>4.75</v>
      </c>
      <c r="E334" s="67" t="s">
        <v>136</v>
      </c>
      <c r="F334" s="68">
        <v>29.25</v>
      </c>
      <c r="G334" s="65"/>
      <c r="H334" s="69"/>
      <c r="I334" s="70"/>
      <c r="J334" s="70"/>
      <c r="K334" s="34" t="s">
        <v>65</v>
      </c>
      <c r="L334" s="77">
        <v>334</v>
      </c>
      <c r="M334" s="77"/>
      <c r="N334" s="72"/>
      <c r="O334" s="79" t="s">
        <v>419</v>
      </c>
      <c r="P334" s="81">
        <v>43743.850381944445</v>
      </c>
      <c r="Q334" s="79" t="s">
        <v>544</v>
      </c>
      <c r="R334" s="82" t="s">
        <v>594</v>
      </c>
      <c r="S334" s="79" t="s">
        <v>614</v>
      </c>
      <c r="T334" s="79"/>
      <c r="U334" s="79"/>
      <c r="V334" s="82" t="s">
        <v>764</v>
      </c>
      <c r="W334" s="81">
        <v>43743.850381944445</v>
      </c>
      <c r="X334" s="82" t="s">
        <v>920</v>
      </c>
      <c r="Y334" s="79"/>
      <c r="Z334" s="79"/>
      <c r="AA334" s="85" t="s">
        <v>1096</v>
      </c>
      <c r="AB334" s="79"/>
      <c r="AC334" s="79" t="b">
        <v>0</v>
      </c>
      <c r="AD334" s="79">
        <v>0</v>
      </c>
      <c r="AE334" s="85" t="s">
        <v>1166</v>
      </c>
      <c r="AF334" s="79" t="b">
        <v>0</v>
      </c>
      <c r="AG334" s="79" t="s">
        <v>1217</v>
      </c>
      <c r="AH334" s="79"/>
      <c r="AI334" s="85" t="s">
        <v>1166</v>
      </c>
      <c r="AJ334" s="79" t="b">
        <v>0</v>
      </c>
      <c r="AK334" s="79">
        <v>2</v>
      </c>
      <c r="AL334" s="85" t="s">
        <v>1080</v>
      </c>
      <c r="AM334" s="79" t="s">
        <v>1233</v>
      </c>
      <c r="AN334" s="79" t="b">
        <v>0</v>
      </c>
      <c r="AO334" s="85" t="s">
        <v>1080</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3</v>
      </c>
      <c r="BC334" s="78" t="str">
        <f>REPLACE(INDEX(GroupVertices[Group],MATCH(Edges[[#This Row],[Vertex 2]],GroupVertices[Vertex],0)),1,1,"")</f>
        <v>4</v>
      </c>
      <c r="BD334" s="48"/>
      <c r="BE334" s="49"/>
      <c r="BF334" s="48"/>
      <c r="BG334" s="49"/>
      <c r="BH334" s="48"/>
      <c r="BI334" s="49"/>
      <c r="BJ334" s="48"/>
      <c r="BK334" s="49"/>
      <c r="BL334" s="48"/>
    </row>
    <row r="335" spans="1:64" ht="15">
      <c r="A335" s="64" t="s">
        <v>315</v>
      </c>
      <c r="B335" s="64" t="s">
        <v>313</v>
      </c>
      <c r="C335" s="65" t="s">
        <v>3916</v>
      </c>
      <c r="D335" s="66">
        <v>4.75</v>
      </c>
      <c r="E335" s="67" t="s">
        <v>136</v>
      </c>
      <c r="F335" s="68">
        <v>29.25</v>
      </c>
      <c r="G335" s="65"/>
      <c r="H335" s="69"/>
      <c r="I335" s="70"/>
      <c r="J335" s="70"/>
      <c r="K335" s="34" t="s">
        <v>65</v>
      </c>
      <c r="L335" s="77">
        <v>335</v>
      </c>
      <c r="M335" s="77"/>
      <c r="N335" s="72"/>
      <c r="O335" s="79" t="s">
        <v>419</v>
      </c>
      <c r="P335" s="81">
        <v>43743.850381944445</v>
      </c>
      <c r="Q335" s="79" t="s">
        <v>544</v>
      </c>
      <c r="R335" s="82" t="s">
        <v>594</v>
      </c>
      <c r="S335" s="79" t="s">
        <v>614</v>
      </c>
      <c r="T335" s="79"/>
      <c r="U335" s="79"/>
      <c r="V335" s="82" t="s">
        <v>764</v>
      </c>
      <c r="W335" s="81">
        <v>43743.850381944445</v>
      </c>
      <c r="X335" s="82" t="s">
        <v>920</v>
      </c>
      <c r="Y335" s="79"/>
      <c r="Z335" s="79"/>
      <c r="AA335" s="85" t="s">
        <v>1096</v>
      </c>
      <c r="AB335" s="79"/>
      <c r="AC335" s="79" t="b">
        <v>0</v>
      </c>
      <c r="AD335" s="79">
        <v>0</v>
      </c>
      <c r="AE335" s="85" t="s">
        <v>1166</v>
      </c>
      <c r="AF335" s="79" t="b">
        <v>0</v>
      </c>
      <c r="AG335" s="79" t="s">
        <v>1217</v>
      </c>
      <c r="AH335" s="79"/>
      <c r="AI335" s="85" t="s">
        <v>1166</v>
      </c>
      <c r="AJ335" s="79" t="b">
        <v>0</v>
      </c>
      <c r="AK335" s="79">
        <v>2</v>
      </c>
      <c r="AL335" s="85" t="s">
        <v>1080</v>
      </c>
      <c r="AM335" s="79" t="s">
        <v>1233</v>
      </c>
      <c r="AN335" s="79" t="b">
        <v>0</v>
      </c>
      <c r="AO335" s="85" t="s">
        <v>1080</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3</v>
      </c>
      <c r="BC335" s="78" t="str">
        <f>REPLACE(INDEX(GroupVertices[Group],MATCH(Edges[[#This Row],[Vertex 2]],GroupVertices[Vertex],0)),1,1,"")</f>
        <v>3</v>
      </c>
      <c r="BD335" s="48">
        <v>0</v>
      </c>
      <c r="BE335" s="49">
        <v>0</v>
      </c>
      <c r="BF335" s="48">
        <v>0</v>
      </c>
      <c r="BG335" s="49">
        <v>0</v>
      </c>
      <c r="BH335" s="48">
        <v>0</v>
      </c>
      <c r="BI335" s="49">
        <v>0</v>
      </c>
      <c r="BJ335" s="48">
        <v>13</v>
      </c>
      <c r="BK335" s="49">
        <v>100</v>
      </c>
      <c r="BL335" s="48">
        <v>13</v>
      </c>
    </row>
    <row r="336" spans="1:64" ht="15">
      <c r="A336" s="64" t="s">
        <v>314</v>
      </c>
      <c r="B336" s="64" t="s">
        <v>315</v>
      </c>
      <c r="C336" s="65" t="s">
        <v>3915</v>
      </c>
      <c r="D336" s="66">
        <v>3</v>
      </c>
      <c r="E336" s="67" t="s">
        <v>132</v>
      </c>
      <c r="F336" s="68">
        <v>35</v>
      </c>
      <c r="G336" s="65"/>
      <c r="H336" s="69"/>
      <c r="I336" s="70"/>
      <c r="J336" s="70"/>
      <c r="K336" s="34" t="s">
        <v>66</v>
      </c>
      <c r="L336" s="77">
        <v>336</v>
      </c>
      <c r="M336" s="77"/>
      <c r="N336" s="72"/>
      <c r="O336" s="79" t="s">
        <v>419</v>
      </c>
      <c r="P336" s="81">
        <v>43743.116377314815</v>
      </c>
      <c r="Q336" s="79" t="s">
        <v>543</v>
      </c>
      <c r="R336" s="79"/>
      <c r="S336" s="79"/>
      <c r="T336" s="79" t="s">
        <v>642</v>
      </c>
      <c r="U336" s="79"/>
      <c r="V336" s="82" t="s">
        <v>763</v>
      </c>
      <c r="W336" s="81">
        <v>43743.116377314815</v>
      </c>
      <c r="X336" s="82" t="s">
        <v>919</v>
      </c>
      <c r="Y336" s="79"/>
      <c r="Z336" s="79"/>
      <c r="AA336" s="85" t="s">
        <v>1095</v>
      </c>
      <c r="AB336" s="85" t="s">
        <v>1159</v>
      </c>
      <c r="AC336" s="79" t="b">
        <v>0</v>
      </c>
      <c r="AD336" s="79">
        <v>0</v>
      </c>
      <c r="AE336" s="85" t="s">
        <v>1204</v>
      </c>
      <c r="AF336" s="79" t="b">
        <v>0</v>
      </c>
      <c r="AG336" s="79" t="s">
        <v>1216</v>
      </c>
      <c r="AH336" s="79"/>
      <c r="AI336" s="85" t="s">
        <v>1166</v>
      </c>
      <c r="AJ336" s="79" t="b">
        <v>0</v>
      </c>
      <c r="AK336" s="79">
        <v>0</v>
      </c>
      <c r="AL336" s="85" t="s">
        <v>1166</v>
      </c>
      <c r="AM336" s="79" t="s">
        <v>1232</v>
      </c>
      <c r="AN336" s="79" t="b">
        <v>0</v>
      </c>
      <c r="AO336" s="85" t="s">
        <v>1159</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3</v>
      </c>
      <c r="BD336" s="48"/>
      <c r="BE336" s="49"/>
      <c r="BF336" s="48"/>
      <c r="BG336" s="49"/>
      <c r="BH336" s="48"/>
      <c r="BI336" s="49"/>
      <c r="BJ336" s="48"/>
      <c r="BK336" s="49"/>
      <c r="BL336" s="48"/>
    </row>
    <row r="337" spans="1:64" ht="15">
      <c r="A337" s="64" t="s">
        <v>314</v>
      </c>
      <c r="B337" s="64" t="s">
        <v>406</v>
      </c>
      <c r="C337" s="65" t="s">
        <v>3915</v>
      </c>
      <c r="D337" s="66">
        <v>3</v>
      </c>
      <c r="E337" s="67" t="s">
        <v>132</v>
      </c>
      <c r="F337" s="68">
        <v>35</v>
      </c>
      <c r="G337" s="65"/>
      <c r="H337" s="69"/>
      <c r="I337" s="70"/>
      <c r="J337" s="70"/>
      <c r="K337" s="34" t="s">
        <v>65</v>
      </c>
      <c r="L337" s="77">
        <v>337</v>
      </c>
      <c r="M337" s="77"/>
      <c r="N337" s="72"/>
      <c r="O337" s="79" t="s">
        <v>419</v>
      </c>
      <c r="P337" s="81">
        <v>43745.183969907404</v>
      </c>
      <c r="Q337" s="79" t="s">
        <v>545</v>
      </c>
      <c r="R337" s="82" t="s">
        <v>597</v>
      </c>
      <c r="S337" s="79" t="s">
        <v>614</v>
      </c>
      <c r="T337" s="79"/>
      <c r="U337" s="79"/>
      <c r="V337" s="82" t="s">
        <v>763</v>
      </c>
      <c r="W337" s="81">
        <v>43745.183969907404</v>
      </c>
      <c r="X337" s="82" t="s">
        <v>921</v>
      </c>
      <c r="Y337" s="79"/>
      <c r="Z337" s="79"/>
      <c r="AA337" s="85" t="s">
        <v>1097</v>
      </c>
      <c r="AB337" s="79"/>
      <c r="AC337" s="79" t="b">
        <v>0</v>
      </c>
      <c r="AD337" s="79">
        <v>0</v>
      </c>
      <c r="AE337" s="85" t="s">
        <v>1166</v>
      </c>
      <c r="AF337" s="79" t="b">
        <v>0</v>
      </c>
      <c r="AG337" s="79" t="s">
        <v>1217</v>
      </c>
      <c r="AH337" s="79"/>
      <c r="AI337" s="85" t="s">
        <v>1166</v>
      </c>
      <c r="AJ337" s="79" t="b">
        <v>0</v>
      </c>
      <c r="AK337" s="79">
        <v>1</v>
      </c>
      <c r="AL337" s="85" t="s">
        <v>1098</v>
      </c>
      <c r="AM337" s="79" t="s">
        <v>1232</v>
      </c>
      <c r="AN337" s="79" t="b">
        <v>0</v>
      </c>
      <c r="AO337" s="85" t="s">
        <v>1098</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v>0</v>
      </c>
      <c r="BE337" s="49">
        <v>0</v>
      </c>
      <c r="BF337" s="48">
        <v>0</v>
      </c>
      <c r="BG337" s="49">
        <v>0</v>
      </c>
      <c r="BH337" s="48">
        <v>0</v>
      </c>
      <c r="BI337" s="49">
        <v>0</v>
      </c>
      <c r="BJ337" s="48">
        <v>15</v>
      </c>
      <c r="BK337" s="49">
        <v>100</v>
      </c>
      <c r="BL337" s="48">
        <v>15</v>
      </c>
    </row>
    <row r="338" spans="1:64" ht="15">
      <c r="A338" s="64" t="s">
        <v>313</v>
      </c>
      <c r="B338" s="64" t="s">
        <v>407</v>
      </c>
      <c r="C338" s="65" t="s">
        <v>3915</v>
      </c>
      <c r="D338" s="66">
        <v>3</v>
      </c>
      <c r="E338" s="67" t="s">
        <v>132</v>
      </c>
      <c r="F338" s="68">
        <v>35</v>
      </c>
      <c r="G338" s="65"/>
      <c r="H338" s="69"/>
      <c r="I338" s="70"/>
      <c r="J338" s="70"/>
      <c r="K338" s="34" t="s">
        <v>65</v>
      </c>
      <c r="L338" s="77">
        <v>338</v>
      </c>
      <c r="M338" s="77"/>
      <c r="N338" s="72"/>
      <c r="O338" s="79" t="s">
        <v>419</v>
      </c>
      <c r="P338" s="81">
        <v>43745.04133101852</v>
      </c>
      <c r="Q338" s="79" t="s">
        <v>546</v>
      </c>
      <c r="R338" s="82" t="s">
        <v>597</v>
      </c>
      <c r="S338" s="79" t="s">
        <v>614</v>
      </c>
      <c r="T338" s="79" t="s">
        <v>643</v>
      </c>
      <c r="U338" s="79"/>
      <c r="V338" s="82" t="s">
        <v>762</v>
      </c>
      <c r="W338" s="81">
        <v>43745.04133101852</v>
      </c>
      <c r="X338" s="82" t="s">
        <v>922</v>
      </c>
      <c r="Y338" s="79"/>
      <c r="Z338" s="79"/>
      <c r="AA338" s="85" t="s">
        <v>1098</v>
      </c>
      <c r="AB338" s="79"/>
      <c r="AC338" s="79" t="b">
        <v>0</v>
      </c>
      <c r="AD338" s="79">
        <v>4</v>
      </c>
      <c r="AE338" s="85" t="s">
        <v>1166</v>
      </c>
      <c r="AF338" s="79" t="b">
        <v>0</v>
      </c>
      <c r="AG338" s="79" t="s">
        <v>1217</v>
      </c>
      <c r="AH338" s="79"/>
      <c r="AI338" s="85" t="s">
        <v>1166</v>
      </c>
      <c r="AJ338" s="79" t="b">
        <v>0</v>
      </c>
      <c r="AK338" s="79">
        <v>0</v>
      </c>
      <c r="AL338" s="85" t="s">
        <v>1166</v>
      </c>
      <c r="AM338" s="79" t="s">
        <v>1236</v>
      </c>
      <c r="AN338" s="79" t="b">
        <v>0</v>
      </c>
      <c r="AO338" s="85" t="s">
        <v>1098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3</v>
      </c>
      <c r="BD338" s="48"/>
      <c r="BE338" s="49"/>
      <c r="BF338" s="48"/>
      <c r="BG338" s="49"/>
      <c r="BH338" s="48"/>
      <c r="BI338" s="49"/>
      <c r="BJ338" s="48"/>
      <c r="BK338" s="49"/>
      <c r="BL338" s="48"/>
    </row>
    <row r="339" spans="1:64" ht="15">
      <c r="A339" s="64" t="s">
        <v>314</v>
      </c>
      <c r="B339" s="64" t="s">
        <v>407</v>
      </c>
      <c r="C339" s="65" t="s">
        <v>3915</v>
      </c>
      <c r="D339" s="66">
        <v>3</v>
      </c>
      <c r="E339" s="67" t="s">
        <v>132</v>
      </c>
      <c r="F339" s="68">
        <v>35</v>
      </c>
      <c r="G339" s="65"/>
      <c r="H339" s="69"/>
      <c r="I339" s="70"/>
      <c r="J339" s="70"/>
      <c r="K339" s="34" t="s">
        <v>65</v>
      </c>
      <c r="L339" s="77">
        <v>339</v>
      </c>
      <c r="M339" s="77"/>
      <c r="N339" s="72"/>
      <c r="O339" s="79" t="s">
        <v>419</v>
      </c>
      <c r="P339" s="81">
        <v>43745.19212962963</v>
      </c>
      <c r="Q339" s="79" t="s">
        <v>547</v>
      </c>
      <c r="R339" s="79"/>
      <c r="S339" s="79"/>
      <c r="T339" s="79" t="s">
        <v>644</v>
      </c>
      <c r="U339" s="79"/>
      <c r="V339" s="82" t="s">
        <v>763</v>
      </c>
      <c r="W339" s="81">
        <v>43745.19212962963</v>
      </c>
      <c r="X339" s="82" t="s">
        <v>923</v>
      </c>
      <c r="Y339" s="79"/>
      <c r="Z339" s="79"/>
      <c r="AA339" s="85" t="s">
        <v>1099</v>
      </c>
      <c r="AB339" s="85" t="s">
        <v>1098</v>
      </c>
      <c r="AC339" s="79" t="b">
        <v>0</v>
      </c>
      <c r="AD339" s="79">
        <v>0</v>
      </c>
      <c r="AE339" s="85" t="s">
        <v>1204</v>
      </c>
      <c r="AF339" s="79" t="b">
        <v>0</v>
      </c>
      <c r="AG339" s="79" t="s">
        <v>1219</v>
      </c>
      <c r="AH339" s="79"/>
      <c r="AI339" s="85" t="s">
        <v>1166</v>
      </c>
      <c r="AJ339" s="79" t="b">
        <v>0</v>
      </c>
      <c r="AK339" s="79">
        <v>0</v>
      </c>
      <c r="AL339" s="85" t="s">
        <v>1166</v>
      </c>
      <c r="AM339" s="79" t="s">
        <v>1232</v>
      </c>
      <c r="AN339" s="79" t="b">
        <v>0</v>
      </c>
      <c r="AO339" s="85" t="s">
        <v>1098</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3</v>
      </c>
      <c r="BD339" s="48"/>
      <c r="BE339" s="49"/>
      <c r="BF339" s="48"/>
      <c r="BG339" s="49"/>
      <c r="BH339" s="48"/>
      <c r="BI339" s="49"/>
      <c r="BJ339" s="48"/>
      <c r="BK339" s="49"/>
      <c r="BL339" s="48"/>
    </row>
    <row r="340" spans="1:64" ht="15">
      <c r="A340" s="64" t="s">
        <v>313</v>
      </c>
      <c r="B340" s="64" t="s">
        <v>408</v>
      </c>
      <c r="C340" s="65" t="s">
        <v>3915</v>
      </c>
      <c r="D340" s="66">
        <v>3</v>
      </c>
      <c r="E340" s="67" t="s">
        <v>132</v>
      </c>
      <c r="F340" s="68">
        <v>35</v>
      </c>
      <c r="G340" s="65"/>
      <c r="H340" s="69"/>
      <c r="I340" s="70"/>
      <c r="J340" s="70"/>
      <c r="K340" s="34" t="s">
        <v>65</v>
      </c>
      <c r="L340" s="77">
        <v>340</v>
      </c>
      <c r="M340" s="77"/>
      <c r="N340" s="72"/>
      <c r="O340" s="79" t="s">
        <v>419</v>
      </c>
      <c r="P340" s="81">
        <v>43745.04133101852</v>
      </c>
      <c r="Q340" s="79" t="s">
        <v>546</v>
      </c>
      <c r="R340" s="82" t="s">
        <v>597</v>
      </c>
      <c r="S340" s="79" t="s">
        <v>614</v>
      </c>
      <c r="T340" s="79" t="s">
        <v>643</v>
      </c>
      <c r="U340" s="79"/>
      <c r="V340" s="82" t="s">
        <v>762</v>
      </c>
      <c r="W340" s="81">
        <v>43745.04133101852</v>
      </c>
      <c r="X340" s="82" t="s">
        <v>922</v>
      </c>
      <c r="Y340" s="79"/>
      <c r="Z340" s="79"/>
      <c r="AA340" s="85" t="s">
        <v>1098</v>
      </c>
      <c r="AB340" s="79"/>
      <c r="AC340" s="79" t="b">
        <v>0</v>
      </c>
      <c r="AD340" s="79">
        <v>4</v>
      </c>
      <c r="AE340" s="85" t="s">
        <v>1166</v>
      </c>
      <c r="AF340" s="79" t="b">
        <v>0</v>
      </c>
      <c r="AG340" s="79" t="s">
        <v>1217</v>
      </c>
      <c r="AH340" s="79"/>
      <c r="AI340" s="85" t="s">
        <v>1166</v>
      </c>
      <c r="AJ340" s="79" t="b">
        <v>0</v>
      </c>
      <c r="AK340" s="79">
        <v>0</v>
      </c>
      <c r="AL340" s="85" t="s">
        <v>1166</v>
      </c>
      <c r="AM340" s="79" t="s">
        <v>1236</v>
      </c>
      <c r="AN340" s="79" t="b">
        <v>0</v>
      </c>
      <c r="AO340" s="85" t="s">
        <v>1098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314</v>
      </c>
      <c r="B341" s="64" t="s">
        <v>408</v>
      </c>
      <c r="C341" s="65" t="s">
        <v>3915</v>
      </c>
      <c r="D341" s="66">
        <v>3</v>
      </c>
      <c r="E341" s="67" t="s">
        <v>132</v>
      </c>
      <c r="F341" s="68">
        <v>35</v>
      </c>
      <c r="G341" s="65"/>
      <c r="H341" s="69"/>
      <c r="I341" s="70"/>
      <c r="J341" s="70"/>
      <c r="K341" s="34" t="s">
        <v>65</v>
      </c>
      <c r="L341" s="77">
        <v>341</v>
      </c>
      <c r="M341" s="77"/>
      <c r="N341" s="72"/>
      <c r="O341" s="79" t="s">
        <v>419</v>
      </c>
      <c r="P341" s="81">
        <v>43745.19212962963</v>
      </c>
      <c r="Q341" s="79" t="s">
        <v>547</v>
      </c>
      <c r="R341" s="79"/>
      <c r="S341" s="79"/>
      <c r="T341" s="79" t="s">
        <v>644</v>
      </c>
      <c r="U341" s="79"/>
      <c r="V341" s="82" t="s">
        <v>763</v>
      </c>
      <c r="W341" s="81">
        <v>43745.19212962963</v>
      </c>
      <c r="X341" s="82" t="s">
        <v>923</v>
      </c>
      <c r="Y341" s="79"/>
      <c r="Z341" s="79"/>
      <c r="AA341" s="85" t="s">
        <v>1099</v>
      </c>
      <c r="AB341" s="85" t="s">
        <v>1098</v>
      </c>
      <c r="AC341" s="79" t="b">
        <v>0</v>
      </c>
      <c r="AD341" s="79">
        <v>0</v>
      </c>
      <c r="AE341" s="85" t="s">
        <v>1204</v>
      </c>
      <c r="AF341" s="79" t="b">
        <v>0</v>
      </c>
      <c r="AG341" s="79" t="s">
        <v>1219</v>
      </c>
      <c r="AH341" s="79"/>
      <c r="AI341" s="85" t="s">
        <v>1166</v>
      </c>
      <c r="AJ341" s="79" t="b">
        <v>0</v>
      </c>
      <c r="AK341" s="79">
        <v>0</v>
      </c>
      <c r="AL341" s="85" t="s">
        <v>1166</v>
      </c>
      <c r="AM341" s="79" t="s">
        <v>1232</v>
      </c>
      <c r="AN341" s="79" t="b">
        <v>0</v>
      </c>
      <c r="AO341" s="85" t="s">
        <v>1098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3</v>
      </c>
      <c r="BD341" s="48"/>
      <c r="BE341" s="49"/>
      <c r="BF341" s="48"/>
      <c r="BG341" s="49"/>
      <c r="BH341" s="48"/>
      <c r="BI341" s="49"/>
      <c r="BJ341" s="48"/>
      <c r="BK341" s="49"/>
      <c r="BL341" s="48"/>
    </row>
    <row r="342" spans="1:64" ht="15">
      <c r="A342" s="64" t="s">
        <v>313</v>
      </c>
      <c r="B342" s="64" t="s">
        <v>409</v>
      </c>
      <c r="C342" s="65" t="s">
        <v>3915</v>
      </c>
      <c r="D342" s="66">
        <v>3</v>
      </c>
      <c r="E342" s="67" t="s">
        <v>132</v>
      </c>
      <c r="F342" s="68">
        <v>35</v>
      </c>
      <c r="G342" s="65"/>
      <c r="H342" s="69"/>
      <c r="I342" s="70"/>
      <c r="J342" s="70"/>
      <c r="K342" s="34" t="s">
        <v>65</v>
      </c>
      <c r="L342" s="77">
        <v>342</v>
      </c>
      <c r="M342" s="77"/>
      <c r="N342" s="72"/>
      <c r="O342" s="79" t="s">
        <v>419</v>
      </c>
      <c r="P342" s="81">
        <v>43745.04133101852</v>
      </c>
      <c r="Q342" s="79" t="s">
        <v>546</v>
      </c>
      <c r="R342" s="82" t="s">
        <v>597</v>
      </c>
      <c r="S342" s="79" t="s">
        <v>614</v>
      </c>
      <c r="T342" s="79" t="s">
        <v>643</v>
      </c>
      <c r="U342" s="79"/>
      <c r="V342" s="82" t="s">
        <v>762</v>
      </c>
      <c r="W342" s="81">
        <v>43745.04133101852</v>
      </c>
      <c r="X342" s="82" t="s">
        <v>922</v>
      </c>
      <c r="Y342" s="79"/>
      <c r="Z342" s="79"/>
      <c r="AA342" s="85" t="s">
        <v>1098</v>
      </c>
      <c r="AB342" s="79"/>
      <c r="AC342" s="79" t="b">
        <v>0</v>
      </c>
      <c r="AD342" s="79">
        <v>4</v>
      </c>
      <c r="AE342" s="85" t="s">
        <v>1166</v>
      </c>
      <c r="AF342" s="79" t="b">
        <v>0</v>
      </c>
      <c r="AG342" s="79" t="s">
        <v>1217</v>
      </c>
      <c r="AH342" s="79"/>
      <c r="AI342" s="85" t="s">
        <v>1166</v>
      </c>
      <c r="AJ342" s="79" t="b">
        <v>0</v>
      </c>
      <c r="AK342" s="79">
        <v>0</v>
      </c>
      <c r="AL342" s="85" t="s">
        <v>1166</v>
      </c>
      <c r="AM342" s="79" t="s">
        <v>1236</v>
      </c>
      <c r="AN342" s="79" t="b">
        <v>0</v>
      </c>
      <c r="AO342" s="85" t="s">
        <v>1098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3</v>
      </c>
      <c r="BC342" s="78" t="str">
        <f>REPLACE(INDEX(GroupVertices[Group],MATCH(Edges[[#This Row],[Vertex 2]],GroupVertices[Vertex],0)),1,1,"")</f>
        <v>3</v>
      </c>
      <c r="BD342" s="48">
        <v>1</v>
      </c>
      <c r="BE342" s="49">
        <v>4</v>
      </c>
      <c r="BF342" s="48">
        <v>0</v>
      </c>
      <c r="BG342" s="49">
        <v>0</v>
      </c>
      <c r="BH342" s="48">
        <v>0</v>
      </c>
      <c r="BI342" s="49">
        <v>0</v>
      </c>
      <c r="BJ342" s="48">
        <v>24</v>
      </c>
      <c r="BK342" s="49">
        <v>96</v>
      </c>
      <c r="BL342" s="48">
        <v>25</v>
      </c>
    </row>
    <row r="343" spans="1:64" ht="15">
      <c r="A343" s="64" t="s">
        <v>314</v>
      </c>
      <c r="B343" s="64" t="s">
        <v>409</v>
      </c>
      <c r="C343" s="65" t="s">
        <v>3915</v>
      </c>
      <c r="D343" s="66">
        <v>3</v>
      </c>
      <c r="E343" s="67" t="s">
        <v>132</v>
      </c>
      <c r="F343" s="68">
        <v>35</v>
      </c>
      <c r="G343" s="65"/>
      <c r="H343" s="69"/>
      <c r="I343" s="70"/>
      <c r="J343" s="70"/>
      <c r="K343" s="34" t="s">
        <v>65</v>
      </c>
      <c r="L343" s="77">
        <v>343</v>
      </c>
      <c r="M343" s="77"/>
      <c r="N343" s="72"/>
      <c r="O343" s="79" t="s">
        <v>419</v>
      </c>
      <c r="P343" s="81">
        <v>43745.19212962963</v>
      </c>
      <c r="Q343" s="79" t="s">
        <v>547</v>
      </c>
      <c r="R343" s="79"/>
      <c r="S343" s="79"/>
      <c r="T343" s="79" t="s">
        <v>644</v>
      </c>
      <c r="U343" s="79"/>
      <c r="V343" s="82" t="s">
        <v>763</v>
      </c>
      <c r="W343" s="81">
        <v>43745.19212962963</v>
      </c>
      <c r="X343" s="82" t="s">
        <v>923</v>
      </c>
      <c r="Y343" s="79"/>
      <c r="Z343" s="79"/>
      <c r="AA343" s="85" t="s">
        <v>1099</v>
      </c>
      <c r="AB343" s="85" t="s">
        <v>1098</v>
      </c>
      <c r="AC343" s="79" t="b">
        <v>0</v>
      </c>
      <c r="AD343" s="79">
        <v>0</v>
      </c>
      <c r="AE343" s="85" t="s">
        <v>1204</v>
      </c>
      <c r="AF343" s="79" t="b">
        <v>0</v>
      </c>
      <c r="AG343" s="79" t="s">
        <v>1219</v>
      </c>
      <c r="AH343" s="79"/>
      <c r="AI343" s="85" t="s">
        <v>1166</v>
      </c>
      <c r="AJ343" s="79" t="b">
        <v>0</v>
      </c>
      <c r="AK343" s="79">
        <v>0</v>
      </c>
      <c r="AL343" s="85" t="s">
        <v>1166</v>
      </c>
      <c r="AM343" s="79" t="s">
        <v>1232</v>
      </c>
      <c r="AN343" s="79" t="b">
        <v>0</v>
      </c>
      <c r="AO343" s="85" t="s">
        <v>1098</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3</v>
      </c>
      <c r="BD343" s="48">
        <v>0</v>
      </c>
      <c r="BE343" s="49">
        <v>0</v>
      </c>
      <c r="BF343" s="48">
        <v>0</v>
      </c>
      <c r="BG343" s="49">
        <v>0</v>
      </c>
      <c r="BH343" s="48">
        <v>0</v>
      </c>
      <c r="BI343" s="49">
        <v>0</v>
      </c>
      <c r="BJ343" s="48">
        <v>39</v>
      </c>
      <c r="BK343" s="49">
        <v>100</v>
      </c>
      <c r="BL343" s="48">
        <v>39</v>
      </c>
    </row>
    <row r="344" spans="1:64" ht="15">
      <c r="A344" s="64" t="s">
        <v>313</v>
      </c>
      <c r="B344" s="64" t="s">
        <v>341</v>
      </c>
      <c r="C344" s="65" t="s">
        <v>3915</v>
      </c>
      <c r="D344" s="66">
        <v>3</v>
      </c>
      <c r="E344" s="67" t="s">
        <v>132</v>
      </c>
      <c r="F344" s="68">
        <v>35</v>
      </c>
      <c r="G344" s="65"/>
      <c r="H344" s="69"/>
      <c r="I344" s="70"/>
      <c r="J344" s="70"/>
      <c r="K344" s="34" t="s">
        <v>65</v>
      </c>
      <c r="L344" s="77">
        <v>344</v>
      </c>
      <c r="M344" s="77"/>
      <c r="N344" s="72"/>
      <c r="O344" s="79" t="s">
        <v>419</v>
      </c>
      <c r="P344" s="81">
        <v>43745.04133101852</v>
      </c>
      <c r="Q344" s="79" t="s">
        <v>546</v>
      </c>
      <c r="R344" s="82" t="s">
        <v>597</v>
      </c>
      <c r="S344" s="79" t="s">
        <v>614</v>
      </c>
      <c r="T344" s="79" t="s">
        <v>643</v>
      </c>
      <c r="U344" s="79"/>
      <c r="V344" s="82" t="s">
        <v>762</v>
      </c>
      <c r="W344" s="81">
        <v>43745.04133101852</v>
      </c>
      <c r="X344" s="82" t="s">
        <v>922</v>
      </c>
      <c r="Y344" s="79"/>
      <c r="Z344" s="79"/>
      <c r="AA344" s="85" t="s">
        <v>1098</v>
      </c>
      <c r="AB344" s="79"/>
      <c r="AC344" s="79" t="b">
        <v>0</v>
      </c>
      <c r="AD344" s="79">
        <v>4</v>
      </c>
      <c r="AE344" s="85" t="s">
        <v>1166</v>
      </c>
      <c r="AF344" s="79" t="b">
        <v>0</v>
      </c>
      <c r="AG344" s="79" t="s">
        <v>1217</v>
      </c>
      <c r="AH344" s="79"/>
      <c r="AI344" s="85" t="s">
        <v>1166</v>
      </c>
      <c r="AJ344" s="79" t="b">
        <v>0</v>
      </c>
      <c r="AK344" s="79">
        <v>0</v>
      </c>
      <c r="AL344" s="85" t="s">
        <v>1166</v>
      </c>
      <c r="AM344" s="79" t="s">
        <v>1236</v>
      </c>
      <c r="AN344" s="79" t="b">
        <v>0</v>
      </c>
      <c r="AO344" s="85" t="s">
        <v>1098</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3</v>
      </c>
      <c r="BC344" s="78" t="str">
        <f>REPLACE(INDEX(GroupVertices[Group],MATCH(Edges[[#This Row],[Vertex 2]],GroupVertices[Vertex],0)),1,1,"")</f>
        <v>1</v>
      </c>
      <c r="BD344" s="48"/>
      <c r="BE344" s="49"/>
      <c r="BF344" s="48"/>
      <c r="BG344" s="49"/>
      <c r="BH344" s="48"/>
      <c r="BI344" s="49"/>
      <c r="BJ344" s="48"/>
      <c r="BK344" s="49"/>
      <c r="BL344" s="48"/>
    </row>
    <row r="345" spans="1:64" ht="15">
      <c r="A345" s="64" t="s">
        <v>314</v>
      </c>
      <c r="B345" s="64" t="s">
        <v>341</v>
      </c>
      <c r="C345" s="65" t="s">
        <v>3916</v>
      </c>
      <c r="D345" s="66">
        <v>4.75</v>
      </c>
      <c r="E345" s="67" t="s">
        <v>136</v>
      </c>
      <c r="F345" s="68">
        <v>29.25</v>
      </c>
      <c r="G345" s="65"/>
      <c r="H345" s="69"/>
      <c r="I345" s="70"/>
      <c r="J345" s="70"/>
      <c r="K345" s="34" t="s">
        <v>65</v>
      </c>
      <c r="L345" s="77">
        <v>345</v>
      </c>
      <c r="M345" s="77"/>
      <c r="N345" s="72"/>
      <c r="O345" s="79" t="s">
        <v>419</v>
      </c>
      <c r="P345" s="81">
        <v>43734.298425925925</v>
      </c>
      <c r="Q345" s="79" t="s">
        <v>541</v>
      </c>
      <c r="R345" s="79"/>
      <c r="S345" s="79"/>
      <c r="T345" s="79" t="s">
        <v>641</v>
      </c>
      <c r="U345" s="79"/>
      <c r="V345" s="82" t="s">
        <v>763</v>
      </c>
      <c r="W345" s="81">
        <v>43734.298425925925</v>
      </c>
      <c r="X345" s="82" t="s">
        <v>916</v>
      </c>
      <c r="Y345" s="79"/>
      <c r="Z345" s="79"/>
      <c r="AA345" s="85" t="s">
        <v>1092</v>
      </c>
      <c r="AB345" s="85" t="s">
        <v>1091</v>
      </c>
      <c r="AC345" s="79" t="b">
        <v>0</v>
      </c>
      <c r="AD345" s="79">
        <v>0</v>
      </c>
      <c r="AE345" s="85" t="s">
        <v>1207</v>
      </c>
      <c r="AF345" s="79" t="b">
        <v>0</v>
      </c>
      <c r="AG345" s="79" t="s">
        <v>1216</v>
      </c>
      <c r="AH345" s="79"/>
      <c r="AI345" s="85" t="s">
        <v>1166</v>
      </c>
      <c r="AJ345" s="79" t="b">
        <v>0</v>
      </c>
      <c r="AK345" s="79">
        <v>0</v>
      </c>
      <c r="AL345" s="85" t="s">
        <v>1166</v>
      </c>
      <c r="AM345" s="79" t="s">
        <v>1232</v>
      </c>
      <c r="AN345" s="79" t="b">
        <v>0</v>
      </c>
      <c r="AO345" s="85" t="s">
        <v>1091</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314</v>
      </c>
      <c r="B346" s="64" t="s">
        <v>341</v>
      </c>
      <c r="C346" s="65" t="s">
        <v>3916</v>
      </c>
      <c r="D346" s="66">
        <v>4.75</v>
      </c>
      <c r="E346" s="67" t="s">
        <v>136</v>
      </c>
      <c r="F346" s="68">
        <v>29.25</v>
      </c>
      <c r="G346" s="65"/>
      <c r="H346" s="69"/>
      <c r="I346" s="70"/>
      <c r="J346" s="70"/>
      <c r="K346" s="34" t="s">
        <v>65</v>
      </c>
      <c r="L346" s="77">
        <v>346</v>
      </c>
      <c r="M346" s="77"/>
      <c r="N346" s="72"/>
      <c r="O346" s="79" t="s">
        <v>419</v>
      </c>
      <c r="P346" s="81">
        <v>43745.19212962963</v>
      </c>
      <c r="Q346" s="79" t="s">
        <v>547</v>
      </c>
      <c r="R346" s="79"/>
      <c r="S346" s="79"/>
      <c r="T346" s="79" t="s">
        <v>644</v>
      </c>
      <c r="U346" s="79"/>
      <c r="V346" s="82" t="s">
        <v>763</v>
      </c>
      <c r="W346" s="81">
        <v>43745.19212962963</v>
      </c>
      <c r="X346" s="82" t="s">
        <v>923</v>
      </c>
      <c r="Y346" s="79"/>
      <c r="Z346" s="79"/>
      <c r="AA346" s="85" t="s">
        <v>1099</v>
      </c>
      <c r="AB346" s="85" t="s">
        <v>1098</v>
      </c>
      <c r="AC346" s="79" t="b">
        <v>0</v>
      </c>
      <c r="AD346" s="79">
        <v>0</v>
      </c>
      <c r="AE346" s="85" t="s">
        <v>1204</v>
      </c>
      <c r="AF346" s="79" t="b">
        <v>0</v>
      </c>
      <c r="AG346" s="79" t="s">
        <v>1219</v>
      </c>
      <c r="AH346" s="79"/>
      <c r="AI346" s="85" t="s">
        <v>1166</v>
      </c>
      <c r="AJ346" s="79" t="b">
        <v>0</v>
      </c>
      <c r="AK346" s="79">
        <v>0</v>
      </c>
      <c r="AL346" s="85" t="s">
        <v>1166</v>
      </c>
      <c r="AM346" s="79" t="s">
        <v>1232</v>
      </c>
      <c r="AN346" s="79" t="b">
        <v>0</v>
      </c>
      <c r="AO346" s="85" t="s">
        <v>1098</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313</v>
      </c>
      <c r="B347" s="64" t="s">
        <v>344</v>
      </c>
      <c r="C347" s="65" t="s">
        <v>3915</v>
      </c>
      <c r="D347" s="66">
        <v>3</v>
      </c>
      <c r="E347" s="67" t="s">
        <v>132</v>
      </c>
      <c r="F347" s="68">
        <v>35</v>
      </c>
      <c r="G347" s="65"/>
      <c r="H347" s="69"/>
      <c r="I347" s="70"/>
      <c r="J347" s="70"/>
      <c r="K347" s="34" t="s">
        <v>65</v>
      </c>
      <c r="L347" s="77">
        <v>347</v>
      </c>
      <c r="M347" s="77"/>
      <c r="N347" s="72"/>
      <c r="O347" s="79" t="s">
        <v>419</v>
      </c>
      <c r="P347" s="81">
        <v>43745.04133101852</v>
      </c>
      <c r="Q347" s="79" t="s">
        <v>546</v>
      </c>
      <c r="R347" s="82" t="s">
        <v>597</v>
      </c>
      <c r="S347" s="79" t="s">
        <v>614</v>
      </c>
      <c r="T347" s="79" t="s">
        <v>643</v>
      </c>
      <c r="U347" s="79"/>
      <c r="V347" s="82" t="s">
        <v>762</v>
      </c>
      <c r="W347" s="81">
        <v>43745.04133101852</v>
      </c>
      <c r="X347" s="82" t="s">
        <v>922</v>
      </c>
      <c r="Y347" s="79"/>
      <c r="Z347" s="79"/>
      <c r="AA347" s="85" t="s">
        <v>1098</v>
      </c>
      <c r="AB347" s="79"/>
      <c r="AC347" s="79" t="b">
        <v>0</v>
      </c>
      <c r="AD347" s="79">
        <v>4</v>
      </c>
      <c r="AE347" s="85" t="s">
        <v>1166</v>
      </c>
      <c r="AF347" s="79" t="b">
        <v>0</v>
      </c>
      <c r="AG347" s="79" t="s">
        <v>1217</v>
      </c>
      <c r="AH347" s="79"/>
      <c r="AI347" s="85" t="s">
        <v>1166</v>
      </c>
      <c r="AJ347" s="79" t="b">
        <v>0</v>
      </c>
      <c r="AK347" s="79">
        <v>0</v>
      </c>
      <c r="AL347" s="85" t="s">
        <v>1166</v>
      </c>
      <c r="AM347" s="79" t="s">
        <v>1236</v>
      </c>
      <c r="AN347" s="79" t="b">
        <v>0</v>
      </c>
      <c r="AO347" s="85" t="s">
        <v>1098</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1</v>
      </c>
      <c r="BD347" s="48"/>
      <c r="BE347" s="49"/>
      <c r="BF347" s="48"/>
      <c r="BG347" s="49"/>
      <c r="BH347" s="48"/>
      <c r="BI347" s="49"/>
      <c r="BJ347" s="48"/>
      <c r="BK347" s="49"/>
      <c r="BL347" s="48"/>
    </row>
    <row r="348" spans="1:64" ht="15">
      <c r="A348" s="64" t="s">
        <v>314</v>
      </c>
      <c r="B348" s="64" t="s">
        <v>344</v>
      </c>
      <c r="C348" s="65" t="s">
        <v>3918</v>
      </c>
      <c r="D348" s="66">
        <v>8.25</v>
      </c>
      <c r="E348" s="67" t="s">
        <v>136</v>
      </c>
      <c r="F348" s="68">
        <v>17.75</v>
      </c>
      <c r="G348" s="65"/>
      <c r="H348" s="69"/>
      <c r="I348" s="70"/>
      <c r="J348" s="70"/>
      <c r="K348" s="34" t="s">
        <v>65</v>
      </c>
      <c r="L348" s="77">
        <v>348</v>
      </c>
      <c r="M348" s="77"/>
      <c r="N348" s="72"/>
      <c r="O348" s="79" t="s">
        <v>419</v>
      </c>
      <c r="P348" s="81">
        <v>43734.29577546296</v>
      </c>
      <c r="Q348" s="79" t="s">
        <v>542</v>
      </c>
      <c r="R348" s="82" t="s">
        <v>596</v>
      </c>
      <c r="S348" s="79" t="s">
        <v>614</v>
      </c>
      <c r="T348" s="79"/>
      <c r="U348" s="79"/>
      <c r="V348" s="82" t="s">
        <v>763</v>
      </c>
      <c r="W348" s="81">
        <v>43734.29577546296</v>
      </c>
      <c r="X348" s="82" t="s">
        <v>918</v>
      </c>
      <c r="Y348" s="79"/>
      <c r="Z348" s="79"/>
      <c r="AA348" s="85" t="s">
        <v>1094</v>
      </c>
      <c r="AB348" s="79"/>
      <c r="AC348" s="79" t="b">
        <v>0</v>
      </c>
      <c r="AD348" s="79">
        <v>0</v>
      </c>
      <c r="AE348" s="85" t="s">
        <v>1166</v>
      </c>
      <c r="AF348" s="79" t="b">
        <v>0</v>
      </c>
      <c r="AG348" s="79" t="s">
        <v>1216</v>
      </c>
      <c r="AH348" s="79"/>
      <c r="AI348" s="85" t="s">
        <v>1166</v>
      </c>
      <c r="AJ348" s="79" t="b">
        <v>0</v>
      </c>
      <c r="AK348" s="79">
        <v>2</v>
      </c>
      <c r="AL348" s="85" t="s">
        <v>1091</v>
      </c>
      <c r="AM348" s="79" t="s">
        <v>1232</v>
      </c>
      <c r="AN348" s="79" t="b">
        <v>0</v>
      </c>
      <c r="AO348" s="85" t="s">
        <v>1091</v>
      </c>
      <c r="AP348" s="79" t="s">
        <v>176</v>
      </c>
      <c r="AQ348" s="79">
        <v>0</v>
      </c>
      <c r="AR348" s="79">
        <v>0</v>
      </c>
      <c r="AS348" s="79"/>
      <c r="AT348" s="79"/>
      <c r="AU348" s="79"/>
      <c r="AV348" s="79"/>
      <c r="AW348" s="79"/>
      <c r="AX348" s="79"/>
      <c r="AY348" s="79"/>
      <c r="AZ348" s="79"/>
      <c r="BA348">
        <v>4</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314</v>
      </c>
      <c r="B349" s="64" t="s">
        <v>344</v>
      </c>
      <c r="C349" s="65" t="s">
        <v>3918</v>
      </c>
      <c r="D349" s="66">
        <v>8.25</v>
      </c>
      <c r="E349" s="67" t="s">
        <v>136</v>
      </c>
      <c r="F349" s="68">
        <v>17.75</v>
      </c>
      <c r="G349" s="65"/>
      <c r="H349" s="69"/>
      <c r="I349" s="70"/>
      <c r="J349" s="70"/>
      <c r="K349" s="34" t="s">
        <v>65</v>
      </c>
      <c r="L349" s="77">
        <v>349</v>
      </c>
      <c r="M349" s="77"/>
      <c r="N349" s="72"/>
      <c r="O349" s="79" t="s">
        <v>419</v>
      </c>
      <c r="P349" s="81">
        <v>43734.298425925925</v>
      </c>
      <c r="Q349" s="79" t="s">
        <v>541</v>
      </c>
      <c r="R349" s="79"/>
      <c r="S349" s="79"/>
      <c r="T349" s="79" t="s">
        <v>641</v>
      </c>
      <c r="U349" s="79"/>
      <c r="V349" s="82" t="s">
        <v>763</v>
      </c>
      <c r="W349" s="81">
        <v>43734.298425925925</v>
      </c>
      <c r="X349" s="82" t="s">
        <v>916</v>
      </c>
      <c r="Y349" s="79"/>
      <c r="Z349" s="79"/>
      <c r="AA349" s="85" t="s">
        <v>1092</v>
      </c>
      <c r="AB349" s="85" t="s">
        <v>1091</v>
      </c>
      <c r="AC349" s="79" t="b">
        <v>0</v>
      </c>
      <c r="AD349" s="79">
        <v>0</v>
      </c>
      <c r="AE349" s="85" t="s">
        <v>1207</v>
      </c>
      <c r="AF349" s="79" t="b">
        <v>0</v>
      </c>
      <c r="AG349" s="79" t="s">
        <v>1216</v>
      </c>
      <c r="AH349" s="79"/>
      <c r="AI349" s="85" t="s">
        <v>1166</v>
      </c>
      <c r="AJ349" s="79" t="b">
        <v>0</v>
      </c>
      <c r="AK349" s="79">
        <v>0</v>
      </c>
      <c r="AL349" s="85" t="s">
        <v>1166</v>
      </c>
      <c r="AM349" s="79" t="s">
        <v>1232</v>
      </c>
      <c r="AN349" s="79" t="b">
        <v>0</v>
      </c>
      <c r="AO349" s="85" t="s">
        <v>1091</v>
      </c>
      <c r="AP349" s="79" t="s">
        <v>176</v>
      </c>
      <c r="AQ349" s="79">
        <v>0</v>
      </c>
      <c r="AR349" s="79">
        <v>0</v>
      </c>
      <c r="AS349" s="79"/>
      <c r="AT349" s="79"/>
      <c r="AU349" s="79"/>
      <c r="AV349" s="79"/>
      <c r="AW349" s="79"/>
      <c r="AX349" s="79"/>
      <c r="AY349" s="79"/>
      <c r="AZ349" s="79"/>
      <c r="BA349">
        <v>4</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314</v>
      </c>
      <c r="B350" s="64" t="s">
        <v>344</v>
      </c>
      <c r="C350" s="65" t="s">
        <v>3918</v>
      </c>
      <c r="D350" s="66">
        <v>8.25</v>
      </c>
      <c r="E350" s="67" t="s">
        <v>136</v>
      </c>
      <c r="F350" s="68">
        <v>17.75</v>
      </c>
      <c r="G350" s="65"/>
      <c r="H350" s="69"/>
      <c r="I350" s="70"/>
      <c r="J350" s="70"/>
      <c r="K350" s="34" t="s">
        <v>65</v>
      </c>
      <c r="L350" s="77">
        <v>350</v>
      </c>
      <c r="M350" s="77"/>
      <c r="N350" s="72"/>
      <c r="O350" s="79" t="s">
        <v>419</v>
      </c>
      <c r="P350" s="81">
        <v>43745.183969907404</v>
      </c>
      <c r="Q350" s="79" t="s">
        <v>545</v>
      </c>
      <c r="R350" s="82" t="s">
        <v>597</v>
      </c>
      <c r="S350" s="79" t="s">
        <v>614</v>
      </c>
      <c r="T350" s="79"/>
      <c r="U350" s="79"/>
      <c r="V350" s="82" t="s">
        <v>763</v>
      </c>
      <c r="W350" s="81">
        <v>43745.183969907404</v>
      </c>
      <c r="X350" s="82" t="s">
        <v>921</v>
      </c>
      <c r="Y350" s="79"/>
      <c r="Z350" s="79"/>
      <c r="AA350" s="85" t="s">
        <v>1097</v>
      </c>
      <c r="AB350" s="79"/>
      <c r="AC350" s="79" t="b">
        <v>0</v>
      </c>
      <c r="AD350" s="79">
        <v>0</v>
      </c>
      <c r="AE350" s="85" t="s">
        <v>1166</v>
      </c>
      <c r="AF350" s="79" t="b">
        <v>0</v>
      </c>
      <c r="AG350" s="79" t="s">
        <v>1217</v>
      </c>
      <c r="AH350" s="79"/>
      <c r="AI350" s="85" t="s">
        <v>1166</v>
      </c>
      <c r="AJ350" s="79" t="b">
        <v>0</v>
      </c>
      <c r="AK350" s="79">
        <v>1</v>
      </c>
      <c r="AL350" s="85" t="s">
        <v>1098</v>
      </c>
      <c r="AM350" s="79" t="s">
        <v>1232</v>
      </c>
      <c r="AN350" s="79" t="b">
        <v>0</v>
      </c>
      <c r="AO350" s="85" t="s">
        <v>1098</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314</v>
      </c>
      <c r="B351" s="64" t="s">
        <v>344</v>
      </c>
      <c r="C351" s="65" t="s">
        <v>3918</v>
      </c>
      <c r="D351" s="66">
        <v>8.25</v>
      </c>
      <c r="E351" s="67" t="s">
        <v>136</v>
      </c>
      <c r="F351" s="68">
        <v>17.75</v>
      </c>
      <c r="G351" s="65"/>
      <c r="H351" s="69"/>
      <c r="I351" s="70"/>
      <c r="J351" s="70"/>
      <c r="K351" s="34" t="s">
        <v>65</v>
      </c>
      <c r="L351" s="77">
        <v>351</v>
      </c>
      <c r="M351" s="77"/>
      <c r="N351" s="72"/>
      <c r="O351" s="79" t="s">
        <v>419</v>
      </c>
      <c r="P351" s="81">
        <v>43745.19212962963</v>
      </c>
      <c r="Q351" s="79" t="s">
        <v>547</v>
      </c>
      <c r="R351" s="79"/>
      <c r="S351" s="79"/>
      <c r="T351" s="79" t="s">
        <v>644</v>
      </c>
      <c r="U351" s="79"/>
      <c r="V351" s="82" t="s">
        <v>763</v>
      </c>
      <c r="W351" s="81">
        <v>43745.19212962963</v>
      </c>
      <c r="X351" s="82" t="s">
        <v>923</v>
      </c>
      <c r="Y351" s="79"/>
      <c r="Z351" s="79"/>
      <c r="AA351" s="85" t="s">
        <v>1099</v>
      </c>
      <c r="AB351" s="85" t="s">
        <v>1098</v>
      </c>
      <c r="AC351" s="79" t="b">
        <v>0</v>
      </c>
      <c r="AD351" s="79">
        <v>0</v>
      </c>
      <c r="AE351" s="85" t="s">
        <v>1204</v>
      </c>
      <c r="AF351" s="79" t="b">
        <v>0</v>
      </c>
      <c r="AG351" s="79" t="s">
        <v>1219</v>
      </c>
      <c r="AH351" s="79"/>
      <c r="AI351" s="85" t="s">
        <v>1166</v>
      </c>
      <c r="AJ351" s="79" t="b">
        <v>0</v>
      </c>
      <c r="AK351" s="79">
        <v>0</v>
      </c>
      <c r="AL351" s="85" t="s">
        <v>1166</v>
      </c>
      <c r="AM351" s="79" t="s">
        <v>1232</v>
      </c>
      <c r="AN351" s="79" t="b">
        <v>0</v>
      </c>
      <c r="AO351" s="85" t="s">
        <v>1098</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314</v>
      </c>
      <c r="B352" s="64" t="s">
        <v>376</v>
      </c>
      <c r="C352" s="65" t="s">
        <v>3918</v>
      </c>
      <c r="D352" s="66">
        <v>8.25</v>
      </c>
      <c r="E352" s="67" t="s">
        <v>136</v>
      </c>
      <c r="F352" s="68">
        <v>17.75</v>
      </c>
      <c r="G352" s="65"/>
      <c r="H352" s="69"/>
      <c r="I352" s="70"/>
      <c r="J352" s="70"/>
      <c r="K352" s="34" t="s">
        <v>65</v>
      </c>
      <c r="L352" s="77">
        <v>352</v>
      </c>
      <c r="M352" s="77"/>
      <c r="N352" s="72"/>
      <c r="O352" s="79" t="s">
        <v>419</v>
      </c>
      <c r="P352" s="81">
        <v>43743.11148148148</v>
      </c>
      <c r="Q352" s="79" t="s">
        <v>502</v>
      </c>
      <c r="R352" s="82" t="s">
        <v>588</v>
      </c>
      <c r="S352" s="79" t="s">
        <v>614</v>
      </c>
      <c r="T352" s="79"/>
      <c r="U352" s="79"/>
      <c r="V352" s="82" t="s">
        <v>763</v>
      </c>
      <c r="W352" s="81">
        <v>43743.11148148148</v>
      </c>
      <c r="X352" s="82" t="s">
        <v>924</v>
      </c>
      <c r="Y352" s="79"/>
      <c r="Z352" s="79"/>
      <c r="AA352" s="85" t="s">
        <v>1100</v>
      </c>
      <c r="AB352" s="79"/>
      <c r="AC352" s="79" t="b">
        <v>0</v>
      </c>
      <c r="AD352" s="79">
        <v>0</v>
      </c>
      <c r="AE352" s="85" t="s">
        <v>1166</v>
      </c>
      <c r="AF352" s="79" t="b">
        <v>0</v>
      </c>
      <c r="AG352" s="79" t="s">
        <v>1217</v>
      </c>
      <c r="AH352" s="79"/>
      <c r="AI352" s="85" t="s">
        <v>1166</v>
      </c>
      <c r="AJ352" s="79" t="b">
        <v>0</v>
      </c>
      <c r="AK352" s="79">
        <v>2</v>
      </c>
      <c r="AL352" s="85" t="s">
        <v>1081</v>
      </c>
      <c r="AM352" s="79" t="s">
        <v>1232</v>
      </c>
      <c r="AN352" s="79" t="b">
        <v>0</v>
      </c>
      <c r="AO352" s="85" t="s">
        <v>1081</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1</v>
      </c>
      <c r="BC352" s="78" t="str">
        <f>REPLACE(INDEX(GroupVertices[Group],MATCH(Edges[[#This Row],[Vertex 2]],GroupVertices[Vertex],0)),1,1,"")</f>
        <v>3</v>
      </c>
      <c r="BD352" s="48"/>
      <c r="BE352" s="49"/>
      <c r="BF352" s="48"/>
      <c r="BG352" s="49"/>
      <c r="BH352" s="48"/>
      <c r="BI352" s="49"/>
      <c r="BJ352" s="48"/>
      <c r="BK352" s="49"/>
      <c r="BL352" s="48"/>
    </row>
    <row r="353" spans="1:64" ht="15">
      <c r="A353" s="64" t="s">
        <v>314</v>
      </c>
      <c r="B353" s="64" t="s">
        <v>376</v>
      </c>
      <c r="C353" s="65" t="s">
        <v>3918</v>
      </c>
      <c r="D353" s="66">
        <v>8.25</v>
      </c>
      <c r="E353" s="67" t="s">
        <v>136</v>
      </c>
      <c r="F353" s="68">
        <v>17.75</v>
      </c>
      <c r="G353" s="65"/>
      <c r="H353" s="69"/>
      <c r="I353" s="70"/>
      <c r="J353" s="70"/>
      <c r="K353" s="34" t="s">
        <v>65</v>
      </c>
      <c r="L353" s="77">
        <v>353</v>
      </c>
      <c r="M353" s="77"/>
      <c r="N353" s="72"/>
      <c r="O353" s="79" t="s">
        <v>419</v>
      </c>
      <c r="P353" s="81">
        <v>43743.11150462963</v>
      </c>
      <c r="Q353" s="79" t="s">
        <v>544</v>
      </c>
      <c r="R353" s="82" t="s">
        <v>594</v>
      </c>
      <c r="S353" s="79" t="s">
        <v>614</v>
      </c>
      <c r="T353" s="79"/>
      <c r="U353" s="79"/>
      <c r="V353" s="82" t="s">
        <v>763</v>
      </c>
      <c r="W353" s="81">
        <v>43743.11150462963</v>
      </c>
      <c r="X353" s="82" t="s">
        <v>925</v>
      </c>
      <c r="Y353" s="79"/>
      <c r="Z353" s="79"/>
      <c r="AA353" s="85" t="s">
        <v>1101</v>
      </c>
      <c r="AB353" s="79"/>
      <c r="AC353" s="79" t="b">
        <v>0</v>
      </c>
      <c r="AD353" s="79">
        <v>0</v>
      </c>
      <c r="AE353" s="85" t="s">
        <v>1166</v>
      </c>
      <c r="AF353" s="79" t="b">
        <v>0</v>
      </c>
      <c r="AG353" s="79" t="s">
        <v>1217</v>
      </c>
      <c r="AH353" s="79"/>
      <c r="AI353" s="85" t="s">
        <v>1166</v>
      </c>
      <c r="AJ353" s="79" t="b">
        <v>0</v>
      </c>
      <c r="AK353" s="79">
        <v>1</v>
      </c>
      <c r="AL353" s="85" t="s">
        <v>1080</v>
      </c>
      <c r="AM353" s="79" t="s">
        <v>1232</v>
      </c>
      <c r="AN353" s="79" t="b">
        <v>0</v>
      </c>
      <c r="AO353" s="85" t="s">
        <v>1080</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1</v>
      </c>
      <c r="BC353" s="78" t="str">
        <f>REPLACE(INDEX(GroupVertices[Group],MATCH(Edges[[#This Row],[Vertex 2]],GroupVertices[Vertex],0)),1,1,"")</f>
        <v>3</v>
      </c>
      <c r="BD353" s="48"/>
      <c r="BE353" s="49"/>
      <c r="BF353" s="48"/>
      <c r="BG353" s="49"/>
      <c r="BH353" s="48"/>
      <c r="BI353" s="49"/>
      <c r="BJ353" s="48"/>
      <c r="BK353" s="49"/>
      <c r="BL353" s="48"/>
    </row>
    <row r="354" spans="1:64" ht="15">
      <c r="A354" s="64" t="s">
        <v>314</v>
      </c>
      <c r="B354" s="64" t="s">
        <v>376</v>
      </c>
      <c r="C354" s="65" t="s">
        <v>3918</v>
      </c>
      <c r="D354" s="66">
        <v>8.25</v>
      </c>
      <c r="E354" s="67" t="s">
        <v>136</v>
      </c>
      <c r="F354" s="68">
        <v>17.75</v>
      </c>
      <c r="G354" s="65"/>
      <c r="H354" s="69"/>
      <c r="I354" s="70"/>
      <c r="J354" s="70"/>
      <c r="K354" s="34" t="s">
        <v>65</v>
      </c>
      <c r="L354" s="77">
        <v>354</v>
      </c>
      <c r="M354" s="77"/>
      <c r="N354" s="72"/>
      <c r="O354" s="79" t="s">
        <v>419</v>
      </c>
      <c r="P354" s="81">
        <v>43745.702465277776</v>
      </c>
      <c r="Q354" s="79" t="s">
        <v>502</v>
      </c>
      <c r="R354" s="82" t="s">
        <v>588</v>
      </c>
      <c r="S354" s="79" t="s">
        <v>614</v>
      </c>
      <c r="T354" s="79"/>
      <c r="U354" s="79"/>
      <c r="V354" s="82" t="s">
        <v>763</v>
      </c>
      <c r="W354" s="81">
        <v>43745.702465277776</v>
      </c>
      <c r="X354" s="82" t="s">
        <v>926</v>
      </c>
      <c r="Y354" s="79"/>
      <c r="Z354" s="79"/>
      <c r="AA354" s="85" t="s">
        <v>1102</v>
      </c>
      <c r="AB354" s="79"/>
      <c r="AC354" s="79" t="b">
        <v>0</v>
      </c>
      <c r="AD354" s="79">
        <v>0</v>
      </c>
      <c r="AE354" s="85" t="s">
        <v>1166</v>
      </c>
      <c r="AF354" s="79" t="b">
        <v>0</v>
      </c>
      <c r="AG354" s="79" t="s">
        <v>1217</v>
      </c>
      <c r="AH354" s="79"/>
      <c r="AI354" s="85" t="s">
        <v>1166</v>
      </c>
      <c r="AJ354" s="79" t="b">
        <v>0</v>
      </c>
      <c r="AK354" s="79">
        <v>1</v>
      </c>
      <c r="AL354" s="85" t="s">
        <v>1083</v>
      </c>
      <c r="AM354" s="79" t="s">
        <v>1232</v>
      </c>
      <c r="AN354" s="79" t="b">
        <v>0</v>
      </c>
      <c r="AO354" s="85" t="s">
        <v>1083</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1</v>
      </c>
      <c r="BC354" s="78" t="str">
        <f>REPLACE(INDEX(GroupVertices[Group],MATCH(Edges[[#This Row],[Vertex 2]],GroupVertices[Vertex],0)),1,1,"")</f>
        <v>3</v>
      </c>
      <c r="BD354" s="48"/>
      <c r="BE354" s="49"/>
      <c r="BF354" s="48"/>
      <c r="BG354" s="49"/>
      <c r="BH354" s="48"/>
      <c r="BI354" s="49"/>
      <c r="BJ354" s="48"/>
      <c r="BK354" s="49"/>
      <c r="BL354" s="48"/>
    </row>
    <row r="355" spans="1:64" ht="15">
      <c r="A355" s="64" t="s">
        <v>314</v>
      </c>
      <c r="B355" s="64" t="s">
        <v>376</v>
      </c>
      <c r="C355" s="65" t="s">
        <v>3918</v>
      </c>
      <c r="D355" s="66">
        <v>8.25</v>
      </c>
      <c r="E355" s="67" t="s">
        <v>136</v>
      </c>
      <c r="F355" s="68">
        <v>17.75</v>
      </c>
      <c r="G355" s="65"/>
      <c r="H355" s="69"/>
      <c r="I355" s="70"/>
      <c r="J355" s="70"/>
      <c r="K355" s="34" t="s">
        <v>65</v>
      </c>
      <c r="L355" s="77">
        <v>355</v>
      </c>
      <c r="M355" s="77"/>
      <c r="N355" s="72"/>
      <c r="O355" s="79" t="s">
        <v>419</v>
      </c>
      <c r="P355" s="81">
        <v>43745.702523148146</v>
      </c>
      <c r="Q355" s="79" t="s">
        <v>544</v>
      </c>
      <c r="R355" s="82" t="s">
        <v>594</v>
      </c>
      <c r="S355" s="79" t="s">
        <v>614</v>
      </c>
      <c r="T355" s="79"/>
      <c r="U355" s="79"/>
      <c r="V355" s="82" t="s">
        <v>763</v>
      </c>
      <c r="W355" s="81">
        <v>43745.702523148146</v>
      </c>
      <c r="X355" s="82" t="s">
        <v>927</v>
      </c>
      <c r="Y355" s="79"/>
      <c r="Z355" s="79"/>
      <c r="AA355" s="85" t="s">
        <v>1103</v>
      </c>
      <c r="AB355" s="79"/>
      <c r="AC355" s="79" t="b">
        <v>0</v>
      </c>
      <c r="AD355" s="79">
        <v>0</v>
      </c>
      <c r="AE355" s="85" t="s">
        <v>1166</v>
      </c>
      <c r="AF355" s="79" t="b">
        <v>0</v>
      </c>
      <c r="AG355" s="79" t="s">
        <v>1217</v>
      </c>
      <c r="AH355" s="79"/>
      <c r="AI355" s="85" t="s">
        <v>1166</v>
      </c>
      <c r="AJ355" s="79" t="b">
        <v>0</v>
      </c>
      <c r="AK355" s="79">
        <v>1</v>
      </c>
      <c r="AL355" s="85" t="s">
        <v>1082</v>
      </c>
      <c r="AM355" s="79" t="s">
        <v>1232</v>
      </c>
      <c r="AN355" s="79" t="b">
        <v>0</v>
      </c>
      <c r="AO355" s="85" t="s">
        <v>1082</v>
      </c>
      <c r="AP355" s="79" t="s">
        <v>176</v>
      </c>
      <c r="AQ355" s="79">
        <v>0</v>
      </c>
      <c r="AR355" s="79">
        <v>0</v>
      </c>
      <c r="AS355" s="79"/>
      <c r="AT355" s="79"/>
      <c r="AU355" s="79"/>
      <c r="AV355" s="79"/>
      <c r="AW355" s="79"/>
      <c r="AX355" s="79"/>
      <c r="AY355" s="79"/>
      <c r="AZ355" s="79"/>
      <c r="BA355">
        <v>4</v>
      </c>
      <c r="BB355" s="78" t="str">
        <f>REPLACE(INDEX(GroupVertices[Group],MATCH(Edges[[#This Row],[Vertex 1]],GroupVertices[Vertex],0)),1,1,"")</f>
        <v>1</v>
      </c>
      <c r="BC355" s="78" t="str">
        <f>REPLACE(INDEX(GroupVertices[Group],MATCH(Edges[[#This Row],[Vertex 2]],GroupVertices[Vertex],0)),1,1,"")</f>
        <v>3</v>
      </c>
      <c r="BD355" s="48"/>
      <c r="BE355" s="49"/>
      <c r="BF355" s="48"/>
      <c r="BG355" s="49"/>
      <c r="BH355" s="48"/>
      <c r="BI355" s="49"/>
      <c r="BJ355" s="48"/>
      <c r="BK355" s="49"/>
      <c r="BL355" s="48"/>
    </row>
    <row r="356" spans="1:64" ht="15">
      <c r="A356" s="64" t="s">
        <v>314</v>
      </c>
      <c r="B356" s="64" t="s">
        <v>410</v>
      </c>
      <c r="C356" s="65" t="s">
        <v>3915</v>
      </c>
      <c r="D356" s="66">
        <v>3</v>
      </c>
      <c r="E356" s="67" t="s">
        <v>132</v>
      </c>
      <c r="F356" s="68">
        <v>35</v>
      </c>
      <c r="G356" s="65"/>
      <c r="H356" s="69"/>
      <c r="I356" s="70"/>
      <c r="J356" s="70"/>
      <c r="K356" s="34" t="s">
        <v>65</v>
      </c>
      <c r="L356" s="77">
        <v>356</v>
      </c>
      <c r="M356" s="77"/>
      <c r="N356" s="72"/>
      <c r="O356" s="79" t="s">
        <v>419</v>
      </c>
      <c r="P356" s="81">
        <v>43745.70255787037</v>
      </c>
      <c r="Q356" s="79" t="s">
        <v>548</v>
      </c>
      <c r="R356" s="82" t="s">
        <v>598</v>
      </c>
      <c r="S356" s="79" t="s">
        <v>614</v>
      </c>
      <c r="T356" s="79"/>
      <c r="U356" s="79"/>
      <c r="V356" s="82" t="s">
        <v>763</v>
      </c>
      <c r="W356" s="81">
        <v>43745.70255787037</v>
      </c>
      <c r="X356" s="82" t="s">
        <v>928</v>
      </c>
      <c r="Y356" s="79"/>
      <c r="Z356" s="79"/>
      <c r="AA356" s="85" t="s">
        <v>1104</v>
      </c>
      <c r="AB356" s="79"/>
      <c r="AC356" s="79" t="b">
        <v>0</v>
      </c>
      <c r="AD356" s="79">
        <v>0</v>
      </c>
      <c r="AE356" s="85" t="s">
        <v>1166</v>
      </c>
      <c r="AF356" s="79" t="b">
        <v>0</v>
      </c>
      <c r="AG356" s="79" t="s">
        <v>1217</v>
      </c>
      <c r="AH356" s="79"/>
      <c r="AI356" s="85" t="s">
        <v>1166</v>
      </c>
      <c r="AJ356" s="79" t="b">
        <v>0</v>
      </c>
      <c r="AK356" s="79">
        <v>1</v>
      </c>
      <c r="AL356" s="85" t="s">
        <v>1108</v>
      </c>
      <c r="AM356" s="79" t="s">
        <v>1232</v>
      </c>
      <c r="AN356" s="79" t="b">
        <v>0</v>
      </c>
      <c r="AO356" s="85" t="s">
        <v>1108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13</v>
      </c>
      <c r="BK356" s="49">
        <v>100</v>
      </c>
      <c r="BL356" s="48">
        <v>13</v>
      </c>
    </row>
    <row r="357" spans="1:64" ht="15">
      <c r="A357" s="64" t="s">
        <v>290</v>
      </c>
      <c r="B357" s="64" t="s">
        <v>334</v>
      </c>
      <c r="C357" s="65" t="s">
        <v>3916</v>
      </c>
      <c r="D357" s="66">
        <v>4.75</v>
      </c>
      <c r="E357" s="67" t="s">
        <v>136</v>
      </c>
      <c r="F357" s="68">
        <v>29.25</v>
      </c>
      <c r="G357" s="65"/>
      <c r="H357" s="69"/>
      <c r="I357" s="70"/>
      <c r="J357" s="70"/>
      <c r="K357" s="34" t="s">
        <v>65</v>
      </c>
      <c r="L357" s="77">
        <v>357</v>
      </c>
      <c r="M357" s="77"/>
      <c r="N357" s="72"/>
      <c r="O357" s="79" t="s">
        <v>419</v>
      </c>
      <c r="P357" s="81">
        <v>43735.37931712963</v>
      </c>
      <c r="Q357" s="79" t="s">
        <v>507</v>
      </c>
      <c r="R357" s="82" t="s">
        <v>590</v>
      </c>
      <c r="S357" s="79" t="s">
        <v>604</v>
      </c>
      <c r="T357" s="79"/>
      <c r="U357" s="79"/>
      <c r="V357" s="82" t="s">
        <v>740</v>
      </c>
      <c r="W357" s="81">
        <v>43735.37931712963</v>
      </c>
      <c r="X357" s="82" t="s">
        <v>871</v>
      </c>
      <c r="Y357" s="79"/>
      <c r="Z357" s="79"/>
      <c r="AA357" s="85" t="s">
        <v>1047</v>
      </c>
      <c r="AB357" s="79"/>
      <c r="AC357" s="79" t="b">
        <v>0</v>
      </c>
      <c r="AD357" s="79">
        <v>5</v>
      </c>
      <c r="AE357" s="85" t="s">
        <v>1166</v>
      </c>
      <c r="AF357" s="79" t="b">
        <v>1</v>
      </c>
      <c r="AG357" s="79" t="s">
        <v>1227</v>
      </c>
      <c r="AH357" s="79"/>
      <c r="AI357" s="85" t="s">
        <v>1231</v>
      </c>
      <c r="AJ357" s="79" t="b">
        <v>0</v>
      </c>
      <c r="AK357" s="79">
        <v>0</v>
      </c>
      <c r="AL357" s="85" t="s">
        <v>1166</v>
      </c>
      <c r="AM357" s="79" t="s">
        <v>1232</v>
      </c>
      <c r="AN357" s="79" t="b">
        <v>0</v>
      </c>
      <c r="AO357" s="85" t="s">
        <v>1047</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290</v>
      </c>
      <c r="B358" s="64" t="s">
        <v>334</v>
      </c>
      <c r="C358" s="65" t="s">
        <v>3916</v>
      </c>
      <c r="D358" s="66">
        <v>4.75</v>
      </c>
      <c r="E358" s="67" t="s">
        <v>136</v>
      </c>
      <c r="F358" s="68">
        <v>29.25</v>
      </c>
      <c r="G358" s="65"/>
      <c r="H358" s="69"/>
      <c r="I358" s="70"/>
      <c r="J358" s="70"/>
      <c r="K358" s="34" t="s">
        <v>65</v>
      </c>
      <c r="L358" s="77">
        <v>358</v>
      </c>
      <c r="M358" s="77"/>
      <c r="N358" s="72"/>
      <c r="O358" s="79" t="s">
        <v>419</v>
      </c>
      <c r="P358" s="81">
        <v>43743.73679398148</v>
      </c>
      <c r="Q358" s="79" t="s">
        <v>549</v>
      </c>
      <c r="R358" s="79"/>
      <c r="S358" s="79"/>
      <c r="T358" s="79"/>
      <c r="U358" s="79"/>
      <c r="V358" s="82" t="s">
        <v>740</v>
      </c>
      <c r="W358" s="81">
        <v>43743.73679398148</v>
      </c>
      <c r="X358" s="82" t="s">
        <v>929</v>
      </c>
      <c r="Y358" s="79"/>
      <c r="Z358" s="79"/>
      <c r="AA358" s="85" t="s">
        <v>1105</v>
      </c>
      <c r="AB358" s="85" t="s">
        <v>1160</v>
      </c>
      <c r="AC358" s="79" t="b">
        <v>0</v>
      </c>
      <c r="AD358" s="79">
        <v>8</v>
      </c>
      <c r="AE358" s="85" t="s">
        <v>1208</v>
      </c>
      <c r="AF358" s="79" t="b">
        <v>0</v>
      </c>
      <c r="AG358" s="79" t="s">
        <v>1216</v>
      </c>
      <c r="AH358" s="79"/>
      <c r="AI358" s="85" t="s">
        <v>1166</v>
      </c>
      <c r="AJ358" s="79" t="b">
        <v>0</v>
      </c>
      <c r="AK358" s="79">
        <v>0</v>
      </c>
      <c r="AL358" s="85" t="s">
        <v>1166</v>
      </c>
      <c r="AM358" s="79" t="s">
        <v>1232</v>
      </c>
      <c r="AN358" s="79" t="b">
        <v>0</v>
      </c>
      <c r="AO358" s="85" t="s">
        <v>1160</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313</v>
      </c>
      <c r="B359" s="64" t="s">
        <v>334</v>
      </c>
      <c r="C359" s="65" t="s">
        <v>3915</v>
      </c>
      <c r="D359" s="66">
        <v>3</v>
      </c>
      <c r="E359" s="67" t="s">
        <v>132</v>
      </c>
      <c r="F359" s="68">
        <v>35</v>
      </c>
      <c r="G359" s="65"/>
      <c r="H359" s="69"/>
      <c r="I359" s="70"/>
      <c r="J359" s="70"/>
      <c r="K359" s="34" t="s">
        <v>65</v>
      </c>
      <c r="L359" s="77">
        <v>359</v>
      </c>
      <c r="M359" s="77"/>
      <c r="N359" s="72"/>
      <c r="O359" s="79" t="s">
        <v>419</v>
      </c>
      <c r="P359" s="81">
        <v>43745.04133101852</v>
      </c>
      <c r="Q359" s="79" t="s">
        <v>546</v>
      </c>
      <c r="R359" s="82" t="s">
        <v>597</v>
      </c>
      <c r="S359" s="79" t="s">
        <v>614</v>
      </c>
      <c r="T359" s="79" t="s">
        <v>643</v>
      </c>
      <c r="U359" s="79"/>
      <c r="V359" s="82" t="s">
        <v>762</v>
      </c>
      <c r="W359" s="81">
        <v>43745.04133101852</v>
      </c>
      <c r="X359" s="82" t="s">
        <v>922</v>
      </c>
      <c r="Y359" s="79"/>
      <c r="Z359" s="79"/>
      <c r="AA359" s="85" t="s">
        <v>1098</v>
      </c>
      <c r="AB359" s="79"/>
      <c r="AC359" s="79" t="b">
        <v>0</v>
      </c>
      <c r="AD359" s="79">
        <v>4</v>
      </c>
      <c r="AE359" s="85" t="s">
        <v>1166</v>
      </c>
      <c r="AF359" s="79" t="b">
        <v>0</v>
      </c>
      <c r="AG359" s="79" t="s">
        <v>1217</v>
      </c>
      <c r="AH359" s="79"/>
      <c r="AI359" s="85" t="s">
        <v>1166</v>
      </c>
      <c r="AJ359" s="79" t="b">
        <v>0</v>
      </c>
      <c r="AK359" s="79">
        <v>0</v>
      </c>
      <c r="AL359" s="85" t="s">
        <v>1166</v>
      </c>
      <c r="AM359" s="79" t="s">
        <v>1236</v>
      </c>
      <c r="AN359" s="79" t="b">
        <v>0</v>
      </c>
      <c r="AO359" s="85" t="s">
        <v>1098</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3</v>
      </c>
      <c r="BC359" s="78" t="str">
        <f>REPLACE(INDEX(GroupVertices[Group],MATCH(Edges[[#This Row],[Vertex 2]],GroupVertices[Vertex],0)),1,1,"")</f>
        <v>1</v>
      </c>
      <c r="BD359" s="48"/>
      <c r="BE359" s="49"/>
      <c r="BF359" s="48"/>
      <c r="BG359" s="49"/>
      <c r="BH359" s="48"/>
      <c r="BI359" s="49"/>
      <c r="BJ359" s="48"/>
      <c r="BK359" s="49"/>
      <c r="BL359" s="48"/>
    </row>
    <row r="360" spans="1:64" ht="15">
      <c r="A360" s="64" t="s">
        <v>314</v>
      </c>
      <c r="B360" s="64" t="s">
        <v>334</v>
      </c>
      <c r="C360" s="65" t="s">
        <v>3919</v>
      </c>
      <c r="D360" s="66">
        <v>10</v>
      </c>
      <c r="E360" s="67" t="s">
        <v>136</v>
      </c>
      <c r="F360" s="68">
        <v>12</v>
      </c>
      <c r="G360" s="65"/>
      <c r="H360" s="69"/>
      <c r="I360" s="70"/>
      <c r="J360" s="70"/>
      <c r="K360" s="34" t="s">
        <v>65</v>
      </c>
      <c r="L360" s="77">
        <v>360</v>
      </c>
      <c r="M360" s="77"/>
      <c r="N360" s="72"/>
      <c r="O360" s="79" t="s">
        <v>419</v>
      </c>
      <c r="P360" s="81">
        <v>43733.73641203704</v>
      </c>
      <c r="Q360" s="79" t="s">
        <v>536</v>
      </c>
      <c r="R360" s="79"/>
      <c r="S360" s="79"/>
      <c r="T360" s="79" t="s">
        <v>639</v>
      </c>
      <c r="U360" s="79"/>
      <c r="V360" s="82" t="s">
        <v>763</v>
      </c>
      <c r="W360" s="81">
        <v>43733.73641203704</v>
      </c>
      <c r="X360" s="82" t="s">
        <v>910</v>
      </c>
      <c r="Y360" s="79"/>
      <c r="Z360" s="79"/>
      <c r="AA360" s="85" t="s">
        <v>1086</v>
      </c>
      <c r="AB360" s="85" t="s">
        <v>1084</v>
      </c>
      <c r="AC360" s="79" t="b">
        <v>0</v>
      </c>
      <c r="AD360" s="79">
        <v>0</v>
      </c>
      <c r="AE360" s="85" t="s">
        <v>1204</v>
      </c>
      <c r="AF360" s="79" t="b">
        <v>0</v>
      </c>
      <c r="AG360" s="79" t="s">
        <v>1216</v>
      </c>
      <c r="AH360" s="79"/>
      <c r="AI360" s="85" t="s">
        <v>1166</v>
      </c>
      <c r="AJ360" s="79" t="b">
        <v>0</v>
      </c>
      <c r="AK360" s="79">
        <v>0</v>
      </c>
      <c r="AL360" s="85" t="s">
        <v>1166</v>
      </c>
      <c r="AM360" s="79" t="s">
        <v>1232</v>
      </c>
      <c r="AN360" s="79" t="b">
        <v>0</v>
      </c>
      <c r="AO360" s="85" t="s">
        <v>1084</v>
      </c>
      <c r="AP360" s="79" t="s">
        <v>176</v>
      </c>
      <c r="AQ360" s="79">
        <v>0</v>
      </c>
      <c r="AR360" s="79">
        <v>0</v>
      </c>
      <c r="AS360" s="79"/>
      <c r="AT360" s="79"/>
      <c r="AU360" s="79"/>
      <c r="AV360" s="79"/>
      <c r="AW360" s="79"/>
      <c r="AX360" s="79"/>
      <c r="AY360" s="79"/>
      <c r="AZ360" s="79"/>
      <c r="BA360">
        <v>6</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314</v>
      </c>
      <c r="B361" s="64" t="s">
        <v>334</v>
      </c>
      <c r="C361" s="65" t="s">
        <v>3919</v>
      </c>
      <c r="D361" s="66">
        <v>10</v>
      </c>
      <c r="E361" s="67" t="s">
        <v>136</v>
      </c>
      <c r="F361" s="68">
        <v>12</v>
      </c>
      <c r="G361" s="65"/>
      <c r="H361" s="69"/>
      <c r="I361" s="70"/>
      <c r="J361" s="70"/>
      <c r="K361" s="34" t="s">
        <v>65</v>
      </c>
      <c r="L361" s="77">
        <v>361</v>
      </c>
      <c r="M361" s="77"/>
      <c r="N361" s="72"/>
      <c r="O361" s="79" t="s">
        <v>419</v>
      </c>
      <c r="P361" s="81">
        <v>43734.29577546296</v>
      </c>
      <c r="Q361" s="79" t="s">
        <v>542</v>
      </c>
      <c r="R361" s="82" t="s">
        <v>596</v>
      </c>
      <c r="S361" s="79" t="s">
        <v>614</v>
      </c>
      <c r="T361" s="79"/>
      <c r="U361" s="79"/>
      <c r="V361" s="82" t="s">
        <v>763</v>
      </c>
      <c r="W361" s="81">
        <v>43734.29577546296</v>
      </c>
      <c r="X361" s="82" t="s">
        <v>918</v>
      </c>
      <c r="Y361" s="79"/>
      <c r="Z361" s="79"/>
      <c r="AA361" s="85" t="s">
        <v>1094</v>
      </c>
      <c r="AB361" s="79"/>
      <c r="AC361" s="79" t="b">
        <v>0</v>
      </c>
      <c r="AD361" s="79">
        <v>0</v>
      </c>
      <c r="AE361" s="85" t="s">
        <v>1166</v>
      </c>
      <c r="AF361" s="79" t="b">
        <v>0</v>
      </c>
      <c r="AG361" s="79" t="s">
        <v>1216</v>
      </c>
      <c r="AH361" s="79"/>
      <c r="AI361" s="85" t="s">
        <v>1166</v>
      </c>
      <c r="AJ361" s="79" t="b">
        <v>0</v>
      </c>
      <c r="AK361" s="79">
        <v>2</v>
      </c>
      <c r="AL361" s="85" t="s">
        <v>1091</v>
      </c>
      <c r="AM361" s="79" t="s">
        <v>1232</v>
      </c>
      <c r="AN361" s="79" t="b">
        <v>0</v>
      </c>
      <c r="AO361" s="85" t="s">
        <v>1091</v>
      </c>
      <c r="AP361" s="79" t="s">
        <v>176</v>
      </c>
      <c r="AQ361" s="79">
        <v>0</v>
      </c>
      <c r="AR361" s="79">
        <v>0</v>
      </c>
      <c r="AS361" s="79"/>
      <c r="AT361" s="79"/>
      <c r="AU361" s="79"/>
      <c r="AV361" s="79"/>
      <c r="AW361" s="79"/>
      <c r="AX361" s="79"/>
      <c r="AY361" s="79"/>
      <c r="AZ361" s="79"/>
      <c r="BA361">
        <v>6</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314</v>
      </c>
      <c r="B362" s="64" t="s">
        <v>334</v>
      </c>
      <c r="C362" s="65" t="s">
        <v>3919</v>
      </c>
      <c r="D362" s="66">
        <v>10</v>
      </c>
      <c r="E362" s="67" t="s">
        <v>136</v>
      </c>
      <c r="F362" s="68">
        <v>12</v>
      </c>
      <c r="G362" s="65"/>
      <c r="H362" s="69"/>
      <c r="I362" s="70"/>
      <c r="J362" s="70"/>
      <c r="K362" s="34" t="s">
        <v>65</v>
      </c>
      <c r="L362" s="77">
        <v>362</v>
      </c>
      <c r="M362" s="77"/>
      <c r="N362" s="72"/>
      <c r="O362" s="79" t="s">
        <v>419</v>
      </c>
      <c r="P362" s="81">
        <v>43734.298425925925</v>
      </c>
      <c r="Q362" s="79" t="s">
        <v>541</v>
      </c>
      <c r="R362" s="79"/>
      <c r="S362" s="79"/>
      <c r="T362" s="79" t="s">
        <v>641</v>
      </c>
      <c r="U362" s="79"/>
      <c r="V362" s="82" t="s">
        <v>763</v>
      </c>
      <c r="W362" s="81">
        <v>43734.298425925925</v>
      </c>
      <c r="X362" s="82" t="s">
        <v>916</v>
      </c>
      <c r="Y362" s="79"/>
      <c r="Z362" s="79"/>
      <c r="AA362" s="85" t="s">
        <v>1092</v>
      </c>
      <c r="AB362" s="85" t="s">
        <v>1091</v>
      </c>
      <c r="AC362" s="79" t="b">
        <v>0</v>
      </c>
      <c r="AD362" s="79">
        <v>0</v>
      </c>
      <c r="AE362" s="85" t="s">
        <v>1207</v>
      </c>
      <c r="AF362" s="79" t="b">
        <v>0</v>
      </c>
      <c r="AG362" s="79" t="s">
        <v>1216</v>
      </c>
      <c r="AH362" s="79"/>
      <c r="AI362" s="85" t="s">
        <v>1166</v>
      </c>
      <c r="AJ362" s="79" t="b">
        <v>0</v>
      </c>
      <c r="AK362" s="79">
        <v>0</v>
      </c>
      <c r="AL362" s="85" t="s">
        <v>1166</v>
      </c>
      <c r="AM362" s="79" t="s">
        <v>1232</v>
      </c>
      <c r="AN362" s="79" t="b">
        <v>0</v>
      </c>
      <c r="AO362" s="85" t="s">
        <v>1091</v>
      </c>
      <c r="AP362" s="79" t="s">
        <v>176</v>
      </c>
      <c r="AQ362" s="79">
        <v>0</v>
      </c>
      <c r="AR362" s="79">
        <v>0</v>
      </c>
      <c r="AS362" s="79"/>
      <c r="AT362" s="79"/>
      <c r="AU362" s="79"/>
      <c r="AV362" s="79"/>
      <c r="AW362" s="79"/>
      <c r="AX362" s="79"/>
      <c r="AY362" s="79"/>
      <c r="AZ362" s="79"/>
      <c r="BA362">
        <v>6</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314</v>
      </c>
      <c r="B363" s="64" t="s">
        <v>334</v>
      </c>
      <c r="C363" s="65" t="s">
        <v>3919</v>
      </c>
      <c r="D363" s="66">
        <v>10</v>
      </c>
      <c r="E363" s="67" t="s">
        <v>136</v>
      </c>
      <c r="F363" s="68">
        <v>12</v>
      </c>
      <c r="G363" s="65"/>
      <c r="H363" s="69"/>
      <c r="I363" s="70"/>
      <c r="J363" s="70"/>
      <c r="K363" s="34" t="s">
        <v>65</v>
      </c>
      <c r="L363" s="77">
        <v>363</v>
      </c>
      <c r="M363" s="77"/>
      <c r="N363" s="72"/>
      <c r="O363" s="79" t="s">
        <v>419</v>
      </c>
      <c r="P363" s="81">
        <v>43745.183969907404</v>
      </c>
      <c r="Q363" s="79" t="s">
        <v>545</v>
      </c>
      <c r="R363" s="82" t="s">
        <v>597</v>
      </c>
      <c r="S363" s="79" t="s">
        <v>614</v>
      </c>
      <c r="T363" s="79"/>
      <c r="U363" s="79"/>
      <c r="V363" s="82" t="s">
        <v>763</v>
      </c>
      <c r="W363" s="81">
        <v>43745.183969907404</v>
      </c>
      <c r="X363" s="82" t="s">
        <v>921</v>
      </c>
      <c r="Y363" s="79"/>
      <c r="Z363" s="79"/>
      <c r="AA363" s="85" t="s">
        <v>1097</v>
      </c>
      <c r="AB363" s="79"/>
      <c r="AC363" s="79" t="b">
        <v>0</v>
      </c>
      <c r="AD363" s="79">
        <v>0</v>
      </c>
      <c r="AE363" s="85" t="s">
        <v>1166</v>
      </c>
      <c r="AF363" s="79" t="b">
        <v>0</v>
      </c>
      <c r="AG363" s="79" t="s">
        <v>1217</v>
      </c>
      <c r="AH363" s="79"/>
      <c r="AI363" s="85" t="s">
        <v>1166</v>
      </c>
      <c r="AJ363" s="79" t="b">
        <v>0</v>
      </c>
      <c r="AK363" s="79">
        <v>1</v>
      </c>
      <c r="AL363" s="85" t="s">
        <v>1098</v>
      </c>
      <c r="AM363" s="79" t="s">
        <v>1232</v>
      </c>
      <c r="AN363" s="79" t="b">
        <v>0</v>
      </c>
      <c r="AO363" s="85" t="s">
        <v>1098</v>
      </c>
      <c r="AP363" s="79" t="s">
        <v>176</v>
      </c>
      <c r="AQ363" s="79">
        <v>0</v>
      </c>
      <c r="AR363" s="79">
        <v>0</v>
      </c>
      <c r="AS363" s="79"/>
      <c r="AT363" s="79"/>
      <c r="AU363" s="79"/>
      <c r="AV363" s="79"/>
      <c r="AW363" s="79"/>
      <c r="AX363" s="79"/>
      <c r="AY363" s="79"/>
      <c r="AZ363" s="79"/>
      <c r="BA363">
        <v>6</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314</v>
      </c>
      <c r="B364" s="64" t="s">
        <v>334</v>
      </c>
      <c r="C364" s="65" t="s">
        <v>3919</v>
      </c>
      <c r="D364" s="66">
        <v>10</v>
      </c>
      <c r="E364" s="67" t="s">
        <v>136</v>
      </c>
      <c r="F364" s="68">
        <v>12</v>
      </c>
      <c r="G364" s="65"/>
      <c r="H364" s="69"/>
      <c r="I364" s="70"/>
      <c r="J364" s="70"/>
      <c r="K364" s="34" t="s">
        <v>65</v>
      </c>
      <c r="L364" s="77">
        <v>364</v>
      </c>
      <c r="M364" s="77"/>
      <c r="N364" s="72"/>
      <c r="O364" s="79" t="s">
        <v>419</v>
      </c>
      <c r="P364" s="81">
        <v>43745.19212962963</v>
      </c>
      <c r="Q364" s="79" t="s">
        <v>547</v>
      </c>
      <c r="R364" s="79"/>
      <c r="S364" s="79"/>
      <c r="T364" s="79" t="s">
        <v>644</v>
      </c>
      <c r="U364" s="79"/>
      <c r="V364" s="82" t="s">
        <v>763</v>
      </c>
      <c r="W364" s="81">
        <v>43745.19212962963</v>
      </c>
      <c r="X364" s="82" t="s">
        <v>923</v>
      </c>
      <c r="Y364" s="79"/>
      <c r="Z364" s="79"/>
      <c r="AA364" s="85" t="s">
        <v>1099</v>
      </c>
      <c r="AB364" s="85" t="s">
        <v>1098</v>
      </c>
      <c r="AC364" s="79" t="b">
        <v>0</v>
      </c>
      <c r="AD364" s="79">
        <v>0</v>
      </c>
      <c r="AE364" s="85" t="s">
        <v>1204</v>
      </c>
      <c r="AF364" s="79" t="b">
        <v>0</v>
      </c>
      <c r="AG364" s="79" t="s">
        <v>1219</v>
      </c>
      <c r="AH364" s="79"/>
      <c r="AI364" s="85" t="s">
        <v>1166</v>
      </c>
      <c r="AJ364" s="79" t="b">
        <v>0</v>
      </c>
      <c r="AK364" s="79">
        <v>0</v>
      </c>
      <c r="AL364" s="85" t="s">
        <v>1166</v>
      </c>
      <c r="AM364" s="79" t="s">
        <v>1232</v>
      </c>
      <c r="AN364" s="79" t="b">
        <v>0</v>
      </c>
      <c r="AO364" s="85" t="s">
        <v>1098</v>
      </c>
      <c r="AP364" s="79" t="s">
        <v>176</v>
      </c>
      <c r="AQ364" s="79">
        <v>0</v>
      </c>
      <c r="AR364" s="79">
        <v>0</v>
      </c>
      <c r="AS364" s="79"/>
      <c r="AT364" s="79"/>
      <c r="AU364" s="79"/>
      <c r="AV364" s="79"/>
      <c r="AW364" s="79"/>
      <c r="AX364" s="79"/>
      <c r="AY364" s="79"/>
      <c r="AZ364" s="79"/>
      <c r="BA364">
        <v>6</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314</v>
      </c>
      <c r="B365" s="64" t="s">
        <v>334</v>
      </c>
      <c r="C365" s="65" t="s">
        <v>3919</v>
      </c>
      <c r="D365" s="66">
        <v>10</v>
      </c>
      <c r="E365" s="67" t="s">
        <v>136</v>
      </c>
      <c r="F365" s="68">
        <v>12</v>
      </c>
      <c r="G365" s="65"/>
      <c r="H365" s="69"/>
      <c r="I365" s="70"/>
      <c r="J365" s="70"/>
      <c r="K365" s="34" t="s">
        <v>65</v>
      </c>
      <c r="L365" s="77">
        <v>365</v>
      </c>
      <c r="M365" s="77"/>
      <c r="N365" s="72"/>
      <c r="O365" s="79" t="s">
        <v>419</v>
      </c>
      <c r="P365" s="81">
        <v>43745.704884259256</v>
      </c>
      <c r="Q365" s="79" t="s">
        <v>550</v>
      </c>
      <c r="R365" s="79"/>
      <c r="S365" s="79"/>
      <c r="T365" s="79" t="s">
        <v>645</v>
      </c>
      <c r="U365" s="79"/>
      <c r="V365" s="82" t="s">
        <v>763</v>
      </c>
      <c r="W365" s="81">
        <v>43745.704884259256</v>
      </c>
      <c r="X365" s="82" t="s">
        <v>930</v>
      </c>
      <c r="Y365" s="79"/>
      <c r="Z365" s="79"/>
      <c r="AA365" s="85" t="s">
        <v>1106</v>
      </c>
      <c r="AB365" s="85" t="s">
        <v>1108</v>
      </c>
      <c r="AC365" s="79" t="b">
        <v>0</v>
      </c>
      <c r="AD365" s="79">
        <v>0</v>
      </c>
      <c r="AE365" s="85" t="s">
        <v>1204</v>
      </c>
      <c r="AF365" s="79" t="b">
        <v>0</v>
      </c>
      <c r="AG365" s="79" t="s">
        <v>1219</v>
      </c>
      <c r="AH365" s="79"/>
      <c r="AI365" s="85" t="s">
        <v>1166</v>
      </c>
      <c r="AJ365" s="79" t="b">
        <v>0</v>
      </c>
      <c r="AK365" s="79">
        <v>0</v>
      </c>
      <c r="AL365" s="85" t="s">
        <v>1166</v>
      </c>
      <c r="AM365" s="79" t="s">
        <v>1232</v>
      </c>
      <c r="AN365" s="79" t="b">
        <v>0</v>
      </c>
      <c r="AO365" s="85" t="s">
        <v>1108</v>
      </c>
      <c r="AP365" s="79" t="s">
        <v>176</v>
      </c>
      <c r="AQ365" s="79">
        <v>0</v>
      </c>
      <c r="AR365" s="79">
        <v>0</v>
      </c>
      <c r="AS365" s="79"/>
      <c r="AT365" s="79"/>
      <c r="AU365" s="79"/>
      <c r="AV365" s="79"/>
      <c r="AW365" s="79"/>
      <c r="AX365" s="79"/>
      <c r="AY365" s="79"/>
      <c r="AZ365" s="79"/>
      <c r="BA365">
        <v>6</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231</v>
      </c>
      <c r="B366" s="64" t="s">
        <v>332</v>
      </c>
      <c r="C366" s="65" t="s">
        <v>3916</v>
      </c>
      <c r="D366" s="66">
        <v>4.75</v>
      </c>
      <c r="E366" s="67" t="s">
        <v>136</v>
      </c>
      <c r="F366" s="68">
        <v>29.25</v>
      </c>
      <c r="G366" s="65"/>
      <c r="H366" s="69"/>
      <c r="I366" s="70"/>
      <c r="J366" s="70"/>
      <c r="K366" s="34" t="s">
        <v>65</v>
      </c>
      <c r="L366" s="77">
        <v>366</v>
      </c>
      <c r="M366" s="77"/>
      <c r="N366" s="72"/>
      <c r="O366" s="79" t="s">
        <v>419</v>
      </c>
      <c r="P366" s="81">
        <v>43735.30111111111</v>
      </c>
      <c r="Q366" s="79" t="s">
        <v>440</v>
      </c>
      <c r="R366" s="79"/>
      <c r="S366" s="79"/>
      <c r="T366" s="79"/>
      <c r="U366" s="79"/>
      <c r="V366" s="82" t="s">
        <v>688</v>
      </c>
      <c r="W366" s="81">
        <v>43735.30111111111</v>
      </c>
      <c r="X366" s="82" t="s">
        <v>799</v>
      </c>
      <c r="Y366" s="79"/>
      <c r="Z366" s="79"/>
      <c r="AA366" s="85" t="s">
        <v>975</v>
      </c>
      <c r="AB366" s="85" t="s">
        <v>1110</v>
      </c>
      <c r="AC366" s="79" t="b">
        <v>0</v>
      </c>
      <c r="AD366" s="79">
        <v>2</v>
      </c>
      <c r="AE366" s="85" t="s">
        <v>1169</v>
      </c>
      <c r="AF366" s="79" t="b">
        <v>0</v>
      </c>
      <c r="AG366" s="79" t="s">
        <v>1216</v>
      </c>
      <c r="AH366" s="79"/>
      <c r="AI366" s="85" t="s">
        <v>1166</v>
      </c>
      <c r="AJ366" s="79" t="b">
        <v>0</v>
      </c>
      <c r="AK366" s="79">
        <v>0</v>
      </c>
      <c r="AL366" s="85" t="s">
        <v>1166</v>
      </c>
      <c r="AM366" s="79" t="s">
        <v>1234</v>
      </c>
      <c r="AN366" s="79" t="b">
        <v>0</v>
      </c>
      <c r="AO366" s="85" t="s">
        <v>1110</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7</v>
      </c>
      <c r="BC366" s="78" t="str">
        <f>REPLACE(INDEX(GroupVertices[Group],MATCH(Edges[[#This Row],[Vertex 2]],GroupVertices[Vertex],0)),1,1,"")</f>
        <v>4</v>
      </c>
      <c r="BD366" s="48"/>
      <c r="BE366" s="49"/>
      <c r="BF366" s="48"/>
      <c r="BG366" s="49"/>
      <c r="BH366" s="48"/>
      <c r="BI366" s="49"/>
      <c r="BJ366" s="48"/>
      <c r="BK366" s="49"/>
      <c r="BL366" s="48"/>
    </row>
    <row r="367" spans="1:64" ht="15">
      <c r="A367" s="64" t="s">
        <v>231</v>
      </c>
      <c r="B367" s="64" t="s">
        <v>232</v>
      </c>
      <c r="C367" s="65" t="s">
        <v>3916</v>
      </c>
      <c r="D367" s="66">
        <v>4.75</v>
      </c>
      <c r="E367" s="67" t="s">
        <v>136</v>
      </c>
      <c r="F367" s="68">
        <v>29.25</v>
      </c>
      <c r="G367" s="65"/>
      <c r="H367" s="69"/>
      <c r="I367" s="70"/>
      <c r="J367" s="70"/>
      <c r="K367" s="34" t="s">
        <v>66</v>
      </c>
      <c r="L367" s="77">
        <v>367</v>
      </c>
      <c r="M367" s="77"/>
      <c r="N367" s="72"/>
      <c r="O367" s="79" t="s">
        <v>420</v>
      </c>
      <c r="P367" s="81">
        <v>43735.30111111111</v>
      </c>
      <c r="Q367" s="79" t="s">
        <v>440</v>
      </c>
      <c r="R367" s="79"/>
      <c r="S367" s="79"/>
      <c r="T367" s="79"/>
      <c r="U367" s="79"/>
      <c r="V367" s="82" t="s">
        <v>688</v>
      </c>
      <c r="W367" s="81">
        <v>43735.30111111111</v>
      </c>
      <c r="X367" s="82" t="s">
        <v>799</v>
      </c>
      <c r="Y367" s="79"/>
      <c r="Z367" s="79"/>
      <c r="AA367" s="85" t="s">
        <v>975</v>
      </c>
      <c r="AB367" s="85" t="s">
        <v>1110</v>
      </c>
      <c r="AC367" s="79" t="b">
        <v>0</v>
      </c>
      <c r="AD367" s="79">
        <v>2</v>
      </c>
      <c r="AE367" s="85" t="s">
        <v>1169</v>
      </c>
      <c r="AF367" s="79" t="b">
        <v>0</v>
      </c>
      <c r="AG367" s="79" t="s">
        <v>1216</v>
      </c>
      <c r="AH367" s="79"/>
      <c r="AI367" s="85" t="s">
        <v>1166</v>
      </c>
      <c r="AJ367" s="79" t="b">
        <v>0</v>
      </c>
      <c r="AK367" s="79">
        <v>0</v>
      </c>
      <c r="AL367" s="85" t="s">
        <v>1166</v>
      </c>
      <c r="AM367" s="79" t="s">
        <v>1234</v>
      </c>
      <c r="AN367" s="79" t="b">
        <v>0</v>
      </c>
      <c r="AO367" s="85" t="s">
        <v>1110</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7</v>
      </c>
      <c r="BC367" s="78" t="str">
        <f>REPLACE(INDEX(GroupVertices[Group],MATCH(Edges[[#This Row],[Vertex 2]],GroupVertices[Vertex],0)),1,1,"")</f>
        <v>7</v>
      </c>
      <c r="BD367" s="48"/>
      <c r="BE367" s="49"/>
      <c r="BF367" s="48"/>
      <c r="BG367" s="49"/>
      <c r="BH367" s="48"/>
      <c r="BI367" s="49"/>
      <c r="BJ367" s="48"/>
      <c r="BK367" s="49"/>
      <c r="BL367" s="48"/>
    </row>
    <row r="368" spans="1:64" ht="15">
      <c r="A368" s="64" t="s">
        <v>231</v>
      </c>
      <c r="B368" s="64" t="s">
        <v>332</v>
      </c>
      <c r="C368" s="65" t="s">
        <v>3916</v>
      </c>
      <c r="D368" s="66">
        <v>4.75</v>
      </c>
      <c r="E368" s="67" t="s">
        <v>136</v>
      </c>
      <c r="F368" s="68">
        <v>29.25</v>
      </c>
      <c r="G368" s="65"/>
      <c r="H368" s="69"/>
      <c r="I368" s="70"/>
      <c r="J368" s="70"/>
      <c r="K368" s="34" t="s">
        <v>65</v>
      </c>
      <c r="L368" s="77">
        <v>368</v>
      </c>
      <c r="M368" s="77"/>
      <c r="N368" s="72"/>
      <c r="O368" s="79" t="s">
        <v>419</v>
      </c>
      <c r="P368" s="81">
        <v>43735.74429398148</v>
      </c>
      <c r="Q368" s="79" t="s">
        <v>441</v>
      </c>
      <c r="R368" s="79"/>
      <c r="S368" s="79"/>
      <c r="T368" s="79"/>
      <c r="U368" s="79"/>
      <c r="V368" s="82" t="s">
        <v>688</v>
      </c>
      <c r="W368" s="81">
        <v>43735.74429398148</v>
      </c>
      <c r="X368" s="82" t="s">
        <v>800</v>
      </c>
      <c r="Y368" s="79"/>
      <c r="Z368" s="79"/>
      <c r="AA368" s="85" t="s">
        <v>976</v>
      </c>
      <c r="AB368" s="85" t="s">
        <v>977</v>
      </c>
      <c r="AC368" s="79" t="b">
        <v>0</v>
      </c>
      <c r="AD368" s="79">
        <v>0</v>
      </c>
      <c r="AE368" s="85" t="s">
        <v>1169</v>
      </c>
      <c r="AF368" s="79" t="b">
        <v>0</v>
      </c>
      <c r="AG368" s="79" t="s">
        <v>1216</v>
      </c>
      <c r="AH368" s="79"/>
      <c r="AI368" s="85" t="s">
        <v>1166</v>
      </c>
      <c r="AJ368" s="79" t="b">
        <v>0</v>
      </c>
      <c r="AK368" s="79">
        <v>0</v>
      </c>
      <c r="AL368" s="85" t="s">
        <v>1166</v>
      </c>
      <c r="AM368" s="79" t="s">
        <v>1234</v>
      </c>
      <c r="AN368" s="79" t="b">
        <v>0</v>
      </c>
      <c r="AO368" s="85" t="s">
        <v>977</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7</v>
      </c>
      <c r="BC368" s="78" t="str">
        <f>REPLACE(INDEX(GroupVertices[Group],MATCH(Edges[[#This Row],[Vertex 2]],GroupVertices[Vertex],0)),1,1,"")</f>
        <v>4</v>
      </c>
      <c r="BD368" s="48"/>
      <c r="BE368" s="49"/>
      <c r="BF368" s="48"/>
      <c r="BG368" s="49"/>
      <c r="BH368" s="48"/>
      <c r="BI368" s="49"/>
      <c r="BJ368" s="48"/>
      <c r="BK368" s="49"/>
      <c r="BL368" s="48"/>
    </row>
    <row r="369" spans="1:64" ht="15">
      <c r="A369" s="64" t="s">
        <v>231</v>
      </c>
      <c r="B369" s="64" t="s">
        <v>232</v>
      </c>
      <c r="C369" s="65" t="s">
        <v>3916</v>
      </c>
      <c r="D369" s="66">
        <v>4.75</v>
      </c>
      <c r="E369" s="67" t="s">
        <v>136</v>
      </c>
      <c r="F369" s="68">
        <v>29.25</v>
      </c>
      <c r="G369" s="65"/>
      <c r="H369" s="69"/>
      <c r="I369" s="70"/>
      <c r="J369" s="70"/>
      <c r="K369" s="34" t="s">
        <v>66</v>
      </c>
      <c r="L369" s="77">
        <v>369</v>
      </c>
      <c r="M369" s="77"/>
      <c r="N369" s="72"/>
      <c r="O369" s="79" t="s">
        <v>420</v>
      </c>
      <c r="P369" s="81">
        <v>43735.74429398148</v>
      </c>
      <c r="Q369" s="79" t="s">
        <v>441</v>
      </c>
      <c r="R369" s="79"/>
      <c r="S369" s="79"/>
      <c r="T369" s="79"/>
      <c r="U369" s="79"/>
      <c r="V369" s="82" t="s">
        <v>688</v>
      </c>
      <c r="W369" s="81">
        <v>43735.74429398148</v>
      </c>
      <c r="X369" s="82" t="s">
        <v>800</v>
      </c>
      <c r="Y369" s="79"/>
      <c r="Z369" s="79"/>
      <c r="AA369" s="85" t="s">
        <v>976</v>
      </c>
      <c r="AB369" s="85" t="s">
        <v>977</v>
      </c>
      <c r="AC369" s="79" t="b">
        <v>0</v>
      </c>
      <c r="AD369" s="79">
        <v>0</v>
      </c>
      <c r="AE369" s="85" t="s">
        <v>1169</v>
      </c>
      <c r="AF369" s="79" t="b">
        <v>0</v>
      </c>
      <c r="AG369" s="79" t="s">
        <v>1216</v>
      </c>
      <c r="AH369" s="79"/>
      <c r="AI369" s="85" t="s">
        <v>1166</v>
      </c>
      <c r="AJ369" s="79" t="b">
        <v>0</v>
      </c>
      <c r="AK369" s="79">
        <v>0</v>
      </c>
      <c r="AL369" s="85" t="s">
        <v>1166</v>
      </c>
      <c r="AM369" s="79" t="s">
        <v>1234</v>
      </c>
      <c r="AN369" s="79" t="b">
        <v>0</v>
      </c>
      <c r="AO369" s="85" t="s">
        <v>977</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7</v>
      </c>
      <c r="BC369" s="78" t="str">
        <f>REPLACE(INDEX(GroupVertices[Group],MATCH(Edges[[#This Row],[Vertex 2]],GroupVertices[Vertex],0)),1,1,"")</f>
        <v>7</v>
      </c>
      <c r="BD369" s="48"/>
      <c r="BE369" s="49"/>
      <c r="BF369" s="48"/>
      <c r="BG369" s="49"/>
      <c r="BH369" s="48"/>
      <c r="BI369" s="49"/>
      <c r="BJ369" s="48"/>
      <c r="BK369" s="49"/>
      <c r="BL369" s="48"/>
    </row>
    <row r="370" spans="1:64" ht="15">
      <c r="A370" s="64" t="s">
        <v>232</v>
      </c>
      <c r="B370" s="64" t="s">
        <v>231</v>
      </c>
      <c r="C370" s="65" t="s">
        <v>3915</v>
      </c>
      <c r="D370" s="66">
        <v>3</v>
      </c>
      <c r="E370" s="67" t="s">
        <v>132</v>
      </c>
      <c r="F370" s="68">
        <v>35</v>
      </c>
      <c r="G370" s="65"/>
      <c r="H370" s="69"/>
      <c r="I370" s="70"/>
      <c r="J370" s="70"/>
      <c r="K370" s="34" t="s">
        <v>66</v>
      </c>
      <c r="L370" s="77">
        <v>370</v>
      </c>
      <c r="M370" s="77"/>
      <c r="N370" s="72"/>
      <c r="O370" s="79" t="s">
        <v>420</v>
      </c>
      <c r="P370" s="81">
        <v>43735.458645833336</v>
      </c>
      <c r="Q370" s="79" t="s">
        <v>442</v>
      </c>
      <c r="R370" s="79"/>
      <c r="S370" s="79"/>
      <c r="T370" s="79"/>
      <c r="U370" s="79"/>
      <c r="V370" s="82" t="s">
        <v>689</v>
      </c>
      <c r="W370" s="81">
        <v>43735.458645833336</v>
      </c>
      <c r="X370" s="82" t="s">
        <v>801</v>
      </c>
      <c r="Y370" s="79"/>
      <c r="Z370" s="79"/>
      <c r="AA370" s="85" t="s">
        <v>977</v>
      </c>
      <c r="AB370" s="85" t="s">
        <v>975</v>
      </c>
      <c r="AC370" s="79" t="b">
        <v>0</v>
      </c>
      <c r="AD370" s="79">
        <v>0</v>
      </c>
      <c r="AE370" s="85" t="s">
        <v>1174</v>
      </c>
      <c r="AF370" s="79" t="b">
        <v>0</v>
      </c>
      <c r="AG370" s="79" t="s">
        <v>1216</v>
      </c>
      <c r="AH370" s="79"/>
      <c r="AI370" s="85" t="s">
        <v>1166</v>
      </c>
      <c r="AJ370" s="79" t="b">
        <v>0</v>
      </c>
      <c r="AK370" s="79">
        <v>0</v>
      </c>
      <c r="AL370" s="85" t="s">
        <v>1166</v>
      </c>
      <c r="AM370" s="79" t="s">
        <v>1232</v>
      </c>
      <c r="AN370" s="79" t="b">
        <v>0</v>
      </c>
      <c r="AO370" s="85" t="s">
        <v>975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7</v>
      </c>
      <c r="BC370" s="78" t="str">
        <f>REPLACE(INDEX(GroupVertices[Group],MATCH(Edges[[#This Row],[Vertex 2]],GroupVertices[Vertex],0)),1,1,"")</f>
        <v>7</v>
      </c>
      <c r="BD370" s="48"/>
      <c r="BE370" s="49"/>
      <c r="BF370" s="48"/>
      <c r="BG370" s="49"/>
      <c r="BH370" s="48"/>
      <c r="BI370" s="49"/>
      <c r="BJ370" s="48"/>
      <c r="BK370" s="49"/>
      <c r="BL370" s="48"/>
    </row>
    <row r="371" spans="1:64" ht="15">
      <c r="A371" s="64" t="s">
        <v>313</v>
      </c>
      <c r="B371" s="64" t="s">
        <v>231</v>
      </c>
      <c r="C371" s="65" t="s">
        <v>3919</v>
      </c>
      <c r="D371" s="66">
        <v>10</v>
      </c>
      <c r="E371" s="67" t="s">
        <v>136</v>
      </c>
      <c r="F371" s="68">
        <v>12</v>
      </c>
      <c r="G371" s="65"/>
      <c r="H371" s="69"/>
      <c r="I371" s="70"/>
      <c r="J371" s="70"/>
      <c r="K371" s="34" t="s">
        <v>65</v>
      </c>
      <c r="L371" s="77">
        <v>371</v>
      </c>
      <c r="M371" s="77"/>
      <c r="N371" s="72"/>
      <c r="O371" s="79" t="s">
        <v>419</v>
      </c>
      <c r="P371" s="81">
        <v>43741.07114583333</v>
      </c>
      <c r="Q371" s="79" t="s">
        <v>551</v>
      </c>
      <c r="R371" s="82" t="s">
        <v>598</v>
      </c>
      <c r="S371" s="79" t="s">
        <v>614</v>
      </c>
      <c r="T371" s="79" t="s">
        <v>646</v>
      </c>
      <c r="U371" s="79"/>
      <c r="V371" s="82" t="s">
        <v>762</v>
      </c>
      <c r="W371" s="81">
        <v>43741.07114583333</v>
      </c>
      <c r="X371" s="82" t="s">
        <v>931</v>
      </c>
      <c r="Y371" s="79"/>
      <c r="Z371" s="79"/>
      <c r="AA371" s="85" t="s">
        <v>1107</v>
      </c>
      <c r="AB371" s="79"/>
      <c r="AC371" s="79" t="b">
        <v>0</v>
      </c>
      <c r="AD371" s="79">
        <v>1</v>
      </c>
      <c r="AE371" s="85" t="s">
        <v>1166</v>
      </c>
      <c r="AF371" s="79" t="b">
        <v>0</v>
      </c>
      <c r="AG371" s="79" t="s">
        <v>1217</v>
      </c>
      <c r="AH371" s="79"/>
      <c r="AI371" s="85" t="s">
        <v>1166</v>
      </c>
      <c r="AJ371" s="79" t="b">
        <v>0</v>
      </c>
      <c r="AK371" s="79">
        <v>0</v>
      </c>
      <c r="AL371" s="85" t="s">
        <v>1166</v>
      </c>
      <c r="AM371" s="79" t="s">
        <v>1236</v>
      </c>
      <c r="AN371" s="79" t="b">
        <v>0</v>
      </c>
      <c r="AO371" s="85" t="s">
        <v>1107</v>
      </c>
      <c r="AP371" s="79" t="s">
        <v>176</v>
      </c>
      <c r="AQ371" s="79">
        <v>0</v>
      </c>
      <c r="AR371" s="79">
        <v>0</v>
      </c>
      <c r="AS371" s="79"/>
      <c r="AT371" s="79"/>
      <c r="AU371" s="79"/>
      <c r="AV371" s="79"/>
      <c r="AW371" s="79"/>
      <c r="AX371" s="79"/>
      <c r="AY371" s="79"/>
      <c r="AZ371" s="79"/>
      <c r="BA371">
        <v>6</v>
      </c>
      <c r="BB371" s="78" t="str">
        <f>REPLACE(INDEX(GroupVertices[Group],MATCH(Edges[[#This Row],[Vertex 1]],GroupVertices[Vertex],0)),1,1,"")</f>
        <v>3</v>
      </c>
      <c r="BC371" s="78" t="str">
        <f>REPLACE(INDEX(GroupVertices[Group],MATCH(Edges[[#This Row],[Vertex 2]],GroupVertices[Vertex],0)),1,1,"")</f>
        <v>7</v>
      </c>
      <c r="BD371" s="48"/>
      <c r="BE371" s="49"/>
      <c r="BF371" s="48"/>
      <c r="BG371" s="49"/>
      <c r="BH371" s="48"/>
      <c r="BI371" s="49"/>
      <c r="BJ371" s="48"/>
      <c r="BK371" s="49"/>
      <c r="BL371" s="48"/>
    </row>
    <row r="372" spans="1:64" ht="15">
      <c r="A372" s="64" t="s">
        <v>313</v>
      </c>
      <c r="B372" s="64" t="s">
        <v>231</v>
      </c>
      <c r="C372" s="65" t="s">
        <v>3919</v>
      </c>
      <c r="D372" s="66">
        <v>10</v>
      </c>
      <c r="E372" s="67" t="s">
        <v>136</v>
      </c>
      <c r="F372" s="68">
        <v>12</v>
      </c>
      <c r="G372" s="65"/>
      <c r="H372" s="69"/>
      <c r="I372" s="70"/>
      <c r="J372" s="70"/>
      <c r="K372" s="34" t="s">
        <v>65</v>
      </c>
      <c r="L372" s="77">
        <v>372</v>
      </c>
      <c r="M372" s="77"/>
      <c r="N372" s="72"/>
      <c r="O372" s="79" t="s">
        <v>419</v>
      </c>
      <c r="P372" s="81">
        <v>43743.09135416667</v>
      </c>
      <c r="Q372" s="79" t="s">
        <v>532</v>
      </c>
      <c r="R372" s="82" t="s">
        <v>594</v>
      </c>
      <c r="S372" s="79" t="s">
        <v>614</v>
      </c>
      <c r="T372" s="79" t="s">
        <v>636</v>
      </c>
      <c r="U372" s="79"/>
      <c r="V372" s="82" t="s">
        <v>762</v>
      </c>
      <c r="W372" s="81">
        <v>43743.09135416667</v>
      </c>
      <c r="X372" s="82" t="s">
        <v>904</v>
      </c>
      <c r="Y372" s="79"/>
      <c r="Z372" s="79"/>
      <c r="AA372" s="85" t="s">
        <v>1080</v>
      </c>
      <c r="AB372" s="79"/>
      <c r="AC372" s="79" t="b">
        <v>0</v>
      </c>
      <c r="AD372" s="79">
        <v>0</v>
      </c>
      <c r="AE372" s="85" t="s">
        <v>1166</v>
      </c>
      <c r="AF372" s="79" t="b">
        <v>0</v>
      </c>
      <c r="AG372" s="79" t="s">
        <v>1217</v>
      </c>
      <c r="AH372" s="79"/>
      <c r="AI372" s="85" t="s">
        <v>1166</v>
      </c>
      <c r="AJ372" s="79" t="b">
        <v>0</v>
      </c>
      <c r="AK372" s="79">
        <v>1</v>
      </c>
      <c r="AL372" s="85" t="s">
        <v>1166</v>
      </c>
      <c r="AM372" s="79" t="s">
        <v>1236</v>
      </c>
      <c r="AN372" s="79" t="b">
        <v>0</v>
      </c>
      <c r="AO372" s="85" t="s">
        <v>1080</v>
      </c>
      <c r="AP372" s="79" t="s">
        <v>176</v>
      </c>
      <c r="AQ372" s="79">
        <v>0</v>
      </c>
      <c r="AR372" s="79">
        <v>0</v>
      </c>
      <c r="AS372" s="79"/>
      <c r="AT372" s="79"/>
      <c r="AU372" s="79"/>
      <c r="AV372" s="79"/>
      <c r="AW372" s="79"/>
      <c r="AX372" s="79"/>
      <c r="AY372" s="79"/>
      <c r="AZ372" s="79"/>
      <c r="BA372">
        <v>6</v>
      </c>
      <c r="BB372" s="78" t="str">
        <f>REPLACE(INDEX(GroupVertices[Group],MATCH(Edges[[#This Row],[Vertex 1]],GroupVertices[Vertex],0)),1,1,"")</f>
        <v>3</v>
      </c>
      <c r="BC372" s="78" t="str">
        <f>REPLACE(INDEX(GroupVertices[Group],MATCH(Edges[[#This Row],[Vertex 2]],GroupVertices[Vertex],0)),1,1,"")</f>
        <v>7</v>
      </c>
      <c r="BD372" s="48"/>
      <c r="BE372" s="49"/>
      <c r="BF372" s="48"/>
      <c r="BG372" s="49"/>
      <c r="BH372" s="48"/>
      <c r="BI372" s="49"/>
      <c r="BJ372" s="48"/>
      <c r="BK372" s="49"/>
      <c r="BL372" s="48"/>
    </row>
    <row r="373" spans="1:64" ht="15">
      <c r="A373" s="64" t="s">
        <v>313</v>
      </c>
      <c r="B373" s="64" t="s">
        <v>231</v>
      </c>
      <c r="C373" s="65" t="s">
        <v>3919</v>
      </c>
      <c r="D373" s="66">
        <v>10</v>
      </c>
      <c r="E373" s="67" t="s">
        <v>136</v>
      </c>
      <c r="F373" s="68">
        <v>12</v>
      </c>
      <c r="G373" s="65"/>
      <c r="H373" s="69"/>
      <c r="I373" s="70"/>
      <c r="J373" s="70"/>
      <c r="K373" s="34" t="s">
        <v>65</v>
      </c>
      <c r="L373" s="77">
        <v>373</v>
      </c>
      <c r="M373" s="77"/>
      <c r="N373" s="72"/>
      <c r="O373" s="79" t="s">
        <v>419</v>
      </c>
      <c r="P373" s="81">
        <v>43743.09150462963</v>
      </c>
      <c r="Q373" s="79" t="s">
        <v>533</v>
      </c>
      <c r="R373" s="82" t="s">
        <v>588</v>
      </c>
      <c r="S373" s="79" t="s">
        <v>614</v>
      </c>
      <c r="T373" s="79" t="s">
        <v>636</v>
      </c>
      <c r="U373" s="79"/>
      <c r="V373" s="82" t="s">
        <v>762</v>
      </c>
      <c r="W373" s="81">
        <v>43743.09150462963</v>
      </c>
      <c r="X373" s="82" t="s">
        <v>905</v>
      </c>
      <c r="Y373" s="79"/>
      <c r="Z373" s="79"/>
      <c r="AA373" s="85" t="s">
        <v>1081</v>
      </c>
      <c r="AB373" s="79"/>
      <c r="AC373" s="79" t="b">
        <v>0</v>
      </c>
      <c r="AD373" s="79">
        <v>1</v>
      </c>
      <c r="AE373" s="85" t="s">
        <v>1166</v>
      </c>
      <c r="AF373" s="79" t="b">
        <v>0</v>
      </c>
      <c r="AG373" s="79" t="s">
        <v>1217</v>
      </c>
      <c r="AH373" s="79"/>
      <c r="AI373" s="85" t="s">
        <v>1166</v>
      </c>
      <c r="AJ373" s="79" t="b">
        <v>0</v>
      </c>
      <c r="AK373" s="79">
        <v>2</v>
      </c>
      <c r="AL373" s="85" t="s">
        <v>1166</v>
      </c>
      <c r="AM373" s="79" t="s">
        <v>1236</v>
      </c>
      <c r="AN373" s="79" t="b">
        <v>0</v>
      </c>
      <c r="AO373" s="85" t="s">
        <v>1081</v>
      </c>
      <c r="AP373" s="79" t="s">
        <v>176</v>
      </c>
      <c r="AQ373" s="79">
        <v>0</v>
      </c>
      <c r="AR373" s="79">
        <v>0</v>
      </c>
      <c r="AS373" s="79"/>
      <c r="AT373" s="79"/>
      <c r="AU373" s="79"/>
      <c r="AV373" s="79"/>
      <c r="AW373" s="79"/>
      <c r="AX373" s="79"/>
      <c r="AY373" s="79"/>
      <c r="AZ373" s="79"/>
      <c r="BA373">
        <v>6</v>
      </c>
      <c r="BB373" s="78" t="str">
        <f>REPLACE(INDEX(GroupVertices[Group],MATCH(Edges[[#This Row],[Vertex 1]],GroupVertices[Vertex],0)),1,1,"")</f>
        <v>3</v>
      </c>
      <c r="BC373" s="78" t="str">
        <f>REPLACE(INDEX(GroupVertices[Group],MATCH(Edges[[#This Row],[Vertex 2]],GroupVertices[Vertex],0)),1,1,"")</f>
        <v>7</v>
      </c>
      <c r="BD373" s="48"/>
      <c r="BE373" s="49"/>
      <c r="BF373" s="48"/>
      <c r="BG373" s="49"/>
      <c r="BH373" s="48"/>
      <c r="BI373" s="49"/>
      <c r="BJ373" s="48"/>
      <c r="BK373" s="49"/>
      <c r="BL373" s="48"/>
    </row>
    <row r="374" spans="1:64" ht="15">
      <c r="A374" s="64" t="s">
        <v>313</v>
      </c>
      <c r="B374" s="64" t="s">
        <v>231</v>
      </c>
      <c r="C374" s="65" t="s">
        <v>3919</v>
      </c>
      <c r="D374" s="66">
        <v>10</v>
      </c>
      <c r="E374" s="67" t="s">
        <v>136</v>
      </c>
      <c r="F374" s="68">
        <v>12</v>
      </c>
      <c r="G374" s="65"/>
      <c r="H374" s="69"/>
      <c r="I374" s="70"/>
      <c r="J374" s="70"/>
      <c r="K374" s="34" t="s">
        <v>65</v>
      </c>
      <c r="L374" s="77">
        <v>374</v>
      </c>
      <c r="M374" s="77"/>
      <c r="N374" s="72"/>
      <c r="O374" s="79" t="s">
        <v>419</v>
      </c>
      <c r="P374" s="81">
        <v>43745.68400462963</v>
      </c>
      <c r="Q374" s="79" t="s">
        <v>552</v>
      </c>
      <c r="R374" s="82" t="s">
        <v>598</v>
      </c>
      <c r="S374" s="79" t="s">
        <v>614</v>
      </c>
      <c r="T374" s="79" t="s">
        <v>636</v>
      </c>
      <c r="U374" s="79"/>
      <c r="V374" s="82" t="s">
        <v>762</v>
      </c>
      <c r="W374" s="81">
        <v>43745.68400462963</v>
      </c>
      <c r="X374" s="82" t="s">
        <v>932</v>
      </c>
      <c r="Y374" s="79"/>
      <c r="Z374" s="79"/>
      <c r="AA374" s="85" t="s">
        <v>1108</v>
      </c>
      <c r="AB374" s="79"/>
      <c r="AC374" s="79" t="b">
        <v>0</v>
      </c>
      <c r="AD374" s="79">
        <v>2</v>
      </c>
      <c r="AE374" s="85" t="s">
        <v>1166</v>
      </c>
      <c r="AF374" s="79" t="b">
        <v>0</v>
      </c>
      <c r="AG374" s="79" t="s">
        <v>1217</v>
      </c>
      <c r="AH374" s="79"/>
      <c r="AI374" s="85" t="s">
        <v>1166</v>
      </c>
      <c r="AJ374" s="79" t="b">
        <v>0</v>
      </c>
      <c r="AK374" s="79">
        <v>1</v>
      </c>
      <c r="AL374" s="85" t="s">
        <v>1166</v>
      </c>
      <c r="AM374" s="79" t="s">
        <v>1236</v>
      </c>
      <c r="AN374" s="79" t="b">
        <v>0</v>
      </c>
      <c r="AO374" s="85" t="s">
        <v>1108</v>
      </c>
      <c r="AP374" s="79" t="s">
        <v>176</v>
      </c>
      <c r="AQ374" s="79">
        <v>0</v>
      </c>
      <c r="AR374" s="79">
        <v>0</v>
      </c>
      <c r="AS374" s="79"/>
      <c r="AT374" s="79"/>
      <c r="AU374" s="79"/>
      <c r="AV374" s="79"/>
      <c r="AW374" s="79"/>
      <c r="AX374" s="79"/>
      <c r="AY374" s="79"/>
      <c r="AZ374" s="79"/>
      <c r="BA374">
        <v>6</v>
      </c>
      <c r="BB374" s="78" t="str">
        <f>REPLACE(INDEX(GroupVertices[Group],MATCH(Edges[[#This Row],[Vertex 1]],GroupVertices[Vertex],0)),1,1,"")</f>
        <v>3</v>
      </c>
      <c r="BC374" s="78" t="str">
        <f>REPLACE(INDEX(GroupVertices[Group],MATCH(Edges[[#This Row],[Vertex 2]],GroupVertices[Vertex],0)),1,1,"")</f>
        <v>7</v>
      </c>
      <c r="BD374" s="48"/>
      <c r="BE374" s="49"/>
      <c r="BF374" s="48"/>
      <c r="BG374" s="49"/>
      <c r="BH374" s="48"/>
      <c r="BI374" s="49"/>
      <c r="BJ374" s="48"/>
      <c r="BK374" s="49"/>
      <c r="BL374" s="48"/>
    </row>
    <row r="375" spans="1:64" ht="15">
      <c r="A375" s="64" t="s">
        <v>313</v>
      </c>
      <c r="B375" s="64" t="s">
        <v>231</v>
      </c>
      <c r="C375" s="65" t="s">
        <v>3919</v>
      </c>
      <c r="D375" s="66">
        <v>10</v>
      </c>
      <c r="E375" s="67" t="s">
        <v>136</v>
      </c>
      <c r="F375" s="68">
        <v>12</v>
      </c>
      <c r="G375" s="65"/>
      <c r="H375" s="69"/>
      <c r="I375" s="70"/>
      <c r="J375" s="70"/>
      <c r="K375" s="34" t="s">
        <v>65</v>
      </c>
      <c r="L375" s="77">
        <v>375</v>
      </c>
      <c r="M375" s="77"/>
      <c r="N375" s="72"/>
      <c r="O375" s="79" t="s">
        <v>419</v>
      </c>
      <c r="P375" s="81">
        <v>43745.68414351852</v>
      </c>
      <c r="Q375" s="79" t="s">
        <v>532</v>
      </c>
      <c r="R375" s="82" t="s">
        <v>594</v>
      </c>
      <c r="S375" s="79" t="s">
        <v>614</v>
      </c>
      <c r="T375" s="79" t="s">
        <v>636</v>
      </c>
      <c r="U375" s="79"/>
      <c r="V375" s="82" t="s">
        <v>762</v>
      </c>
      <c r="W375" s="81">
        <v>43745.68414351852</v>
      </c>
      <c r="X375" s="82" t="s">
        <v>906</v>
      </c>
      <c r="Y375" s="79"/>
      <c r="Z375" s="79"/>
      <c r="AA375" s="85" t="s">
        <v>1082</v>
      </c>
      <c r="AB375" s="79"/>
      <c r="AC375" s="79" t="b">
        <v>0</v>
      </c>
      <c r="AD375" s="79">
        <v>2</v>
      </c>
      <c r="AE375" s="85" t="s">
        <v>1166</v>
      </c>
      <c r="AF375" s="79" t="b">
        <v>0</v>
      </c>
      <c r="AG375" s="79" t="s">
        <v>1217</v>
      </c>
      <c r="AH375" s="79"/>
      <c r="AI375" s="85" t="s">
        <v>1166</v>
      </c>
      <c r="AJ375" s="79" t="b">
        <v>0</v>
      </c>
      <c r="AK375" s="79">
        <v>1</v>
      </c>
      <c r="AL375" s="85" t="s">
        <v>1166</v>
      </c>
      <c r="AM375" s="79" t="s">
        <v>1236</v>
      </c>
      <c r="AN375" s="79" t="b">
        <v>0</v>
      </c>
      <c r="AO375" s="85" t="s">
        <v>1082</v>
      </c>
      <c r="AP375" s="79" t="s">
        <v>176</v>
      </c>
      <c r="AQ375" s="79">
        <v>0</v>
      </c>
      <c r="AR375" s="79">
        <v>0</v>
      </c>
      <c r="AS375" s="79"/>
      <c r="AT375" s="79"/>
      <c r="AU375" s="79"/>
      <c r="AV375" s="79"/>
      <c r="AW375" s="79"/>
      <c r="AX375" s="79"/>
      <c r="AY375" s="79"/>
      <c r="AZ375" s="79"/>
      <c r="BA375">
        <v>6</v>
      </c>
      <c r="BB375" s="78" t="str">
        <f>REPLACE(INDEX(GroupVertices[Group],MATCH(Edges[[#This Row],[Vertex 1]],GroupVertices[Vertex],0)),1,1,"")</f>
        <v>3</v>
      </c>
      <c r="BC375" s="78" t="str">
        <f>REPLACE(INDEX(GroupVertices[Group],MATCH(Edges[[#This Row],[Vertex 2]],GroupVertices[Vertex],0)),1,1,"")</f>
        <v>7</v>
      </c>
      <c r="BD375" s="48"/>
      <c r="BE375" s="49"/>
      <c r="BF375" s="48"/>
      <c r="BG375" s="49"/>
      <c r="BH375" s="48"/>
      <c r="BI375" s="49"/>
      <c r="BJ375" s="48"/>
      <c r="BK375" s="49"/>
      <c r="BL375" s="48"/>
    </row>
    <row r="376" spans="1:64" ht="15">
      <c r="A376" s="64" t="s">
        <v>313</v>
      </c>
      <c r="B376" s="64" t="s">
        <v>231</v>
      </c>
      <c r="C376" s="65" t="s">
        <v>3919</v>
      </c>
      <c r="D376" s="66">
        <v>10</v>
      </c>
      <c r="E376" s="67" t="s">
        <v>136</v>
      </c>
      <c r="F376" s="68">
        <v>12</v>
      </c>
      <c r="G376" s="65"/>
      <c r="H376" s="69"/>
      <c r="I376" s="70"/>
      <c r="J376" s="70"/>
      <c r="K376" s="34" t="s">
        <v>65</v>
      </c>
      <c r="L376" s="77">
        <v>376</v>
      </c>
      <c r="M376" s="77"/>
      <c r="N376" s="72"/>
      <c r="O376" s="79" t="s">
        <v>419</v>
      </c>
      <c r="P376" s="81">
        <v>43745.684270833335</v>
      </c>
      <c r="Q376" s="79" t="s">
        <v>533</v>
      </c>
      <c r="R376" s="82" t="s">
        <v>588</v>
      </c>
      <c r="S376" s="79" t="s">
        <v>614</v>
      </c>
      <c r="T376" s="79" t="s">
        <v>636</v>
      </c>
      <c r="U376" s="79"/>
      <c r="V376" s="82" t="s">
        <v>762</v>
      </c>
      <c r="W376" s="81">
        <v>43745.684270833335</v>
      </c>
      <c r="X376" s="82" t="s">
        <v>907</v>
      </c>
      <c r="Y376" s="79"/>
      <c r="Z376" s="79"/>
      <c r="AA376" s="85" t="s">
        <v>1083</v>
      </c>
      <c r="AB376" s="79"/>
      <c r="AC376" s="79" t="b">
        <v>0</v>
      </c>
      <c r="AD376" s="79">
        <v>2</v>
      </c>
      <c r="AE376" s="85" t="s">
        <v>1166</v>
      </c>
      <c r="AF376" s="79" t="b">
        <v>0</v>
      </c>
      <c r="AG376" s="79" t="s">
        <v>1217</v>
      </c>
      <c r="AH376" s="79"/>
      <c r="AI376" s="85" t="s">
        <v>1166</v>
      </c>
      <c r="AJ376" s="79" t="b">
        <v>0</v>
      </c>
      <c r="AK376" s="79">
        <v>1</v>
      </c>
      <c r="AL376" s="85" t="s">
        <v>1166</v>
      </c>
      <c r="AM376" s="79" t="s">
        <v>1236</v>
      </c>
      <c r="AN376" s="79" t="b">
        <v>0</v>
      </c>
      <c r="AO376" s="85" t="s">
        <v>1083</v>
      </c>
      <c r="AP376" s="79" t="s">
        <v>176</v>
      </c>
      <c r="AQ376" s="79">
        <v>0</v>
      </c>
      <c r="AR376" s="79">
        <v>0</v>
      </c>
      <c r="AS376" s="79"/>
      <c r="AT376" s="79"/>
      <c r="AU376" s="79"/>
      <c r="AV376" s="79"/>
      <c r="AW376" s="79"/>
      <c r="AX376" s="79"/>
      <c r="AY376" s="79"/>
      <c r="AZ376" s="79"/>
      <c r="BA376">
        <v>6</v>
      </c>
      <c r="BB376" s="78" t="str">
        <f>REPLACE(INDEX(GroupVertices[Group],MATCH(Edges[[#This Row],[Vertex 1]],GroupVertices[Vertex],0)),1,1,"")</f>
        <v>3</v>
      </c>
      <c r="BC376" s="78" t="str">
        <f>REPLACE(INDEX(GroupVertices[Group],MATCH(Edges[[#This Row],[Vertex 2]],GroupVertices[Vertex],0)),1,1,"")</f>
        <v>7</v>
      </c>
      <c r="BD376" s="48"/>
      <c r="BE376" s="49"/>
      <c r="BF376" s="48"/>
      <c r="BG376" s="49"/>
      <c r="BH376" s="48"/>
      <c r="BI376" s="49"/>
      <c r="BJ376" s="48"/>
      <c r="BK376" s="49"/>
      <c r="BL376" s="48"/>
    </row>
    <row r="377" spans="1:64" ht="15">
      <c r="A377" s="64" t="s">
        <v>314</v>
      </c>
      <c r="B377" s="64" t="s">
        <v>231</v>
      </c>
      <c r="C377" s="65" t="s">
        <v>3915</v>
      </c>
      <c r="D377" s="66">
        <v>3</v>
      </c>
      <c r="E377" s="67" t="s">
        <v>132</v>
      </c>
      <c r="F377" s="68">
        <v>35</v>
      </c>
      <c r="G377" s="65"/>
      <c r="H377" s="69"/>
      <c r="I377" s="70"/>
      <c r="J377" s="70"/>
      <c r="K377" s="34" t="s">
        <v>65</v>
      </c>
      <c r="L377" s="77">
        <v>377</v>
      </c>
      <c r="M377" s="77"/>
      <c r="N377" s="72"/>
      <c r="O377" s="79" t="s">
        <v>419</v>
      </c>
      <c r="P377" s="81">
        <v>43745.704884259256</v>
      </c>
      <c r="Q377" s="79" t="s">
        <v>550</v>
      </c>
      <c r="R377" s="79"/>
      <c r="S377" s="79"/>
      <c r="T377" s="79" t="s">
        <v>645</v>
      </c>
      <c r="U377" s="79"/>
      <c r="V377" s="82" t="s">
        <v>763</v>
      </c>
      <c r="W377" s="81">
        <v>43745.704884259256</v>
      </c>
      <c r="X377" s="82" t="s">
        <v>930</v>
      </c>
      <c r="Y377" s="79"/>
      <c r="Z377" s="79"/>
      <c r="AA377" s="85" t="s">
        <v>1106</v>
      </c>
      <c r="AB377" s="85" t="s">
        <v>1108</v>
      </c>
      <c r="AC377" s="79" t="b">
        <v>0</v>
      </c>
      <c r="AD377" s="79">
        <v>0</v>
      </c>
      <c r="AE377" s="85" t="s">
        <v>1204</v>
      </c>
      <c r="AF377" s="79" t="b">
        <v>0</v>
      </c>
      <c r="AG377" s="79" t="s">
        <v>1219</v>
      </c>
      <c r="AH377" s="79"/>
      <c r="AI377" s="85" t="s">
        <v>1166</v>
      </c>
      <c r="AJ377" s="79" t="b">
        <v>0</v>
      </c>
      <c r="AK377" s="79">
        <v>0</v>
      </c>
      <c r="AL377" s="85" t="s">
        <v>1166</v>
      </c>
      <c r="AM377" s="79" t="s">
        <v>1232</v>
      </c>
      <c r="AN377" s="79" t="b">
        <v>0</v>
      </c>
      <c r="AO377" s="85" t="s">
        <v>1108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7</v>
      </c>
      <c r="BD377" s="48"/>
      <c r="BE377" s="49"/>
      <c r="BF377" s="48"/>
      <c r="BG377" s="49"/>
      <c r="BH377" s="48"/>
      <c r="BI377" s="49"/>
      <c r="BJ377" s="48"/>
      <c r="BK377" s="49"/>
      <c r="BL377" s="48"/>
    </row>
    <row r="378" spans="1:64" ht="15">
      <c r="A378" s="64" t="s">
        <v>313</v>
      </c>
      <c r="B378" s="64" t="s">
        <v>411</v>
      </c>
      <c r="C378" s="65" t="s">
        <v>3919</v>
      </c>
      <c r="D378" s="66">
        <v>10</v>
      </c>
      <c r="E378" s="67" t="s">
        <v>136</v>
      </c>
      <c r="F378" s="68">
        <v>12</v>
      </c>
      <c r="G378" s="65"/>
      <c r="H378" s="69"/>
      <c r="I378" s="70"/>
      <c r="J378" s="70"/>
      <c r="K378" s="34" t="s">
        <v>65</v>
      </c>
      <c r="L378" s="77">
        <v>378</v>
      </c>
      <c r="M378" s="77"/>
      <c r="N378" s="72"/>
      <c r="O378" s="79" t="s">
        <v>419</v>
      </c>
      <c r="P378" s="81">
        <v>43741.07114583333</v>
      </c>
      <c r="Q378" s="79" t="s">
        <v>551</v>
      </c>
      <c r="R378" s="82" t="s">
        <v>598</v>
      </c>
      <c r="S378" s="79" t="s">
        <v>614</v>
      </c>
      <c r="T378" s="79" t="s">
        <v>646</v>
      </c>
      <c r="U378" s="79"/>
      <c r="V378" s="82" t="s">
        <v>762</v>
      </c>
      <c r="W378" s="81">
        <v>43741.07114583333</v>
      </c>
      <c r="X378" s="82" t="s">
        <v>931</v>
      </c>
      <c r="Y378" s="79"/>
      <c r="Z378" s="79"/>
      <c r="AA378" s="85" t="s">
        <v>1107</v>
      </c>
      <c r="AB378" s="79"/>
      <c r="AC378" s="79" t="b">
        <v>0</v>
      </c>
      <c r="AD378" s="79">
        <v>1</v>
      </c>
      <c r="AE378" s="85" t="s">
        <v>1166</v>
      </c>
      <c r="AF378" s="79" t="b">
        <v>0</v>
      </c>
      <c r="AG378" s="79" t="s">
        <v>1217</v>
      </c>
      <c r="AH378" s="79"/>
      <c r="AI378" s="85" t="s">
        <v>1166</v>
      </c>
      <c r="AJ378" s="79" t="b">
        <v>0</v>
      </c>
      <c r="AK378" s="79">
        <v>0</v>
      </c>
      <c r="AL378" s="85" t="s">
        <v>1166</v>
      </c>
      <c r="AM378" s="79" t="s">
        <v>1236</v>
      </c>
      <c r="AN378" s="79" t="b">
        <v>0</v>
      </c>
      <c r="AO378" s="85" t="s">
        <v>1107</v>
      </c>
      <c r="AP378" s="79" t="s">
        <v>176</v>
      </c>
      <c r="AQ378" s="79">
        <v>0</v>
      </c>
      <c r="AR378" s="79">
        <v>0</v>
      </c>
      <c r="AS378" s="79"/>
      <c r="AT378" s="79"/>
      <c r="AU378" s="79"/>
      <c r="AV378" s="79"/>
      <c r="AW378" s="79"/>
      <c r="AX378" s="79"/>
      <c r="AY378" s="79"/>
      <c r="AZ378" s="79"/>
      <c r="BA378">
        <v>6</v>
      </c>
      <c r="BB378" s="78" t="str">
        <f>REPLACE(INDEX(GroupVertices[Group],MATCH(Edges[[#This Row],[Vertex 1]],GroupVertices[Vertex],0)),1,1,"")</f>
        <v>3</v>
      </c>
      <c r="BC378" s="78" t="str">
        <f>REPLACE(INDEX(GroupVertices[Group],MATCH(Edges[[#This Row],[Vertex 2]],GroupVertices[Vertex],0)),1,1,"")</f>
        <v>3</v>
      </c>
      <c r="BD378" s="48">
        <v>1</v>
      </c>
      <c r="BE378" s="49">
        <v>3.8461538461538463</v>
      </c>
      <c r="BF378" s="48">
        <v>0</v>
      </c>
      <c r="BG378" s="49">
        <v>0</v>
      </c>
      <c r="BH378" s="48">
        <v>0</v>
      </c>
      <c r="BI378" s="49">
        <v>0</v>
      </c>
      <c r="BJ378" s="48">
        <v>25</v>
      </c>
      <c r="BK378" s="49">
        <v>96.15384615384616</v>
      </c>
      <c r="BL378" s="48">
        <v>26</v>
      </c>
    </row>
    <row r="379" spans="1:64" ht="15">
      <c r="A379" s="64" t="s">
        <v>313</v>
      </c>
      <c r="B379" s="64" t="s">
        <v>411</v>
      </c>
      <c r="C379" s="65" t="s">
        <v>3919</v>
      </c>
      <c r="D379" s="66">
        <v>10</v>
      </c>
      <c r="E379" s="67" t="s">
        <v>136</v>
      </c>
      <c r="F379" s="68">
        <v>12</v>
      </c>
      <c r="G379" s="65"/>
      <c r="H379" s="69"/>
      <c r="I379" s="70"/>
      <c r="J379" s="70"/>
      <c r="K379" s="34" t="s">
        <v>65</v>
      </c>
      <c r="L379" s="77">
        <v>379</v>
      </c>
      <c r="M379" s="77"/>
      <c r="N379" s="72"/>
      <c r="O379" s="79" t="s">
        <v>419</v>
      </c>
      <c r="P379" s="81">
        <v>43743.09135416667</v>
      </c>
      <c r="Q379" s="79" t="s">
        <v>532</v>
      </c>
      <c r="R379" s="82" t="s">
        <v>594</v>
      </c>
      <c r="S379" s="79" t="s">
        <v>614</v>
      </c>
      <c r="T379" s="79" t="s">
        <v>636</v>
      </c>
      <c r="U379" s="79"/>
      <c r="V379" s="82" t="s">
        <v>762</v>
      </c>
      <c r="W379" s="81">
        <v>43743.09135416667</v>
      </c>
      <c r="X379" s="82" t="s">
        <v>904</v>
      </c>
      <c r="Y379" s="79"/>
      <c r="Z379" s="79"/>
      <c r="AA379" s="85" t="s">
        <v>1080</v>
      </c>
      <c r="AB379" s="79"/>
      <c r="AC379" s="79" t="b">
        <v>0</v>
      </c>
      <c r="AD379" s="79">
        <v>0</v>
      </c>
      <c r="AE379" s="85" t="s">
        <v>1166</v>
      </c>
      <c r="AF379" s="79" t="b">
        <v>0</v>
      </c>
      <c r="AG379" s="79" t="s">
        <v>1217</v>
      </c>
      <c r="AH379" s="79"/>
      <c r="AI379" s="85" t="s">
        <v>1166</v>
      </c>
      <c r="AJ379" s="79" t="b">
        <v>0</v>
      </c>
      <c r="AK379" s="79">
        <v>1</v>
      </c>
      <c r="AL379" s="85" t="s">
        <v>1166</v>
      </c>
      <c r="AM379" s="79" t="s">
        <v>1236</v>
      </c>
      <c r="AN379" s="79" t="b">
        <v>0</v>
      </c>
      <c r="AO379" s="85" t="s">
        <v>1080</v>
      </c>
      <c r="AP379" s="79" t="s">
        <v>176</v>
      </c>
      <c r="AQ379" s="79">
        <v>0</v>
      </c>
      <c r="AR379" s="79">
        <v>0</v>
      </c>
      <c r="AS379" s="79"/>
      <c r="AT379" s="79"/>
      <c r="AU379" s="79"/>
      <c r="AV379" s="79"/>
      <c r="AW379" s="79"/>
      <c r="AX379" s="79"/>
      <c r="AY379" s="79"/>
      <c r="AZ379" s="79"/>
      <c r="BA379">
        <v>6</v>
      </c>
      <c r="BB379" s="78" t="str">
        <f>REPLACE(INDEX(GroupVertices[Group],MATCH(Edges[[#This Row],[Vertex 1]],GroupVertices[Vertex],0)),1,1,"")</f>
        <v>3</v>
      </c>
      <c r="BC379" s="78" t="str">
        <f>REPLACE(INDEX(GroupVertices[Group],MATCH(Edges[[#This Row],[Vertex 2]],GroupVertices[Vertex],0)),1,1,"")</f>
        <v>3</v>
      </c>
      <c r="BD379" s="48">
        <v>1</v>
      </c>
      <c r="BE379" s="49">
        <v>4</v>
      </c>
      <c r="BF379" s="48">
        <v>0</v>
      </c>
      <c r="BG379" s="49">
        <v>0</v>
      </c>
      <c r="BH379" s="48">
        <v>0</v>
      </c>
      <c r="BI379" s="49">
        <v>0</v>
      </c>
      <c r="BJ379" s="48">
        <v>24</v>
      </c>
      <c r="BK379" s="49">
        <v>96</v>
      </c>
      <c r="BL379" s="48">
        <v>25</v>
      </c>
    </row>
    <row r="380" spans="1:64" ht="15">
      <c r="A380" s="64" t="s">
        <v>313</v>
      </c>
      <c r="B380" s="64" t="s">
        <v>411</v>
      </c>
      <c r="C380" s="65" t="s">
        <v>3919</v>
      </c>
      <c r="D380" s="66">
        <v>10</v>
      </c>
      <c r="E380" s="67" t="s">
        <v>136</v>
      </c>
      <c r="F380" s="68">
        <v>12</v>
      </c>
      <c r="G380" s="65"/>
      <c r="H380" s="69"/>
      <c r="I380" s="70"/>
      <c r="J380" s="70"/>
      <c r="K380" s="34" t="s">
        <v>65</v>
      </c>
      <c r="L380" s="77">
        <v>380</v>
      </c>
      <c r="M380" s="77"/>
      <c r="N380" s="72"/>
      <c r="O380" s="79" t="s">
        <v>419</v>
      </c>
      <c r="P380" s="81">
        <v>43743.09150462963</v>
      </c>
      <c r="Q380" s="79" t="s">
        <v>533</v>
      </c>
      <c r="R380" s="82" t="s">
        <v>588</v>
      </c>
      <c r="S380" s="79" t="s">
        <v>614</v>
      </c>
      <c r="T380" s="79" t="s">
        <v>636</v>
      </c>
      <c r="U380" s="79"/>
      <c r="V380" s="82" t="s">
        <v>762</v>
      </c>
      <c r="W380" s="81">
        <v>43743.09150462963</v>
      </c>
      <c r="X380" s="82" t="s">
        <v>905</v>
      </c>
      <c r="Y380" s="79"/>
      <c r="Z380" s="79"/>
      <c r="AA380" s="85" t="s">
        <v>1081</v>
      </c>
      <c r="AB380" s="79"/>
      <c r="AC380" s="79" t="b">
        <v>0</v>
      </c>
      <c r="AD380" s="79">
        <v>1</v>
      </c>
      <c r="AE380" s="85" t="s">
        <v>1166</v>
      </c>
      <c r="AF380" s="79" t="b">
        <v>0</v>
      </c>
      <c r="AG380" s="79" t="s">
        <v>1217</v>
      </c>
      <c r="AH380" s="79"/>
      <c r="AI380" s="85" t="s">
        <v>1166</v>
      </c>
      <c r="AJ380" s="79" t="b">
        <v>0</v>
      </c>
      <c r="AK380" s="79">
        <v>2</v>
      </c>
      <c r="AL380" s="85" t="s">
        <v>1166</v>
      </c>
      <c r="AM380" s="79" t="s">
        <v>1236</v>
      </c>
      <c r="AN380" s="79" t="b">
        <v>0</v>
      </c>
      <c r="AO380" s="85" t="s">
        <v>1081</v>
      </c>
      <c r="AP380" s="79" t="s">
        <v>176</v>
      </c>
      <c r="AQ380" s="79">
        <v>0</v>
      </c>
      <c r="AR380" s="79">
        <v>0</v>
      </c>
      <c r="AS380" s="79"/>
      <c r="AT380" s="79"/>
      <c r="AU380" s="79"/>
      <c r="AV380" s="79"/>
      <c r="AW380" s="79"/>
      <c r="AX380" s="79"/>
      <c r="AY380" s="79"/>
      <c r="AZ380" s="79"/>
      <c r="BA380">
        <v>6</v>
      </c>
      <c r="BB380" s="78" t="str">
        <f>REPLACE(INDEX(GroupVertices[Group],MATCH(Edges[[#This Row],[Vertex 1]],GroupVertices[Vertex],0)),1,1,"")</f>
        <v>3</v>
      </c>
      <c r="BC380" s="78" t="str">
        <f>REPLACE(INDEX(GroupVertices[Group],MATCH(Edges[[#This Row],[Vertex 2]],GroupVertices[Vertex],0)),1,1,"")</f>
        <v>3</v>
      </c>
      <c r="BD380" s="48">
        <v>1</v>
      </c>
      <c r="BE380" s="49">
        <v>4</v>
      </c>
      <c r="BF380" s="48">
        <v>0</v>
      </c>
      <c r="BG380" s="49">
        <v>0</v>
      </c>
      <c r="BH380" s="48">
        <v>0</v>
      </c>
      <c r="BI380" s="49">
        <v>0</v>
      </c>
      <c r="BJ380" s="48">
        <v>24</v>
      </c>
      <c r="BK380" s="49">
        <v>96</v>
      </c>
      <c r="BL380" s="48">
        <v>25</v>
      </c>
    </row>
    <row r="381" spans="1:64" ht="15">
      <c r="A381" s="64" t="s">
        <v>313</v>
      </c>
      <c r="B381" s="64" t="s">
        <v>411</v>
      </c>
      <c r="C381" s="65" t="s">
        <v>3919</v>
      </c>
      <c r="D381" s="66">
        <v>10</v>
      </c>
      <c r="E381" s="67" t="s">
        <v>136</v>
      </c>
      <c r="F381" s="68">
        <v>12</v>
      </c>
      <c r="G381" s="65"/>
      <c r="H381" s="69"/>
      <c r="I381" s="70"/>
      <c r="J381" s="70"/>
      <c r="K381" s="34" t="s">
        <v>65</v>
      </c>
      <c r="L381" s="77">
        <v>381</v>
      </c>
      <c r="M381" s="77"/>
      <c r="N381" s="72"/>
      <c r="O381" s="79" t="s">
        <v>419</v>
      </c>
      <c r="P381" s="81">
        <v>43745.68400462963</v>
      </c>
      <c r="Q381" s="79" t="s">
        <v>552</v>
      </c>
      <c r="R381" s="82" t="s">
        <v>598</v>
      </c>
      <c r="S381" s="79" t="s">
        <v>614</v>
      </c>
      <c r="T381" s="79" t="s">
        <v>636</v>
      </c>
      <c r="U381" s="79"/>
      <c r="V381" s="82" t="s">
        <v>762</v>
      </c>
      <c r="W381" s="81">
        <v>43745.68400462963</v>
      </c>
      <c r="X381" s="82" t="s">
        <v>932</v>
      </c>
      <c r="Y381" s="79"/>
      <c r="Z381" s="79"/>
      <c r="AA381" s="85" t="s">
        <v>1108</v>
      </c>
      <c r="AB381" s="79"/>
      <c r="AC381" s="79" t="b">
        <v>0</v>
      </c>
      <c r="AD381" s="79">
        <v>2</v>
      </c>
      <c r="AE381" s="85" t="s">
        <v>1166</v>
      </c>
      <c r="AF381" s="79" t="b">
        <v>0</v>
      </c>
      <c r="AG381" s="79" t="s">
        <v>1217</v>
      </c>
      <c r="AH381" s="79"/>
      <c r="AI381" s="85" t="s">
        <v>1166</v>
      </c>
      <c r="AJ381" s="79" t="b">
        <v>0</v>
      </c>
      <c r="AK381" s="79">
        <v>1</v>
      </c>
      <c r="AL381" s="85" t="s">
        <v>1166</v>
      </c>
      <c r="AM381" s="79" t="s">
        <v>1236</v>
      </c>
      <c r="AN381" s="79" t="b">
        <v>0</v>
      </c>
      <c r="AO381" s="85" t="s">
        <v>1108</v>
      </c>
      <c r="AP381" s="79" t="s">
        <v>176</v>
      </c>
      <c r="AQ381" s="79">
        <v>0</v>
      </c>
      <c r="AR381" s="79">
        <v>0</v>
      </c>
      <c r="AS381" s="79"/>
      <c r="AT381" s="79"/>
      <c r="AU381" s="79"/>
      <c r="AV381" s="79"/>
      <c r="AW381" s="79"/>
      <c r="AX381" s="79"/>
      <c r="AY381" s="79"/>
      <c r="AZ381" s="79"/>
      <c r="BA381">
        <v>6</v>
      </c>
      <c r="BB381" s="78" t="str">
        <f>REPLACE(INDEX(GroupVertices[Group],MATCH(Edges[[#This Row],[Vertex 1]],GroupVertices[Vertex],0)),1,1,"")</f>
        <v>3</v>
      </c>
      <c r="BC381" s="78" t="str">
        <f>REPLACE(INDEX(GroupVertices[Group],MATCH(Edges[[#This Row],[Vertex 2]],GroupVertices[Vertex],0)),1,1,"")</f>
        <v>3</v>
      </c>
      <c r="BD381" s="48">
        <v>1</v>
      </c>
      <c r="BE381" s="49">
        <v>4</v>
      </c>
      <c r="BF381" s="48">
        <v>0</v>
      </c>
      <c r="BG381" s="49">
        <v>0</v>
      </c>
      <c r="BH381" s="48">
        <v>0</v>
      </c>
      <c r="BI381" s="49">
        <v>0</v>
      </c>
      <c r="BJ381" s="48">
        <v>24</v>
      </c>
      <c r="BK381" s="49">
        <v>96</v>
      </c>
      <c r="BL381" s="48">
        <v>25</v>
      </c>
    </row>
    <row r="382" spans="1:64" ht="15">
      <c r="A382" s="64" t="s">
        <v>313</v>
      </c>
      <c r="B382" s="64" t="s">
        <v>411</v>
      </c>
      <c r="C382" s="65" t="s">
        <v>3919</v>
      </c>
      <c r="D382" s="66">
        <v>10</v>
      </c>
      <c r="E382" s="67" t="s">
        <v>136</v>
      </c>
      <c r="F382" s="68">
        <v>12</v>
      </c>
      <c r="G382" s="65"/>
      <c r="H382" s="69"/>
      <c r="I382" s="70"/>
      <c r="J382" s="70"/>
      <c r="K382" s="34" t="s">
        <v>65</v>
      </c>
      <c r="L382" s="77">
        <v>382</v>
      </c>
      <c r="M382" s="77"/>
      <c r="N382" s="72"/>
      <c r="O382" s="79" t="s">
        <v>419</v>
      </c>
      <c r="P382" s="81">
        <v>43745.68414351852</v>
      </c>
      <c r="Q382" s="79" t="s">
        <v>532</v>
      </c>
      <c r="R382" s="82" t="s">
        <v>594</v>
      </c>
      <c r="S382" s="79" t="s">
        <v>614</v>
      </c>
      <c r="T382" s="79" t="s">
        <v>636</v>
      </c>
      <c r="U382" s="79"/>
      <c r="V382" s="82" t="s">
        <v>762</v>
      </c>
      <c r="W382" s="81">
        <v>43745.68414351852</v>
      </c>
      <c r="X382" s="82" t="s">
        <v>906</v>
      </c>
      <c r="Y382" s="79"/>
      <c r="Z382" s="79"/>
      <c r="AA382" s="85" t="s">
        <v>1082</v>
      </c>
      <c r="AB382" s="79"/>
      <c r="AC382" s="79" t="b">
        <v>0</v>
      </c>
      <c r="AD382" s="79">
        <v>2</v>
      </c>
      <c r="AE382" s="85" t="s">
        <v>1166</v>
      </c>
      <c r="AF382" s="79" t="b">
        <v>0</v>
      </c>
      <c r="AG382" s="79" t="s">
        <v>1217</v>
      </c>
      <c r="AH382" s="79"/>
      <c r="AI382" s="85" t="s">
        <v>1166</v>
      </c>
      <c r="AJ382" s="79" t="b">
        <v>0</v>
      </c>
      <c r="AK382" s="79">
        <v>1</v>
      </c>
      <c r="AL382" s="85" t="s">
        <v>1166</v>
      </c>
      <c r="AM382" s="79" t="s">
        <v>1236</v>
      </c>
      <c r="AN382" s="79" t="b">
        <v>0</v>
      </c>
      <c r="AO382" s="85" t="s">
        <v>1082</v>
      </c>
      <c r="AP382" s="79" t="s">
        <v>176</v>
      </c>
      <c r="AQ382" s="79">
        <v>0</v>
      </c>
      <c r="AR382" s="79">
        <v>0</v>
      </c>
      <c r="AS382" s="79"/>
      <c r="AT382" s="79"/>
      <c r="AU382" s="79"/>
      <c r="AV382" s="79"/>
      <c r="AW382" s="79"/>
      <c r="AX382" s="79"/>
      <c r="AY382" s="79"/>
      <c r="AZ382" s="79"/>
      <c r="BA382">
        <v>6</v>
      </c>
      <c r="BB382" s="78" t="str">
        <f>REPLACE(INDEX(GroupVertices[Group],MATCH(Edges[[#This Row],[Vertex 1]],GroupVertices[Vertex],0)),1,1,"")</f>
        <v>3</v>
      </c>
      <c r="BC382" s="78" t="str">
        <f>REPLACE(INDEX(GroupVertices[Group],MATCH(Edges[[#This Row],[Vertex 2]],GroupVertices[Vertex],0)),1,1,"")</f>
        <v>3</v>
      </c>
      <c r="BD382" s="48">
        <v>1</v>
      </c>
      <c r="BE382" s="49">
        <v>4</v>
      </c>
      <c r="BF382" s="48">
        <v>0</v>
      </c>
      <c r="BG382" s="49">
        <v>0</v>
      </c>
      <c r="BH382" s="48">
        <v>0</v>
      </c>
      <c r="BI382" s="49">
        <v>0</v>
      </c>
      <c r="BJ382" s="48">
        <v>24</v>
      </c>
      <c r="BK382" s="49">
        <v>96</v>
      </c>
      <c r="BL382" s="48">
        <v>25</v>
      </c>
    </row>
    <row r="383" spans="1:64" ht="15">
      <c r="A383" s="64" t="s">
        <v>313</v>
      </c>
      <c r="B383" s="64" t="s">
        <v>411</v>
      </c>
      <c r="C383" s="65" t="s">
        <v>3919</v>
      </c>
      <c r="D383" s="66">
        <v>10</v>
      </c>
      <c r="E383" s="67" t="s">
        <v>136</v>
      </c>
      <c r="F383" s="68">
        <v>12</v>
      </c>
      <c r="G383" s="65"/>
      <c r="H383" s="69"/>
      <c r="I383" s="70"/>
      <c r="J383" s="70"/>
      <c r="K383" s="34" t="s">
        <v>65</v>
      </c>
      <c r="L383" s="77">
        <v>383</v>
      </c>
      <c r="M383" s="77"/>
      <c r="N383" s="72"/>
      <c r="O383" s="79" t="s">
        <v>419</v>
      </c>
      <c r="P383" s="81">
        <v>43745.684270833335</v>
      </c>
      <c r="Q383" s="79" t="s">
        <v>533</v>
      </c>
      <c r="R383" s="82" t="s">
        <v>588</v>
      </c>
      <c r="S383" s="79" t="s">
        <v>614</v>
      </c>
      <c r="T383" s="79" t="s">
        <v>636</v>
      </c>
      <c r="U383" s="79"/>
      <c r="V383" s="82" t="s">
        <v>762</v>
      </c>
      <c r="W383" s="81">
        <v>43745.684270833335</v>
      </c>
      <c r="X383" s="82" t="s">
        <v>907</v>
      </c>
      <c r="Y383" s="79"/>
      <c r="Z383" s="79"/>
      <c r="AA383" s="85" t="s">
        <v>1083</v>
      </c>
      <c r="AB383" s="79"/>
      <c r="AC383" s="79" t="b">
        <v>0</v>
      </c>
      <c r="AD383" s="79">
        <v>2</v>
      </c>
      <c r="AE383" s="85" t="s">
        <v>1166</v>
      </c>
      <c r="AF383" s="79" t="b">
        <v>0</v>
      </c>
      <c r="AG383" s="79" t="s">
        <v>1217</v>
      </c>
      <c r="AH383" s="79"/>
      <c r="AI383" s="85" t="s">
        <v>1166</v>
      </c>
      <c r="AJ383" s="79" t="b">
        <v>0</v>
      </c>
      <c r="AK383" s="79">
        <v>1</v>
      </c>
      <c r="AL383" s="85" t="s">
        <v>1166</v>
      </c>
      <c r="AM383" s="79" t="s">
        <v>1236</v>
      </c>
      <c r="AN383" s="79" t="b">
        <v>0</v>
      </c>
      <c r="AO383" s="85" t="s">
        <v>1083</v>
      </c>
      <c r="AP383" s="79" t="s">
        <v>176</v>
      </c>
      <c r="AQ383" s="79">
        <v>0</v>
      </c>
      <c r="AR383" s="79">
        <v>0</v>
      </c>
      <c r="AS383" s="79"/>
      <c r="AT383" s="79"/>
      <c r="AU383" s="79"/>
      <c r="AV383" s="79"/>
      <c r="AW383" s="79"/>
      <c r="AX383" s="79"/>
      <c r="AY383" s="79"/>
      <c r="AZ383" s="79"/>
      <c r="BA383">
        <v>6</v>
      </c>
      <c r="BB383" s="78" t="str">
        <f>REPLACE(INDEX(GroupVertices[Group],MATCH(Edges[[#This Row],[Vertex 1]],GroupVertices[Vertex],0)),1,1,"")</f>
        <v>3</v>
      </c>
      <c r="BC383" s="78" t="str">
        <f>REPLACE(INDEX(GroupVertices[Group],MATCH(Edges[[#This Row],[Vertex 2]],GroupVertices[Vertex],0)),1,1,"")</f>
        <v>3</v>
      </c>
      <c r="BD383" s="48">
        <v>1</v>
      </c>
      <c r="BE383" s="49">
        <v>4</v>
      </c>
      <c r="BF383" s="48">
        <v>0</v>
      </c>
      <c r="BG383" s="49">
        <v>0</v>
      </c>
      <c r="BH383" s="48">
        <v>0</v>
      </c>
      <c r="BI383" s="49">
        <v>0</v>
      </c>
      <c r="BJ383" s="48">
        <v>24</v>
      </c>
      <c r="BK383" s="49">
        <v>96</v>
      </c>
      <c r="BL383" s="48">
        <v>25</v>
      </c>
    </row>
    <row r="384" spans="1:64" ht="15">
      <c r="A384" s="64" t="s">
        <v>314</v>
      </c>
      <c r="B384" s="64" t="s">
        <v>411</v>
      </c>
      <c r="C384" s="65" t="s">
        <v>3915</v>
      </c>
      <c r="D384" s="66">
        <v>3</v>
      </c>
      <c r="E384" s="67" t="s">
        <v>132</v>
      </c>
      <c r="F384" s="68">
        <v>35</v>
      </c>
      <c r="G384" s="65"/>
      <c r="H384" s="69"/>
      <c r="I384" s="70"/>
      <c r="J384" s="70"/>
      <c r="K384" s="34" t="s">
        <v>65</v>
      </c>
      <c r="L384" s="77">
        <v>384</v>
      </c>
      <c r="M384" s="77"/>
      <c r="N384" s="72"/>
      <c r="O384" s="79" t="s">
        <v>419</v>
      </c>
      <c r="P384" s="81">
        <v>43745.704884259256</v>
      </c>
      <c r="Q384" s="79" t="s">
        <v>550</v>
      </c>
      <c r="R384" s="79"/>
      <c r="S384" s="79"/>
      <c r="T384" s="79" t="s">
        <v>645</v>
      </c>
      <c r="U384" s="79"/>
      <c r="V384" s="82" t="s">
        <v>763</v>
      </c>
      <c r="W384" s="81">
        <v>43745.704884259256</v>
      </c>
      <c r="X384" s="82" t="s">
        <v>930</v>
      </c>
      <c r="Y384" s="79"/>
      <c r="Z384" s="79"/>
      <c r="AA384" s="85" t="s">
        <v>1106</v>
      </c>
      <c r="AB384" s="85" t="s">
        <v>1108</v>
      </c>
      <c r="AC384" s="79" t="b">
        <v>0</v>
      </c>
      <c r="AD384" s="79">
        <v>0</v>
      </c>
      <c r="AE384" s="85" t="s">
        <v>1204</v>
      </c>
      <c r="AF384" s="79" t="b">
        <v>0</v>
      </c>
      <c r="AG384" s="79" t="s">
        <v>1219</v>
      </c>
      <c r="AH384" s="79"/>
      <c r="AI384" s="85" t="s">
        <v>1166</v>
      </c>
      <c r="AJ384" s="79" t="b">
        <v>0</v>
      </c>
      <c r="AK384" s="79">
        <v>0</v>
      </c>
      <c r="AL384" s="85" t="s">
        <v>1166</v>
      </c>
      <c r="AM384" s="79" t="s">
        <v>1232</v>
      </c>
      <c r="AN384" s="79" t="b">
        <v>0</v>
      </c>
      <c r="AO384" s="85" t="s">
        <v>1108</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3</v>
      </c>
      <c r="BD384" s="48">
        <v>0</v>
      </c>
      <c r="BE384" s="49">
        <v>0</v>
      </c>
      <c r="BF384" s="48">
        <v>0</v>
      </c>
      <c r="BG384" s="49">
        <v>0</v>
      </c>
      <c r="BH384" s="48">
        <v>0</v>
      </c>
      <c r="BI384" s="49">
        <v>0</v>
      </c>
      <c r="BJ384" s="48">
        <v>34</v>
      </c>
      <c r="BK384" s="49">
        <v>100</v>
      </c>
      <c r="BL384" s="48">
        <v>34</v>
      </c>
    </row>
    <row r="385" spans="1:64" ht="15">
      <c r="A385" s="64" t="s">
        <v>271</v>
      </c>
      <c r="B385" s="64" t="s">
        <v>332</v>
      </c>
      <c r="C385" s="65" t="s">
        <v>3917</v>
      </c>
      <c r="D385" s="66">
        <v>6.5</v>
      </c>
      <c r="E385" s="67" t="s">
        <v>136</v>
      </c>
      <c r="F385" s="68">
        <v>23.5</v>
      </c>
      <c r="G385" s="65"/>
      <c r="H385" s="69"/>
      <c r="I385" s="70"/>
      <c r="J385" s="70"/>
      <c r="K385" s="34" t="s">
        <v>65</v>
      </c>
      <c r="L385" s="77">
        <v>385</v>
      </c>
      <c r="M385" s="77"/>
      <c r="N385" s="72"/>
      <c r="O385" s="79" t="s">
        <v>419</v>
      </c>
      <c r="P385" s="81">
        <v>43426.339907407404</v>
      </c>
      <c r="Q385" s="79" t="s">
        <v>553</v>
      </c>
      <c r="R385" s="82" t="s">
        <v>599</v>
      </c>
      <c r="S385" s="79" t="s">
        <v>604</v>
      </c>
      <c r="T385" s="79" t="s">
        <v>647</v>
      </c>
      <c r="U385" s="79"/>
      <c r="V385" s="82" t="s">
        <v>722</v>
      </c>
      <c r="W385" s="81">
        <v>43426.339907407404</v>
      </c>
      <c r="X385" s="82" t="s">
        <v>933</v>
      </c>
      <c r="Y385" s="79"/>
      <c r="Z385" s="79"/>
      <c r="AA385" s="85" t="s">
        <v>1109</v>
      </c>
      <c r="AB385" s="79"/>
      <c r="AC385" s="79" t="b">
        <v>0</v>
      </c>
      <c r="AD385" s="79">
        <v>17</v>
      </c>
      <c r="AE385" s="85" t="s">
        <v>1166</v>
      </c>
      <c r="AF385" s="79" t="b">
        <v>1</v>
      </c>
      <c r="AG385" s="79" t="s">
        <v>1224</v>
      </c>
      <c r="AH385" s="79"/>
      <c r="AI385" s="85" t="s">
        <v>1230</v>
      </c>
      <c r="AJ385" s="79" t="b">
        <v>0</v>
      </c>
      <c r="AK385" s="79">
        <v>9</v>
      </c>
      <c r="AL385" s="85" t="s">
        <v>1166</v>
      </c>
      <c r="AM385" s="79" t="s">
        <v>1238</v>
      </c>
      <c r="AN385" s="79" t="b">
        <v>0</v>
      </c>
      <c r="AO385" s="85" t="s">
        <v>1109</v>
      </c>
      <c r="AP385" s="79" t="s">
        <v>1247</v>
      </c>
      <c r="AQ385" s="79">
        <v>0</v>
      </c>
      <c r="AR385" s="79">
        <v>0</v>
      </c>
      <c r="AS385" s="79"/>
      <c r="AT385" s="79"/>
      <c r="AU385" s="79"/>
      <c r="AV385" s="79"/>
      <c r="AW385" s="79"/>
      <c r="AX385" s="79"/>
      <c r="AY385" s="79"/>
      <c r="AZ385" s="79"/>
      <c r="BA385">
        <v>3</v>
      </c>
      <c r="BB385" s="78" t="str">
        <f>REPLACE(INDEX(GroupVertices[Group],MATCH(Edges[[#This Row],[Vertex 1]],GroupVertices[Vertex],0)),1,1,"")</f>
        <v>4</v>
      </c>
      <c r="BC385" s="78" t="str">
        <f>REPLACE(INDEX(GroupVertices[Group],MATCH(Edges[[#This Row],[Vertex 2]],GroupVertices[Vertex],0)),1,1,"")</f>
        <v>4</v>
      </c>
      <c r="BD385" s="48">
        <v>0</v>
      </c>
      <c r="BE385" s="49">
        <v>0</v>
      </c>
      <c r="BF385" s="48">
        <v>0</v>
      </c>
      <c r="BG385" s="49">
        <v>0</v>
      </c>
      <c r="BH385" s="48">
        <v>0</v>
      </c>
      <c r="BI385" s="49">
        <v>0</v>
      </c>
      <c r="BJ385" s="48">
        <v>44</v>
      </c>
      <c r="BK385" s="49">
        <v>100</v>
      </c>
      <c r="BL385" s="48">
        <v>44</v>
      </c>
    </row>
    <row r="386" spans="1:64" ht="15">
      <c r="A386" s="64" t="s">
        <v>271</v>
      </c>
      <c r="B386" s="64" t="s">
        <v>332</v>
      </c>
      <c r="C386" s="65" t="s">
        <v>3917</v>
      </c>
      <c r="D386" s="66">
        <v>6.5</v>
      </c>
      <c r="E386" s="67" t="s">
        <v>136</v>
      </c>
      <c r="F386" s="68">
        <v>23.5</v>
      </c>
      <c r="G386" s="65"/>
      <c r="H386" s="69"/>
      <c r="I386" s="70"/>
      <c r="J386" s="70"/>
      <c r="K386" s="34" t="s">
        <v>65</v>
      </c>
      <c r="L386" s="77">
        <v>386</v>
      </c>
      <c r="M386" s="77"/>
      <c r="N386" s="72"/>
      <c r="O386" s="79" t="s">
        <v>419</v>
      </c>
      <c r="P386" s="81">
        <v>43740.73174768518</v>
      </c>
      <c r="Q386" s="79" t="s">
        <v>487</v>
      </c>
      <c r="R386" s="82" t="s">
        <v>584</v>
      </c>
      <c r="S386" s="79" t="s">
        <v>610</v>
      </c>
      <c r="T386" s="79"/>
      <c r="U386" s="79"/>
      <c r="V386" s="82" t="s">
        <v>722</v>
      </c>
      <c r="W386" s="81">
        <v>43740.73174768518</v>
      </c>
      <c r="X386" s="82" t="s">
        <v>846</v>
      </c>
      <c r="Y386" s="79"/>
      <c r="Z386" s="79"/>
      <c r="AA386" s="85" t="s">
        <v>1022</v>
      </c>
      <c r="AB386" s="85" t="s">
        <v>1021</v>
      </c>
      <c r="AC386" s="79" t="b">
        <v>0</v>
      </c>
      <c r="AD386" s="79">
        <v>1</v>
      </c>
      <c r="AE386" s="85" t="s">
        <v>1191</v>
      </c>
      <c r="AF386" s="79" t="b">
        <v>0</v>
      </c>
      <c r="AG386" s="79" t="s">
        <v>1224</v>
      </c>
      <c r="AH386" s="79"/>
      <c r="AI386" s="85" t="s">
        <v>1166</v>
      </c>
      <c r="AJ386" s="79" t="b">
        <v>0</v>
      </c>
      <c r="AK386" s="79">
        <v>0</v>
      </c>
      <c r="AL386" s="85" t="s">
        <v>1166</v>
      </c>
      <c r="AM386" s="79" t="s">
        <v>1238</v>
      </c>
      <c r="AN386" s="79" t="b">
        <v>0</v>
      </c>
      <c r="AO386" s="85" t="s">
        <v>1021</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4</v>
      </c>
      <c r="BC386" s="78" t="str">
        <f>REPLACE(INDEX(GroupVertices[Group],MATCH(Edges[[#This Row],[Vertex 2]],GroupVertices[Vertex],0)),1,1,"")</f>
        <v>4</v>
      </c>
      <c r="BD386" s="48"/>
      <c r="BE386" s="49"/>
      <c r="BF386" s="48"/>
      <c r="BG386" s="49"/>
      <c r="BH386" s="48"/>
      <c r="BI386" s="49"/>
      <c r="BJ386" s="48"/>
      <c r="BK386" s="49"/>
      <c r="BL386" s="48"/>
    </row>
    <row r="387" spans="1:64" ht="15">
      <c r="A387" s="64" t="s">
        <v>271</v>
      </c>
      <c r="B387" s="64" t="s">
        <v>332</v>
      </c>
      <c r="C387" s="65" t="s">
        <v>3917</v>
      </c>
      <c r="D387" s="66">
        <v>6.5</v>
      </c>
      <c r="E387" s="67" t="s">
        <v>136</v>
      </c>
      <c r="F387" s="68">
        <v>23.5</v>
      </c>
      <c r="G387" s="65"/>
      <c r="H387" s="69"/>
      <c r="I387" s="70"/>
      <c r="J387" s="70"/>
      <c r="K387" s="34" t="s">
        <v>65</v>
      </c>
      <c r="L387" s="77">
        <v>387</v>
      </c>
      <c r="M387" s="77"/>
      <c r="N387" s="72"/>
      <c r="O387" s="79" t="s">
        <v>419</v>
      </c>
      <c r="P387" s="81">
        <v>43740.79498842593</v>
      </c>
      <c r="Q387" s="79" t="s">
        <v>488</v>
      </c>
      <c r="R387" s="79"/>
      <c r="S387" s="79"/>
      <c r="T387" s="79"/>
      <c r="U387" s="79"/>
      <c r="V387" s="82" t="s">
        <v>722</v>
      </c>
      <c r="W387" s="81">
        <v>43740.79498842593</v>
      </c>
      <c r="X387" s="82" t="s">
        <v>847</v>
      </c>
      <c r="Y387" s="79"/>
      <c r="Z387" s="79"/>
      <c r="AA387" s="85" t="s">
        <v>1023</v>
      </c>
      <c r="AB387" s="85" t="s">
        <v>1024</v>
      </c>
      <c r="AC387" s="79" t="b">
        <v>0</v>
      </c>
      <c r="AD387" s="79">
        <v>2</v>
      </c>
      <c r="AE387" s="85" t="s">
        <v>1190</v>
      </c>
      <c r="AF387" s="79" t="b">
        <v>0</v>
      </c>
      <c r="AG387" s="79" t="s">
        <v>1224</v>
      </c>
      <c r="AH387" s="79"/>
      <c r="AI387" s="85" t="s">
        <v>1166</v>
      </c>
      <c r="AJ387" s="79" t="b">
        <v>0</v>
      </c>
      <c r="AK387" s="79">
        <v>0</v>
      </c>
      <c r="AL387" s="85" t="s">
        <v>1166</v>
      </c>
      <c r="AM387" s="79" t="s">
        <v>1238</v>
      </c>
      <c r="AN387" s="79" t="b">
        <v>0</v>
      </c>
      <c r="AO387" s="85" t="s">
        <v>1024</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4</v>
      </c>
      <c r="BC387" s="78" t="str">
        <f>REPLACE(INDEX(GroupVertices[Group],MATCH(Edges[[#This Row],[Vertex 2]],GroupVertices[Vertex],0)),1,1,"")</f>
        <v>4</v>
      </c>
      <c r="BD387" s="48"/>
      <c r="BE387" s="49"/>
      <c r="BF387" s="48"/>
      <c r="BG387" s="49"/>
      <c r="BH387" s="48"/>
      <c r="BI387" s="49"/>
      <c r="BJ387" s="48"/>
      <c r="BK387" s="49"/>
      <c r="BL387" s="48"/>
    </row>
    <row r="388" spans="1:64" ht="15">
      <c r="A388" s="64" t="s">
        <v>313</v>
      </c>
      <c r="B388" s="64" t="s">
        <v>271</v>
      </c>
      <c r="C388" s="65" t="s">
        <v>3919</v>
      </c>
      <c r="D388" s="66">
        <v>10</v>
      </c>
      <c r="E388" s="67" t="s">
        <v>136</v>
      </c>
      <c r="F388" s="68">
        <v>12</v>
      </c>
      <c r="G388" s="65"/>
      <c r="H388" s="69"/>
      <c r="I388" s="70"/>
      <c r="J388" s="70"/>
      <c r="K388" s="34" t="s">
        <v>65</v>
      </c>
      <c r="L388" s="77">
        <v>388</v>
      </c>
      <c r="M388" s="77"/>
      <c r="N388" s="72"/>
      <c r="O388" s="79" t="s">
        <v>419</v>
      </c>
      <c r="P388" s="81">
        <v>43741.07114583333</v>
      </c>
      <c r="Q388" s="79" t="s">
        <v>551</v>
      </c>
      <c r="R388" s="82" t="s">
        <v>598</v>
      </c>
      <c r="S388" s="79" t="s">
        <v>614</v>
      </c>
      <c r="T388" s="79" t="s">
        <v>646</v>
      </c>
      <c r="U388" s="79"/>
      <c r="V388" s="82" t="s">
        <v>762</v>
      </c>
      <c r="W388" s="81">
        <v>43741.07114583333</v>
      </c>
      <c r="X388" s="82" t="s">
        <v>931</v>
      </c>
      <c r="Y388" s="79"/>
      <c r="Z388" s="79"/>
      <c r="AA388" s="85" t="s">
        <v>1107</v>
      </c>
      <c r="AB388" s="79"/>
      <c r="AC388" s="79" t="b">
        <v>0</v>
      </c>
      <c r="AD388" s="79">
        <v>1</v>
      </c>
      <c r="AE388" s="85" t="s">
        <v>1166</v>
      </c>
      <c r="AF388" s="79" t="b">
        <v>0</v>
      </c>
      <c r="AG388" s="79" t="s">
        <v>1217</v>
      </c>
      <c r="AH388" s="79"/>
      <c r="AI388" s="85" t="s">
        <v>1166</v>
      </c>
      <c r="AJ388" s="79" t="b">
        <v>0</v>
      </c>
      <c r="AK388" s="79">
        <v>0</v>
      </c>
      <c r="AL388" s="85" t="s">
        <v>1166</v>
      </c>
      <c r="AM388" s="79" t="s">
        <v>1236</v>
      </c>
      <c r="AN388" s="79" t="b">
        <v>0</v>
      </c>
      <c r="AO388" s="85" t="s">
        <v>1107</v>
      </c>
      <c r="AP388" s="79" t="s">
        <v>176</v>
      </c>
      <c r="AQ388" s="79">
        <v>0</v>
      </c>
      <c r="AR388" s="79">
        <v>0</v>
      </c>
      <c r="AS388" s="79"/>
      <c r="AT388" s="79"/>
      <c r="AU388" s="79"/>
      <c r="AV388" s="79"/>
      <c r="AW388" s="79"/>
      <c r="AX388" s="79"/>
      <c r="AY388" s="79"/>
      <c r="AZ388" s="79"/>
      <c r="BA388">
        <v>6</v>
      </c>
      <c r="BB388" s="78" t="str">
        <f>REPLACE(INDEX(GroupVertices[Group],MATCH(Edges[[#This Row],[Vertex 1]],GroupVertices[Vertex],0)),1,1,"")</f>
        <v>3</v>
      </c>
      <c r="BC388" s="78" t="str">
        <f>REPLACE(INDEX(GroupVertices[Group],MATCH(Edges[[#This Row],[Vertex 2]],GroupVertices[Vertex],0)),1,1,"")</f>
        <v>4</v>
      </c>
      <c r="BD388" s="48"/>
      <c r="BE388" s="49"/>
      <c r="BF388" s="48"/>
      <c r="BG388" s="49"/>
      <c r="BH388" s="48"/>
      <c r="BI388" s="49"/>
      <c r="BJ388" s="48"/>
      <c r="BK388" s="49"/>
      <c r="BL388" s="48"/>
    </row>
    <row r="389" spans="1:64" ht="15">
      <c r="A389" s="64" t="s">
        <v>313</v>
      </c>
      <c r="B389" s="64" t="s">
        <v>271</v>
      </c>
      <c r="C389" s="65" t="s">
        <v>3919</v>
      </c>
      <c r="D389" s="66">
        <v>10</v>
      </c>
      <c r="E389" s="67" t="s">
        <v>136</v>
      </c>
      <c r="F389" s="68">
        <v>12</v>
      </c>
      <c r="G389" s="65"/>
      <c r="H389" s="69"/>
      <c r="I389" s="70"/>
      <c r="J389" s="70"/>
      <c r="K389" s="34" t="s">
        <v>65</v>
      </c>
      <c r="L389" s="77">
        <v>389</v>
      </c>
      <c r="M389" s="77"/>
      <c r="N389" s="72"/>
      <c r="O389" s="79" t="s">
        <v>419</v>
      </c>
      <c r="P389" s="81">
        <v>43743.09135416667</v>
      </c>
      <c r="Q389" s="79" t="s">
        <v>532</v>
      </c>
      <c r="R389" s="82" t="s">
        <v>594</v>
      </c>
      <c r="S389" s="79" t="s">
        <v>614</v>
      </c>
      <c r="T389" s="79" t="s">
        <v>636</v>
      </c>
      <c r="U389" s="79"/>
      <c r="V389" s="82" t="s">
        <v>762</v>
      </c>
      <c r="W389" s="81">
        <v>43743.09135416667</v>
      </c>
      <c r="X389" s="82" t="s">
        <v>904</v>
      </c>
      <c r="Y389" s="79"/>
      <c r="Z389" s="79"/>
      <c r="AA389" s="85" t="s">
        <v>1080</v>
      </c>
      <c r="AB389" s="79"/>
      <c r="AC389" s="79" t="b">
        <v>0</v>
      </c>
      <c r="AD389" s="79">
        <v>0</v>
      </c>
      <c r="AE389" s="85" t="s">
        <v>1166</v>
      </c>
      <c r="AF389" s="79" t="b">
        <v>0</v>
      </c>
      <c r="AG389" s="79" t="s">
        <v>1217</v>
      </c>
      <c r="AH389" s="79"/>
      <c r="AI389" s="85" t="s">
        <v>1166</v>
      </c>
      <c r="AJ389" s="79" t="b">
        <v>0</v>
      </c>
      <c r="AK389" s="79">
        <v>1</v>
      </c>
      <c r="AL389" s="85" t="s">
        <v>1166</v>
      </c>
      <c r="AM389" s="79" t="s">
        <v>1236</v>
      </c>
      <c r="AN389" s="79" t="b">
        <v>0</v>
      </c>
      <c r="AO389" s="85" t="s">
        <v>1080</v>
      </c>
      <c r="AP389" s="79" t="s">
        <v>176</v>
      </c>
      <c r="AQ389" s="79">
        <v>0</v>
      </c>
      <c r="AR389" s="79">
        <v>0</v>
      </c>
      <c r="AS389" s="79"/>
      <c r="AT389" s="79"/>
      <c r="AU389" s="79"/>
      <c r="AV389" s="79"/>
      <c r="AW389" s="79"/>
      <c r="AX389" s="79"/>
      <c r="AY389" s="79"/>
      <c r="AZ389" s="79"/>
      <c r="BA389">
        <v>6</v>
      </c>
      <c r="BB389" s="78" t="str">
        <f>REPLACE(INDEX(GroupVertices[Group],MATCH(Edges[[#This Row],[Vertex 1]],GroupVertices[Vertex],0)),1,1,"")</f>
        <v>3</v>
      </c>
      <c r="BC389" s="78" t="str">
        <f>REPLACE(INDEX(GroupVertices[Group],MATCH(Edges[[#This Row],[Vertex 2]],GroupVertices[Vertex],0)),1,1,"")</f>
        <v>4</v>
      </c>
      <c r="BD389" s="48"/>
      <c r="BE389" s="49"/>
      <c r="BF389" s="48"/>
      <c r="BG389" s="49"/>
      <c r="BH389" s="48"/>
      <c r="BI389" s="49"/>
      <c r="BJ389" s="48"/>
      <c r="BK389" s="49"/>
      <c r="BL389" s="48"/>
    </row>
    <row r="390" spans="1:64" ht="15">
      <c r="A390" s="64" t="s">
        <v>313</v>
      </c>
      <c r="B390" s="64" t="s">
        <v>271</v>
      </c>
      <c r="C390" s="65" t="s">
        <v>3919</v>
      </c>
      <c r="D390" s="66">
        <v>10</v>
      </c>
      <c r="E390" s="67" t="s">
        <v>136</v>
      </c>
      <c r="F390" s="68">
        <v>12</v>
      </c>
      <c r="G390" s="65"/>
      <c r="H390" s="69"/>
      <c r="I390" s="70"/>
      <c r="J390" s="70"/>
      <c r="K390" s="34" t="s">
        <v>65</v>
      </c>
      <c r="L390" s="77">
        <v>390</v>
      </c>
      <c r="M390" s="77"/>
      <c r="N390" s="72"/>
      <c r="O390" s="79" t="s">
        <v>419</v>
      </c>
      <c r="P390" s="81">
        <v>43743.09150462963</v>
      </c>
      <c r="Q390" s="79" t="s">
        <v>533</v>
      </c>
      <c r="R390" s="82" t="s">
        <v>588</v>
      </c>
      <c r="S390" s="79" t="s">
        <v>614</v>
      </c>
      <c r="T390" s="79" t="s">
        <v>636</v>
      </c>
      <c r="U390" s="79"/>
      <c r="V390" s="82" t="s">
        <v>762</v>
      </c>
      <c r="W390" s="81">
        <v>43743.09150462963</v>
      </c>
      <c r="X390" s="82" t="s">
        <v>905</v>
      </c>
      <c r="Y390" s="79"/>
      <c r="Z390" s="79"/>
      <c r="AA390" s="85" t="s">
        <v>1081</v>
      </c>
      <c r="AB390" s="79"/>
      <c r="AC390" s="79" t="b">
        <v>0</v>
      </c>
      <c r="AD390" s="79">
        <v>1</v>
      </c>
      <c r="AE390" s="85" t="s">
        <v>1166</v>
      </c>
      <c r="AF390" s="79" t="b">
        <v>0</v>
      </c>
      <c r="AG390" s="79" t="s">
        <v>1217</v>
      </c>
      <c r="AH390" s="79"/>
      <c r="AI390" s="85" t="s">
        <v>1166</v>
      </c>
      <c r="AJ390" s="79" t="b">
        <v>0</v>
      </c>
      <c r="AK390" s="79">
        <v>2</v>
      </c>
      <c r="AL390" s="85" t="s">
        <v>1166</v>
      </c>
      <c r="AM390" s="79" t="s">
        <v>1236</v>
      </c>
      <c r="AN390" s="79" t="b">
        <v>0</v>
      </c>
      <c r="AO390" s="85" t="s">
        <v>1081</v>
      </c>
      <c r="AP390" s="79" t="s">
        <v>176</v>
      </c>
      <c r="AQ390" s="79">
        <v>0</v>
      </c>
      <c r="AR390" s="79">
        <v>0</v>
      </c>
      <c r="AS390" s="79"/>
      <c r="AT390" s="79"/>
      <c r="AU390" s="79"/>
      <c r="AV390" s="79"/>
      <c r="AW390" s="79"/>
      <c r="AX390" s="79"/>
      <c r="AY390" s="79"/>
      <c r="AZ390" s="79"/>
      <c r="BA390">
        <v>6</v>
      </c>
      <c r="BB390" s="78" t="str">
        <f>REPLACE(INDEX(GroupVertices[Group],MATCH(Edges[[#This Row],[Vertex 1]],GroupVertices[Vertex],0)),1,1,"")</f>
        <v>3</v>
      </c>
      <c r="BC390" s="78" t="str">
        <f>REPLACE(INDEX(GroupVertices[Group],MATCH(Edges[[#This Row],[Vertex 2]],GroupVertices[Vertex],0)),1,1,"")</f>
        <v>4</v>
      </c>
      <c r="BD390" s="48"/>
      <c r="BE390" s="49"/>
      <c r="BF390" s="48"/>
      <c r="BG390" s="49"/>
      <c r="BH390" s="48"/>
      <c r="BI390" s="49"/>
      <c r="BJ390" s="48"/>
      <c r="BK390" s="49"/>
      <c r="BL390" s="48"/>
    </row>
    <row r="391" spans="1:64" ht="15">
      <c r="A391" s="64" t="s">
        <v>313</v>
      </c>
      <c r="B391" s="64" t="s">
        <v>271</v>
      </c>
      <c r="C391" s="65" t="s">
        <v>3919</v>
      </c>
      <c r="D391" s="66">
        <v>10</v>
      </c>
      <c r="E391" s="67" t="s">
        <v>136</v>
      </c>
      <c r="F391" s="68">
        <v>12</v>
      </c>
      <c r="G391" s="65"/>
      <c r="H391" s="69"/>
      <c r="I391" s="70"/>
      <c r="J391" s="70"/>
      <c r="K391" s="34" t="s">
        <v>65</v>
      </c>
      <c r="L391" s="77">
        <v>391</v>
      </c>
      <c r="M391" s="77"/>
      <c r="N391" s="72"/>
      <c r="O391" s="79" t="s">
        <v>419</v>
      </c>
      <c r="P391" s="81">
        <v>43745.68400462963</v>
      </c>
      <c r="Q391" s="79" t="s">
        <v>552</v>
      </c>
      <c r="R391" s="82" t="s">
        <v>598</v>
      </c>
      <c r="S391" s="79" t="s">
        <v>614</v>
      </c>
      <c r="T391" s="79" t="s">
        <v>636</v>
      </c>
      <c r="U391" s="79"/>
      <c r="V391" s="82" t="s">
        <v>762</v>
      </c>
      <c r="W391" s="81">
        <v>43745.68400462963</v>
      </c>
      <c r="X391" s="82" t="s">
        <v>932</v>
      </c>
      <c r="Y391" s="79"/>
      <c r="Z391" s="79"/>
      <c r="AA391" s="85" t="s">
        <v>1108</v>
      </c>
      <c r="AB391" s="79"/>
      <c r="AC391" s="79" t="b">
        <v>0</v>
      </c>
      <c r="AD391" s="79">
        <v>2</v>
      </c>
      <c r="AE391" s="85" t="s">
        <v>1166</v>
      </c>
      <c r="AF391" s="79" t="b">
        <v>0</v>
      </c>
      <c r="AG391" s="79" t="s">
        <v>1217</v>
      </c>
      <c r="AH391" s="79"/>
      <c r="AI391" s="85" t="s">
        <v>1166</v>
      </c>
      <c r="AJ391" s="79" t="b">
        <v>0</v>
      </c>
      <c r="AK391" s="79">
        <v>1</v>
      </c>
      <c r="AL391" s="85" t="s">
        <v>1166</v>
      </c>
      <c r="AM391" s="79" t="s">
        <v>1236</v>
      </c>
      <c r="AN391" s="79" t="b">
        <v>0</v>
      </c>
      <c r="AO391" s="85" t="s">
        <v>1108</v>
      </c>
      <c r="AP391" s="79" t="s">
        <v>176</v>
      </c>
      <c r="AQ391" s="79">
        <v>0</v>
      </c>
      <c r="AR391" s="79">
        <v>0</v>
      </c>
      <c r="AS391" s="79"/>
      <c r="AT391" s="79"/>
      <c r="AU391" s="79"/>
      <c r="AV391" s="79"/>
      <c r="AW391" s="79"/>
      <c r="AX391" s="79"/>
      <c r="AY391" s="79"/>
      <c r="AZ391" s="79"/>
      <c r="BA391">
        <v>6</v>
      </c>
      <c r="BB391" s="78" t="str">
        <f>REPLACE(INDEX(GroupVertices[Group],MATCH(Edges[[#This Row],[Vertex 1]],GroupVertices[Vertex],0)),1,1,"")</f>
        <v>3</v>
      </c>
      <c r="BC391" s="78" t="str">
        <f>REPLACE(INDEX(GroupVertices[Group],MATCH(Edges[[#This Row],[Vertex 2]],GroupVertices[Vertex],0)),1,1,"")</f>
        <v>4</v>
      </c>
      <c r="BD391" s="48"/>
      <c r="BE391" s="49"/>
      <c r="BF391" s="48"/>
      <c r="BG391" s="49"/>
      <c r="BH391" s="48"/>
      <c r="BI391" s="49"/>
      <c r="BJ391" s="48"/>
      <c r="BK391" s="49"/>
      <c r="BL391" s="48"/>
    </row>
    <row r="392" spans="1:64" ht="15">
      <c r="A392" s="64" t="s">
        <v>313</v>
      </c>
      <c r="B392" s="64" t="s">
        <v>271</v>
      </c>
      <c r="C392" s="65" t="s">
        <v>3919</v>
      </c>
      <c r="D392" s="66">
        <v>10</v>
      </c>
      <c r="E392" s="67" t="s">
        <v>136</v>
      </c>
      <c r="F392" s="68">
        <v>12</v>
      </c>
      <c r="G392" s="65"/>
      <c r="H392" s="69"/>
      <c r="I392" s="70"/>
      <c r="J392" s="70"/>
      <c r="K392" s="34" t="s">
        <v>65</v>
      </c>
      <c r="L392" s="77">
        <v>392</v>
      </c>
      <c r="M392" s="77"/>
      <c r="N392" s="72"/>
      <c r="O392" s="79" t="s">
        <v>419</v>
      </c>
      <c r="P392" s="81">
        <v>43745.68414351852</v>
      </c>
      <c r="Q392" s="79" t="s">
        <v>532</v>
      </c>
      <c r="R392" s="82" t="s">
        <v>594</v>
      </c>
      <c r="S392" s="79" t="s">
        <v>614</v>
      </c>
      <c r="T392" s="79" t="s">
        <v>636</v>
      </c>
      <c r="U392" s="79"/>
      <c r="V392" s="82" t="s">
        <v>762</v>
      </c>
      <c r="W392" s="81">
        <v>43745.68414351852</v>
      </c>
      <c r="X392" s="82" t="s">
        <v>906</v>
      </c>
      <c r="Y392" s="79"/>
      <c r="Z392" s="79"/>
      <c r="AA392" s="85" t="s">
        <v>1082</v>
      </c>
      <c r="AB392" s="79"/>
      <c r="AC392" s="79" t="b">
        <v>0</v>
      </c>
      <c r="AD392" s="79">
        <v>2</v>
      </c>
      <c r="AE392" s="85" t="s">
        <v>1166</v>
      </c>
      <c r="AF392" s="79" t="b">
        <v>0</v>
      </c>
      <c r="AG392" s="79" t="s">
        <v>1217</v>
      </c>
      <c r="AH392" s="79"/>
      <c r="AI392" s="85" t="s">
        <v>1166</v>
      </c>
      <c r="AJ392" s="79" t="b">
        <v>0</v>
      </c>
      <c r="AK392" s="79">
        <v>1</v>
      </c>
      <c r="AL392" s="85" t="s">
        <v>1166</v>
      </c>
      <c r="AM392" s="79" t="s">
        <v>1236</v>
      </c>
      <c r="AN392" s="79" t="b">
        <v>0</v>
      </c>
      <c r="AO392" s="85" t="s">
        <v>1082</v>
      </c>
      <c r="AP392" s="79" t="s">
        <v>176</v>
      </c>
      <c r="AQ392" s="79">
        <v>0</v>
      </c>
      <c r="AR392" s="79">
        <v>0</v>
      </c>
      <c r="AS392" s="79"/>
      <c r="AT392" s="79"/>
      <c r="AU392" s="79"/>
      <c r="AV392" s="79"/>
      <c r="AW392" s="79"/>
      <c r="AX392" s="79"/>
      <c r="AY392" s="79"/>
      <c r="AZ392" s="79"/>
      <c r="BA392">
        <v>6</v>
      </c>
      <c r="BB392" s="78" t="str">
        <f>REPLACE(INDEX(GroupVertices[Group],MATCH(Edges[[#This Row],[Vertex 1]],GroupVertices[Vertex],0)),1,1,"")</f>
        <v>3</v>
      </c>
      <c r="BC392" s="78" t="str">
        <f>REPLACE(INDEX(GroupVertices[Group],MATCH(Edges[[#This Row],[Vertex 2]],GroupVertices[Vertex],0)),1,1,"")</f>
        <v>4</v>
      </c>
      <c r="BD392" s="48"/>
      <c r="BE392" s="49"/>
      <c r="BF392" s="48"/>
      <c r="BG392" s="49"/>
      <c r="BH392" s="48"/>
      <c r="BI392" s="49"/>
      <c r="BJ392" s="48"/>
      <c r="BK392" s="49"/>
      <c r="BL392" s="48"/>
    </row>
    <row r="393" spans="1:64" ht="15">
      <c r="A393" s="64" t="s">
        <v>313</v>
      </c>
      <c r="B393" s="64" t="s">
        <v>271</v>
      </c>
      <c r="C393" s="65" t="s">
        <v>3919</v>
      </c>
      <c r="D393" s="66">
        <v>10</v>
      </c>
      <c r="E393" s="67" t="s">
        <v>136</v>
      </c>
      <c r="F393" s="68">
        <v>12</v>
      </c>
      <c r="G393" s="65"/>
      <c r="H393" s="69"/>
      <c r="I393" s="70"/>
      <c r="J393" s="70"/>
      <c r="K393" s="34" t="s">
        <v>65</v>
      </c>
      <c r="L393" s="77">
        <v>393</v>
      </c>
      <c r="M393" s="77"/>
      <c r="N393" s="72"/>
      <c r="O393" s="79" t="s">
        <v>419</v>
      </c>
      <c r="P393" s="81">
        <v>43745.684270833335</v>
      </c>
      <c r="Q393" s="79" t="s">
        <v>533</v>
      </c>
      <c r="R393" s="82" t="s">
        <v>588</v>
      </c>
      <c r="S393" s="79" t="s">
        <v>614</v>
      </c>
      <c r="T393" s="79" t="s">
        <v>636</v>
      </c>
      <c r="U393" s="79"/>
      <c r="V393" s="82" t="s">
        <v>762</v>
      </c>
      <c r="W393" s="81">
        <v>43745.684270833335</v>
      </c>
      <c r="X393" s="82" t="s">
        <v>907</v>
      </c>
      <c r="Y393" s="79"/>
      <c r="Z393" s="79"/>
      <c r="AA393" s="85" t="s">
        <v>1083</v>
      </c>
      <c r="AB393" s="79"/>
      <c r="AC393" s="79" t="b">
        <v>0</v>
      </c>
      <c r="AD393" s="79">
        <v>2</v>
      </c>
      <c r="AE393" s="85" t="s">
        <v>1166</v>
      </c>
      <c r="AF393" s="79" t="b">
        <v>0</v>
      </c>
      <c r="AG393" s="79" t="s">
        <v>1217</v>
      </c>
      <c r="AH393" s="79"/>
      <c r="AI393" s="85" t="s">
        <v>1166</v>
      </c>
      <c r="AJ393" s="79" t="b">
        <v>0</v>
      </c>
      <c r="AK393" s="79">
        <v>1</v>
      </c>
      <c r="AL393" s="85" t="s">
        <v>1166</v>
      </c>
      <c r="AM393" s="79" t="s">
        <v>1236</v>
      </c>
      <c r="AN393" s="79" t="b">
        <v>0</v>
      </c>
      <c r="AO393" s="85" t="s">
        <v>1083</v>
      </c>
      <c r="AP393" s="79" t="s">
        <v>176</v>
      </c>
      <c r="AQ393" s="79">
        <v>0</v>
      </c>
      <c r="AR393" s="79">
        <v>0</v>
      </c>
      <c r="AS393" s="79"/>
      <c r="AT393" s="79"/>
      <c r="AU393" s="79"/>
      <c r="AV393" s="79"/>
      <c r="AW393" s="79"/>
      <c r="AX393" s="79"/>
      <c r="AY393" s="79"/>
      <c r="AZ393" s="79"/>
      <c r="BA393">
        <v>6</v>
      </c>
      <c r="BB393" s="78" t="str">
        <f>REPLACE(INDEX(GroupVertices[Group],MATCH(Edges[[#This Row],[Vertex 1]],GroupVertices[Vertex],0)),1,1,"")</f>
        <v>3</v>
      </c>
      <c r="BC393" s="78" t="str">
        <f>REPLACE(INDEX(GroupVertices[Group],MATCH(Edges[[#This Row],[Vertex 2]],GroupVertices[Vertex],0)),1,1,"")</f>
        <v>4</v>
      </c>
      <c r="BD393" s="48"/>
      <c r="BE393" s="49"/>
      <c r="BF393" s="48"/>
      <c r="BG393" s="49"/>
      <c r="BH393" s="48"/>
      <c r="BI393" s="49"/>
      <c r="BJ393" s="48"/>
      <c r="BK393" s="49"/>
      <c r="BL393" s="48"/>
    </row>
    <row r="394" spans="1:64" ht="15">
      <c r="A394" s="64" t="s">
        <v>314</v>
      </c>
      <c r="B394" s="64" t="s">
        <v>271</v>
      </c>
      <c r="C394" s="65" t="s">
        <v>3919</v>
      </c>
      <c r="D394" s="66">
        <v>10</v>
      </c>
      <c r="E394" s="67" t="s">
        <v>136</v>
      </c>
      <c r="F394" s="68">
        <v>12</v>
      </c>
      <c r="G394" s="65"/>
      <c r="H394" s="69"/>
      <c r="I394" s="70"/>
      <c r="J394" s="70"/>
      <c r="K394" s="34" t="s">
        <v>65</v>
      </c>
      <c r="L394" s="77">
        <v>394</v>
      </c>
      <c r="M394" s="77"/>
      <c r="N394" s="72"/>
      <c r="O394" s="79" t="s">
        <v>419</v>
      </c>
      <c r="P394" s="81">
        <v>43743.11148148148</v>
      </c>
      <c r="Q394" s="79" t="s">
        <v>502</v>
      </c>
      <c r="R394" s="82" t="s">
        <v>588</v>
      </c>
      <c r="S394" s="79" t="s">
        <v>614</v>
      </c>
      <c r="T394" s="79"/>
      <c r="U394" s="79"/>
      <c r="V394" s="82" t="s">
        <v>763</v>
      </c>
      <c r="W394" s="81">
        <v>43743.11148148148</v>
      </c>
      <c r="X394" s="82" t="s">
        <v>924</v>
      </c>
      <c r="Y394" s="79"/>
      <c r="Z394" s="79"/>
      <c r="AA394" s="85" t="s">
        <v>1100</v>
      </c>
      <c r="AB394" s="79"/>
      <c r="AC394" s="79" t="b">
        <v>0</v>
      </c>
      <c r="AD394" s="79">
        <v>0</v>
      </c>
      <c r="AE394" s="85" t="s">
        <v>1166</v>
      </c>
      <c r="AF394" s="79" t="b">
        <v>0</v>
      </c>
      <c r="AG394" s="79" t="s">
        <v>1217</v>
      </c>
      <c r="AH394" s="79"/>
      <c r="AI394" s="85" t="s">
        <v>1166</v>
      </c>
      <c r="AJ394" s="79" t="b">
        <v>0</v>
      </c>
      <c r="AK394" s="79">
        <v>2</v>
      </c>
      <c r="AL394" s="85" t="s">
        <v>1081</v>
      </c>
      <c r="AM394" s="79" t="s">
        <v>1232</v>
      </c>
      <c r="AN394" s="79" t="b">
        <v>0</v>
      </c>
      <c r="AO394" s="85" t="s">
        <v>1081</v>
      </c>
      <c r="AP394" s="79" t="s">
        <v>176</v>
      </c>
      <c r="AQ394" s="79">
        <v>0</v>
      </c>
      <c r="AR394" s="79">
        <v>0</v>
      </c>
      <c r="AS394" s="79"/>
      <c r="AT394" s="79"/>
      <c r="AU394" s="79"/>
      <c r="AV394" s="79"/>
      <c r="AW394" s="79"/>
      <c r="AX394" s="79"/>
      <c r="AY394" s="79"/>
      <c r="AZ394" s="79"/>
      <c r="BA394">
        <v>5</v>
      </c>
      <c r="BB394" s="78" t="str">
        <f>REPLACE(INDEX(GroupVertices[Group],MATCH(Edges[[#This Row],[Vertex 1]],GroupVertices[Vertex],0)),1,1,"")</f>
        <v>1</v>
      </c>
      <c r="BC394" s="78" t="str">
        <f>REPLACE(INDEX(GroupVertices[Group],MATCH(Edges[[#This Row],[Vertex 2]],GroupVertices[Vertex],0)),1,1,"")</f>
        <v>4</v>
      </c>
      <c r="BD394" s="48"/>
      <c r="BE394" s="49"/>
      <c r="BF394" s="48"/>
      <c r="BG394" s="49"/>
      <c r="BH394" s="48"/>
      <c r="BI394" s="49"/>
      <c r="BJ394" s="48"/>
      <c r="BK394" s="49"/>
      <c r="BL394" s="48"/>
    </row>
    <row r="395" spans="1:64" ht="15">
      <c r="A395" s="64" t="s">
        <v>314</v>
      </c>
      <c r="B395" s="64" t="s">
        <v>271</v>
      </c>
      <c r="C395" s="65" t="s">
        <v>3919</v>
      </c>
      <c r="D395" s="66">
        <v>10</v>
      </c>
      <c r="E395" s="67" t="s">
        <v>136</v>
      </c>
      <c r="F395" s="68">
        <v>12</v>
      </c>
      <c r="G395" s="65"/>
      <c r="H395" s="69"/>
      <c r="I395" s="70"/>
      <c r="J395" s="70"/>
      <c r="K395" s="34" t="s">
        <v>65</v>
      </c>
      <c r="L395" s="77">
        <v>395</v>
      </c>
      <c r="M395" s="77"/>
      <c r="N395" s="72"/>
      <c r="O395" s="79" t="s">
        <v>419</v>
      </c>
      <c r="P395" s="81">
        <v>43743.11150462963</v>
      </c>
      <c r="Q395" s="79" t="s">
        <v>544</v>
      </c>
      <c r="R395" s="82" t="s">
        <v>594</v>
      </c>
      <c r="S395" s="79" t="s">
        <v>614</v>
      </c>
      <c r="T395" s="79"/>
      <c r="U395" s="79"/>
      <c r="V395" s="82" t="s">
        <v>763</v>
      </c>
      <c r="W395" s="81">
        <v>43743.11150462963</v>
      </c>
      <c r="X395" s="82" t="s">
        <v>925</v>
      </c>
      <c r="Y395" s="79"/>
      <c r="Z395" s="79"/>
      <c r="AA395" s="85" t="s">
        <v>1101</v>
      </c>
      <c r="AB395" s="79"/>
      <c r="AC395" s="79" t="b">
        <v>0</v>
      </c>
      <c r="AD395" s="79">
        <v>0</v>
      </c>
      <c r="AE395" s="85" t="s">
        <v>1166</v>
      </c>
      <c r="AF395" s="79" t="b">
        <v>0</v>
      </c>
      <c r="AG395" s="79" t="s">
        <v>1217</v>
      </c>
      <c r="AH395" s="79"/>
      <c r="AI395" s="85" t="s">
        <v>1166</v>
      </c>
      <c r="AJ395" s="79" t="b">
        <v>0</v>
      </c>
      <c r="AK395" s="79">
        <v>1</v>
      </c>
      <c r="AL395" s="85" t="s">
        <v>1080</v>
      </c>
      <c r="AM395" s="79" t="s">
        <v>1232</v>
      </c>
      <c r="AN395" s="79" t="b">
        <v>0</v>
      </c>
      <c r="AO395" s="85" t="s">
        <v>1080</v>
      </c>
      <c r="AP395" s="79" t="s">
        <v>176</v>
      </c>
      <c r="AQ395" s="79">
        <v>0</v>
      </c>
      <c r="AR395" s="79">
        <v>0</v>
      </c>
      <c r="AS395" s="79"/>
      <c r="AT395" s="79"/>
      <c r="AU395" s="79"/>
      <c r="AV395" s="79"/>
      <c r="AW395" s="79"/>
      <c r="AX395" s="79"/>
      <c r="AY395" s="79"/>
      <c r="AZ395" s="79"/>
      <c r="BA395">
        <v>5</v>
      </c>
      <c r="BB395" s="78" t="str">
        <f>REPLACE(INDEX(GroupVertices[Group],MATCH(Edges[[#This Row],[Vertex 1]],GroupVertices[Vertex],0)),1,1,"")</f>
        <v>1</v>
      </c>
      <c r="BC395" s="78" t="str">
        <f>REPLACE(INDEX(GroupVertices[Group],MATCH(Edges[[#This Row],[Vertex 2]],GroupVertices[Vertex],0)),1,1,"")</f>
        <v>4</v>
      </c>
      <c r="BD395" s="48"/>
      <c r="BE395" s="49"/>
      <c r="BF395" s="48"/>
      <c r="BG395" s="49"/>
      <c r="BH395" s="48"/>
      <c r="BI395" s="49"/>
      <c r="BJ395" s="48"/>
      <c r="BK395" s="49"/>
      <c r="BL395" s="48"/>
    </row>
    <row r="396" spans="1:64" ht="15">
      <c r="A396" s="64" t="s">
        <v>314</v>
      </c>
      <c r="B396" s="64" t="s">
        <v>271</v>
      </c>
      <c r="C396" s="65" t="s">
        <v>3919</v>
      </c>
      <c r="D396" s="66">
        <v>10</v>
      </c>
      <c r="E396" s="67" t="s">
        <v>136</v>
      </c>
      <c r="F396" s="68">
        <v>12</v>
      </c>
      <c r="G396" s="65"/>
      <c r="H396" s="69"/>
      <c r="I396" s="70"/>
      <c r="J396" s="70"/>
      <c r="K396" s="34" t="s">
        <v>65</v>
      </c>
      <c r="L396" s="77">
        <v>396</v>
      </c>
      <c r="M396" s="77"/>
      <c r="N396" s="72"/>
      <c r="O396" s="79" t="s">
        <v>419</v>
      </c>
      <c r="P396" s="81">
        <v>43745.702465277776</v>
      </c>
      <c r="Q396" s="79" t="s">
        <v>502</v>
      </c>
      <c r="R396" s="82" t="s">
        <v>588</v>
      </c>
      <c r="S396" s="79" t="s">
        <v>614</v>
      </c>
      <c r="T396" s="79"/>
      <c r="U396" s="79"/>
      <c r="V396" s="82" t="s">
        <v>763</v>
      </c>
      <c r="W396" s="81">
        <v>43745.702465277776</v>
      </c>
      <c r="X396" s="82" t="s">
        <v>926</v>
      </c>
      <c r="Y396" s="79"/>
      <c r="Z396" s="79"/>
      <c r="AA396" s="85" t="s">
        <v>1102</v>
      </c>
      <c r="AB396" s="79"/>
      <c r="AC396" s="79" t="b">
        <v>0</v>
      </c>
      <c r="AD396" s="79">
        <v>0</v>
      </c>
      <c r="AE396" s="85" t="s">
        <v>1166</v>
      </c>
      <c r="AF396" s="79" t="b">
        <v>0</v>
      </c>
      <c r="AG396" s="79" t="s">
        <v>1217</v>
      </c>
      <c r="AH396" s="79"/>
      <c r="AI396" s="85" t="s">
        <v>1166</v>
      </c>
      <c r="AJ396" s="79" t="b">
        <v>0</v>
      </c>
      <c r="AK396" s="79">
        <v>1</v>
      </c>
      <c r="AL396" s="85" t="s">
        <v>1083</v>
      </c>
      <c r="AM396" s="79" t="s">
        <v>1232</v>
      </c>
      <c r="AN396" s="79" t="b">
        <v>0</v>
      </c>
      <c r="AO396" s="85" t="s">
        <v>1083</v>
      </c>
      <c r="AP396" s="79" t="s">
        <v>176</v>
      </c>
      <c r="AQ396" s="79">
        <v>0</v>
      </c>
      <c r="AR396" s="79">
        <v>0</v>
      </c>
      <c r="AS396" s="79"/>
      <c r="AT396" s="79"/>
      <c r="AU396" s="79"/>
      <c r="AV396" s="79"/>
      <c r="AW396" s="79"/>
      <c r="AX396" s="79"/>
      <c r="AY396" s="79"/>
      <c r="AZ396" s="79"/>
      <c r="BA396">
        <v>5</v>
      </c>
      <c r="BB396" s="78" t="str">
        <f>REPLACE(INDEX(GroupVertices[Group],MATCH(Edges[[#This Row],[Vertex 1]],GroupVertices[Vertex],0)),1,1,"")</f>
        <v>1</v>
      </c>
      <c r="BC396" s="78" t="str">
        <f>REPLACE(INDEX(GroupVertices[Group],MATCH(Edges[[#This Row],[Vertex 2]],GroupVertices[Vertex],0)),1,1,"")</f>
        <v>4</v>
      </c>
      <c r="BD396" s="48"/>
      <c r="BE396" s="49"/>
      <c r="BF396" s="48"/>
      <c r="BG396" s="49"/>
      <c r="BH396" s="48"/>
      <c r="BI396" s="49"/>
      <c r="BJ396" s="48"/>
      <c r="BK396" s="49"/>
      <c r="BL396" s="48"/>
    </row>
    <row r="397" spans="1:64" ht="15">
      <c r="A397" s="64" t="s">
        <v>314</v>
      </c>
      <c r="B397" s="64" t="s">
        <v>271</v>
      </c>
      <c r="C397" s="65" t="s">
        <v>3919</v>
      </c>
      <c r="D397" s="66">
        <v>10</v>
      </c>
      <c r="E397" s="67" t="s">
        <v>136</v>
      </c>
      <c r="F397" s="68">
        <v>12</v>
      </c>
      <c r="G397" s="65"/>
      <c r="H397" s="69"/>
      <c r="I397" s="70"/>
      <c r="J397" s="70"/>
      <c r="K397" s="34" t="s">
        <v>65</v>
      </c>
      <c r="L397" s="77">
        <v>397</v>
      </c>
      <c r="M397" s="77"/>
      <c r="N397" s="72"/>
      <c r="O397" s="79" t="s">
        <v>419</v>
      </c>
      <c r="P397" s="81">
        <v>43745.702523148146</v>
      </c>
      <c r="Q397" s="79" t="s">
        <v>544</v>
      </c>
      <c r="R397" s="82" t="s">
        <v>594</v>
      </c>
      <c r="S397" s="79" t="s">
        <v>614</v>
      </c>
      <c r="T397" s="79"/>
      <c r="U397" s="79"/>
      <c r="V397" s="82" t="s">
        <v>763</v>
      </c>
      <c r="W397" s="81">
        <v>43745.702523148146</v>
      </c>
      <c r="X397" s="82" t="s">
        <v>927</v>
      </c>
      <c r="Y397" s="79"/>
      <c r="Z397" s="79"/>
      <c r="AA397" s="85" t="s">
        <v>1103</v>
      </c>
      <c r="AB397" s="79"/>
      <c r="AC397" s="79" t="b">
        <v>0</v>
      </c>
      <c r="AD397" s="79">
        <v>0</v>
      </c>
      <c r="AE397" s="85" t="s">
        <v>1166</v>
      </c>
      <c r="AF397" s="79" t="b">
        <v>0</v>
      </c>
      <c r="AG397" s="79" t="s">
        <v>1217</v>
      </c>
      <c r="AH397" s="79"/>
      <c r="AI397" s="85" t="s">
        <v>1166</v>
      </c>
      <c r="AJ397" s="79" t="b">
        <v>0</v>
      </c>
      <c r="AK397" s="79">
        <v>1</v>
      </c>
      <c r="AL397" s="85" t="s">
        <v>1082</v>
      </c>
      <c r="AM397" s="79" t="s">
        <v>1232</v>
      </c>
      <c r="AN397" s="79" t="b">
        <v>0</v>
      </c>
      <c r="AO397" s="85" t="s">
        <v>1082</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1</v>
      </c>
      <c r="BC397" s="78" t="str">
        <f>REPLACE(INDEX(GroupVertices[Group],MATCH(Edges[[#This Row],[Vertex 2]],GroupVertices[Vertex],0)),1,1,"")</f>
        <v>4</v>
      </c>
      <c r="BD397" s="48"/>
      <c r="BE397" s="49"/>
      <c r="BF397" s="48"/>
      <c r="BG397" s="49"/>
      <c r="BH397" s="48"/>
      <c r="BI397" s="49"/>
      <c r="BJ397" s="48"/>
      <c r="BK397" s="49"/>
      <c r="BL397" s="48"/>
    </row>
    <row r="398" spans="1:64" ht="15">
      <c r="A398" s="64" t="s">
        <v>314</v>
      </c>
      <c r="B398" s="64" t="s">
        <v>271</v>
      </c>
      <c r="C398" s="65" t="s">
        <v>3919</v>
      </c>
      <c r="D398" s="66">
        <v>10</v>
      </c>
      <c r="E398" s="67" t="s">
        <v>136</v>
      </c>
      <c r="F398" s="68">
        <v>12</v>
      </c>
      <c r="G398" s="65"/>
      <c r="H398" s="69"/>
      <c r="I398" s="70"/>
      <c r="J398" s="70"/>
      <c r="K398" s="34" t="s">
        <v>65</v>
      </c>
      <c r="L398" s="77">
        <v>398</v>
      </c>
      <c r="M398" s="77"/>
      <c r="N398" s="72"/>
      <c r="O398" s="79" t="s">
        <v>419</v>
      </c>
      <c r="P398" s="81">
        <v>43745.704884259256</v>
      </c>
      <c r="Q398" s="79" t="s">
        <v>550</v>
      </c>
      <c r="R398" s="79"/>
      <c r="S398" s="79"/>
      <c r="T398" s="79" t="s">
        <v>645</v>
      </c>
      <c r="U398" s="79"/>
      <c r="V398" s="82" t="s">
        <v>763</v>
      </c>
      <c r="W398" s="81">
        <v>43745.704884259256</v>
      </c>
      <c r="X398" s="82" t="s">
        <v>930</v>
      </c>
      <c r="Y398" s="79"/>
      <c r="Z398" s="79"/>
      <c r="AA398" s="85" t="s">
        <v>1106</v>
      </c>
      <c r="AB398" s="85" t="s">
        <v>1108</v>
      </c>
      <c r="AC398" s="79" t="b">
        <v>0</v>
      </c>
      <c r="AD398" s="79">
        <v>0</v>
      </c>
      <c r="AE398" s="85" t="s">
        <v>1204</v>
      </c>
      <c r="AF398" s="79" t="b">
        <v>0</v>
      </c>
      <c r="AG398" s="79" t="s">
        <v>1219</v>
      </c>
      <c r="AH398" s="79"/>
      <c r="AI398" s="85" t="s">
        <v>1166</v>
      </c>
      <c r="AJ398" s="79" t="b">
        <v>0</v>
      </c>
      <c r="AK398" s="79">
        <v>0</v>
      </c>
      <c r="AL398" s="85" t="s">
        <v>1166</v>
      </c>
      <c r="AM398" s="79" t="s">
        <v>1232</v>
      </c>
      <c r="AN398" s="79" t="b">
        <v>0</v>
      </c>
      <c r="AO398" s="85" t="s">
        <v>1108</v>
      </c>
      <c r="AP398" s="79" t="s">
        <v>176</v>
      </c>
      <c r="AQ398" s="79">
        <v>0</v>
      </c>
      <c r="AR398" s="79">
        <v>0</v>
      </c>
      <c r="AS398" s="79"/>
      <c r="AT398" s="79"/>
      <c r="AU398" s="79"/>
      <c r="AV398" s="79"/>
      <c r="AW398" s="79"/>
      <c r="AX398" s="79"/>
      <c r="AY398" s="79"/>
      <c r="AZ398" s="79"/>
      <c r="BA398">
        <v>5</v>
      </c>
      <c r="BB398" s="78" t="str">
        <f>REPLACE(INDEX(GroupVertices[Group],MATCH(Edges[[#This Row],[Vertex 1]],GroupVertices[Vertex],0)),1,1,"")</f>
        <v>1</v>
      </c>
      <c r="BC398" s="78" t="str">
        <f>REPLACE(INDEX(GroupVertices[Group],MATCH(Edges[[#This Row],[Vertex 2]],GroupVertices[Vertex],0)),1,1,"")</f>
        <v>4</v>
      </c>
      <c r="BD398" s="48"/>
      <c r="BE398" s="49"/>
      <c r="BF398" s="48"/>
      <c r="BG398" s="49"/>
      <c r="BH398" s="48"/>
      <c r="BI398" s="49"/>
      <c r="BJ398" s="48"/>
      <c r="BK398" s="49"/>
      <c r="BL398" s="48"/>
    </row>
    <row r="399" spans="1:64" ht="15">
      <c r="A399" s="64" t="s">
        <v>290</v>
      </c>
      <c r="B399" s="64" t="s">
        <v>332</v>
      </c>
      <c r="C399" s="65" t="s">
        <v>3915</v>
      </c>
      <c r="D399" s="66">
        <v>3</v>
      </c>
      <c r="E399" s="67" t="s">
        <v>132</v>
      </c>
      <c r="F399" s="68">
        <v>35</v>
      </c>
      <c r="G399" s="65"/>
      <c r="H399" s="69"/>
      <c r="I399" s="70"/>
      <c r="J399" s="70"/>
      <c r="K399" s="34" t="s">
        <v>65</v>
      </c>
      <c r="L399" s="77">
        <v>399</v>
      </c>
      <c r="M399" s="77"/>
      <c r="N399" s="72"/>
      <c r="O399" s="79" t="s">
        <v>419</v>
      </c>
      <c r="P399" s="81">
        <v>43735.37931712963</v>
      </c>
      <c r="Q399" s="79" t="s">
        <v>507</v>
      </c>
      <c r="R399" s="82" t="s">
        <v>590</v>
      </c>
      <c r="S399" s="79" t="s">
        <v>604</v>
      </c>
      <c r="T399" s="79"/>
      <c r="U399" s="79"/>
      <c r="V399" s="82" t="s">
        <v>740</v>
      </c>
      <c r="W399" s="81">
        <v>43735.37931712963</v>
      </c>
      <c r="X399" s="82" t="s">
        <v>871</v>
      </c>
      <c r="Y399" s="79"/>
      <c r="Z399" s="79"/>
      <c r="AA399" s="85" t="s">
        <v>1047</v>
      </c>
      <c r="AB399" s="79"/>
      <c r="AC399" s="79" t="b">
        <v>0</v>
      </c>
      <c r="AD399" s="79">
        <v>5</v>
      </c>
      <c r="AE399" s="85" t="s">
        <v>1166</v>
      </c>
      <c r="AF399" s="79" t="b">
        <v>1</v>
      </c>
      <c r="AG399" s="79" t="s">
        <v>1227</v>
      </c>
      <c r="AH399" s="79"/>
      <c r="AI399" s="85" t="s">
        <v>1231</v>
      </c>
      <c r="AJ399" s="79" t="b">
        <v>0</v>
      </c>
      <c r="AK399" s="79">
        <v>0</v>
      </c>
      <c r="AL399" s="85" t="s">
        <v>1166</v>
      </c>
      <c r="AM399" s="79" t="s">
        <v>1232</v>
      </c>
      <c r="AN399" s="79" t="b">
        <v>0</v>
      </c>
      <c r="AO399" s="85" t="s">
        <v>1047</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4</v>
      </c>
      <c r="BD399" s="48"/>
      <c r="BE399" s="49"/>
      <c r="BF399" s="48"/>
      <c r="BG399" s="49"/>
      <c r="BH399" s="48"/>
      <c r="BI399" s="49"/>
      <c r="BJ399" s="48"/>
      <c r="BK399" s="49"/>
      <c r="BL399" s="48"/>
    </row>
    <row r="400" spans="1:64" ht="15">
      <c r="A400" s="64" t="s">
        <v>290</v>
      </c>
      <c r="B400" s="64" t="s">
        <v>332</v>
      </c>
      <c r="C400" s="65" t="s">
        <v>3915</v>
      </c>
      <c r="D400" s="66">
        <v>3</v>
      </c>
      <c r="E400" s="67" t="s">
        <v>132</v>
      </c>
      <c r="F400" s="68">
        <v>35</v>
      </c>
      <c r="G400" s="65"/>
      <c r="H400" s="69"/>
      <c r="I400" s="70"/>
      <c r="J400" s="70"/>
      <c r="K400" s="34" t="s">
        <v>65</v>
      </c>
      <c r="L400" s="77">
        <v>400</v>
      </c>
      <c r="M400" s="77"/>
      <c r="N400" s="72"/>
      <c r="O400" s="79" t="s">
        <v>420</v>
      </c>
      <c r="P400" s="81">
        <v>43743.73679398148</v>
      </c>
      <c r="Q400" s="79" t="s">
        <v>549</v>
      </c>
      <c r="R400" s="79"/>
      <c r="S400" s="79"/>
      <c r="T400" s="79"/>
      <c r="U400" s="79"/>
      <c r="V400" s="82" t="s">
        <v>740</v>
      </c>
      <c r="W400" s="81">
        <v>43743.73679398148</v>
      </c>
      <c r="X400" s="82" t="s">
        <v>929</v>
      </c>
      <c r="Y400" s="79"/>
      <c r="Z400" s="79"/>
      <c r="AA400" s="85" t="s">
        <v>1105</v>
      </c>
      <c r="AB400" s="85" t="s">
        <v>1160</v>
      </c>
      <c r="AC400" s="79" t="b">
        <v>0</v>
      </c>
      <c r="AD400" s="79">
        <v>8</v>
      </c>
      <c r="AE400" s="85" t="s">
        <v>1208</v>
      </c>
      <c r="AF400" s="79" t="b">
        <v>0</v>
      </c>
      <c r="AG400" s="79" t="s">
        <v>1216</v>
      </c>
      <c r="AH400" s="79"/>
      <c r="AI400" s="85" t="s">
        <v>1166</v>
      </c>
      <c r="AJ400" s="79" t="b">
        <v>0</v>
      </c>
      <c r="AK400" s="79">
        <v>0</v>
      </c>
      <c r="AL400" s="85" t="s">
        <v>1166</v>
      </c>
      <c r="AM400" s="79" t="s">
        <v>1232</v>
      </c>
      <c r="AN400" s="79" t="b">
        <v>0</v>
      </c>
      <c r="AO400" s="85" t="s">
        <v>1160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4</v>
      </c>
      <c r="BD400" s="48">
        <v>1</v>
      </c>
      <c r="BE400" s="49">
        <v>4</v>
      </c>
      <c r="BF400" s="48">
        <v>0</v>
      </c>
      <c r="BG400" s="49">
        <v>0</v>
      </c>
      <c r="BH400" s="48">
        <v>0</v>
      </c>
      <c r="BI400" s="49">
        <v>0</v>
      </c>
      <c r="BJ400" s="48">
        <v>24</v>
      </c>
      <c r="BK400" s="49">
        <v>96</v>
      </c>
      <c r="BL400" s="48">
        <v>25</v>
      </c>
    </row>
    <row r="401" spans="1:64" ht="15">
      <c r="A401" s="64" t="s">
        <v>313</v>
      </c>
      <c r="B401" s="64" t="s">
        <v>290</v>
      </c>
      <c r="C401" s="65" t="s">
        <v>3919</v>
      </c>
      <c r="D401" s="66">
        <v>10</v>
      </c>
      <c r="E401" s="67" t="s">
        <v>136</v>
      </c>
      <c r="F401" s="68">
        <v>12</v>
      </c>
      <c r="G401" s="65"/>
      <c r="H401" s="69"/>
      <c r="I401" s="70"/>
      <c r="J401" s="70"/>
      <c r="K401" s="34" t="s">
        <v>65</v>
      </c>
      <c r="L401" s="77">
        <v>401</v>
      </c>
      <c r="M401" s="77"/>
      <c r="N401" s="72"/>
      <c r="O401" s="79" t="s">
        <v>419</v>
      </c>
      <c r="P401" s="81">
        <v>43733.72824074074</v>
      </c>
      <c r="Q401" s="79" t="s">
        <v>534</v>
      </c>
      <c r="R401" s="82" t="s">
        <v>595</v>
      </c>
      <c r="S401" s="79" t="s">
        <v>614</v>
      </c>
      <c r="T401" s="79" t="s">
        <v>637</v>
      </c>
      <c r="U401" s="79"/>
      <c r="V401" s="82" t="s">
        <v>762</v>
      </c>
      <c r="W401" s="81">
        <v>43733.72824074074</v>
      </c>
      <c r="X401" s="82" t="s">
        <v>908</v>
      </c>
      <c r="Y401" s="79"/>
      <c r="Z401" s="79"/>
      <c r="AA401" s="85" t="s">
        <v>1084</v>
      </c>
      <c r="AB401" s="79"/>
      <c r="AC401" s="79" t="b">
        <v>0</v>
      </c>
      <c r="AD401" s="79">
        <v>1</v>
      </c>
      <c r="AE401" s="85" t="s">
        <v>1166</v>
      </c>
      <c r="AF401" s="79" t="b">
        <v>0</v>
      </c>
      <c r="AG401" s="79" t="s">
        <v>1217</v>
      </c>
      <c r="AH401" s="79"/>
      <c r="AI401" s="85" t="s">
        <v>1166</v>
      </c>
      <c r="AJ401" s="79" t="b">
        <v>0</v>
      </c>
      <c r="AK401" s="79">
        <v>2</v>
      </c>
      <c r="AL401" s="85" t="s">
        <v>1166</v>
      </c>
      <c r="AM401" s="79" t="s">
        <v>1236</v>
      </c>
      <c r="AN401" s="79" t="b">
        <v>0</v>
      </c>
      <c r="AO401" s="85" t="s">
        <v>1084</v>
      </c>
      <c r="AP401" s="79" t="s">
        <v>176</v>
      </c>
      <c r="AQ401" s="79">
        <v>0</v>
      </c>
      <c r="AR401" s="79">
        <v>0</v>
      </c>
      <c r="AS401" s="79"/>
      <c r="AT401" s="79"/>
      <c r="AU401" s="79"/>
      <c r="AV401" s="79"/>
      <c r="AW401" s="79"/>
      <c r="AX401" s="79"/>
      <c r="AY401" s="79"/>
      <c r="AZ401" s="79"/>
      <c r="BA401">
        <v>5</v>
      </c>
      <c r="BB401" s="78" t="str">
        <f>REPLACE(INDEX(GroupVertices[Group],MATCH(Edges[[#This Row],[Vertex 1]],GroupVertices[Vertex],0)),1,1,"")</f>
        <v>3</v>
      </c>
      <c r="BC401" s="78" t="str">
        <f>REPLACE(INDEX(GroupVertices[Group],MATCH(Edges[[#This Row],[Vertex 2]],GroupVertices[Vertex],0)),1,1,"")</f>
        <v>1</v>
      </c>
      <c r="BD401" s="48"/>
      <c r="BE401" s="49"/>
      <c r="BF401" s="48"/>
      <c r="BG401" s="49"/>
      <c r="BH401" s="48"/>
      <c r="BI401" s="49"/>
      <c r="BJ401" s="48"/>
      <c r="BK401" s="49"/>
      <c r="BL401" s="48"/>
    </row>
    <row r="402" spans="1:64" ht="15">
      <c r="A402" s="64" t="s">
        <v>313</v>
      </c>
      <c r="B402" s="64" t="s">
        <v>290</v>
      </c>
      <c r="C402" s="65" t="s">
        <v>3919</v>
      </c>
      <c r="D402" s="66">
        <v>10</v>
      </c>
      <c r="E402" s="67" t="s">
        <v>136</v>
      </c>
      <c r="F402" s="68">
        <v>12</v>
      </c>
      <c r="G402" s="65"/>
      <c r="H402" s="69"/>
      <c r="I402" s="70"/>
      <c r="J402" s="70"/>
      <c r="K402" s="34" t="s">
        <v>65</v>
      </c>
      <c r="L402" s="77">
        <v>402</v>
      </c>
      <c r="M402" s="77"/>
      <c r="N402" s="72"/>
      <c r="O402" s="79" t="s">
        <v>419</v>
      </c>
      <c r="P402" s="81">
        <v>43740.627488425926</v>
      </c>
      <c r="Q402" s="79" t="s">
        <v>535</v>
      </c>
      <c r="R402" s="82" t="s">
        <v>595</v>
      </c>
      <c r="S402" s="79" t="s">
        <v>614</v>
      </c>
      <c r="T402" s="79" t="s">
        <v>638</v>
      </c>
      <c r="U402" s="79"/>
      <c r="V402" s="82" t="s">
        <v>762</v>
      </c>
      <c r="W402" s="81">
        <v>43740.627488425926</v>
      </c>
      <c r="X402" s="82" t="s">
        <v>909</v>
      </c>
      <c r="Y402" s="79"/>
      <c r="Z402" s="79"/>
      <c r="AA402" s="85" t="s">
        <v>1085</v>
      </c>
      <c r="AB402" s="79"/>
      <c r="AC402" s="79" t="b">
        <v>0</v>
      </c>
      <c r="AD402" s="79">
        <v>0</v>
      </c>
      <c r="AE402" s="85" t="s">
        <v>1166</v>
      </c>
      <c r="AF402" s="79" t="b">
        <v>0</v>
      </c>
      <c r="AG402" s="79" t="s">
        <v>1217</v>
      </c>
      <c r="AH402" s="79"/>
      <c r="AI402" s="85" t="s">
        <v>1166</v>
      </c>
      <c r="AJ402" s="79" t="b">
        <v>0</v>
      </c>
      <c r="AK402" s="79">
        <v>0</v>
      </c>
      <c r="AL402" s="85" t="s">
        <v>1166</v>
      </c>
      <c r="AM402" s="79" t="s">
        <v>1236</v>
      </c>
      <c r="AN402" s="79" t="b">
        <v>0</v>
      </c>
      <c r="AO402" s="85" t="s">
        <v>1085</v>
      </c>
      <c r="AP402" s="79" t="s">
        <v>176</v>
      </c>
      <c r="AQ402" s="79">
        <v>0</v>
      </c>
      <c r="AR402" s="79">
        <v>0</v>
      </c>
      <c r="AS402" s="79"/>
      <c r="AT402" s="79"/>
      <c r="AU402" s="79"/>
      <c r="AV402" s="79"/>
      <c r="AW402" s="79"/>
      <c r="AX402" s="79"/>
      <c r="AY402" s="79"/>
      <c r="AZ402" s="79"/>
      <c r="BA402">
        <v>5</v>
      </c>
      <c r="BB402" s="78" t="str">
        <f>REPLACE(INDEX(GroupVertices[Group],MATCH(Edges[[#This Row],[Vertex 1]],GroupVertices[Vertex],0)),1,1,"")</f>
        <v>3</v>
      </c>
      <c r="BC402" s="78" t="str">
        <f>REPLACE(INDEX(GroupVertices[Group],MATCH(Edges[[#This Row],[Vertex 2]],GroupVertices[Vertex],0)),1,1,"")</f>
        <v>1</v>
      </c>
      <c r="BD402" s="48"/>
      <c r="BE402" s="49"/>
      <c r="BF402" s="48"/>
      <c r="BG402" s="49"/>
      <c r="BH402" s="48"/>
      <c r="BI402" s="49"/>
      <c r="BJ402" s="48"/>
      <c r="BK402" s="49"/>
      <c r="BL402" s="48"/>
    </row>
    <row r="403" spans="1:64" ht="15">
      <c r="A403" s="64" t="s">
        <v>313</v>
      </c>
      <c r="B403" s="64" t="s">
        <v>290</v>
      </c>
      <c r="C403" s="65" t="s">
        <v>3919</v>
      </c>
      <c r="D403" s="66">
        <v>10</v>
      </c>
      <c r="E403" s="67" t="s">
        <v>136</v>
      </c>
      <c r="F403" s="68">
        <v>12</v>
      </c>
      <c r="G403" s="65"/>
      <c r="H403" s="69"/>
      <c r="I403" s="70"/>
      <c r="J403" s="70"/>
      <c r="K403" s="34" t="s">
        <v>65</v>
      </c>
      <c r="L403" s="77">
        <v>403</v>
      </c>
      <c r="M403" s="77"/>
      <c r="N403" s="72"/>
      <c r="O403" s="79" t="s">
        <v>419</v>
      </c>
      <c r="P403" s="81">
        <v>43741.07114583333</v>
      </c>
      <c r="Q403" s="79" t="s">
        <v>551</v>
      </c>
      <c r="R403" s="82" t="s">
        <v>598</v>
      </c>
      <c r="S403" s="79" t="s">
        <v>614</v>
      </c>
      <c r="T403" s="79" t="s">
        <v>646</v>
      </c>
      <c r="U403" s="79"/>
      <c r="V403" s="82" t="s">
        <v>762</v>
      </c>
      <c r="W403" s="81">
        <v>43741.07114583333</v>
      </c>
      <c r="X403" s="82" t="s">
        <v>931</v>
      </c>
      <c r="Y403" s="79"/>
      <c r="Z403" s="79"/>
      <c r="AA403" s="85" t="s">
        <v>1107</v>
      </c>
      <c r="AB403" s="79"/>
      <c r="AC403" s="79" t="b">
        <v>0</v>
      </c>
      <c r="AD403" s="79">
        <v>1</v>
      </c>
      <c r="AE403" s="85" t="s">
        <v>1166</v>
      </c>
      <c r="AF403" s="79" t="b">
        <v>0</v>
      </c>
      <c r="AG403" s="79" t="s">
        <v>1217</v>
      </c>
      <c r="AH403" s="79"/>
      <c r="AI403" s="85" t="s">
        <v>1166</v>
      </c>
      <c r="AJ403" s="79" t="b">
        <v>0</v>
      </c>
      <c r="AK403" s="79">
        <v>0</v>
      </c>
      <c r="AL403" s="85" t="s">
        <v>1166</v>
      </c>
      <c r="AM403" s="79" t="s">
        <v>1236</v>
      </c>
      <c r="AN403" s="79" t="b">
        <v>0</v>
      </c>
      <c r="AO403" s="85" t="s">
        <v>1107</v>
      </c>
      <c r="AP403" s="79" t="s">
        <v>176</v>
      </c>
      <c r="AQ403" s="79">
        <v>0</v>
      </c>
      <c r="AR403" s="79">
        <v>0</v>
      </c>
      <c r="AS403" s="79"/>
      <c r="AT403" s="79"/>
      <c r="AU403" s="79"/>
      <c r="AV403" s="79"/>
      <c r="AW403" s="79"/>
      <c r="AX403" s="79"/>
      <c r="AY403" s="79"/>
      <c r="AZ403" s="79"/>
      <c r="BA403">
        <v>5</v>
      </c>
      <c r="BB403" s="78" t="str">
        <f>REPLACE(INDEX(GroupVertices[Group],MATCH(Edges[[#This Row],[Vertex 1]],GroupVertices[Vertex],0)),1,1,"")</f>
        <v>3</v>
      </c>
      <c r="BC403" s="78" t="str">
        <f>REPLACE(INDEX(GroupVertices[Group],MATCH(Edges[[#This Row],[Vertex 2]],GroupVertices[Vertex],0)),1,1,"")</f>
        <v>1</v>
      </c>
      <c r="BD403" s="48"/>
      <c r="BE403" s="49"/>
      <c r="BF403" s="48"/>
      <c r="BG403" s="49"/>
      <c r="BH403" s="48"/>
      <c r="BI403" s="49"/>
      <c r="BJ403" s="48"/>
      <c r="BK403" s="49"/>
      <c r="BL403" s="48"/>
    </row>
    <row r="404" spans="1:64" ht="15">
      <c r="A404" s="64" t="s">
        <v>313</v>
      </c>
      <c r="B404" s="64" t="s">
        <v>290</v>
      </c>
      <c r="C404" s="65" t="s">
        <v>3919</v>
      </c>
      <c r="D404" s="66">
        <v>10</v>
      </c>
      <c r="E404" s="67" t="s">
        <v>136</v>
      </c>
      <c r="F404" s="68">
        <v>12</v>
      </c>
      <c r="G404" s="65"/>
      <c r="H404" s="69"/>
      <c r="I404" s="70"/>
      <c r="J404" s="70"/>
      <c r="K404" s="34" t="s">
        <v>65</v>
      </c>
      <c r="L404" s="77">
        <v>404</v>
      </c>
      <c r="M404" s="77"/>
      <c r="N404" s="72"/>
      <c r="O404" s="79" t="s">
        <v>419</v>
      </c>
      <c r="P404" s="81">
        <v>43745.04133101852</v>
      </c>
      <c r="Q404" s="79" t="s">
        <v>546</v>
      </c>
      <c r="R404" s="82" t="s">
        <v>597</v>
      </c>
      <c r="S404" s="79" t="s">
        <v>614</v>
      </c>
      <c r="T404" s="79" t="s">
        <v>643</v>
      </c>
      <c r="U404" s="79"/>
      <c r="V404" s="82" t="s">
        <v>762</v>
      </c>
      <c r="W404" s="81">
        <v>43745.04133101852</v>
      </c>
      <c r="X404" s="82" t="s">
        <v>922</v>
      </c>
      <c r="Y404" s="79"/>
      <c r="Z404" s="79"/>
      <c r="AA404" s="85" t="s">
        <v>1098</v>
      </c>
      <c r="AB404" s="79"/>
      <c r="AC404" s="79" t="b">
        <v>0</v>
      </c>
      <c r="AD404" s="79">
        <v>4</v>
      </c>
      <c r="AE404" s="85" t="s">
        <v>1166</v>
      </c>
      <c r="AF404" s="79" t="b">
        <v>0</v>
      </c>
      <c r="AG404" s="79" t="s">
        <v>1217</v>
      </c>
      <c r="AH404" s="79"/>
      <c r="AI404" s="85" t="s">
        <v>1166</v>
      </c>
      <c r="AJ404" s="79" t="b">
        <v>0</v>
      </c>
      <c r="AK404" s="79">
        <v>0</v>
      </c>
      <c r="AL404" s="85" t="s">
        <v>1166</v>
      </c>
      <c r="AM404" s="79" t="s">
        <v>1236</v>
      </c>
      <c r="AN404" s="79" t="b">
        <v>0</v>
      </c>
      <c r="AO404" s="85" t="s">
        <v>1098</v>
      </c>
      <c r="AP404" s="79" t="s">
        <v>176</v>
      </c>
      <c r="AQ404" s="79">
        <v>0</v>
      </c>
      <c r="AR404" s="79">
        <v>0</v>
      </c>
      <c r="AS404" s="79"/>
      <c r="AT404" s="79"/>
      <c r="AU404" s="79"/>
      <c r="AV404" s="79"/>
      <c r="AW404" s="79"/>
      <c r="AX404" s="79"/>
      <c r="AY404" s="79"/>
      <c r="AZ404" s="79"/>
      <c r="BA404">
        <v>5</v>
      </c>
      <c r="BB404" s="78" t="str">
        <f>REPLACE(INDEX(GroupVertices[Group],MATCH(Edges[[#This Row],[Vertex 1]],GroupVertices[Vertex],0)),1,1,"")</f>
        <v>3</v>
      </c>
      <c r="BC404" s="78" t="str">
        <f>REPLACE(INDEX(GroupVertices[Group],MATCH(Edges[[#This Row],[Vertex 2]],GroupVertices[Vertex],0)),1,1,"")</f>
        <v>1</v>
      </c>
      <c r="BD404" s="48"/>
      <c r="BE404" s="49"/>
      <c r="BF404" s="48"/>
      <c r="BG404" s="49"/>
      <c r="BH404" s="48"/>
      <c r="BI404" s="49"/>
      <c r="BJ404" s="48"/>
      <c r="BK404" s="49"/>
      <c r="BL404" s="48"/>
    </row>
    <row r="405" spans="1:64" ht="15">
      <c r="A405" s="64" t="s">
        <v>313</v>
      </c>
      <c r="B405" s="64" t="s">
        <v>290</v>
      </c>
      <c r="C405" s="65" t="s">
        <v>3919</v>
      </c>
      <c r="D405" s="66">
        <v>10</v>
      </c>
      <c r="E405" s="67" t="s">
        <v>136</v>
      </c>
      <c r="F405" s="68">
        <v>12</v>
      </c>
      <c r="G405" s="65"/>
      <c r="H405" s="69"/>
      <c r="I405" s="70"/>
      <c r="J405" s="70"/>
      <c r="K405" s="34" t="s">
        <v>65</v>
      </c>
      <c r="L405" s="77">
        <v>405</v>
      </c>
      <c r="M405" s="77"/>
      <c r="N405" s="72"/>
      <c r="O405" s="79" t="s">
        <v>419</v>
      </c>
      <c r="P405" s="81">
        <v>43745.68400462963</v>
      </c>
      <c r="Q405" s="79" t="s">
        <v>552</v>
      </c>
      <c r="R405" s="82" t="s">
        <v>598</v>
      </c>
      <c r="S405" s="79" t="s">
        <v>614</v>
      </c>
      <c r="T405" s="79" t="s">
        <v>636</v>
      </c>
      <c r="U405" s="79"/>
      <c r="V405" s="82" t="s">
        <v>762</v>
      </c>
      <c r="W405" s="81">
        <v>43745.68400462963</v>
      </c>
      <c r="X405" s="82" t="s">
        <v>932</v>
      </c>
      <c r="Y405" s="79"/>
      <c r="Z405" s="79"/>
      <c r="AA405" s="85" t="s">
        <v>1108</v>
      </c>
      <c r="AB405" s="79"/>
      <c r="AC405" s="79" t="b">
        <v>0</v>
      </c>
      <c r="AD405" s="79">
        <v>2</v>
      </c>
      <c r="AE405" s="85" t="s">
        <v>1166</v>
      </c>
      <c r="AF405" s="79" t="b">
        <v>0</v>
      </c>
      <c r="AG405" s="79" t="s">
        <v>1217</v>
      </c>
      <c r="AH405" s="79"/>
      <c r="AI405" s="85" t="s">
        <v>1166</v>
      </c>
      <c r="AJ405" s="79" t="b">
        <v>0</v>
      </c>
      <c r="AK405" s="79">
        <v>1</v>
      </c>
      <c r="AL405" s="85" t="s">
        <v>1166</v>
      </c>
      <c r="AM405" s="79" t="s">
        <v>1236</v>
      </c>
      <c r="AN405" s="79" t="b">
        <v>0</v>
      </c>
      <c r="AO405" s="85" t="s">
        <v>1108</v>
      </c>
      <c r="AP405" s="79" t="s">
        <v>176</v>
      </c>
      <c r="AQ405" s="79">
        <v>0</v>
      </c>
      <c r="AR405" s="79">
        <v>0</v>
      </c>
      <c r="AS405" s="79"/>
      <c r="AT405" s="79"/>
      <c r="AU405" s="79"/>
      <c r="AV405" s="79"/>
      <c r="AW405" s="79"/>
      <c r="AX405" s="79"/>
      <c r="AY405" s="79"/>
      <c r="AZ405" s="79"/>
      <c r="BA405">
        <v>5</v>
      </c>
      <c r="BB405" s="78" t="str">
        <f>REPLACE(INDEX(GroupVertices[Group],MATCH(Edges[[#This Row],[Vertex 1]],GroupVertices[Vertex],0)),1,1,"")</f>
        <v>3</v>
      </c>
      <c r="BC405" s="78" t="str">
        <f>REPLACE(INDEX(GroupVertices[Group],MATCH(Edges[[#This Row],[Vertex 2]],GroupVertices[Vertex],0)),1,1,"")</f>
        <v>1</v>
      </c>
      <c r="BD405" s="48"/>
      <c r="BE405" s="49"/>
      <c r="BF405" s="48"/>
      <c r="BG405" s="49"/>
      <c r="BH405" s="48"/>
      <c r="BI405" s="49"/>
      <c r="BJ405" s="48"/>
      <c r="BK405" s="49"/>
      <c r="BL405" s="48"/>
    </row>
    <row r="406" spans="1:64" ht="15">
      <c r="A406" s="64" t="s">
        <v>314</v>
      </c>
      <c r="B406" s="64" t="s">
        <v>290</v>
      </c>
      <c r="C406" s="65" t="s">
        <v>3919</v>
      </c>
      <c r="D406" s="66">
        <v>10</v>
      </c>
      <c r="E406" s="67" t="s">
        <v>136</v>
      </c>
      <c r="F406" s="68">
        <v>12</v>
      </c>
      <c r="G406" s="65"/>
      <c r="H406" s="69"/>
      <c r="I406" s="70"/>
      <c r="J406" s="70"/>
      <c r="K406" s="34" t="s">
        <v>65</v>
      </c>
      <c r="L406" s="77">
        <v>406</v>
      </c>
      <c r="M406" s="77"/>
      <c r="N406" s="72"/>
      <c r="O406" s="79" t="s">
        <v>419</v>
      </c>
      <c r="P406" s="81">
        <v>43733.73273148148</v>
      </c>
      <c r="Q406" s="79" t="s">
        <v>537</v>
      </c>
      <c r="R406" s="82" t="s">
        <v>595</v>
      </c>
      <c r="S406" s="79" t="s">
        <v>614</v>
      </c>
      <c r="T406" s="79"/>
      <c r="U406" s="79"/>
      <c r="V406" s="82" t="s">
        <v>763</v>
      </c>
      <c r="W406" s="81">
        <v>43733.73273148148</v>
      </c>
      <c r="X406" s="82" t="s">
        <v>912</v>
      </c>
      <c r="Y406" s="79"/>
      <c r="Z406" s="79"/>
      <c r="AA406" s="85" t="s">
        <v>1088</v>
      </c>
      <c r="AB406" s="79"/>
      <c r="AC406" s="79" t="b">
        <v>0</v>
      </c>
      <c r="AD406" s="79">
        <v>0</v>
      </c>
      <c r="AE406" s="85" t="s">
        <v>1166</v>
      </c>
      <c r="AF406" s="79" t="b">
        <v>0</v>
      </c>
      <c r="AG406" s="79" t="s">
        <v>1217</v>
      </c>
      <c r="AH406" s="79"/>
      <c r="AI406" s="85" t="s">
        <v>1166</v>
      </c>
      <c r="AJ406" s="79" t="b">
        <v>0</v>
      </c>
      <c r="AK406" s="79">
        <v>2</v>
      </c>
      <c r="AL406" s="85" t="s">
        <v>1084</v>
      </c>
      <c r="AM406" s="79" t="s">
        <v>1232</v>
      </c>
      <c r="AN406" s="79" t="b">
        <v>0</v>
      </c>
      <c r="AO406" s="85" t="s">
        <v>1084</v>
      </c>
      <c r="AP406" s="79" t="s">
        <v>176</v>
      </c>
      <c r="AQ406" s="79">
        <v>0</v>
      </c>
      <c r="AR406" s="79">
        <v>0</v>
      </c>
      <c r="AS406" s="79"/>
      <c r="AT406" s="79"/>
      <c r="AU406" s="79"/>
      <c r="AV406" s="79"/>
      <c r="AW406" s="79"/>
      <c r="AX406" s="79"/>
      <c r="AY406" s="79"/>
      <c r="AZ406" s="79"/>
      <c r="BA406">
        <v>8</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314</v>
      </c>
      <c r="B407" s="64" t="s">
        <v>290</v>
      </c>
      <c r="C407" s="65" t="s">
        <v>3919</v>
      </c>
      <c r="D407" s="66">
        <v>10</v>
      </c>
      <c r="E407" s="67" t="s">
        <v>136</v>
      </c>
      <c r="F407" s="68">
        <v>12</v>
      </c>
      <c r="G407" s="65"/>
      <c r="H407" s="69"/>
      <c r="I407" s="70"/>
      <c r="J407" s="70"/>
      <c r="K407" s="34" t="s">
        <v>65</v>
      </c>
      <c r="L407" s="77">
        <v>407</v>
      </c>
      <c r="M407" s="77"/>
      <c r="N407" s="72"/>
      <c r="O407" s="79" t="s">
        <v>419</v>
      </c>
      <c r="P407" s="81">
        <v>43733.73641203704</v>
      </c>
      <c r="Q407" s="79" t="s">
        <v>536</v>
      </c>
      <c r="R407" s="79"/>
      <c r="S407" s="79"/>
      <c r="T407" s="79" t="s">
        <v>639</v>
      </c>
      <c r="U407" s="79"/>
      <c r="V407" s="82" t="s">
        <v>763</v>
      </c>
      <c r="W407" s="81">
        <v>43733.73641203704</v>
      </c>
      <c r="X407" s="82" t="s">
        <v>910</v>
      </c>
      <c r="Y407" s="79"/>
      <c r="Z407" s="79"/>
      <c r="AA407" s="85" t="s">
        <v>1086</v>
      </c>
      <c r="AB407" s="85" t="s">
        <v>1084</v>
      </c>
      <c r="AC407" s="79" t="b">
        <v>0</v>
      </c>
      <c r="AD407" s="79">
        <v>0</v>
      </c>
      <c r="AE407" s="85" t="s">
        <v>1204</v>
      </c>
      <c r="AF407" s="79" t="b">
        <v>0</v>
      </c>
      <c r="AG407" s="79" t="s">
        <v>1216</v>
      </c>
      <c r="AH407" s="79"/>
      <c r="AI407" s="85" t="s">
        <v>1166</v>
      </c>
      <c r="AJ407" s="79" t="b">
        <v>0</v>
      </c>
      <c r="AK407" s="79">
        <v>0</v>
      </c>
      <c r="AL407" s="85" t="s">
        <v>1166</v>
      </c>
      <c r="AM407" s="79" t="s">
        <v>1232</v>
      </c>
      <c r="AN407" s="79" t="b">
        <v>0</v>
      </c>
      <c r="AO407" s="85" t="s">
        <v>1084</v>
      </c>
      <c r="AP407" s="79" t="s">
        <v>176</v>
      </c>
      <c r="AQ407" s="79">
        <v>0</v>
      </c>
      <c r="AR407" s="79">
        <v>0</v>
      </c>
      <c r="AS407" s="79"/>
      <c r="AT407" s="79"/>
      <c r="AU407" s="79"/>
      <c r="AV407" s="79"/>
      <c r="AW407" s="79"/>
      <c r="AX407" s="79"/>
      <c r="AY407" s="79"/>
      <c r="AZ407" s="79"/>
      <c r="BA407">
        <v>8</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314</v>
      </c>
      <c r="B408" s="64" t="s">
        <v>290</v>
      </c>
      <c r="C408" s="65" t="s">
        <v>3919</v>
      </c>
      <c r="D408" s="66">
        <v>10</v>
      </c>
      <c r="E408" s="67" t="s">
        <v>136</v>
      </c>
      <c r="F408" s="68">
        <v>12</v>
      </c>
      <c r="G408" s="65"/>
      <c r="H408" s="69"/>
      <c r="I408" s="70"/>
      <c r="J408" s="70"/>
      <c r="K408" s="34" t="s">
        <v>65</v>
      </c>
      <c r="L408" s="77">
        <v>408</v>
      </c>
      <c r="M408" s="77"/>
      <c r="N408" s="72"/>
      <c r="O408" s="79" t="s">
        <v>419</v>
      </c>
      <c r="P408" s="81">
        <v>43734.29577546296</v>
      </c>
      <c r="Q408" s="79" t="s">
        <v>542</v>
      </c>
      <c r="R408" s="82" t="s">
        <v>596</v>
      </c>
      <c r="S408" s="79" t="s">
        <v>614</v>
      </c>
      <c r="T408" s="79"/>
      <c r="U408" s="79"/>
      <c r="V408" s="82" t="s">
        <v>763</v>
      </c>
      <c r="W408" s="81">
        <v>43734.29577546296</v>
      </c>
      <c r="X408" s="82" t="s">
        <v>918</v>
      </c>
      <c r="Y408" s="79"/>
      <c r="Z408" s="79"/>
      <c r="AA408" s="85" t="s">
        <v>1094</v>
      </c>
      <c r="AB408" s="79"/>
      <c r="AC408" s="79" t="b">
        <v>0</v>
      </c>
      <c r="AD408" s="79">
        <v>0</v>
      </c>
      <c r="AE408" s="85" t="s">
        <v>1166</v>
      </c>
      <c r="AF408" s="79" t="b">
        <v>0</v>
      </c>
      <c r="AG408" s="79" t="s">
        <v>1216</v>
      </c>
      <c r="AH408" s="79"/>
      <c r="AI408" s="85" t="s">
        <v>1166</v>
      </c>
      <c r="AJ408" s="79" t="b">
        <v>0</v>
      </c>
      <c r="AK408" s="79">
        <v>2</v>
      </c>
      <c r="AL408" s="85" t="s">
        <v>1091</v>
      </c>
      <c r="AM408" s="79" t="s">
        <v>1232</v>
      </c>
      <c r="AN408" s="79" t="b">
        <v>0</v>
      </c>
      <c r="AO408" s="85" t="s">
        <v>1091</v>
      </c>
      <c r="AP408" s="79" t="s">
        <v>176</v>
      </c>
      <c r="AQ408" s="79">
        <v>0</v>
      </c>
      <c r="AR408" s="79">
        <v>0</v>
      </c>
      <c r="AS408" s="79"/>
      <c r="AT408" s="79"/>
      <c r="AU408" s="79"/>
      <c r="AV408" s="79"/>
      <c r="AW408" s="79"/>
      <c r="AX408" s="79"/>
      <c r="AY408" s="79"/>
      <c r="AZ408" s="79"/>
      <c r="BA408">
        <v>8</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314</v>
      </c>
      <c r="B409" s="64" t="s">
        <v>290</v>
      </c>
      <c r="C409" s="65" t="s">
        <v>3919</v>
      </c>
      <c r="D409" s="66">
        <v>10</v>
      </c>
      <c r="E409" s="67" t="s">
        <v>136</v>
      </c>
      <c r="F409" s="68">
        <v>12</v>
      </c>
      <c r="G409" s="65"/>
      <c r="H409" s="69"/>
      <c r="I409" s="70"/>
      <c r="J409" s="70"/>
      <c r="K409" s="34" t="s">
        <v>65</v>
      </c>
      <c r="L409" s="77">
        <v>409</v>
      </c>
      <c r="M409" s="77"/>
      <c r="N409" s="72"/>
      <c r="O409" s="79" t="s">
        <v>419</v>
      </c>
      <c r="P409" s="81">
        <v>43734.298425925925</v>
      </c>
      <c r="Q409" s="79" t="s">
        <v>541</v>
      </c>
      <c r="R409" s="79"/>
      <c r="S409" s="79"/>
      <c r="T409" s="79" t="s">
        <v>641</v>
      </c>
      <c r="U409" s="79"/>
      <c r="V409" s="82" t="s">
        <v>763</v>
      </c>
      <c r="W409" s="81">
        <v>43734.298425925925</v>
      </c>
      <c r="X409" s="82" t="s">
        <v>916</v>
      </c>
      <c r="Y409" s="79"/>
      <c r="Z409" s="79"/>
      <c r="AA409" s="85" t="s">
        <v>1092</v>
      </c>
      <c r="AB409" s="85" t="s">
        <v>1091</v>
      </c>
      <c r="AC409" s="79" t="b">
        <v>0</v>
      </c>
      <c r="AD409" s="79">
        <v>0</v>
      </c>
      <c r="AE409" s="85" t="s">
        <v>1207</v>
      </c>
      <c r="AF409" s="79" t="b">
        <v>0</v>
      </c>
      <c r="AG409" s="79" t="s">
        <v>1216</v>
      </c>
      <c r="AH409" s="79"/>
      <c r="AI409" s="85" t="s">
        <v>1166</v>
      </c>
      <c r="AJ409" s="79" t="b">
        <v>0</v>
      </c>
      <c r="AK409" s="79">
        <v>0</v>
      </c>
      <c r="AL409" s="85" t="s">
        <v>1166</v>
      </c>
      <c r="AM409" s="79" t="s">
        <v>1232</v>
      </c>
      <c r="AN409" s="79" t="b">
        <v>0</v>
      </c>
      <c r="AO409" s="85" t="s">
        <v>1091</v>
      </c>
      <c r="AP409" s="79" t="s">
        <v>176</v>
      </c>
      <c r="AQ409" s="79">
        <v>0</v>
      </c>
      <c r="AR409" s="79">
        <v>0</v>
      </c>
      <c r="AS409" s="79"/>
      <c r="AT409" s="79"/>
      <c r="AU409" s="79"/>
      <c r="AV409" s="79"/>
      <c r="AW409" s="79"/>
      <c r="AX409" s="79"/>
      <c r="AY409" s="79"/>
      <c r="AZ409" s="79"/>
      <c r="BA409">
        <v>8</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314</v>
      </c>
      <c r="B410" s="64" t="s">
        <v>290</v>
      </c>
      <c r="C410" s="65" t="s">
        <v>3919</v>
      </c>
      <c r="D410" s="66">
        <v>10</v>
      </c>
      <c r="E410" s="67" t="s">
        <v>136</v>
      </c>
      <c r="F410" s="68">
        <v>12</v>
      </c>
      <c r="G410" s="65"/>
      <c r="H410" s="69"/>
      <c r="I410" s="70"/>
      <c r="J410" s="70"/>
      <c r="K410" s="34" t="s">
        <v>65</v>
      </c>
      <c r="L410" s="77">
        <v>410</v>
      </c>
      <c r="M410" s="77"/>
      <c r="N410" s="72"/>
      <c r="O410" s="79" t="s">
        <v>419</v>
      </c>
      <c r="P410" s="81">
        <v>43745.183969907404</v>
      </c>
      <c r="Q410" s="79" t="s">
        <v>545</v>
      </c>
      <c r="R410" s="82" t="s">
        <v>597</v>
      </c>
      <c r="S410" s="79" t="s">
        <v>614</v>
      </c>
      <c r="T410" s="79"/>
      <c r="U410" s="79"/>
      <c r="V410" s="82" t="s">
        <v>763</v>
      </c>
      <c r="W410" s="81">
        <v>43745.183969907404</v>
      </c>
      <c r="X410" s="82" t="s">
        <v>921</v>
      </c>
      <c r="Y410" s="79"/>
      <c r="Z410" s="79"/>
      <c r="AA410" s="85" t="s">
        <v>1097</v>
      </c>
      <c r="AB410" s="79"/>
      <c r="AC410" s="79" t="b">
        <v>0</v>
      </c>
      <c r="AD410" s="79">
        <v>0</v>
      </c>
      <c r="AE410" s="85" t="s">
        <v>1166</v>
      </c>
      <c r="AF410" s="79" t="b">
        <v>0</v>
      </c>
      <c r="AG410" s="79" t="s">
        <v>1217</v>
      </c>
      <c r="AH410" s="79"/>
      <c r="AI410" s="85" t="s">
        <v>1166</v>
      </c>
      <c r="AJ410" s="79" t="b">
        <v>0</v>
      </c>
      <c r="AK410" s="79">
        <v>1</v>
      </c>
      <c r="AL410" s="85" t="s">
        <v>1098</v>
      </c>
      <c r="AM410" s="79" t="s">
        <v>1232</v>
      </c>
      <c r="AN410" s="79" t="b">
        <v>0</v>
      </c>
      <c r="AO410" s="85" t="s">
        <v>1098</v>
      </c>
      <c r="AP410" s="79" t="s">
        <v>176</v>
      </c>
      <c r="AQ410" s="79">
        <v>0</v>
      </c>
      <c r="AR410" s="79">
        <v>0</v>
      </c>
      <c r="AS410" s="79"/>
      <c r="AT410" s="79"/>
      <c r="AU410" s="79"/>
      <c r="AV410" s="79"/>
      <c r="AW410" s="79"/>
      <c r="AX410" s="79"/>
      <c r="AY410" s="79"/>
      <c r="AZ410" s="79"/>
      <c r="BA410">
        <v>8</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314</v>
      </c>
      <c r="B411" s="64" t="s">
        <v>290</v>
      </c>
      <c r="C411" s="65" t="s">
        <v>3919</v>
      </c>
      <c r="D411" s="66">
        <v>10</v>
      </c>
      <c r="E411" s="67" t="s">
        <v>136</v>
      </c>
      <c r="F411" s="68">
        <v>12</v>
      </c>
      <c r="G411" s="65"/>
      <c r="H411" s="69"/>
      <c r="I411" s="70"/>
      <c r="J411" s="70"/>
      <c r="K411" s="34" t="s">
        <v>65</v>
      </c>
      <c r="L411" s="77">
        <v>411</v>
      </c>
      <c r="M411" s="77"/>
      <c r="N411" s="72"/>
      <c r="O411" s="79" t="s">
        <v>419</v>
      </c>
      <c r="P411" s="81">
        <v>43745.19212962963</v>
      </c>
      <c r="Q411" s="79" t="s">
        <v>547</v>
      </c>
      <c r="R411" s="79"/>
      <c r="S411" s="79"/>
      <c r="T411" s="79" t="s">
        <v>644</v>
      </c>
      <c r="U411" s="79"/>
      <c r="V411" s="82" t="s">
        <v>763</v>
      </c>
      <c r="W411" s="81">
        <v>43745.19212962963</v>
      </c>
      <c r="X411" s="82" t="s">
        <v>923</v>
      </c>
      <c r="Y411" s="79"/>
      <c r="Z411" s="79"/>
      <c r="AA411" s="85" t="s">
        <v>1099</v>
      </c>
      <c r="AB411" s="85" t="s">
        <v>1098</v>
      </c>
      <c r="AC411" s="79" t="b">
        <v>0</v>
      </c>
      <c r="AD411" s="79">
        <v>0</v>
      </c>
      <c r="AE411" s="85" t="s">
        <v>1204</v>
      </c>
      <c r="AF411" s="79" t="b">
        <v>0</v>
      </c>
      <c r="AG411" s="79" t="s">
        <v>1219</v>
      </c>
      <c r="AH411" s="79"/>
      <c r="AI411" s="85" t="s">
        <v>1166</v>
      </c>
      <c r="AJ411" s="79" t="b">
        <v>0</v>
      </c>
      <c r="AK411" s="79">
        <v>0</v>
      </c>
      <c r="AL411" s="85" t="s">
        <v>1166</v>
      </c>
      <c r="AM411" s="79" t="s">
        <v>1232</v>
      </c>
      <c r="AN411" s="79" t="b">
        <v>0</v>
      </c>
      <c r="AO411" s="85" t="s">
        <v>1098</v>
      </c>
      <c r="AP411" s="79" t="s">
        <v>176</v>
      </c>
      <c r="AQ411" s="79">
        <v>0</v>
      </c>
      <c r="AR411" s="79">
        <v>0</v>
      </c>
      <c r="AS411" s="79"/>
      <c r="AT411" s="79"/>
      <c r="AU411" s="79"/>
      <c r="AV411" s="79"/>
      <c r="AW411" s="79"/>
      <c r="AX411" s="79"/>
      <c r="AY411" s="79"/>
      <c r="AZ411" s="79"/>
      <c r="BA411">
        <v>8</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314</v>
      </c>
      <c r="B412" s="64" t="s">
        <v>290</v>
      </c>
      <c r="C412" s="65" t="s">
        <v>3919</v>
      </c>
      <c r="D412" s="66">
        <v>10</v>
      </c>
      <c r="E412" s="67" t="s">
        <v>136</v>
      </c>
      <c r="F412" s="68">
        <v>12</v>
      </c>
      <c r="G412" s="65"/>
      <c r="H412" s="69"/>
      <c r="I412" s="70"/>
      <c r="J412" s="70"/>
      <c r="K412" s="34" t="s">
        <v>65</v>
      </c>
      <c r="L412" s="77">
        <v>412</v>
      </c>
      <c r="M412" s="77"/>
      <c r="N412" s="72"/>
      <c r="O412" s="79" t="s">
        <v>419</v>
      </c>
      <c r="P412" s="81">
        <v>43745.70255787037</v>
      </c>
      <c r="Q412" s="79" t="s">
        <v>548</v>
      </c>
      <c r="R412" s="82" t="s">
        <v>598</v>
      </c>
      <c r="S412" s="79" t="s">
        <v>614</v>
      </c>
      <c r="T412" s="79"/>
      <c r="U412" s="79"/>
      <c r="V412" s="82" t="s">
        <v>763</v>
      </c>
      <c r="W412" s="81">
        <v>43745.70255787037</v>
      </c>
      <c r="X412" s="82" t="s">
        <v>928</v>
      </c>
      <c r="Y412" s="79"/>
      <c r="Z412" s="79"/>
      <c r="AA412" s="85" t="s">
        <v>1104</v>
      </c>
      <c r="AB412" s="79"/>
      <c r="AC412" s="79" t="b">
        <v>0</v>
      </c>
      <c r="AD412" s="79">
        <v>0</v>
      </c>
      <c r="AE412" s="85" t="s">
        <v>1166</v>
      </c>
      <c r="AF412" s="79" t="b">
        <v>0</v>
      </c>
      <c r="AG412" s="79" t="s">
        <v>1217</v>
      </c>
      <c r="AH412" s="79"/>
      <c r="AI412" s="85" t="s">
        <v>1166</v>
      </c>
      <c r="AJ412" s="79" t="b">
        <v>0</v>
      </c>
      <c r="AK412" s="79">
        <v>1</v>
      </c>
      <c r="AL412" s="85" t="s">
        <v>1108</v>
      </c>
      <c r="AM412" s="79" t="s">
        <v>1232</v>
      </c>
      <c r="AN412" s="79" t="b">
        <v>0</v>
      </c>
      <c r="AO412" s="85" t="s">
        <v>1108</v>
      </c>
      <c r="AP412" s="79" t="s">
        <v>176</v>
      </c>
      <c r="AQ412" s="79">
        <v>0</v>
      </c>
      <c r="AR412" s="79">
        <v>0</v>
      </c>
      <c r="AS412" s="79"/>
      <c r="AT412" s="79"/>
      <c r="AU412" s="79"/>
      <c r="AV412" s="79"/>
      <c r="AW412" s="79"/>
      <c r="AX412" s="79"/>
      <c r="AY412" s="79"/>
      <c r="AZ412" s="79"/>
      <c r="BA412">
        <v>8</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314</v>
      </c>
      <c r="B413" s="64" t="s">
        <v>290</v>
      </c>
      <c r="C413" s="65" t="s">
        <v>3919</v>
      </c>
      <c r="D413" s="66">
        <v>10</v>
      </c>
      <c r="E413" s="67" t="s">
        <v>136</v>
      </c>
      <c r="F413" s="68">
        <v>12</v>
      </c>
      <c r="G413" s="65"/>
      <c r="H413" s="69"/>
      <c r="I413" s="70"/>
      <c r="J413" s="70"/>
      <c r="K413" s="34" t="s">
        <v>65</v>
      </c>
      <c r="L413" s="77">
        <v>413</v>
      </c>
      <c r="M413" s="77"/>
      <c r="N413" s="72"/>
      <c r="O413" s="79" t="s">
        <v>419</v>
      </c>
      <c r="P413" s="81">
        <v>43745.704884259256</v>
      </c>
      <c r="Q413" s="79" t="s">
        <v>550</v>
      </c>
      <c r="R413" s="79"/>
      <c r="S413" s="79"/>
      <c r="T413" s="79" t="s">
        <v>645</v>
      </c>
      <c r="U413" s="79"/>
      <c r="V413" s="82" t="s">
        <v>763</v>
      </c>
      <c r="W413" s="81">
        <v>43745.704884259256</v>
      </c>
      <c r="X413" s="82" t="s">
        <v>930</v>
      </c>
      <c r="Y413" s="79"/>
      <c r="Z413" s="79"/>
      <c r="AA413" s="85" t="s">
        <v>1106</v>
      </c>
      <c r="AB413" s="85" t="s">
        <v>1108</v>
      </c>
      <c r="AC413" s="79" t="b">
        <v>0</v>
      </c>
      <c r="AD413" s="79">
        <v>0</v>
      </c>
      <c r="AE413" s="85" t="s">
        <v>1204</v>
      </c>
      <c r="AF413" s="79" t="b">
        <v>0</v>
      </c>
      <c r="AG413" s="79" t="s">
        <v>1219</v>
      </c>
      <c r="AH413" s="79"/>
      <c r="AI413" s="85" t="s">
        <v>1166</v>
      </c>
      <c r="AJ413" s="79" t="b">
        <v>0</v>
      </c>
      <c r="AK413" s="79">
        <v>0</v>
      </c>
      <c r="AL413" s="85" t="s">
        <v>1166</v>
      </c>
      <c r="AM413" s="79" t="s">
        <v>1232</v>
      </c>
      <c r="AN413" s="79" t="b">
        <v>0</v>
      </c>
      <c r="AO413" s="85" t="s">
        <v>1108</v>
      </c>
      <c r="AP413" s="79" t="s">
        <v>176</v>
      </c>
      <c r="AQ413" s="79">
        <v>0</v>
      </c>
      <c r="AR413" s="79">
        <v>0</v>
      </c>
      <c r="AS413" s="79"/>
      <c r="AT413" s="79"/>
      <c r="AU413" s="79"/>
      <c r="AV413" s="79"/>
      <c r="AW413" s="79"/>
      <c r="AX413" s="79"/>
      <c r="AY413" s="79"/>
      <c r="AZ413" s="79"/>
      <c r="BA413">
        <v>8</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313</v>
      </c>
      <c r="B414" s="64" t="s">
        <v>377</v>
      </c>
      <c r="C414" s="65" t="s">
        <v>3919</v>
      </c>
      <c r="D414" s="66">
        <v>10</v>
      </c>
      <c r="E414" s="67" t="s">
        <v>136</v>
      </c>
      <c r="F414" s="68">
        <v>12</v>
      </c>
      <c r="G414" s="65"/>
      <c r="H414" s="69"/>
      <c r="I414" s="70"/>
      <c r="J414" s="70"/>
      <c r="K414" s="34" t="s">
        <v>65</v>
      </c>
      <c r="L414" s="77">
        <v>414</v>
      </c>
      <c r="M414" s="77"/>
      <c r="N414" s="72"/>
      <c r="O414" s="79" t="s">
        <v>419</v>
      </c>
      <c r="P414" s="81">
        <v>43733.72824074074</v>
      </c>
      <c r="Q414" s="79" t="s">
        <v>534</v>
      </c>
      <c r="R414" s="82" t="s">
        <v>595</v>
      </c>
      <c r="S414" s="79" t="s">
        <v>614</v>
      </c>
      <c r="T414" s="79" t="s">
        <v>637</v>
      </c>
      <c r="U414" s="79"/>
      <c r="V414" s="82" t="s">
        <v>762</v>
      </c>
      <c r="W414" s="81">
        <v>43733.72824074074</v>
      </c>
      <c r="X414" s="82" t="s">
        <v>908</v>
      </c>
      <c r="Y414" s="79"/>
      <c r="Z414" s="79"/>
      <c r="AA414" s="85" t="s">
        <v>1084</v>
      </c>
      <c r="AB414" s="79"/>
      <c r="AC414" s="79" t="b">
        <v>0</v>
      </c>
      <c r="AD414" s="79">
        <v>1</v>
      </c>
      <c r="AE414" s="85" t="s">
        <v>1166</v>
      </c>
      <c r="AF414" s="79" t="b">
        <v>0</v>
      </c>
      <c r="AG414" s="79" t="s">
        <v>1217</v>
      </c>
      <c r="AH414" s="79"/>
      <c r="AI414" s="85" t="s">
        <v>1166</v>
      </c>
      <c r="AJ414" s="79" t="b">
        <v>0</v>
      </c>
      <c r="AK414" s="79">
        <v>2</v>
      </c>
      <c r="AL414" s="85" t="s">
        <v>1166</v>
      </c>
      <c r="AM414" s="79" t="s">
        <v>1236</v>
      </c>
      <c r="AN414" s="79" t="b">
        <v>0</v>
      </c>
      <c r="AO414" s="85" t="s">
        <v>1084</v>
      </c>
      <c r="AP414" s="79" t="s">
        <v>176</v>
      </c>
      <c r="AQ414" s="79">
        <v>0</v>
      </c>
      <c r="AR414" s="79">
        <v>0</v>
      </c>
      <c r="AS414" s="79"/>
      <c r="AT414" s="79"/>
      <c r="AU414" s="79"/>
      <c r="AV414" s="79"/>
      <c r="AW414" s="79"/>
      <c r="AX414" s="79"/>
      <c r="AY414" s="79"/>
      <c r="AZ414" s="79"/>
      <c r="BA414">
        <v>8</v>
      </c>
      <c r="BB414" s="78" t="str">
        <f>REPLACE(INDEX(GroupVertices[Group],MATCH(Edges[[#This Row],[Vertex 1]],GroupVertices[Vertex],0)),1,1,"")</f>
        <v>3</v>
      </c>
      <c r="BC414" s="78" t="str">
        <f>REPLACE(INDEX(GroupVertices[Group],MATCH(Edges[[#This Row],[Vertex 2]],GroupVertices[Vertex],0)),1,1,"")</f>
        <v>3</v>
      </c>
      <c r="BD414" s="48"/>
      <c r="BE414" s="49"/>
      <c r="BF414" s="48"/>
      <c r="BG414" s="49"/>
      <c r="BH414" s="48"/>
      <c r="BI414" s="49"/>
      <c r="BJ414" s="48"/>
      <c r="BK414" s="49"/>
      <c r="BL414" s="48"/>
    </row>
    <row r="415" spans="1:64" ht="15">
      <c r="A415" s="64" t="s">
        <v>313</v>
      </c>
      <c r="B415" s="64" t="s">
        <v>377</v>
      </c>
      <c r="C415" s="65" t="s">
        <v>3919</v>
      </c>
      <c r="D415" s="66">
        <v>10</v>
      </c>
      <c r="E415" s="67" t="s">
        <v>136</v>
      </c>
      <c r="F415" s="68">
        <v>12</v>
      </c>
      <c r="G415" s="65"/>
      <c r="H415" s="69"/>
      <c r="I415" s="70"/>
      <c r="J415" s="70"/>
      <c r="K415" s="34" t="s">
        <v>65</v>
      </c>
      <c r="L415" s="77">
        <v>415</v>
      </c>
      <c r="M415" s="77"/>
      <c r="N415" s="72"/>
      <c r="O415" s="79" t="s">
        <v>419</v>
      </c>
      <c r="P415" s="81">
        <v>43740.627488425926</v>
      </c>
      <c r="Q415" s="79" t="s">
        <v>535</v>
      </c>
      <c r="R415" s="82" t="s">
        <v>595</v>
      </c>
      <c r="S415" s="79" t="s">
        <v>614</v>
      </c>
      <c r="T415" s="79" t="s">
        <v>638</v>
      </c>
      <c r="U415" s="79"/>
      <c r="V415" s="82" t="s">
        <v>762</v>
      </c>
      <c r="W415" s="81">
        <v>43740.627488425926</v>
      </c>
      <c r="X415" s="82" t="s">
        <v>909</v>
      </c>
      <c r="Y415" s="79"/>
      <c r="Z415" s="79"/>
      <c r="AA415" s="85" t="s">
        <v>1085</v>
      </c>
      <c r="AB415" s="79"/>
      <c r="AC415" s="79" t="b">
        <v>0</v>
      </c>
      <c r="AD415" s="79">
        <v>0</v>
      </c>
      <c r="AE415" s="85" t="s">
        <v>1166</v>
      </c>
      <c r="AF415" s="79" t="b">
        <v>0</v>
      </c>
      <c r="AG415" s="79" t="s">
        <v>1217</v>
      </c>
      <c r="AH415" s="79"/>
      <c r="AI415" s="85" t="s">
        <v>1166</v>
      </c>
      <c r="AJ415" s="79" t="b">
        <v>0</v>
      </c>
      <c r="AK415" s="79">
        <v>0</v>
      </c>
      <c r="AL415" s="85" t="s">
        <v>1166</v>
      </c>
      <c r="AM415" s="79" t="s">
        <v>1236</v>
      </c>
      <c r="AN415" s="79" t="b">
        <v>0</v>
      </c>
      <c r="AO415" s="85" t="s">
        <v>1085</v>
      </c>
      <c r="AP415" s="79" t="s">
        <v>176</v>
      </c>
      <c r="AQ415" s="79">
        <v>0</v>
      </c>
      <c r="AR415" s="79">
        <v>0</v>
      </c>
      <c r="AS415" s="79"/>
      <c r="AT415" s="79"/>
      <c r="AU415" s="79"/>
      <c r="AV415" s="79"/>
      <c r="AW415" s="79"/>
      <c r="AX415" s="79"/>
      <c r="AY415" s="79"/>
      <c r="AZ415" s="79"/>
      <c r="BA415">
        <v>8</v>
      </c>
      <c r="BB415" s="78" t="str">
        <f>REPLACE(INDEX(GroupVertices[Group],MATCH(Edges[[#This Row],[Vertex 1]],GroupVertices[Vertex],0)),1,1,"")</f>
        <v>3</v>
      </c>
      <c r="BC415" s="78" t="str">
        <f>REPLACE(INDEX(GroupVertices[Group],MATCH(Edges[[#This Row],[Vertex 2]],GroupVertices[Vertex],0)),1,1,"")</f>
        <v>3</v>
      </c>
      <c r="BD415" s="48"/>
      <c r="BE415" s="49"/>
      <c r="BF415" s="48"/>
      <c r="BG415" s="49"/>
      <c r="BH415" s="48"/>
      <c r="BI415" s="49"/>
      <c r="BJ415" s="48"/>
      <c r="BK415" s="49"/>
      <c r="BL415" s="48"/>
    </row>
    <row r="416" spans="1:64" ht="15">
      <c r="A416" s="64" t="s">
        <v>313</v>
      </c>
      <c r="B416" s="64" t="s">
        <v>377</v>
      </c>
      <c r="C416" s="65" t="s">
        <v>3919</v>
      </c>
      <c r="D416" s="66">
        <v>10</v>
      </c>
      <c r="E416" s="67" t="s">
        <v>136</v>
      </c>
      <c r="F416" s="68">
        <v>12</v>
      </c>
      <c r="G416" s="65"/>
      <c r="H416" s="69"/>
      <c r="I416" s="70"/>
      <c r="J416" s="70"/>
      <c r="K416" s="34" t="s">
        <v>65</v>
      </c>
      <c r="L416" s="77">
        <v>416</v>
      </c>
      <c r="M416" s="77"/>
      <c r="N416" s="72"/>
      <c r="O416" s="79" t="s">
        <v>419</v>
      </c>
      <c r="P416" s="81">
        <v>43741.07114583333</v>
      </c>
      <c r="Q416" s="79" t="s">
        <v>551</v>
      </c>
      <c r="R416" s="82" t="s">
        <v>598</v>
      </c>
      <c r="S416" s="79" t="s">
        <v>614</v>
      </c>
      <c r="T416" s="79" t="s">
        <v>646</v>
      </c>
      <c r="U416" s="79"/>
      <c r="V416" s="82" t="s">
        <v>762</v>
      </c>
      <c r="W416" s="81">
        <v>43741.07114583333</v>
      </c>
      <c r="X416" s="82" t="s">
        <v>931</v>
      </c>
      <c r="Y416" s="79"/>
      <c r="Z416" s="79"/>
      <c r="AA416" s="85" t="s">
        <v>1107</v>
      </c>
      <c r="AB416" s="79"/>
      <c r="AC416" s="79" t="b">
        <v>0</v>
      </c>
      <c r="AD416" s="79">
        <v>1</v>
      </c>
      <c r="AE416" s="85" t="s">
        <v>1166</v>
      </c>
      <c r="AF416" s="79" t="b">
        <v>0</v>
      </c>
      <c r="AG416" s="79" t="s">
        <v>1217</v>
      </c>
      <c r="AH416" s="79"/>
      <c r="AI416" s="85" t="s">
        <v>1166</v>
      </c>
      <c r="AJ416" s="79" t="b">
        <v>0</v>
      </c>
      <c r="AK416" s="79">
        <v>0</v>
      </c>
      <c r="AL416" s="85" t="s">
        <v>1166</v>
      </c>
      <c r="AM416" s="79" t="s">
        <v>1236</v>
      </c>
      <c r="AN416" s="79" t="b">
        <v>0</v>
      </c>
      <c r="AO416" s="85" t="s">
        <v>1107</v>
      </c>
      <c r="AP416" s="79" t="s">
        <v>176</v>
      </c>
      <c r="AQ416" s="79">
        <v>0</v>
      </c>
      <c r="AR416" s="79">
        <v>0</v>
      </c>
      <c r="AS416" s="79"/>
      <c r="AT416" s="79"/>
      <c r="AU416" s="79"/>
      <c r="AV416" s="79"/>
      <c r="AW416" s="79"/>
      <c r="AX416" s="79"/>
      <c r="AY416" s="79"/>
      <c r="AZ416" s="79"/>
      <c r="BA416">
        <v>8</v>
      </c>
      <c r="BB416" s="78" t="str">
        <f>REPLACE(INDEX(GroupVertices[Group],MATCH(Edges[[#This Row],[Vertex 1]],GroupVertices[Vertex],0)),1,1,"")</f>
        <v>3</v>
      </c>
      <c r="BC416" s="78" t="str">
        <f>REPLACE(INDEX(GroupVertices[Group],MATCH(Edges[[#This Row],[Vertex 2]],GroupVertices[Vertex],0)),1,1,"")</f>
        <v>3</v>
      </c>
      <c r="BD416" s="48"/>
      <c r="BE416" s="49"/>
      <c r="BF416" s="48"/>
      <c r="BG416" s="49"/>
      <c r="BH416" s="48"/>
      <c r="BI416" s="49"/>
      <c r="BJ416" s="48"/>
      <c r="BK416" s="49"/>
      <c r="BL416" s="48"/>
    </row>
    <row r="417" spans="1:64" ht="15">
      <c r="A417" s="64" t="s">
        <v>313</v>
      </c>
      <c r="B417" s="64" t="s">
        <v>377</v>
      </c>
      <c r="C417" s="65" t="s">
        <v>3919</v>
      </c>
      <c r="D417" s="66">
        <v>10</v>
      </c>
      <c r="E417" s="67" t="s">
        <v>136</v>
      </c>
      <c r="F417" s="68">
        <v>12</v>
      </c>
      <c r="G417" s="65"/>
      <c r="H417" s="69"/>
      <c r="I417" s="70"/>
      <c r="J417" s="70"/>
      <c r="K417" s="34" t="s">
        <v>65</v>
      </c>
      <c r="L417" s="77">
        <v>417</v>
      </c>
      <c r="M417" s="77"/>
      <c r="N417" s="72"/>
      <c r="O417" s="79" t="s">
        <v>419</v>
      </c>
      <c r="P417" s="81">
        <v>43743.09135416667</v>
      </c>
      <c r="Q417" s="79" t="s">
        <v>532</v>
      </c>
      <c r="R417" s="82" t="s">
        <v>594</v>
      </c>
      <c r="S417" s="79" t="s">
        <v>614</v>
      </c>
      <c r="T417" s="79" t="s">
        <v>636</v>
      </c>
      <c r="U417" s="79"/>
      <c r="V417" s="82" t="s">
        <v>762</v>
      </c>
      <c r="W417" s="81">
        <v>43743.09135416667</v>
      </c>
      <c r="X417" s="82" t="s">
        <v>904</v>
      </c>
      <c r="Y417" s="79"/>
      <c r="Z417" s="79"/>
      <c r="AA417" s="85" t="s">
        <v>1080</v>
      </c>
      <c r="AB417" s="79"/>
      <c r="AC417" s="79" t="b">
        <v>0</v>
      </c>
      <c r="AD417" s="79">
        <v>0</v>
      </c>
      <c r="AE417" s="85" t="s">
        <v>1166</v>
      </c>
      <c r="AF417" s="79" t="b">
        <v>0</v>
      </c>
      <c r="AG417" s="79" t="s">
        <v>1217</v>
      </c>
      <c r="AH417" s="79"/>
      <c r="AI417" s="85" t="s">
        <v>1166</v>
      </c>
      <c r="AJ417" s="79" t="b">
        <v>0</v>
      </c>
      <c r="AK417" s="79">
        <v>1</v>
      </c>
      <c r="AL417" s="85" t="s">
        <v>1166</v>
      </c>
      <c r="AM417" s="79" t="s">
        <v>1236</v>
      </c>
      <c r="AN417" s="79" t="b">
        <v>0</v>
      </c>
      <c r="AO417" s="85" t="s">
        <v>1080</v>
      </c>
      <c r="AP417" s="79" t="s">
        <v>176</v>
      </c>
      <c r="AQ417" s="79">
        <v>0</v>
      </c>
      <c r="AR417" s="79">
        <v>0</v>
      </c>
      <c r="AS417" s="79"/>
      <c r="AT417" s="79"/>
      <c r="AU417" s="79"/>
      <c r="AV417" s="79"/>
      <c r="AW417" s="79"/>
      <c r="AX417" s="79"/>
      <c r="AY417" s="79"/>
      <c r="AZ417" s="79"/>
      <c r="BA417">
        <v>8</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313</v>
      </c>
      <c r="B418" s="64" t="s">
        <v>377</v>
      </c>
      <c r="C418" s="65" t="s">
        <v>3919</v>
      </c>
      <c r="D418" s="66">
        <v>10</v>
      </c>
      <c r="E418" s="67" t="s">
        <v>136</v>
      </c>
      <c r="F418" s="68">
        <v>12</v>
      </c>
      <c r="G418" s="65"/>
      <c r="H418" s="69"/>
      <c r="I418" s="70"/>
      <c r="J418" s="70"/>
      <c r="K418" s="34" t="s">
        <v>65</v>
      </c>
      <c r="L418" s="77">
        <v>418</v>
      </c>
      <c r="M418" s="77"/>
      <c r="N418" s="72"/>
      <c r="O418" s="79" t="s">
        <v>419</v>
      </c>
      <c r="P418" s="81">
        <v>43743.09150462963</v>
      </c>
      <c r="Q418" s="79" t="s">
        <v>533</v>
      </c>
      <c r="R418" s="82" t="s">
        <v>588</v>
      </c>
      <c r="S418" s="79" t="s">
        <v>614</v>
      </c>
      <c r="T418" s="79" t="s">
        <v>636</v>
      </c>
      <c r="U418" s="79"/>
      <c r="V418" s="82" t="s">
        <v>762</v>
      </c>
      <c r="W418" s="81">
        <v>43743.09150462963</v>
      </c>
      <c r="X418" s="82" t="s">
        <v>905</v>
      </c>
      <c r="Y418" s="79"/>
      <c r="Z418" s="79"/>
      <c r="AA418" s="85" t="s">
        <v>1081</v>
      </c>
      <c r="AB418" s="79"/>
      <c r="AC418" s="79" t="b">
        <v>0</v>
      </c>
      <c r="AD418" s="79">
        <v>1</v>
      </c>
      <c r="AE418" s="85" t="s">
        <v>1166</v>
      </c>
      <c r="AF418" s="79" t="b">
        <v>0</v>
      </c>
      <c r="AG418" s="79" t="s">
        <v>1217</v>
      </c>
      <c r="AH418" s="79"/>
      <c r="AI418" s="85" t="s">
        <v>1166</v>
      </c>
      <c r="AJ418" s="79" t="b">
        <v>0</v>
      </c>
      <c r="AK418" s="79">
        <v>2</v>
      </c>
      <c r="AL418" s="85" t="s">
        <v>1166</v>
      </c>
      <c r="AM418" s="79" t="s">
        <v>1236</v>
      </c>
      <c r="AN418" s="79" t="b">
        <v>0</v>
      </c>
      <c r="AO418" s="85" t="s">
        <v>1081</v>
      </c>
      <c r="AP418" s="79" t="s">
        <v>176</v>
      </c>
      <c r="AQ418" s="79">
        <v>0</v>
      </c>
      <c r="AR418" s="79">
        <v>0</v>
      </c>
      <c r="AS418" s="79"/>
      <c r="AT418" s="79"/>
      <c r="AU418" s="79"/>
      <c r="AV418" s="79"/>
      <c r="AW418" s="79"/>
      <c r="AX418" s="79"/>
      <c r="AY418" s="79"/>
      <c r="AZ418" s="79"/>
      <c r="BA418">
        <v>8</v>
      </c>
      <c r="BB418" s="78" t="str">
        <f>REPLACE(INDEX(GroupVertices[Group],MATCH(Edges[[#This Row],[Vertex 1]],GroupVertices[Vertex],0)),1,1,"")</f>
        <v>3</v>
      </c>
      <c r="BC418" s="78" t="str">
        <f>REPLACE(INDEX(GroupVertices[Group],MATCH(Edges[[#This Row],[Vertex 2]],GroupVertices[Vertex],0)),1,1,"")</f>
        <v>3</v>
      </c>
      <c r="BD418" s="48"/>
      <c r="BE418" s="49"/>
      <c r="BF418" s="48"/>
      <c r="BG418" s="49"/>
      <c r="BH418" s="48"/>
      <c r="BI418" s="49"/>
      <c r="BJ418" s="48"/>
      <c r="BK418" s="49"/>
      <c r="BL418" s="48"/>
    </row>
    <row r="419" spans="1:64" ht="15">
      <c r="A419" s="64" t="s">
        <v>313</v>
      </c>
      <c r="B419" s="64" t="s">
        <v>377</v>
      </c>
      <c r="C419" s="65" t="s">
        <v>3919</v>
      </c>
      <c r="D419" s="66">
        <v>10</v>
      </c>
      <c r="E419" s="67" t="s">
        <v>136</v>
      </c>
      <c r="F419" s="68">
        <v>12</v>
      </c>
      <c r="G419" s="65"/>
      <c r="H419" s="69"/>
      <c r="I419" s="70"/>
      <c r="J419" s="70"/>
      <c r="K419" s="34" t="s">
        <v>65</v>
      </c>
      <c r="L419" s="77">
        <v>419</v>
      </c>
      <c r="M419" s="77"/>
      <c r="N419" s="72"/>
      <c r="O419" s="79" t="s">
        <v>419</v>
      </c>
      <c r="P419" s="81">
        <v>43745.68400462963</v>
      </c>
      <c r="Q419" s="79" t="s">
        <v>552</v>
      </c>
      <c r="R419" s="82" t="s">
        <v>598</v>
      </c>
      <c r="S419" s="79" t="s">
        <v>614</v>
      </c>
      <c r="T419" s="79" t="s">
        <v>636</v>
      </c>
      <c r="U419" s="79"/>
      <c r="V419" s="82" t="s">
        <v>762</v>
      </c>
      <c r="W419" s="81">
        <v>43745.68400462963</v>
      </c>
      <c r="X419" s="82" t="s">
        <v>932</v>
      </c>
      <c r="Y419" s="79"/>
      <c r="Z419" s="79"/>
      <c r="AA419" s="85" t="s">
        <v>1108</v>
      </c>
      <c r="AB419" s="79"/>
      <c r="AC419" s="79" t="b">
        <v>0</v>
      </c>
      <c r="AD419" s="79">
        <v>2</v>
      </c>
      <c r="AE419" s="85" t="s">
        <v>1166</v>
      </c>
      <c r="AF419" s="79" t="b">
        <v>0</v>
      </c>
      <c r="AG419" s="79" t="s">
        <v>1217</v>
      </c>
      <c r="AH419" s="79"/>
      <c r="AI419" s="85" t="s">
        <v>1166</v>
      </c>
      <c r="AJ419" s="79" t="b">
        <v>0</v>
      </c>
      <c r="AK419" s="79">
        <v>1</v>
      </c>
      <c r="AL419" s="85" t="s">
        <v>1166</v>
      </c>
      <c r="AM419" s="79" t="s">
        <v>1236</v>
      </c>
      <c r="AN419" s="79" t="b">
        <v>0</v>
      </c>
      <c r="AO419" s="85" t="s">
        <v>1108</v>
      </c>
      <c r="AP419" s="79" t="s">
        <v>176</v>
      </c>
      <c r="AQ419" s="79">
        <v>0</v>
      </c>
      <c r="AR419" s="79">
        <v>0</v>
      </c>
      <c r="AS419" s="79"/>
      <c r="AT419" s="79"/>
      <c r="AU419" s="79"/>
      <c r="AV419" s="79"/>
      <c r="AW419" s="79"/>
      <c r="AX419" s="79"/>
      <c r="AY419" s="79"/>
      <c r="AZ419" s="79"/>
      <c r="BA419">
        <v>8</v>
      </c>
      <c r="BB419" s="78" t="str">
        <f>REPLACE(INDEX(GroupVertices[Group],MATCH(Edges[[#This Row],[Vertex 1]],GroupVertices[Vertex],0)),1,1,"")</f>
        <v>3</v>
      </c>
      <c r="BC419" s="78" t="str">
        <f>REPLACE(INDEX(GroupVertices[Group],MATCH(Edges[[#This Row],[Vertex 2]],GroupVertices[Vertex],0)),1,1,"")</f>
        <v>3</v>
      </c>
      <c r="BD419" s="48"/>
      <c r="BE419" s="49"/>
      <c r="BF419" s="48"/>
      <c r="BG419" s="49"/>
      <c r="BH419" s="48"/>
      <c r="BI419" s="49"/>
      <c r="BJ419" s="48"/>
      <c r="BK419" s="49"/>
      <c r="BL419" s="48"/>
    </row>
    <row r="420" spans="1:64" ht="15">
      <c r="A420" s="64" t="s">
        <v>313</v>
      </c>
      <c r="B420" s="64" t="s">
        <v>377</v>
      </c>
      <c r="C420" s="65" t="s">
        <v>3919</v>
      </c>
      <c r="D420" s="66">
        <v>10</v>
      </c>
      <c r="E420" s="67" t="s">
        <v>136</v>
      </c>
      <c r="F420" s="68">
        <v>12</v>
      </c>
      <c r="G420" s="65"/>
      <c r="H420" s="69"/>
      <c r="I420" s="70"/>
      <c r="J420" s="70"/>
      <c r="K420" s="34" t="s">
        <v>65</v>
      </c>
      <c r="L420" s="77">
        <v>420</v>
      </c>
      <c r="M420" s="77"/>
      <c r="N420" s="72"/>
      <c r="O420" s="79" t="s">
        <v>419</v>
      </c>
      <c r="P420" s="81">
        <v>43745.68414351852</v>
      </c>
      <c r="Q420" s="79" t="s">
        <v>532</v>
      </c>
      <c r="R420" s="82" t="s">
        <v>594</v>
      </c>
      <c r="S420" s="79" t="s">
        <v>614</v>
      </c>
      <c r="T420" s="79" t="s">
        <v>636</v>
      </c>
      <c r="U420" s="79"/>
      <c r="V420" s="82" t="s">
        <v>762</v>
      </c>
      <c r="W420" s="81">
        <v>43745.68414351852</v>
      </c>
      <c r="X420" s="82" t="s">
        <v>906</v>
      </c>
      <c r="Y420" s="79"/>
      <c r="Z420" s="79"/>
      <c r="AA420" s="85" t="s">
        <v>1082</v>
      </c>
      <c r="AB420" s="79"/>
      <c r="AC420" s="79" t="b">
        <v>0</v>
      </c>
      <c r="AD420" s="79">
        <v>2</v>
      </c>
      <c r="AE420" s="85" t="s">
        <v>1166</v>
      </c>
      <c r="AF420" s="79" t="b">
        <v>0</v>
      </c>
      <c r="AG420" s="79" t="s">
        <v>1217</v>
      </c>
      <c r="AH420" s="79"/>
      <c r="AI420" s="85" t="s">
        <v>1166</v>
      </c>
      <c r="AJ420" s="79" t="b">
        <v>0</v>
      </c>
      <c r="AK420" s="79">
        <v>1</v>
      </c>
      <c r="AL420" s="85" t="s">
        <v>1166</v>
      </c>
      <c r="AM420" s="79" t="s">
        <v>1236</v>
      </c>
      <c r="AN420" s="79" t="b">
        <v>0</v>
      </c>
      <c r="AO420" s="85" t="s">
        <v>1082</v>
      </c>
      <c r="AP420" s="79" t="s">
        <v>176</v>
      </c>
      <c r="AQ420" s="79">
        <v>0</v>
      </c>
      <c r="AR420" s="79">
        <v>0</v>
      </c>
      <c r="AS420" s="79"/>
      <c r="AT420" s="79"/>
      <c r="AU420" s="79"/>
      <c r="AV420" s="79"/>
      <c r="AW420" s="79"/>
      <c r="AX420" s="79"/>
      <c r="AY420" s="79"/>
      <c r="AZ420" s="79"/>
      <c r="BA420">
        <v>8</v>
      </c>
      <c r="BB420" s="78" t="str">
        <f>REPLACE(INDEX(GroupVertices[Group],MATCH(Edges[[#This Row],[Vertex 1]],GroupVertices[Vertex],0)),1,1,"")</f>
        <v>3</v>
      </c>
      <c r="BC420" s="78" t="str">
        <f>REPLACE(INDEX(GroupVertices[Group],MATCH(Edges[[#This Row],[Vertex 2]],GroupVertices[Vertex],0)),1,1,"")</f>
        <v>3</v>
      </c>
      <c r="BD420" s="48"/>
      <c r="BE420" s="49"/>
      <c r="BF420" s="48"/>
      <c r="BG420" s="49"/>
      <c r="BH420" s="48"/>
      <c r="BI420" s="49"/>
      <c r="BJ420" s="48"/>
      <c r="BK420" s="49"/>
      <c r="BL420" s="48"/>
    </row>
    <row r="421" spans="1:64" ht="15">
      <c r="A421" s="64" t="s">
        <v>313</v>
      </c>
      <c r="B421" s="64" t="s">
        <v>377</v>
      </c>
      <c r="C421" s="65" t="s">
        <v>3919</v>
      </c>
      <c r="D421" s="66">
        <v>10</v>
      </c>
      <c r="E421" s="67" t="s">
        <v>136</v>
      </c>
      <c r="F421" s="68">
        <v>12</v>
      </c>
      <c r="G421" s="65"/>
      <c r="H421" s="69"/>
      <c r="I421" s="70"/>
      <c r="J421" s="70"/>
      <c r="K421" s="34" t="s">
        <v>65</v>
      </c>
      <c r="L421" s="77">
        <v>421</v>
      </c>
      <c r="M421" s="77"/>
      <c r="N421" s="72"/>
      <c r="O421" s="79" t="s">
        <v>419</v>
      </c>
      <c r="P421" s="81">
        <v>43745.684270833335</v>
      </c>
      <c r="Q421" s="79" t="s">
        <v>533</v>
      </c>
      <c r="R421" s="82" t="s">
        <v>588</v>
      </c>
      <c r="S421" s="79" t="s">
        <v>614</v>
      </c>
      <c r="T421" s="79" t="s">
        <v>636</v>
      </c>
      <c r="U421" s="79"/>
      <c r="V421" s="82" t="s">
        <v>762</v>
      </c>
      <c r="W421" s="81">
        <v>43745.684270833335</v>
      </c>
      <c r="X421" s="82" t="s">
        <v>907</v>
      </c>
      <c r="Y421" s="79"/>
      <c r="Z421" s="79"/>
      <c r="AA421" s="85" t="s">
        <v>1083</v>
      </c>
      <c r="AB421" s="79"/>
      <c r="AC421" s="79" t="b">
        <v>0</v>
      </c>
      <c r="AD421" s="79">
        <v>2</v>
      </c>
      <c r="AE421" s="85" t="s">
        <v>1166</v>
      </c>
      <c r="AF421" s="79" t="b">
        <v>0</v>
      </c>
      <c r="AG421" s="79" t="s">
        <v>1217</v>
      </c>
      <c r="AH421" s="79"/>
      <c r="AI421" s="85" t="s">
        <v>1166</v>
      </c>
      <c r="AJ421" s="79" t="b">
        <v>0</v>
      </c>
      <c r="AK421" s="79">
        <v>1</v>
      </c>
      <c r="AL421" s="85" t="s">
        <v>1166</v>
      </c>
      <c r="AM421" s="79" t="s">
        <v>1236</v>
      </c>
      <c r="AN421" s="79" t="b">
        <v>0</v>
      </c>
      <c r="AO421" s="85" t="s">
        <v>1083</v>
      </c>
      <c r="AP421" s="79" t="s">
        <v>176</v>
      </c>
      <c r="AQ421" s="79">
        <v>0</v>
      </c>
      <c r="AR421" s="79">
        <v>0</v>
      </c>
      <c r="AS421" s="79"/>
      <c r="AT421" s="79"/>
      <c r="AU421" s="79"/>
      <c r="AV421" s="79"/>
      <c r="AW421" s="79"/>
      <c r="AX421" s="79"/>
      <c r="AY421" s="79"/>
      <c r="AZ421" s="79"/>
      <c r="BA421">
        <v>8</v>
      </c>
      <c r="BB421" s="78" t="str">
        <f>REPLACE(INDEX(GroupVertices[Group],MATCH(Edges[[#This Row],[Vertex 1]],GroupVertices[Vertex],0)),1,1,"")</f>
        <v>3</v>
      </c>
      <c r="BC421" s="78" t="str">
        <f>REPLACE(INDEX(GroupVertices[Group],MATCH(Edges[[#This Row],[Vertex 2]],GroupVertices[Vertex],0)),1,1,"")</f>
        <v>3</v>
      </c>
      <c r="BD421" s="48"/>
      <c r="BE421" s="49"/>
      <c r="BF421" s="48"/>
      <c r="BG421" s="49"/>
      <c r="BH421" s="48"/>
      <c r="BI421" s="49"/>
      <c r="BJ421" s="48"/>
      <c r="BK421" s="49"/>
      <c r="BL421" s="48"/>
    </row>
    <row r="422" spans="1:64" ht="15">
      <c r="A422" s="64" t="s">
        <v>314</v>
      </c>
      <c r="B422" s="64" t="s">
        <v>377</v>
      </c>
      <c r="C422" s="65" t="s">
        <v>3919</v>
      </c>
      <c r="D422" s="66">
        <v>10</v>
      </c>
      <c r="E422" s="67" t="s">
        <v>136</v>
      </c>
      <c r="F422" s="68">
        <v>12</v>
      </c>
      <c r="G422" s="65"/>
      <c r="H422" s="69"/>
      <c r="I422" s="70"/>
      <c r="J422" s="70"/>
      <c r="K422" s="34" t="s">
        <v>65</v>
      </c>
      <c r="L422" s="77">
        <v>422</v>
      </c>
      <c r="M422" s="77"/>
      <c r="N422" s="72"/>
      <c r="O422" s="79" t="s">
        <v>419</v>
      </c>
      <c r="P422" s="81">
        <v>43733.73641203704</v>
      </c>
      <c r="Q422" s="79" t="s">
        <v>536</v>
      </c>
      <c r="R422" s="79"/>
      <c r="S422" s="79"/>
      <c r="T422" s="79" t="s">
        <v>639</v>
      </c>
      <c r="U422" s="79"/>
      <c r="V422" s="82" t="s">
        <v>763</v>
      </c>
      <c r="W422" s="81">
        <v>43733.73641203704</v>
      </c>
      <c r="X422" s="82" t="s">
        <v>910</v>
      </c>
      <c r="Y422" s="79"/>
      <c r="Z422" s="79"/>
      <c r="AA422" s="85" t="s">
        <v>1086</v>
      </c>
      <c r="AB422" s="85" t="s">
        <v>1084</v>
      </c>
      <c r="AC422" s="79" t="b">
        <v>0</v>
      </c>
      <c r="AD422" s="79">
        <v>0</v>
      </c>
      <c r="AE422" s="85" t="s">
        <v>1204</v>
      </c>
      <c r="AF422" s="79" t="b">
        <v>0</v>
      </c>
      <c r="AG422" s="79" t="s">
        <v>1216</v>
      </c>
      <c r="AH422" s="79"/>
      <c r="AI422" s="85" t="s">
        <v>1166</v>
      </c>
      <c r="AJ422" s="79" t="b">
        <v>0</v>
      </c>
      <c r="AK422" s="79">
        <v>0</v>
      </c>
      <c r="AL422" s="85" t="s">
        <v>1166</v>
      </c>
      <c r="AM422" s="79" t="s">
        <v>1232</v>
      </c>
      <c r="AN422" s="79" t="b">
        <v>0</v>
      </c>
      <c r="AO422" s="85" t="s">
        <v>1084</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1</v>
      </c>
      <c r="BC422" s="78" t="str">
        <f>REPLACE(INDEX(GroupVertices[Group],MATCH(Edges[[#This Row],[Vertex 2]],GroupVertices[Vertex],0)),1,1,"")</f>
        <v>3</v>
      </c>
      <c r="BD422" s="48"/>
      <c r="BE422" s="49"/>
      <c r="BF422" s="48"/>
      <c r="BG422" s="49"/>
      <c r="BH422" s="48"/>
      <c r="BI422" s="49"/>
      <c r="BJ422" s="48"/>
      <c r="BK422" s="49"/>
      <c r="BL422" s="48"/>
    </row>
    <row r="423" spans="1:64" ht="15">
      <c r="A423" s="64" t="s">
        <v>314</v>
      </c>
      <c r="B423" s="64" t="s">
        <v>377</v>
      </c>
      <c r="C423" s="65" t="s">
        <v>3919</v>
      </c>
      <c r="D423" s="66">
        <v>10</v>
      </c>
      <c r="E423" s="67" t="s">
        <v>136</v>
      </c>
      <c r="F423" s="68">
        <v>12</v>
      </c>
      <c r="G423" s="65"/>
      <c r="H423" s="69"/>
      <c r="I423" s="70"/>
      <c r="J423" s="70"/>
      <c r="K423" s="34" t="s">
        <v>65</v>
      </c>
      <c r="L423" s="77">
        <v>423</v>
      </c>
      <c r="M423" s="77"/>
      <c r="N423" s="72"/>
      <c r="O423" s="79" t="s">
        <v>419</v>
      </c>
      <c r="P423" s="81">
        <v>43743.11148148148</v>
      </c>
      <c r="Q423" s="79" t="s">
        <v>502</v>
      </c>
      <c r="R423" s="82" t="s">
        <v>588</v>
      </c>
      <c r="S423" s="79" t="s">
        <v>614</v>
      </c>
      <c r="T423" s="79"/>
      <c r="U423" s="79"/>
      <c r="V423" s="82" t="s">
        <v>763</v>
      </c>
      <c r="W423" s="81">
        <v>43743.11148148148</v>
      </c>
      <c r="X423" s="82" t="s">
        <v>924</v>
      </c>
      <c r="Y423" s="79"/>
      <c r="Z423" s="79"/>
      <c r="AA423" s="85" t="s">
        <v>1100</v>
      </c>
      <c r="AB423" s="79"/>
      <c r="AC423" s="79" t="b">
        <v>0</v>
      </c>
      <c r="AD423" s="79">
        <v>0</v>
      </c>
      <c r="AE423" s="85" t="s">
        <v>1166</v>
      </c>
      <c r="AF423" s="79" t="b">
        <v>0</v>
      </c>
      <c r="AG423" s="79" t="s">
        <v>1217</v>
      </c>
      <c r="AH423" s="79"/>
      <c r="AI423" s="85" t="s">
        <v>1166</v>
      </c>
      <c r="AJ423" s="79" t="b">
        <v>0</v>
      </c>
      <c r="AK423" s="79">
        <v>2</v>
      </c>
      <c r="AL423" s="85" t="s">
        <v>1081</v>
      </c>
      <c r="AM423" s="79" t="s">
        <v>1232</v>
      </c>
      <c r="AN423" s="79" t="b">
        <v>0</v>
      </c>
      <c r="AO423" s="85" t="s">
        <v>1081</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1</v>
      </c>
      <c r="BC423" s="78" t="str">
        <f>REPLACE(INDEX(GroupVertices[Group],MATCH(Edges[[#This Row],[Vertex 2]],GroupVertices[Vertex],0)),1,1,"")</f>
        <v>3</v>
      </c>
      <c r="BD423" s="48"/>
      <c r="BE423" s="49"/>
      <c r="BF423" s="48"/>
      <c r="BG423" s="49"/>
      <c r="BH423" s="48"/>
      <c r="BI423" s="49"/>
      <c r="BJ423" s="48"/>
      <c r="BK423" s="49"/>
      <c r="BL423" s="48"/>
    </row>
    <row r="424" spans="1:64" ht="15">
      <c r="A424" s="64" t="s">
        <v>314</v>
      </c>
      <c r="B424" s="64" t="s">
        <v>377</v>
      </c>
      <c r="C424" s="65" t="s">
        <v>3919</v>
      </c>
      <c r="D424" s="66">
        <v>10</v>
      </c>
      <c r="E424" s="67" t="s">
        <v>136</v>
      </c>
      <c r="F424" s="68">
        <v>12</v>
      </c>
      <c r="G424" s="65"/>
      <c r="H424" s="69"/>
      <c r="I424" s="70"/>
      <c r="J424" s="70"/>
      <c r="K424" s="34" t="s">
        <v>65</v>
      </c>
      <c r="L424" s="77">
        <v>424</v>
      </c>
      <c r="M424" s="77"/>
      <c r="N424" s="72"/>
      <c r="O424" s="79" t="s">
        <v>419</v>
      </c>
      <c r="P424" s="81">
        <v>43743.11150462963</v>
      </c>
      <c r="Q424" s="79" t="s">
        <v>544</v>
      </c>
      <c r="R424" s="82" t="s">
        <v>594</v>
      </c>
      <c r="S424" s="79" t="s">
        <v>614</v>
      </c>
      <c r="T424" s="79"/>
      <c r="U424" s="79"/>
      <c r="V424" s="82" t="s">
        <v>763</v>
      </c>
      <c r="W424" s="81">
        <v>43743.11150462963</v>
      </c>
      <c r="X424" s="82" t="s">
        <v>925</v>
      </c>
      <c r="Y424" s="79"/>
      <c r="Z424" s="79"/>
      <c r="AA424" s="85" t="s">
        <v>1101</v>
      </c>
      <c r="AB424" s="79"/>
      <c r="AC424" s="79" t="b">
        <v>0</v>
      </c>
      <c r="AD424" s="79">
        <v>0</v>
      </c>
      <c r="AE424" s="85" t="s">
        <v>1166</v>
      </c>
      <c r="AF424" s="79" t="b">
        <v>0</v>
      </c>
      <c r="AG424" s="79" t="s">
        <v>1217</v>
      </c>
      <c r="AH424" s="79"/>
      <c r="AI424" s="85" t="s">
        <v>1166</v>
      </c>
      <c r="AJ424" s="79" t="b">
        <v>0</v>
      </c>
      <c r="AK424" s="79">
        <v>1</v>
      </c>
      <c r="AL424" s="85" t="s">
        <v>1080</v>
      </c>
      <c r="AM424" s="79" t="s">
        <v>1232</v>
      </c>
      <c r="AN424" s="79" t="b">
        <v>0</v>
      </c>
      <c r="AO424" s="85" t="s">
        <v>1080</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1</v>
      </c>
      <c r="BC424" s="78" t="str">
        <f>REPLACE(INDEX(GroupVertices[Group],MATCH(Edges[[#This Row],[Vertex 2]],GroupVertices[Vertex],0)),1,1,"")</f>
        <v>3</v>
      </c>
      <c r="BD424" s="48"/>
      <c r="BE424" s="49"/>
      <c r="BF424" s="48"/>
      <c r="BG424" s="49"/>
      <c r="BH424" s="48"/>
      <c r="BI424" s="49"/>
      <c r="BJ424" s="48"/>
      <c r="BK424" s="49"/>
      <c r="BL424" s="48"/>
    </row>
    <row r="425" spans="1:64" ht="15">
      <c r="A425" s="64" t="s">
        <v>314</v>
      </c>
      <c r="B425" s="64" t="s">
        <v>377</v>
      </c>
      <c r="C425" s="65" t="s">
        <v>3919</v>
      </c>
      <c r="D425" s="66">
        <v>10</v>
      </c>
      <c r="E425" s="67" t="s">
        <v>136</v>
      </c>
      <c r="F425" s="68">
        <v>12</v>
      </c>
      <c r="G425" s="65"/>
      <c r="H425" s="69"/>
      <c r="I425" s="70"/>
      <c r="J425" s="70"/>
      <c r="K425" s="34" t="s">
        <v>65</v>
      </c>
      <c r="L425" s="77">
        <v>425</v>
      </c>
      <c r="M425" s="77"/>
      <c r="N425" s="72"/>
      <c r="O425" s="79" t="s">
        <v>419</v>
      </c>
      <c r="P425" s="81">
        <v>43745.702465277776</v>
      </c>
      <c r="Q425" s="79" t="s">
        <v>502</v>
      </c>
      <c r="R425" s="82" t="s">
        <v>588</v>
      </c>
      <c r="S425" s="79" t="s">
        <v>614</v>
      </c>
      <c r="T425" s="79"/>
      <c r="U425" s="79"/>
      <c r="V425" s="82" t="s">
        <v>763</v>
      </c>
      <c r="W425" s="81">
        <v>43745.702465277776</v>
      </c>
      <c r="X425" s="82" t="s">
        <v>926</v>
      </c>
      <c r="Y425" s="79"/>
      <c r="Z425" s="79"/>
      <c r="AA425" s="85" t="s">
        <v>1102</v>
      </c>
      <c r="AB425" s="79"/>
      <c r="AC425" s="79" t="b">
        <v>0</v>
      </c>
      <c r="AD425" s="79">
        <v>0</v>
      </c>
      <c r="AE425" s="85" t="s">
        <v>1166</v>
      </c>
      <c r="AF425" s="79" t="b">
        <v>0</v>
      </c>
      <c r="AG425" s="79" t="s">
        <v>1217</v>
      </c>
      <c r="AH425" s="79"/>
      <c r="AI425" s="85" t="s">
        <v>1166</v>
      </c>
      <c r="AJ425" s="79" t="b">
        <v>0</v>
      </c>
      <c r="AK425" s="79">
        <v>1</v>
      </c>
      <c r="AL425" s="85" t="s">
        <v>1083</v>
      </c>
      <c r="AM425" s="79" t="s">
        <v>1232</v>
      </c>
      <c r="AN425" s="79" t="b">
        <v>0</v>
      </c>
      <c r="AO425" s="85" t="s">
        <v>1083</v>
      </c>
      <c r="AP425" s="79" t="s">
        <v>176</v>
      </c>
      <c r="AQ425" s="79">
        <v>0</v>
      </c>
      <c r="AR425" s="79">
        <v>0</v>
      </c>
      <c r="AS425" s="79"/>
      <c r="AT425" s="79"/>
      <c r="AU425" s="79"/>
      <c r="AV425" s="79"/>
      <c r="AW425" s="79"/>
      <c r="AX425" s="79"/>
      <c r="AY425" s="79"/>
      <c r="AZ425" s="79"/>
      <c r="BA425">
        <v>7</v>
      </c>
      <c r="BB425" s="78" t="str">
        <f>REPLACE(INDEX(GroupVertices[Group],MATCH(Edges[[#This Row],[Vertex 1]],GroupVertices[Vertex],0)),1,1,"")</f>
        <v>1</v>
      </c>
      <c r="BC425" s="78" t="str">
        <f>REPLACE(INDEX(GroupVertices[Group],MATCH(Edges[[#This Row],[Vertex 2]],GroupVertices[Vertex],0)),1,1,"")</f>
        <v>3</v>
      </c>
      <c r="BD425" s="48"/>
      <c r="BE425" s="49"/>
      <c r="BF425" s="48"/>
      <c r="BG425" s="49"/>
      <c r="BH425" s="48"/>
      <c r="BI425" s="49"/>
      <c r="BJ425" s="48"/>
      <c r="BK425" s="49"/>
      <c r="BL425" s="48"/>
    </row>
    <row r="426" spans="1:64" ht="15">
      <c r="A426" s="64" t="s">
        <v>314</v>
      </c>
      <c r="B426" s="64" t="s">
        <v>377</v>
      </c>
      <c r="C426" s="65" t="s">
        <v>3919</v>
      </c>
      <c r="D426" s="66">
        <v>10</v>
      </c>
      <c r="E426" s="67" t="s">
        <v>136</v>
      </c>
      <c r="F426" s="68">
        <v>12</v>
      </c>
      <c r="G426" s="65"/>
      <c r="H426" s="69"/>
      <c r="I426" s="70"/>
      <c r="J426" s="70"/>
      <c r="K426" s="34" t="s">
        <v>65</v>
      </c>
      <c r="L426" s="77">
        <v>426</v>
      </c>
      <c r="M426" s="77"/>
      <c r="N426" s="72"/>
      <c r="O426" s="79" t="s">
        <v>419</v>
      </c>
      <c r="P426" s="81">
        <v>43745.702523148146</v>
      </c>
      <c r="Q426" s="79" t="s">
        <v>544</v>
      </c>
      <c r="R426" s="82" t="s">
        <v>594</v>
      </c>
      <c r="S426" s="79" t="s">
        <v>614</v>
      </c>
      <c r="T426" s="79"/>
      <c r="U426" s="79"/>
      <c r="V426" s="82" t="s">
        <v>763</v>
      </c>
      <c r="W426" s="81">
        <v>43745.702523148146</v>
      </c>
      <c r="X426" s="82" t="s">
        <v>927</v>
      </c>
      <c r="Y426" s="79"/>
      <c r="Z426" s="79"/>
      <c r="AA426" s="85" t="s">
        <v>1103</v>
      </c>
      <c r="AB426" s="79"/>
      <c r="AC426" s="79" t="b">
        <v>0</v>
      </c>
      <c r="AD426" s="79">
        <v>0</v>
      </c>
      <c r="AE426" s="85" t="s">
        <v>1166</v>
      </c>
      <c r="AF426" s="79" t="b">
        <v>0</v>
      </c>
      <c r="AG426" s="79" t="s">
        <v>1217</v>
      </c>
      <c r="AH426" s="79"/>
      <c r="AI426" s="85" t="s">
        <v>1166</v>
      </c>
      <c r="AJ426" s="79" t="b">
        <v>0</v>
      </c>
      <c r="AK426" s="79">
        <v>1</v>
      </c>
      <c r="AL426" s="85" t="s">
        <v>1082</v>
      </c>
      <c r="AM426" s="79" t="s">
        <v>1232</v>
      </c>
      <c r="AN426" s="79" t="b">
        <v>0</v>
      </c>
      <c r="AO426" s="85" t="s">
        <v>1082</v>
      </c>
      <c r="AP426" s="79" t="s">
        <v>176</v>
      </c>
      <c r="AQ426" s="79">
        <v>0</v>
      </c>
      <c r="AR426" s="79">
        <v>0</v>
      </c>
      <c r="AS426" s="79"/>
      <c r="AT426" s="79"/>
      <c r="AU426" s="79"/>
      <c r="AV426" s="79"/>
      <c r="AW426" s="79"/>
      <c r="AX426" s="79"/>
      <c r="AY426" s="79"/>
      <c r="AZ426" s="79"/>
      <c r="BA426">
        <v>7</v>
      </c>
      <c r="BB426" s="78" t="str">
        <f>REPLACE(INDEX(GroupVertices[Group],MATCH(Edges[[#This Row],[Vertex 1]],GroupVertices[Vertex],0)),1,1,"")</f>
        <v>1</v>
      </c>
      <c r="BC426" s="78" t="str">
        <f>REPLACE(INDEX(GroupVertices[Group],MATCH(Edges[[#This Row],[Vertex 2]],GroupVertices[Vertex],0)),1,1,"")</f>
        <v>3</v>
      </c>
      <c r="BD426" s="48"/>
      <c r="BE426" s="49"/>
      <c r="BF426" s="48"/>
      <c r="BG426" s="49"/>
      <c r="BH426" s="48"/>
      <c r="BI426" s="49"/>
      <c r="BJ426" s="48"/>
      <c r="BK426" s="49"/>
      <c r="BL426" s="48"/>
    </row>
    <row r="427" spans="1:64" ht="15">
      <c r="A427" s="64" t="s">
        <v>314</v>
      </c>
      <c r="B427" s="64" t="s">
        <v>377</v>
      </c>
      <c r="C427" s="65" t="s">
        <v>3919</v>
      </c>
      <c r="D427" s="66">
        <v>10</v>
      </c>
      <c r="E427" s="67" t="s">
        <v>136</v>
      </c>
      <c r="F427" s="68">
        <v>12</v>
      </c>
      <c r="G427" s="65"/>
      <c r="H427" s="69"/>
      <c r="I427" s="70"/>
      <c r="J427" s="70"/>
      <c r="K427" s="34" t="s">
        <v>65</v>
      </c>
      <c r="L427" s="77">
        <v>427</v>
      </c>
      <c r="M427" s="77"/>
      <c r="N427" s="72"/>
      <c r="O427" s="79" t="s">
        <v>419</v>
      </c>
      <c r="P427" s="81">
        <v>43745.70255787037</v>
      </c>
      <c r="Q427" s="79" t="s">
        <v>548</v>
      </c>
      <c r="R427" s="82" t="s">
        <v>598</v>
      </c>
      <c r="S427" s="79" t="s">
        <v>614</v>
      </c>
      <c r="T427" s="79"/>
      <c r="U427" s="79"/>
      <c r="V427" s="82" t="s">
        <v>763</v>
      </c>
      <c r="W427" s="81">
        <v>43745.70255787037</v>
      </c>
      <c r="X427" s="82" t="s">
        <v>928</v>
      </c>
      <c r="Y427" s="79"/>
      <c r="Z427" s="79"/>
      <c r="AA427" s="85" t="s">
        <v>1104</v>
      </c>
      <c r="AB427" s="79"/>
      <c r="AC427" s="79" t="b">
        <v>0</v>
      </c>
      <c r="AD427" s="79">
        <v>0</v>
      </c>
      <c r="AE427" s="85" t="s">
        <v>1166</v>
      </c>
      <c r="AF427" s="79" t="b">
        <v>0</v>
      </c>
      <c r="AG427" s="79" t="s">
        <v>1217</v>
      </c>
      <c r="AH427" s="79"/>
      <c r="AI427" s="85" t="s">
        <v>1166</v>
      </c>
      <c r="AJ427" s="79" t="b">
        <v>0</v>
      </c>
      <c r="AK427" s="79">
        <v>1</v>
      </c>
      <c r="AL427" s="85" t="s">
        <v>1108</v>
      </c>
      <c r="AM427" s="79" t="s">
        <v>1232</v>
      </c>
      <c r="AN427" s="79" t="b">
        <v>0</v>
      </c>
      <c r="AO427" s="85" t="s">
        <v>1108</v>
      </c>
      <c r="AP427" s="79" t="s">
        <v>176</v>
      </c>
      <c r="AQ427" s="79">
        <v>0</v>
      </c>
      <c r="AR427" s="79">
        <v>0</v>
      </c>
      <c r="AS427" s="79"/>
      <c r="AT427" s="79"/>
      <c r="AU427" s="79"/>
      <c r="AV427" s="79"/>
      <c r="AW427" s="79"/>
      <c r="AX427" s="79"/>
      <c r="AY427" s="79"/>
      <c r="AZ427" s="79"/>
      <c r="BA427">
        <v>7</v>
      </c>
      <c r="BB427" s="78" t="str">
        <f>REPLACE(INDEX(GroupVertices[Group],MATCH(Edges[[#This Row],[Vertex 1]],GroupVertices[Vertex],0)),1,1,"")</f>
        <v>1</v>
      </c>
      <c r="BC427" s="78" t="str">
        <f>REPLACE(INDEX(GroupVertices[Group],MATCH(Edges[[#This Row],[Vertex 2]],GroupVertices[Vertex],0)),1,1,"")</f>
        <v>3</v>
      </c>
      <c r="BD427" s="48"/>
      <c r="BE427" s="49"/>
      <c r="BF427" s="48"/>
      <c r="BG427" s="49"/>
      <c r="BH427" s="48"/>
      <c r="BI427" s="49"/>
      <c r="BJ427" s="48"/>
      <c r="BK427" s="49"/>
      <c r="BL427" s="48"/>
    </row>
    <row r="428" spans="1:64" ht="15">
      <c r="A428" s="64" t="s">
        <v>314</v>
      </c>
      <c r="B428" s="64" t="s">
        <v>377</v>
      </c>
      <c r="C428" s="65" t="s">
        <v>3919</v>
      </c>
      <c r="D428" s="66">
        <v>10</v>
      </c>
      <c r="E428" s="67" t="s">
        <v>136</v>
      </c>
      <c r="F428" s="68">
        <v>12</v>
      </c>
      <c r="G428" s="65"/>
      <c r="H428" s="69"/>
      <c r="I428" s="70"/>
      <c r="J428" s="70"/>
      <c r="K428" s="34" t="s">
        <v>65</v>
      </c>
      <c r="L428" s="77">
        <v>428</v>
      </c>
      <c r="M428" s="77"/>
      <c r="N428" s="72"/>
      <c r="O428" s="79" t="s">
        <v>419</v>
      </c>
      <c r="P428" s="81">
        <v>43745.704884259256</v>
      </c>
      <c r="Q428" s="79" t="s">
        <v>550</v>
      </c>
      <c r="R428" s="79"/>
      <c r="S428" s="79"/>
      <c r="T428" s="79" t="s">
        <v>645</v>
      </c>
      <c r="U428" s="79"/>
      <c r="V428" s="82" t="s">
        <v>763</v>
      </c>
      <c r="W428" s="81">
        <v>43745.704884259256</v>
      </c>
      <c r="X428" s="82" t="s">
        <v>930</v>
      </c>
      <c r="Y428" s="79"/>
      <c r="Z428" s="79"/>
      <c r="AA428" s="85" t="s">
        <v>1106</v>
      </c>
      <c r="AB428" s="85" t="s">
        <v>1108</v>
      </c>
      <c r="AC428" s="79" t="b">
        <v>0</v>
      </c>
      <c r="AD428" s="79">
        <v>0</v>
      </c>
      <c r="AE428" s="85" t="s">
        <v>1204</v>
      </c>
      <c r="AF428" s="79" t="b">
        <v>0</v>
      </c>
      <c r="AG428" s="79" t="s">
        <v>1219</v>
      </c>
      <c r="AH428" s="79"/>
      <c r="AI428" s="85" t="s">
        <v>1166</v>
      </c>
      <c r="AJ428" s="79" t="b">
        <v>0</v>
      </c>
      <c r="AK428" s="79">
        <v>0</v>
      </c>
      <c r="AL428" s="85" t="s">
        <v>1166</v>
      </c>
      <c r="AM428" s="79" t="s">
        <v>1232</v>
      </c>
      <c r="AN428" s="79" t="b">
        <v>0</v>
      </c>
      <c r="AO428" s="85" t="s">
        <v>1108</v>
      </c>
      <c r="AP428" s="79" t="s">
        <v>176</v>
      </c>
      <c r="AQ428" s="79">
        <v>0</v>
      </c>
      <c r="AR428" s="79">
        <v>0</v>
      </c>
      <c r="AS428" s="79"/>
      <c r="AT428" s="79"/>
      <c r="AU428" s="79"/>
      <c r="AV428" s="79"/>
      <c r="AW428" s="79"/>
      <c r="AX428" s="79"/>
      <c r="AY428" s="79"/>
      <c r="AZ428" s="79"/>
      <c r="BA428">
        <v>7</v>
      </c>
      <c r="BB428" s="78" t="str">
        <f>REPLACE(INDEX(GroupVertices[Group],MATCH(Edges[[#This Row],[Vertex 1]],GroupVertices[Vertex],0)),1,1,"")</f>
        <v>1</v>
      </c>
      <c r="BC428" s="78" t="str">
        <f>REPLACE(INDEX(GroupVertices[Group],MATCH(Edges[[#This Row],[Vertex 2]],GroupVertices[Vertex],0)),1,1,"")</f>
        <v>3</v>
      </c>
      <c r="BD428" s="48"/>
      <c r="BE428" s="49"/>
      <c r="BF428" s="48"/>
      <c r="BG428" s="49"/>
      <c r="BH428" s="48"/>
      <c r="BI428" s="49"/>
      <c r="BJ428" s="48"/>
      <c r="BK428" s="49"/>
      <c r="BL428" s="48"/>
    </row>
    <row r="429" spans="1:64" ht="15">
      <c r="A429" s="64" t="s">
        <v>232</v>
      </c>
      <c r="B429" s="64" t="s">
        <v>332</v>
      </c>
      <c r="C429" s="65" t="s">
        <v>3917</v>
      </c>
      <c r="D429" s="66">
        <v>6.5</v>
      </c>
      <c r="E429" s="67" t="s">
        <v>136</v>
      </c>
      <c r="F429" s="68">
        <v>23.5</v>
      </c>
      <c r="G429" s="65"/>
      <c r="H429" s="69"/>
      <c r="I429" s="70"/>
      <c r="J429" s="70"/>
      <c r="K429" s="34" t="s">
        <v>65</v>
      </c>
      <c r="L429" s="77">
        <v>429</v>
      </c>
      <c r="M429" s="77"/>
      <c r="N429" s="72"/>
      <c r="O429" s="79" t="s">
        <v>419</v>
      </c>
      <c r="P429" s="81">
        <v>43662.61659722222</v>
      </c>
      <c r="Q429" s="79" t="s">
        <v>554</v>
      </c>
      <c r="R429" s="79"/>
      <c r="S429" s="79"/>
      <c r="T429" s="79"/>
      <c r="U429" s="82" t="s">
        <v>665</v>
      </c>
      <c r="V429" s="82" t="s">
        <v>665</v>
      </c>
      <c r="W429" s="81">
        <v>43662.61659722222</v>
      </c>
      <c r="X429" s="82" t="s">
        <v>934</v>
      </c>
      <c r="Y429" s="79"/>
      <c r="Z429" s="79"/>
      <c r="AA429" s="85" t="s">
        <v>1110</v>
      </c>
      <c r="AB429" s="79"/>
      <c r="AC429" s="79" t="b">
        <v>0</v>
      </c>
      <c r="AD429" s="79">
        <v>30</v>
      </c>
      <c r="AE429" s="85" t="s">
        <v>1166</v>
      </c>
      <c r="AF429" s="79" t="b">
        <v>0</v>
      </c>
      <c r="AG429" s="79" t="s">
        <v>1216</v>
      </c>
      <c r="AH429" s="79"/>
      <c r="AI429" s="85" t="s">
        <v>1166</v>
      </c>
      <c r="AJ429" s="79" t="b">
        <v>0</v>
      </c>
      <c r="AK429" s="79">
        <v>3</v>
      </c>
      <c r="AL429" s="85" t="s">
        <v>1166</v>
      </c>
      <c r="AM429" s="79" t="s">
        <v>1236</v>
      </c>
      <c r="AN429" s="79" t="b">
        <v>0</v>
      </c>
      <c r="AO429" s="85" t="s">
        <v>1110</v>
      </c>
      <c r="AP429" s="79" t="s">
        <v>1247</v>
      </c>
      <c r="AQ429" s="79">
        <v>0</v>
      </c>
      <c r="AR429" s="79">
        <v>0</v>
      </c>
      <c r="AS429" s="79"/>
      <c r="AT429" s="79"/>
      <c r="AU429" s="79"/>
      <c r="AV429" s="79"/>
      <c r="AW429" s="79"/>
      <c r="AX429" s="79"/>
      <c r="AY429" s="79"/>
      <c r="AZ429" s="79"/>
      <c r="BA429">
        <v>3</v>
      </c>
      <c r="BB429" s="78" t="str">
        <f>REPLACE(INDEX(GroupVertices[Group],MATCH(Edges[[#This Row],[Vertex 1]],GroupVertices[Vertex],0)),1,1,"")</f>
        <v>7</v>
      </c>
      <c r="BC429" s="78" t="str">
        <f>REPLACE(INDEX(GroupVertices[Group],MATCH(Edges[[#This Row],[Vertex 2]],GroupVertices[Vertex],0)),1,1,"")</f>
        <v>4</v>
      </c>
      <c r="BD429" s="48">
        <v>2</v>
      </c>
      <c r="BE429" s="49">
        <v>4.878048780487805</v>
      </c>
      <c r="BF429" s="48">
        <v>0</v>
      </c>
      <c r="BG429" s="49">
        <v>0</v>
      </c>
      <c r="BH429" s="48">
        <v>0</v>
      </c>
      <c r="BI429" s="49">
        <v>0</v>
      </c>
      <c r="BJ429" s="48">
        <v>39</v>
      </c>
      <c r="BK429" s="49">
        <v>95.1219512195122</v>
      </c>
      <c r="BL429" s="48">
        <v>41</v>
      </c>
    </row>
    <row r="430" spans="1:64" ht="15">
      <c r="A430" s="64" t="s">
        <v>232</v>
      </c>
      <c r="B430" s="64" t="s">
        <v>332</v>
      </c>
      <c r="C430" s="65" t="s">
        <v>3917</v>
      </c>
      <c r="D430" s="66">
        <v>6.5</v>
      </c>
      <c r="E430" s="67" t="s">
        <v>136</v>
      </c>
      <c r="F430" s="68">
        <v>23.5</v>
      </c>
      <c r="G430" s="65"/>
      <c r="H430" s="69"/>
      <c r="I430" s="70"/>
      <c r="J430" s="70"/>
      <c r="K430" s="34" t="s">
        <v>65</v>
      </c>
      <c r="L430" s="77">
        <v>430</v>
      </c>
      <c r="M430" s="77"/>
      <c r="N430" s="72"/>
      <c r="O430" s="79" t="s">
        <v>419</v>
      </c>
      <c r="P430" s="81">
        <v>43735.458645833336</v>
      </c>
      <c r="Q430" s="79" t="s">
        <v>442</v>
      </c>
      <c r="R430" s="79"/>
      <c r="S430" s="79"/>
      <c r="T430" s="79"/>
      <c r="U430" s="79"/>
      <c r="V430" s="82" t="s">
        <v>689</v>
      </c>
      <c r="W430" s="81">
        <v>43735.458645833336</v>
      </c>
      <c r="X430" s="82" t="s">
        <v>801</v>
      </c>
      <c r="Y430" s="79"/>
      <c r="Z430" s="79"/>
      <c r="AA430" s="85" t="s">
        <v>977</v>
      </c>
      <c r="AB430" s="85" t="s">
        <v>975</v>
      </c>
      <c r="AC430" s="79" t="b">
        <v>0</v>
      </c>
      <c r="AD430" s="79">
        <v>0</v>
      </c>
      <c r="AE430" s="85" t="s">
        <v>1174</v>
      </c>
      <c r="AF430" s="79" t="b">
        <v>0</v>
      </c>
      <c r="AG430" s="79" t="s">
        <v>1216</v>
      </c>
      <c r="AH430" s="79"/>
      <c r="AI430" s="85" t="s">
        <v>1166</v>
      </c>
      <c r="AJ430" s="79" t="b">
        <v>0</v>
      </c>
      <c r="AK430" s="79">
        <v>0</v>
      </c>
      <c r="AL430" s="85" t="s">
        <v>1166</v>
      </c>
      <c r="AM430" s="79" t="s">
        <v>1232</v>
      </c>
      <c r="AN430" s="79" t="b">
        <v>0</v>
      </c>
      <c r="AO430" s="85" t="s">
        <v>975</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7</v>
      </c>
      <c r="BC430" s="78" t="str">
        <f>REPLACE(INDEX(GroupVertices[Group],MATCH(Edges[[#This Row],[Vertex 2]],GroupVertices[Vertex],0)),1,1,"")</f>
        <v>4</v>
      </c>
      <c r="BD430" s="48"/>
      <c r="BE430" s="49"/>
      <c r="BF430" s="48"/>
      <c r="BG430" s="49"/>
      <c r="BH430" s="48"/>
      <c r="BI430" s="49"/>
      <c r="BJ430" s="48"/>
      <c r="BK430" s="49"/>
      <c r="BL430" s="48"/>
    </row>
    <row r="431" spans="1:64" ht="15">
      <c r="A431" s="64" t="s">
        <v>232</v>
      </c>
      <c r="B431" s="64" t="s">
        <v>332</v>
      </c>
      <c r="C431" s="65" t="s">
        <v>3917</v>
      </c>
      <c r="D431" s="66">
        <v>6.5</v>
      </c>
      <c r="E431" s="67" t="s">
        <v>136</v>
      </c>
      <c r="F431" s="68">
        <v>23.5</v>
      </c>
      <c r="G431" s="65"/>
      <c r="H431" s="69"/>
      <c r="I431" s="70"/>
      <c r="J431" s="70"/>
      <c r="K431" s="34" t="s">
        <v>65</v>
      </c>
      <c r="L431" s="77">
        <v>431</v>
      </c>
      <c r="M431" s="77"/>
      <c r="N431" s="72"/>
      <c r="O431" s="79" t="s">
        <v>419</v>
      </c>
      <c r="P431" s="81">
        <v>43736.34780092593</v>
      </c>
      <c r="Q431" s="79" t="s">
        <v>444</v>
      </c>
      <c r="R431" s="79"/>
      <c r="S431" s="79"/>
      <c r="T431" s="79"/>
      <c r="U431" s="79"/>
      <c r="V431" s="82" t="s">
        <v>689</v>
      </c>
      <c r="W431" s="81">
        <v>43736.34780092593</v>
      </c>
      <c r="X431" s="82" t="s">
        <v>803</v>
      </c>
      <c r="Y431" s="79"/>
      <c r="Z431" s="79"/>
      <c r="AA431" s="85" t="s">
        <v>979</v>
      </c>
      <c r="AB431" s="85" t="s">
        <v>978</v>
      </c>
      <c r="AC431" s="79" t="b">
        <v>0</v>
      </c>
      <c r="AD431" s="79">
        <v>1</v>
      </c>
      <c r="AE431" s="85" t="s">
        <v>1175</v>
      </c>
      <c r="AF431" s="79" t="b">
        <v>0</v>
      </c>
      <c r="AG431" s="79" t="s">
        <v>1216</v>
      </c>
      <c r="AH431" s="79"/>
      <c r="AI431" s="85" t="s">
        <v>1166</v>
      </c>
      <c r="AJ431" s="79" t="b">
        <v>0</v>
      </c>
      <c r="AK431" s="79">
        <v>0</v>
      </c>
      <c r="AL431" s="85" t="s">
        <v>1166</v>
      </c>
      <c r="AM431" s="79" t="s">
        <v>1232</v>
      </c>
      <c r="AN431" s="79" t="b">
        <v>0</v>
      </c>
      <c r="AO431" s="85" t="s">
        <v>978</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7</v>
      </c>
      <c r="BC431" s="78" t="str">
        <f>REPLACE(INDEX(GroupVertices[Group],MATCH(Edges[[#This Row],[Vertex 2]],GroupVertices[Vertex],0)),1,1,"")</f>
        <v>4</v>
      </c>
      <c r="BD431" s="48"/>
      <c r="BE431" s="49"/>
      <c r="BF431" s="48"/>
      <c r="BG431" s="49"/>
      <c r="BH431" s="48"/>
      <c r="BI431" s="49"/>
      <c r="BJ431" s="48"/>
      <c r="BK431" s="49"/>
      <c r="BL431" s="48"/>
    </row>
    <row r="432" spans="1:64" ht="15">
      <c r="A432" s="64" t="s">
        <v>313</v>
      </c>
      <c r="B432" s="64" t="s">
        <v>232</v>
      </c>
      <c r="C432" s="65" t="s">
        <v>3919</v>
      </c>
      <c r="D432" s="66">
        <v>10</v>
      </c>
      <c r="E432" s="67" t="s">
        <v>136</v>
      </c>
      <c r="F432" s="68">
        <v>12</v>
      </c>
      <c r="G432" s="65"/>
      <c r="H432" s="69"/>
      <c r="I432" s="70"/>
      <c r="J432" s="70"/>
      <c r="K432" s="34" t="s">
        <v>65</v>
      </c>
      <c r="L432" s="77">
        <v>432</v>
      </c>
      <c r="M432" s="77"/>
      <c r="N432" s="72"/>
      <c r="O432" s="79" t="s">
        <v>419</v>
      </c>
      <c r="P432" s="81">
        <v>43741.07114583333</v>
      </c>
      <c r="Q432" s="79" t="s">
        <v>551</v>
      </c>
      <c r="R432" s="82" t="s">
        <v>598</v>
      </c>
      <c r="S432" s="79" t="s">
        <v>614</v>
      </c>
      <c r="T432" s="79" t="s">
        <v>646</v>
      </c>
      <c r="U432" s="79"/>
      <c r="V432" s="82" t="s">
        <v>762</v>
      </c>
      <c r="W432" s="81">
        <v>43741.07114583333</v>
      </c>
      <c r="X432" s="82" t="s">
        <v>931</v>
      </c>
      <c r="Y432" s="79"/>
      <c r="Z432" s="79"/>
      <c r="AA432" s="85" t="s">
        <v>1107</v>
      </c>
      <c r="AB432" s="79"/>
      <c r="AC432" s="79" t="b">
        <v>0</v>
      </c>
      <c r="AD432" s="79">
        <v>1</v>
      </c>
      <c r="AE432" s="85" t="s">
        <v>1166</v>
      </c>
      <c r="AF432" s="79" t="b">
        <v>0</v>
      </c>
      <c r="AG432" s="79" t="s">
        <v>1217</v>
      </c>
      <c r="AH432" s="79"/>
      <c r="AI432" s="85" t="s">
        <v>1166</v>
      </c>
      <c r="AJ432" s="79" t="b">
        <v>0</v>
      </c>
      <c r="AK432" s="79">
        <v>0</v>
      </c>
      <c r="AL432" s="85" t="s">
        <v>1166</v>
      </c>
      <c r="AM432" s="79" t="s">
        <v>1236</v>
      </c>
      <c r="AN432" s="79" t="b">
        <v>0</v>
      </c>
      <c r="AO432" s="85" t="s">
        <v>1107</v>
      </c>
      <c r="AP432" s="79" t="s">
        <v>176</v>
      </c>
      <c r="AQ432" s="79">
        <v>0</v>
      </c>
      <c r="AR432" s="79">
        <v>0</v>
      </c>
      <c r="AS432" s="79"/>
      <c r="AT432" s="79"/>
      <c r="AU432" s="79"/>
      <c r="AV432" s="79"/>
      <c r="AW432" s="79"/>
      <c r="AX432" s="79"/>
      <c r="AY432" s="79"/>
      <c r="AZ432" s="79"/>
      <c r="BA432">
        <v>6</v>
      </c>
      <c r="BB432" s="78" t="str">
        <f>REPLACE(INDEX(GroupVertices[Group],MATCH(Edges[[#This Row],[Vertex 1]],GroupVertices[Vertex],0)),1,1,"")</f>
        <v>3</v>
      </c>
      <c r="BC432" s="78" t="str">
        <f>REPLACE(INDEX(GroupVertices[Group],MATCH(Edges[[#This Row],[Vertex 2]],GroupVertices[Vertex],0)),1,1,"")</f>
        <v>7</v>
      </c>
      <c r="BD432" s="48"/>
      <c r="BE432" s="49"/>
      <c r="BF432" s="48"/>
      <c r="BG432" s="49"/>
      <c r="BH432" s="48"/>
      <c r="BI432" s="49"/>
      <c r="BJ432" s="48"/>
      <c r="BK432" s="49"/>
      <c r="BL432" s="48"/>
    </row>
    <row r="433" spans="1:64" ht="15">
      <c r="A433" s="64" t="s">
        <v>313</v>
      </c>
      <c r="B433" s="64" t="s">
        <v>232</v>
      </c>
      <c r="C433" s="65" t="s">
        <v>3919</v>
      </c>
      <c r="D433" s="66">
        <v>10</v>
      </c>
      <c r="E433" s="67" t="s">
        <v>136</v>
      </c>
      <c r="F433" s="68">
        <v>12</v>
      </c>
      <c r="G433" s="65"/>
      <c r="H433" s="69"/>
      <c r="I433" s="70"/>
      <c r="J433" s="70"/>
      <c r="K433" s="34" t="s">
        <v>65</v>
      </c>
      <c r="L433" s="77">
        <v>433</v>
      </c>
      <c r="M433" s="77"/>
      <c r="N433" s="72"/>
      <c r="O433" s="79" t="s">
        <v>419</v>
      </c>
      <c r="P433" s="81">
        <v>43743.09135416667</v>
      </c>
      <c r="Q433" s="79" t="s">
        <v>532</v>
      </c>
      <c r="R433" s="82" t="s">
        <v>594</v>
      </c>
      <c r="S433" s="79" t="s">
        <v>614</v>
      </c>
      <c r="T433" s="79" t="s">
        <v>636</v>
      </c>
      <c r="U433" s="79"/>
      <c r="V433" s="82" t="s">
        <v>762</v>
      </c>
      <c r="W433" s="81">
        <v>43743.09135416667</v>
      </c>
      <c r="X433" s="82" t="s">
        <v>904</v>
      </c>
      <c r="Y433" s="79"/>
      <c r="Z433" s="79"/>
      <c r="AA433" s="85" t="s">
        <v>1080</v>
      </c>
      <c r="AB433" s="79"/>
      <c r="AC433" s="79" t="b">
        <v>0</v>
      </c>
      <c r="AD433" s="79">
        <v>0</v>
      </c>
      <c r="AE433" s="85" t="s">
        <v>1166</v>
      </c>
      <c r="AF433" s="79" t="b">
        <v>0</v>
      </c>
      <c r="AG433" s="79" t="s">
        <v>1217</v>
      </c>
      <c r="AH433" s="79"/>
      <c r="AI433" s="85" t="s">
        <v>1166</v>
      </c>
      <c r="AJ433" s="79" t="b">
        <v>0</v>
      </c>
      <c r="AK433" s="79">
        <v>1</v>
      </c>
      <c r="AL433" s="85" t="s">
        <v>1166</v>
      </c>
      <c r="AM433" s="79" t="s">
        <v>1236</v>
      </c>
      <c r="AN433" s="79" t="b">
        <v>0</v>
      </c>
      <c r="AO433" s="85" t="s">
        <v>1080</v>
      </c>
      <c r="AP433" s="79" t="s">
        <v>176</v>
      </c>
      <c r="AQ433" s="79">
        <v>0</v>
      </c>
      <c r="AR433" s="79">
        <v>0</v>
      </c>
      <c r="AS433" s="79"/>
      <c r="AT433" s="79"/>
      <c r="AU433" s="79"/>
      <c r="AV433" s="79"/>
      <c r="AW433" s="79"/>
      <c r="AX433" s="79"/>
      <c r="AY433" s="79"/>
      <c r="AZ433" s="79"/>
      <c r="BA433">
        <v>6</v>
      </c>
      <c r="BB433" s="78" t="str">
        <f>REPLACE(INDEX(GroupVertices[Group],MATCH(Edges[[#This Row],[Vertex 1]],GroupVertices[Vertex],0)),1,1,"")</f>
        <v>3</v>
      </c>
      <c r="BC433" s="78" t="str">
        <f>REPLACE(INDEX(GroupVertices[Group],MATCH(Edges[[#This Row],[Vertex 2]],GroupVertices[Vertex],0)),1,1,"")</f>
        <v>7</v>
      </c>
      <c r="BD433" s="48"/>
      <c r="BE433" s="49"/>
      <c r="BF433" s="48"/>
      <c r="BG433" s="49"/>
      <c r="BH433" s="48"/>
      <c r="BI433" s="49"/>
      <c r="BJ433" s="48"/>
      <c r="BK433" s="49"/>
      <c r="BL433" s="48"/>
    </row>
    <row r="434" spans="1:64" ht="15">
      <c r="A434" s="64" t="s">
        <v>313</v>
      </c>
      <c r="B434" s="64" t="s">
        <v>232</v>
      </c>
      <c r="C434" s="65" t="s">
        <v>3919</v>
      </c>
      <c r="D434" s="66">
        <v>10</v>
      </c>
      <c r="E434" s="67" t="s">
        <v>136</v>
      </c>
      <c r="F434" s="68">
        <v>12</v>
      </c>
      <c r="G434" s="65"/>
      <c r="H434" s="69"/>
      <c r="I434" s="70"/>
      <c r="J434" s="70"/>
      <c r="K434" s="34" t="s">
        <v>65</v>
      </c>
      <c r="L434" s="77">
        <v>434</v>
      </c>
      <c r="M434" s="77"/>
      <c r="N434" s="72"/>
      <c r="O434" s="79" t="s">
        <v>419</v>
      </c>
      <c r="P434" s="81">
        <v>43743.09150462963</v>
      </c>
      <c r="Q434" s="79" t="s">
        <v>533</v>
      </c>
      <c r="R434" s="82" t="s">
        <v>588</v>
      </c>
      <c r="S434" s="79" t="s">
        <v>614</v>
      </c>
      <c r="T434" s="79" t="s">
        <v>636</v>
      </c>
      <c r="U434" s="79"/>
      <c r="V434" s="82" t="s">
        <v>762</v>
      </c>
      <c r="W434" s="81">
        <v>43743.09150462963</v>
      </c>
      <c r="X434" s="82" t="s">
        <v>905</v>
      </c>
      <c r="Y434" s="79"/>
      <c r="Z434" s="79"/>
      <c r="AA434" s="85" t="s">
        <v>1081</v>
      </c>
      <c r="AB434" s="79"/>
      <c r="AC434" s="79" t="b">
        <v>0</v>
      </c>
      <c r="AD434" s="79">
        <v>1</v>
      </c>
      <c r="AE434" s="85" t="s">
        <v>1166</v>
      </c>
      <c r="AF434" s="79" t="b">
        <v>0</v>
      </c>
      <c r="AG434" s="79" t="s">
        <v>1217</v>
      </c>
      <c r="AH434" s="79"/>
      <c r="AI434" s="85" t="s">
        <v>1166</v>
      </c>
      <c r="AJ434" s="79" t="b">
        <v>0</v>
      </c>
      <c r="AK434" s="79">
        <v>2</v>
      </c>
      <c r="AL434" s="85" t="s">
        <v>1166</v>
      </c>
      <c r="AM434" s="79" t="s">
        <v>1236</v>
      </c>
      <c r="AN434" s="79" t="b">
        <v>0</v>
      </c>
      <c r="AO434" s="85" t="s">
        <v>1081</v>
      </c>
      <c r="AP434" s="79" t="s">
        <v>176</v>
      </c>
      <c r="AQ434" s="79">
        <v>0</v>
      </c>
      <c r="AR434" s="79">
        <v>0</v>
      </c>
      <c r="AS434" s="79"/>
      <c r="AT434" s="79"/>
      <c r="AU434" s="79"/>
      <c r="AV434" s="79"/>
      <c r="AW434" s="79"/>
      <c r="AX434" s="79"/>
      <c r="AY434" s="79"/>
      <c r="AZ434" s="79"/>
      <c r="BA434">
        <v>6</v>
      </c>
      <c r="BB434" s="78" t="str">
        <f>REPLACE(INDEX(GroupVertices[Group],MATCH(Edges[[#This Row],[Vertex 1]],GroupVertices[Vertex],0)),1,1,"")</f>
        <v>3</v>
      </c>
      <c r="BC434" s="78" t="str">
        <f>REPLACE(INDEX(GroupVertices[Group],MATCH(Edges[[#This Row],[Vertex 2]],GroupVertices[Vertex],0)),1,1,"")</f>
        <v>7</v>
      </c>
      <c r="BD434" s="48"/>
      <c r="BE434" s="49"/>
      <c r="BF434" s="48"/>
      <c r="BG434" s="49"/>
      <c r="BH434" s="48"/>
      <c r="BI434" s="49"/>
      <c r="BJ434" s="48"/>
      <c r="BK434" s="49"/>
      <c r="BL434" s="48"/>
    </row>
    <row r="435" spans="1:64" ht="15">
      <c r="A435" s="64" t="s">
        <v>313</v>
      </c>
      <c r="B435" s="64" t="s">
        <v>232</v>
      </c>
      <c r="C435" s="65" t="s">
        <v>3919</v>
      </c>
      <c r="D435" s="66">
        <v>10</v>
      </c>
      <c r="E435" s="67" t="s">
        <v>136</v>
      </c>
      <c r="F435" s="68">
        <v>12</v>
      </c>
      <c r="G435" s="65"/>
      <c r="H435" s="69"/>
      <c r="I435" s="70"/>
      <c r="J435" s="70"/>
      <c r="K435" s="34" t="s">
        <v>65</v>
      </c>
      <c r="L435" s="77">
        <v>435</v>
      </c>
      <c r="M435" s="77"/>
      <c r="N435" s="72"/>
      <c r="O435" s="79" t="s">
        <v>419</v>
      </c>
      <c r="P435" s="81">
        <v>43745.68400462963</v>
      </c>
      <c r="Q435" s="79" t="s">
        <v>552</v>
      </c>
      <c r="R435" s="82" t="s">
        <v>598</v>
      </c>
      <c r="S435" s="79" t="s">
        <v>614</v>
      </c>
      <c r="T435" s="79" t="s">
        <v>636</v>
      </c>
      <c r="U435" s="79"/>
      <c r="V435" s="82" t="s">
        <v>762</v>
      </c>
      <c r="W435" s="81">
        <v>43745.68400462963</v>
      </c>
      <c r="X435" s="82" t="s">
        <v>932</v>
      </c>
      <c r="Y435" s="79"/>
      <c r="Z435" s="79"/>
      <c r="AA435" s="85" t="s">
        <v>1108</v>
      </c>
      <c r="AB435" s="79"/>
      <c r="AC435" s="79" t="b">
        <v>0</v>
      </c>
      <c r="AD435" s="79">
        <v>2</v>
      </c>
      <c r="AE435" s="85" t="s">
        <v>1166</v>
      </c>
      <c r="AF435" s="79" t="b">
        <v>0</v>
      </c>
      <c r="AG435" s="79" t="s">
        <v>1217</v>
      </c>
      <c r="AH435" s="79"/>
      <c r="AI435" s="85" t="s">
        <v>1166</v>
      </c>
      <c r="AJ435" s="79" t="b">
        <v>0</v>
      </c>
      <c r="AK435" s="79">
        <v>1</v>
      </c>
      <c r="AL435" s="85" t="s">
        <v>1166</v>
      </c>
      <c r="AM435" s="79" t="s">
        <v>1236</v>
      </c>
      <c r="AN435" s="79" t="b">
        <v>0</v>
      </c>
      <c r="AO435" s="85" t="s">
        <v>1108</v>
      </c>
      <c r="AP435" s="79" t="s">
        <v>176</v>
      </c>
      <c r="AQ435" s="79">
        <v>0</v>
      </c>
      <c r="AR435" s="79">
        <v>0</v>
      </c>
      <c r="AS435" s="79"/>
      <c r="AT435" s="79"/>
      <c r="AU435" s="79"/>
      <c r="AV435" s="79"/>
      <c r="AW435" s="79"/>
      <c r="AX435" s="79"/>
      <c r="AY435" s="79"/>
      <c r="AZ435" s="79"/>
      <c r="BA435">
        <v>6</v>
      </c>
      <c r="BB435" s="78" t="str">
        <f>REPLACE(INDEX(GroupVertices[Group],MATCH(Edges[[#This Row],[Vertex 1]],GroupVertices[Vertex],0)),1,1,"")</f>
        <v>3</v>
      </c>
      <c r="BC435" s="78" t="str">
        <f>REPLACE(INDEX(GroupVertices[Group],MATCH(Edges[[#This Row],[Vertex 2]],GroupVertices[Vertex],0)),1,1,"")</f>
        <v>7</v>
      </c>
      <c r="BD435" s="48"/>
      <c r="BE435" s="49"/>
      <c r="BF435" s="48"/>
      <c r="BG435" s="49"/>
      <c r="BH435" s="48"/>
      <c r="BI435" s="49"/>
      <c r="BJ435" s="48"/>
      <c r="BK435" s="49"/>
      <c r="BL435" s="48"/>
    </row>
    <row r="436" spans="1:64" ht="15">
      <c r="A436" s="64" t="s">
        <v>313</v>
      </c>
      <c r="B436" s="64" t="s">
        <v>232</v>
      </c>
      <c r="C436" s="65" t="s">
        <v>3919</v>
      </c>
      <c r="D436" s="66">
        <v>10</v>
      </c>
      <c r="E436" s="67" t="s">
        <v>136</v>
      </c>
      <c r="F436" s="68">
        <v>12</v>
      </c>
      <c r="G436" s="65"/>
      <c r="H436" s="69"/>
      <c r="I436" s="70"/>
      <c r="J436" s="70"/>
      <c r="K436" s="34" t="s">
        <v>65</v>
      </c>
      <c r="L436" s="77">
        <v>436</v>
      </c>
      <c r="M436" s="77"/>
      <c r="N436" s="72"/>
      <c r="O436" s="79" t="s">
        <v>419</v>
      </c>
      <c r="P436" s="81">
        <v>43745.68414351852</v>
      </c>
      <c r="Q436" s="79" t="s">
        <v>532</v>
      </c>
      <c r="R436" s="82" t="s">
        <v>594</v>
      </c>
      <c r="S436" s="79" t="s">
        <v>614</v>
      </c>
      <c r="T436" s="79" t="s">
        <v>636</v>
      </c>
      <c r="U436" s="79"/>
      <c r="V436" s="82" t="s">
        <v>762</v>
      </c>
      <c r="W436" s="81">
        <v>43745.68414351852</v>
      </c>
      <c r="X436" s="82" t="s">
        <v>906</v>
      </c>
      <c r="Y436" s="79"/>
      <c r="Z436" s="79"/>
      <c r="AA436" s="85" t="s">
        <v>1082</v>
      </c>
      <c r="AB436" s="79"/>
      <c r="AC436" s="79" t="b">
        <v>0</v>
      </c>
      <c r="AD436" s="79">
        <v>2</v>
      </c>
      <c r="AE436" s="85" t="s">
        <v>1166</v>
      </c>
      <c r="AF436" s="79" t="b">
        <v>0</v>
      </c>
      <c r="AG436" s="79" t="s">
        <v>1217</v>
      </c>
      <c r="AH436" s="79"/>
      <c r="AI436" s="85" t="s">
        <v>1166</v>
      </c>
      <c r="AJ436" s="79" t="b">
        <v>0</v>
      </c>
      <c r="AK436" s="79">
        <v>1</v>
      </c>
      <c r="AL436" s="85" t="s">
        <v>1166</v>
      </c>
      <c r="AM436" s="79" t="s">
        <v>1236</v>
      </c>
      <c r="AN436" s="79" t="b">
        <v>0</v>
      </c>
      <c r="AO436" s="85" t="s">
        <v>1082</v>
      </c>
      <c r="AP436" s="79" t="s">
        <v>176</v>
      </c>
      <c r="AQ436" s="79">
        <v>0</v>
      </c>
      <c r="AR436" s="79">
        <v>0</v>
      </c>
      <c r="AS436" s="79"/>
      <c r="AT436" s="79"/>
      <c r="AU436" s="79"/>
      <c r="AV436" s="79"/>
      <c r="AW436" s="79"/>
      <c r="AX436" s="79"/>
      <c r="AY436" s="79"/>
      <c r="AZ436" s="79"/>
      <c r="BA436">
        <v>6</v>
      </c>
      <c r="BB436" s="78" t="str">
        <f>REPLACE(INDEX(GroupVertices[Group],MATCH(Edges[[#This Row],[Vertex 1]],GroupVertices[Vertex],0)),1,1,"")</f>
        <v>3</v>
      </c>
      <c r="BC436" s="78" t="str">
        <f>REPLACE(INDEX(GroupVertices[Group],MATCH(Edges[[#This Row],[Vertex 2]],GroupVertices[Vertex],0)),1,1,"")</f>
        <v>7</v>
      </c>
      <c r="BD436" s="48"/>
      <c r="BE436" s="49"/>
      <c r="BF436" s="48"/>
      <c r="BG436" s="49"/>
      <c r="BH436" s="48"/>
      <c r="BI436" s="49"/>
      <c r="BJ436" s="48"/>
      <c r="BK436" s="49"/>
      <c r="BL436" s="48"/>
    </row>
    <row r="437" spans="1:64" ht="15">
      <c r="A437" s="64" t="s">
        <v>313</v>
      </c>
      <c r="B437" s="64" t="s">
        <v>232</v>
      </c>
      <c r="C437" s="65" t="s">
        <v>3919</v>
      </c>
      <c r="D437" s="66">
        <v>10</v>
      </c>
      <c r="E437" s="67" t="s">
        <v>136</v>
      </c>
      <c r="F437" s="68">
        <v>12</v>
      </c>
      <c r="G437" s="65"/>
      <c r="H437" s="69"/>
      <c r="I437" s="70"/>
      <c r="J437" s="70"/>
      <c r="K437" s="34" t="s">
        <v>65</v>
      </c>
      <c r="L437" s="77">
        <v>437</v>
      </c>
      <c r="M437" s="77"/>
      <c r="N437" s="72"/>
      <c r="O437" s="79" t="s">
        <v>419</v>
      </c>
      <c r="P437" s="81">
        <v>43745.684270833335</v>
      </c>
      <c r="Q437" s="79" t="s">
        <v>533</v>
      </c>
      <c r="R437" s="82" t="s">
        <v>588</v>
      </c>
      <c r="S437" s="79" t="s">
        <v>614</v>
      </c>
      <c r="T437" s="79" t="s">
        <v>636</v>
      </c>
      <c r="U437" s="79"/>
      <c r="V437" s="82" t="s">
        <v>762</v>
      </c>
      <c r="W437" s="81">
        <v>43745.684270833335</v>
      </c>
      <c r="X437" s="82" t="s">
        <v>907</v>
      </c>
      <c r="Y437" s="79"/>
      <c r="Z437" s="79"/>
      <c r="AA437" s="85" t="s">
        <v>1083</v>
      </c>
      <c r="AB437" s="79"/>
      <c r="AC437" s="79" t="b">
        <v>0</v>
      </c>
      <c r="AD437" s="79">
        <v>2</v>
      </c>
      <c r="AE437" s="85" t="s">
        <v>1166</v>
      </c>
      <c r="AF437" s="79" t="b">
        <v>0</v>
      </c>
      <c r="AG437" s="79" t="s">
        <v>1217</v>
      </c>
      <c r="AH437" s="79"/>
      <c r="AI437" s="85" t="s">
        <v>1166</v>
      </c>
      <c r="AJ437" s="79" t="b">
        <v>0</v>
      </c>
      <c r="AK437" s="79">
        <v>1</v>
      </c>
      <c r="AL437" s="85" t="s">
        <v>1166</v>
      </c>
      <c r="AM437" s="79" t="s">
        <v>1236</v>
      </c>
      <c r="AN437" s="79" t="b">
        <v>0</v>
      </c>
      <c r="AO437" s="85" t="s">
        <v>1083</v>
      </c>
      <c r="AP437" s="79" t="s">
        <v>176</v>
      </c>
      <c r="AQ437" s="79">
        <v>0</v>
      </c>
      <c r="AR437" s="79">
        <v>0</v>
      </c>
      <c r="AS437" s="79"/>
      <c r="AT437" s="79"/>
      <c r="AU437" s="79"/>
      <c r="AV437" s="79"/>
      <c r="AW437" s="79"/>
      <c r="AX437" s="79"/>
      <c r="AY437" s="79"/>
      <c r="AZ437" s="79"/>
      <c r="BA437">
        <v>6</v>
      </c>
      <c r="BB437" s="78" t="str">
        <f>REPLACE(INDEX(GroupVertices[Group],MATCH(Edges[[#This Row],[Vertex 1]],GroupVertices[Vertex],0)),1,1,"")</f>
        <v>3</v>
      </c>
      <c r="BC437" s="78" t="str">
        <f>REPLACE(INDEX(GroupVertices[Group],MATCH(Edges[[#This Row],[Vertex 2]],GroupVertices[Vertex],0)),1,1,"")</f>
        <v>7</v>
      </c>
      <c r="BD437" s="48"/>
      <c r="BE437" s="49"/>
      <c r="BF437" s="48"/>
      <c r="BG437" s="49"/>
      <c r="BH437" s="48"/>
      <c r="BI437" s="49"/>
      <c r="BJ437" s="48"/>
      <c r="BK437" s="49"/>
      <c r="BL437" s="48"/>
    </row>
    <row r="438" spans="1:64" ht="15">
      <c r="A438" s="64" t="s">
        <v>314</v>
      </c>
      <c r="B438" s="64" t="s">
        <v>232</v>
      </c>
      <c r="C438" s="65" t="s">
        <v>3919</v>
      </c>
      <c r="D438" s="66">
        <v>10</v>
      </c>
      <c r="E438" s="67" t="s">
        <v>136</v>
      </c>
      <c r="F438" s="68">
        <v>12</v>
      </c>
      <c r="G438" s="65"/>
      <c r="H438" s="69"/>
      <c r="I438" s="70"/>
      <c r="J438" s="70"/>
      <c r="K438" s="34" t="s">
        <v>65</v>
      </c>
      <c r="L438" s="77">
        <v>438</v>
      </c>
      <c r="M438" s="77"/>
      <c r="N438" s="72"/>
      <c r="O438" s="79" t="s">
        <v>419</v>
      </c>
      <c r="P438" s="81">
        <v>43743.11148148148</v>
      </c>
      <c r="Q438" s="79" t="s">
        <v>502</v>
      </c>
      <c r="R438" s="82" t="s">
        <v>588</v>
      </c>
      <c r="S438" s="79" t="s">
        <v>614</v>
      </c>
      <c r="T438" s="79"/>
      <c r="U438" s="79"/>
      <c r="V438" s="82" t="s">
        <v>763</v>
      </c>
      <c r="W438" s="81">
        <v>43743.11148148148</v>
      </c>
      <c r="X438" s="82" t="s">
        <v>924</v>
      </c>
      <c r="Y438" s="79"/>
      <c r="Z438" s="79"/>
      <c r="AA438" s="85" t="s">
        <v>1100</v>
      </c>
      <c r="AB438" s="79"/>
      <c r="AC438" s="79" t="b">
        <v>0</v>
      </c>
      <c r="AD438" s="79">
        <v>0</v>
      </c>
      <c r="AE438" s="85" t="s">
        <v>1166</v>
      </c>
      <c r="AF438" s="79" t="b">
        <v>0</v>
      </c>
      <c r="AG438" s="79" t="s">
        <v>1217</v>
      </c>
      <c r="AH438" s="79"/>
      <c r="AI438" s="85" t="s">
        <v>1166</v>
      </c>
      <c r="AJ438" s="79" t="b">
        <v>0</v>
      </c>
      <c r="AK438" s="79">
        <v>2</v>
      </c>
      <c r="AL438" s="85" t="s">
        <v>1081</v>
      </c>
      <c r="AM438" s="79" t="s">
        <v>1232</v>
      </c>
      <c r="AN438" s="79" t="b">
        <v>0</v>
      </c>
      <c r="AO438" s="85" t="s">
        <v>1081</v>
      </c>
      <c r="AP438" s="79" t="s">
        <v>176</v>
      </c>
      <c r="AQ438" s="79">
        <v>0</v>
      </c>
      <c r="AR438" s="79">
        <v>0</v>
      </c>
      <c r="AS438" s="79"/>
      <c r="AT438" s="79"/>
      <c r="AU438" s="79"/>
      <c r="AV438" s="79"/>
      <c r="AW438" s="79"/>
      <c r="AX438" s="79"/>
      <c r="AY438" s="79"/>
      <c r="AZ438" s="79"/>
      <c r="BA438">
        <v>6</v>
      </c>
      <c r="BB438" s="78" t="str">
        <f>REPLACE(INDEX(GroupVertices[Group],MATCH(Edges[[#This Row],[Vertex 1]],GroupVertices[Vertex],0)),1,1,"")</f>
        <v>1</v>
      </c>
      <c r="BC438" s="78" t="str">
        <f>REPLACE(INDEX(GroupVertices[Group],MATCH(Edges[[#This Row],[Vertex 2]],GroupVertices[Vertex],0)),1,1,"")</f>
        <v>7</v>
      </c>
      <c r="BD438" s="48"/>
      <c r="BE438" s="49"/>
      <c r="BF438" s="48"/>
      <c r="BG438" s="49"/>
      <c r="BH438" s="48"/>
      <c r="BI438" s="49"/>
      <c r="BJ438" s="48"/>
      <c r="BK438" s="49"/>
      <c r="BL438" s="48"/>
    </row>
    <row r="439" spans="1:64" ht="15">
      <c r="A439" s="64" t="s">
        <v>314</v>
      </c>
      <c r="B439" s="64" t="s">
        <v>232</v>
      </c>
      <c r="C439" s="65" t="s">
        <v>3919</v>
      </c>
      <c r="D439" s="66">
        <v>10</v>
      </c>
      <c r="E439" s="67" t="s">
        <v>136</v>
      </c>
      <c r="F439" s="68">
        <v>12</v>
      </c>
      <c r="G439" s="65"/>
      <c r="H439" s="69"/>
      <c r="I439" s="70"/>
      <c r="J439" s="70"/>
      <c r="K439" s="34" t="s">
        <v>65</v>
      </c>
      <c r="L439" s="77">
        <v>439</v>
      </c>
      <c r="M439" s="77"/>
      <c r="N439" s="72"/>
      <c r="O439" s="79" t="s">
        <v>419</v>
      </c>
      <c r="P439" s="81">
        <v>43743.11150462963</v>
      </c>
      <c r="Q439" s="79" t="s">
        <v>544</v>
      </c>
      <c r="R439" s="82" t="s">
        <v>594</v>
      </c>
      <c r="S439" s="79" t="s">
        <v>614</v>
      </c>
      <c r="T439" s="79"/>
      <c r="U439" s="79"/>
      <c r="V439" s="82" t="s">
        <v>763</v>
      </c>
      <c r="W439" s="81">
        <v>43743.11150462963</v>
      </c>
      <c r="X439" s="82" t="s">
        <v>925</v>
      </c>
      <c r="Y439" s="79"/>
      <c r="Z439" s="79"/>
      <c r="AA439" s="85" t="s">
        <v>1101</v>
      </c>
      <c r="AB439" s="79"/>
      <c r="AC439" s="79" t="b">
        <v>0</v>
      </c>
      <c r="AD439" s="79">
        <v>0</v>
      </c>
      <c r="AE439" s="85" t="s">
        <v>1166</v>
      </c>
      <c r="AF439" s="79" t="b">
        <v>0</v>
      </c>
      <c r="AG439" s="79" t="s">
        <v>1217</v>
      </c>
      <c r="AH439" s="79"/>
      <c r="AI439" s="85" t="s">
        <v>1166</v>
      </c>
      <c r="AJ439" s="79" t="b">
        <v>0</v>
      </c>
      <c r="AK439" s="79">
        <v>1</v>
      </c>
      <c r="AL439" s="85" t="s">
        <v>1080</v>
      </c>
      <c r="AM439" s="79" t="s">
        <v>1232</v>
      </c>
      <c r="AN439" s="79" t="b">
        <v>0</v>
      </c>
      <c r="AO439" s="85" t="s">
        <v>1080</v>
      </c>
      <c r="AP439" s="79" t="s">
        <v>176</v>
      </c>
      <c r="AQ439" s="79">
        <v>0</v>
      </c>
      <c r="AR439" s="79">
        <v>0</v>
      </c>
      <c r="AS439" s="79"/>
      <c r="AT439" s="79"/>
      <c r="AU439" s="79"/>
      <c r="AV439" s="79"/>
      <c r="AW439" s="79"/>
      <c r="AX439" s="79"/>
      <c r="AY439" s="79"/>
      <c r="AZ439" s="79"/>
      <c r="BA439">
        <v>6</v>
      </c>
      <c r="BB439" s="78" t="str">
        <f>REPLACE(INDEX(GroupVertices[Group],MATCH(Edges[[#This Row],[Vertex 1]],GroupVertices[Vertex],0)),1,1,"")</f>
        <v>1</v>
      </c>
      <c r="BC439" s="78" t="str">
        <f>REPLACE(INDEX(GroupVertices[Group],MATCH(Edges[[#This Row],[Vertex 2]],GroupVertices[Vertex],0)),1,1,"")</f>
        <v>7</v>
      </c>
      <c r="BD439" s="48"/>
      <c r="BE439" s="49"/>
      <c r="BF439" s="48"/>
      <c r="BG439" s="49"/>
      <c r="BH439" s="48"/>
      <c r="BI439" s="49"/>
      <c r="BJ439" s="48"/>
      <c r="BK439" s="49"/>
      <c r="BL439" s="48"/>
    </row>
    <row r="440" spans="1:64" ht="15">
      <c r="A440" s="64" t="s">
        <v>314</v>
      </c>
      <c r="B440" s="64" t="s">
        <v>232</v>
      </c>
      <c r="C440" s="65" t="s">
        <v>3919</v>
      </c>
      <c r="D440" s="66">
        <v>10</v>
      </c>
      <c r="E440" s="67" t="s">
        <v>136</v>
      </c>
      <c r="F440" s="68">
        <v>12</v>
      </c>
      <c r="G440" s="65"/>
      <c r="H440" s="69"/>
      <c r="I440" s="70"/>
      <c r="J440" s="70"/>
      <c r="K440" s="34" t="s">
        <v>65</v>
      </c>
      <c r="L440" s="77">
        <v>440</v>
      </c>
      <c r="M440" s="77"/>
      <c r="N440" s="72"/>
      <c r="O440" s="79" t="s">
        <v>419</v>
      </c>
      <c r="P440" s="81">
        <v>43745.702465277776</v>
      </c>
      <c r="Q440" s="79" t="s">
        <v>502</v>
      </c>
      <c r="R440" s="82" t="s">
        <v>588</v>
      </c>
      <c r="S440" s="79" t="s">
        <v>614</v>
      </c>
      <c r="T440" s="79"/>
      <c r="U440" s="79"/>
      <c r="V440" s="82" t="s">
        <v>763</v>
      </c>
      <c r="W440" s="81">
        <v>43745.702465277776</v>
      </c>
      <c r="X440" s="82" t="s">
        <v>926</v>
      </c>
      <c r="Y440" s="79"/>
      <c r="Z440" s="79"/>
      <c r="AA440" s="85" t="s">
        <v>1102</v>
      </c>
      <c r="AB440" s="79"/>
      <c r="AC440" s="79" t="b">
        <v>0</v>
      </c>
      <c r="AD440" s="79">
        <v>0</v>
      </c>
      <c r="AE440" s="85" t="s">
        <v>1166</v>
      </c>
      <c r="AF440" s="79" t="b">
        <v>0</v>
      </c>
      <c r="AG440" s="79" t="s">
        <v>1217</v>
      </c>
      <c r="AH440" s="79"/>
      <c r="AI440" s="85" t="s">
        <v>1166</v>
      </c>
      <c r="AJ440" s="79" t="b">
        <v>0</v>
      </c>
      <c r="AK440" s="79">
        <v>1</v>
      </c>
      <c r="AL440" s="85" t="s">
        <v>1083</v>
      </c>
      <c r="AM440" s="79" t="s">
        <v>1232</v>
      </c>
      <c r="AN440" s="79" t="b">
        <v>0</v>
      </c>
      <c r="AO440" s="85" t="s">
        <v>1083</v>
      </c>
      <c r="AP440" s="79" t="s">
        <v>176</v>
      </c>
      <c r="AQ440" s="79">
        <v>0</v>
      </c>
      <c r="AR440" s="79">
        <v>0</v>
      </c>
      <c r="AS440" s="79"/>
      <c r="AT440" s="79"/>
      <c r="AU440" s="79"/>
      <c r="AV440" s="79"/>
      <c r="AW440" s="79"/>
      <c r="AX440" s="79"/>
      <c r="AY440" s="79"/>
      <c r="AZ440" s="79"/>
      <c r="BA440">
        <v>6</v>
      </c>
      <c r="BB440" s="78" t="str">
        <f>REPLACE(INDEX(GroupVertices[Group],MATCH(Edges[[#This Row],[Vertex 1]],GroupVertices[Vertex],0)),1,1,"")</f>
        <v>1</v>
      </c>
      <c r="BC440" s="78" t="str">
        <f>REPLACE(INDEX(GroupVertices[Group],MATCH(Edges[[#This Row],[Vertex 2]],GroupVertices[Vertex],0)),1,1,"")</f>
        <v>7</v>
      </c>
      <c r="BD440" s="48"/>
      <c r="BE440" s="49"/>
      <c r="BF440" s="48"/>
      <c r="BG440" s="49"/>
      <c r="BH440" s="48"/>
      <c r="BI440" s="49"/>
      <c r="BJ440" s="48"/>
      <c r="BK440" s="49"/>
      <c r="BL440" s="48"/>
    </row>
    <row r="441" spans="1:64" ht="15">
      <c r="A441" s="64" t="s">
        <v>314</v>
      </c>
      <c r="B441" s="64" t="s">
        <v>232</v>
      </c>
      <c r="C441" s="65" t="s">
        <v>3919</v>
      </c>
      <c r="D441" s="66">
        <v>10</v>
      </c>
      <c r="E441" s="67" t="s">
        <v>136</v>
      </c>
      <c r="F441" s="68">
        <v>12</v>
      </c>
      <c r="G441" s="65"/>
      <c r="H441" s="69"/>
      <c r="I441" s="70"/>
      <c r="J441" s="70"/>
      <c r="K441" s="34" t="s">
        <v>65</v>
      </c>
      <c r="L441" s="77">
        <v>441</v>
      </c>
      <c r="M441" s="77"/>
      <c r="N441" s="72"/>
      <c r="O441" s="79" t="s">
        <v>419</v>
      </c>
      <c r="P441" s="81">
        <v>43745.702523148146</v>
      </c>
      <c r="Q441" s="79" t="s">
        <v>544</v>
      </c>
      <c r="R441" s="82" t="s">
        <v>594</v>
      </c>
      <c r="S441" s="79" t="s">
        <v>614</v>
      </c>
      <c r="T441" s="79"/>
      <c r="U441" s="79"/>
      <c r="V441" s="82" t="s">
        <v>763</v>
      </c>
      <c r="W441" s="81">
        <v>43745.702523148146</v>
      </c>
      <c r="X441" s="82" t="s">
        <v>927</v>
      </c>
      <c r="Y441" s="79"/>
      <c r="Z441" s="79"/>
      <c r="AA441" s="85" t="s">
        <v>1103</v>
      </c>
      <c r="AB441" s="79"/>
      <c r="AC441" s="79" t="b">
        <v>0</v>
      </c>
      <c r="AD441" s="79">
        <v>0</v>
      </c>
      <c r="AE441" s="85" t="s">
        <v>1166</v>
      </c>
      <c r="AF441" s="79" t="b">
        <v>0</v>
      </c>
      <c r="AG441" s="79" t="s">
        <v>1217</v>
      </c>
      <c r="AH441" s="79"/>
      <c r="AI441" s="85" t="s">
        <v>1166</v>
      </c>
      <c r="AJ441" s="79" t="b">
        <v>0</v>
      </c>
      <c r="AK441" s="79">
        <v>1</v>
      </c>
      <c r="AL441" s="85" t="s">
        <v>1082</v>
      </c>
      <c r="AM441" s="79" t="s">
        <v>1232</v>
      </c>
      <c r="AN441" s="79" t="b">
        <v>0</v>
      </c>
      <c r="AO441" s="85" t="s">
        <v>1082</v>
      </c>
      <c r="AP441" s="79" t="s">
        <v>176</v>
      </c>
      <c r="AQ441" s="79">
        <v>0</v>
      </c>
      <c r="AR441" s="79">
        <v>0</v>
      </c>
      <c r="AS441" s="79"/>
      <c r="AT441" s="79"/>
      <c r="AU441" s="79"/>
      <c r="AV441" s="79"/>
      <c r="AW441" s="79"/>
      <c r="AX441" s="79"/>
      <c r="AY441" s="79"/>
      <c r="AZ441" s="79"/>
      <c r="BA441">
        <v>6</v>
      </c>
      <c r="BB441" s="78" t="str">
        <f>REPLACE(INDEX(GroupVertices[Group],MATCH(Edges[[#This Row],[Vertex 1]],GroupVertices[Vertex],0)),1,1,"")</f>
        <v>1</v>
      </c>
      <c r="BC441" s="78" t="str">
        <f>REPLACE(INDEX(GroupVertices[Group],MATCH(Edges[[#This Row],[Vertex 2]],GroupVertices[Vertex],0)),1,1,"")</f>
        <v>7</v>
      </c>
      <c r="BD441" s="48"/>
      <c r="BE441" s="49"/>
      <c r="BF441" s="48"/>
      <c r="BG441" s="49"/>
      <c r="BH441" s="48"/>
      <c r="BI441" s="49"/>
      <c r="BJ441" s="48"/>
      <c r="BK441" s="49"/>
      <c r="BL441" s="48"/>
    </row>
    <row r="442" spans="1:64" ht="15">
      <c r="A442" s="64" t="s">
        <v>314</v>
      </c>
      <c r="B442" s="64" t="s">
        <v>232</v>
      </c>
      <c r="C442" s="65" t="s">
        <v>3919</v>
      </c>
      <c r="D442" s="66">
        <v>10</v>
      </c>
      <c r="E442" s="67" t="s">
        <v>136</v>
      </c>
      <c r="F442" s="68">
        <v>12</v>
      </c>
      <c r="G442" s="65"/>
      <c r="H442" s="69"/>
      <c r="I442" s="70"/>
      <c r="J442" s="70"/>
      <c r="K442" s="34" t="s">
        <v>65</v>
      </c>
      <c r="L442" s="77">
        <v>442</v>
      </c>
      <c r="M442" s="77"/>
      <c r="N442" s="72"/>
      <c r="O442" s="79" t="s">
        <v>419</v>
      </c>
      <c r="P442" s="81">
        <v>43745.70255787037</v>
      </c>
      <c r="Q442" s="79" t="s">
        <v>548</v>
      </c>
      <c r="R442" s="82" t="s">
        <v>598</v>
      </c>
      <c r="S442" s="79" t="s">
        <v>614</v>
      </c>
      <c r="T442" s="79"/>
      <c r="U442" s="79"/>
      <c r="V442" s="82" t="s">
        <v>763</v>
      </c>
      <c r="W442" s="81">
        <v>43745.70255787037</v>
      </c>
      <c r="X442" s="82" t="s">
        <v>928</v>
      </c>
      <c r="Y442" s="79"/>
      <c r="Z442" s="79"/>
      <c r="AA442" s="85" t="s">
        <v>1104</v>
      </c>
      <c r="AB442" s="79"/>
      <c r="AC442" s="79" t="b">
        <v>0</v>
      </c>
      <c r="AD442" s="79">
        <v>0</v>
      </c>
      <c r="AE442" s="85" t="s">
        <v>1166</v>
      </c>
      <c r="AF442" s="79" t="b">
        <v>0</v>
      </c>
      <c r="AG442" s="79" t="s">
        <v>1217</v>
      </c>
      <c r="AH442" s="79"/>
      <c r="AI442" s="85" t="s">
        <v>1166</v>
      </c>
      <c r="AJ442" s="79" t="b">
        <v>0</v>
      </c>
      <c r="AK442" s="79">
        <v>1</v>
      </c>
      <c r="AL442" s="85" t="s">
        <v>1108</v>
      </c>
      <c r="AM442" s="79" t="s">
        <v>1232</v>
      </c>
      <c r="AN442" s="79" t="b">
        <v>0</v>
      </c>
      <c r="AO442" s="85" t="s">
        <v>1108</v>
      </c>
      <c r="AP442" s="79" t="s">
        <v>176</v>
      </c>
      <c r="AQ442" s="79">
        <v>0</v>
      </c>
      <c r="AR442" s="79">
        <v>0</v>
      </c>
      <c r="AS442" s="79"/>
      <c r="AT442" s="79"/>
      <c r="AU442" s="79"/>
      <c r="AV442" s="79"/>
      <c r="AW442" s="79"/>
      <c r="AX442" s="79"/>
      <c r="AY442" s="79"/>
      <c r="AZ442" s="79"/>
      <c r="BA442">
        <v>6</v>
      </c>
      <c r="BB442" s="78" t="str">
        <f>REPLACE(INDEX(GroupVertices[Group],MATCH(Edges[[#This Row],[Vertex 1]],GroupVertices[Vertex],0)),1,1,"")</f>
        <v>1</v>
      </c>
      <c r="BC442" s="78" t="str">
        <f>REPLACE(INDEX(GroupVertices[Group],MATCH(Edges[[#This Row],[Vertex 2]],GroupVertices[Vertex],0)),1,1,"")</f>
        <v>7</v>
      </c>
      <c r="BD442" s="48"/>
      <c r="BE442" s="49"/>
      <c r="BF442" s="48"/>
      <c r="BG442" s="49"/>
      <c r="BH442" s="48"/>
      <c r="BI442" s="49"/>
      <c r="BJ442" s="48"/>
      <c r="BK442" s="49"/>
      <c r="BL442" s="48"/>
    </row>
    <row r="443" spans="1:64" ht="15">
      <c r="A443" s="64" t="s">
        <v>314</v>
      </c>
      <c r="B443" s="64" t="s">
        <v>232</v>
      </c>
      <c r="C443" s="65" t="s">
        <v>3919</v>
      </c>
      <c r="D443" s="66">
        <v>10</v>
      </c>
      <c r="E443" s="67" t="s">
        <v>136</v>
      </c>
      <c r="F443" s="68">
        <v>12</v>
      </c>
      <c r="G443" s="65"/>
      <c r="H443" s="69"/>
      <c r="I443" s="70"/>
      <c r="J443" s="70"/>
      <c r="K443" s="34" t="s">
        <v>65</v>
      </c>
      <c r="L443" s="77">
        <v>443</v>
      </c>
      <c r="M443" s="77"/>
      <c r="N443" s="72"/>
      <c r="O443" s="79" t="s">
        <v>419</v>
      </c>
      <c r="P443" s="81">
        <v>43745.704884259256</v>
      </c>
      <c r="Q443" s="79" t="s">
        <v>550</v>
      </c>
      <c r="R443" s="79"/>
      <c r="S443" s="79"/>
      <c r="T443" s="79" t="s">
        <v>645</v>
      </c>
      <c r="U443" s="79"/>
      <c r="V443" s="82" t="s">
        <v>763</v>
      </c>
      <c r="W443" s="81">
        <v>43745.704884259256</v>
      </c>
      <c r="X443" s="82" t="s">
        <v>930</v>
      </c>
      <c r="Y443" s="79"/>
      <c r="Z443" s="79"/>
      <c r="AA443" s="85" t="s">
        <v>1106</v>
      </c>
      <c r="AB443" s="85" t="s">
        <v>1108</v>
      </c>
      <c r="AC443" s="79" t="b">
        <v>0</v>
      </c>
      <c r="AD443" s="79">
        <v>0</v>
      </c>
      <c r="AE443" s="85" t="s">
        <v>1204</v>
      </c>
      <c r="AF443" s="79" t="b">
        <v>0</v>
      </c>
      <c r="AG443" s="79" t="s">
        <v>1219</v>
      </c>
      <c r="AH443" s="79"/>
      <c r="AI443" s="85" t="s">
        <v>1166</v>
      </c>
      <c r="AJ443" s="79" t="b">
        <v>0</v>
      </c>
      <c r="AK443" s="79">
        <v>0</v>
      </c>
      <c r="AL443" s="85" t="s">
        <v>1166</v>
      </c>
      <c r="AM443" s="79" t="s">
        <v>1232</v>
      </c>
      <c r="AN443" s="79" t="b">
        <v>0</v>
      </c>
      <c r="AO443" s="85" t="s">
        <v>1108</v>
      </c>
      <c r="AP443" s="79" t="s">
        <v>176</v>
      </c>
      <c r="AQ443" s="79">
        <v>0</v>
      </c>
      <c r="AR443" s="79">
        <v>0</v>
      </c>
      <c r="AS443" s="79"/>
      <c r="AT443" s="79"/>
      <c r="AU443" s="79"/>
      <c r="AV443" s="79"/>
      <c r="AW443" s="79"/>
      <c r="AX443" s="79"/>
      <c r="AY443" s="79"/>
      <c r="AZ443" s="79"/>
      <c r="BA443">
        <v>6</v>
      </c>
      <c r="BB443" s="78" t="str">
        <f>REPLACE(INDEX(GroupVertices[Group],MATCH(Edges[[#This Row],[Vertex 1]],GroupVertices[Vertex],0)),1,1,"")</f>
        <v>1</v>
      </c>
      <c r="BC443" s="78" t="str">
        <f>REPLACE(INDEX(GroupVertices[Group],MATCH(Edges[[#This Row],[Vertex 2]],GroupVertices[Vertex],0)),1,1,"")</f>
        <v>7</v>
      </c>
      <c r="BD443" s="48"/>
      <c r="BE443" s="49"/>
      <c r="BF443" s="48"/>
      <c r="BG443" s="49"/>
      <c r="BH443" s="48"/>
      <c r="BI443" s="49"/>
      <c r="BJ443" s="48"/>
      <c r="BK443" s="49"/>
      <c r="BL443" s="48"/>
    </row>
    <row r="444" spans="1:64" ht="15">
      <c r="A444" s="64" t="s">
        <v>301</v>
      </c>
      <c r="B444" s="64" t="s">
        <v>332</v>
      </c>
      <c r="C444" s="65" t="s">
        <v>3919</v>
      </c>
      <c r="D444" s="66">
        <v>10</v>
      </c>
      <c r="E444" s="67" t="s">
        <v>136</v>
      </c>
      <c r="F444" s="68">
        <v>12</v>
      </c>
      <c r="G444" s="65"/>
      <c r="H444" s="69"/>
      <c r="I444" s="70"/>
      <c r="J444" s="70"/>
      <c r="K444" s="34" t="s">
        <v>65</v>
      </c>
      <c r="L444" s="77">
        <v>444</v>
      </c>
      <c r="M444" s="77"/>
      <c r="N444" s="72"/>
      <c r="O444" s="79" t="s">
        <v>419</v>
      </c>
      <c r="P444" s="81">
        <v>43736.47424768518</v>
      </c>
      <c r="Q444" s="79" t="s">
        <v>555</v>
      </c>
      <c r="R444" s="79"/>
      <c r="S444" s="79"/>
      <c r="T444" s="79" t="s">
        <v>623</v>
      </c>
      <c r="U444" s="82" t="s">
        <v>666</v>
      </c>
      <c r="V444" s="82" t="s">
        <v>666</v>
      </c>
      <c r="W444" s="81">
        <v>43736.47424768518</v>
      </c>
      <c r="X444" s="82" t="s">
        <v>935</v>
      </c>
      <c r="Y444" s="79"/>
      <c r="Z444" s="79"/>
      <c r="AA444" s="85" t="s">
        <v>1111</v>
      </c>
      <c r="AB444" s="79"/>
      <c r="AC444" s="79" t="b">
        <v>0</v>
      </c>
      <c r="AD444" s="79">
        <v>2</v>
      </c>
      <c r="AE444" s="85" t="s">
        <v>1166</v>
      </c>
      <c r="AF444" s="79" t="b">
        <v>0</v>
      </c>
      <c r="AG444" s="79" t="s">
        <v>1216</v>
      </c>
      <c r="AH444" s="79"/>
      <c r="AI444" s="85" t="s">
        <v>1166</v>
      </c>
      <c r="AJ444" s="79" t="b">
        <v>0</v>
      </c>
      <c r="AK444" s="79">
        <v>1</v>
      </c>
      <c r="AL444" s="85" t="s">
        <v>1166</v>
      </c>
      <c r="AM444" s="79" t="s">
        <v>1232</v>
      </c>
      <c r="AN444" s="79" t="b">
        <v>0</v>
      </c>
      <c r="AO444" s="85" t="s">
        <v>1111</v>
      </c>
      <c r="AP444" s="79" t="s">
        <v>176</v>
      </c>
      <c r="AQ444" s="79">
        <v>0</v>
      </c>
      <c r="AR444" s="79">
        <v>0</v>
      </c>
      <c r="AS444" s="79"/>
      <c r="AT444" s="79"/>
      <c r="AU444" s="79"/>
      <c r="AV444" s="79"/>
      <c r="AW444" s="79"/>
      <c r="AX444" s="79"/>
      <c r="AY444" s="79"/>
      <c r="AZ444" s="79"/>
      <c r="BA444">
        <v>5</v>
      </c>
      <c r="BB444" s="78" t="str">
        <f>REPLACE(INDEX(GroupVertices[Group],MATCH(Edges[[#This Row],[Vertex 1]],GroupVertices[Vertex],0)),1,1,"")</f>
        <v>6</v>
      </c>
      <c r="BC444" s="78" t="str">
        <f>REPLACE(INDEX(GroupVertices[Group],MATCH(Edges[[#This Row],[Vertex 2]],GroupVertices[Vertex],0)),1,1,"")</f>
        <v>4</v>
      </c>
      <c r="BD444" s="48">
        <v>0</v>
      </c>
      <c r="BE444" s="49">
        <v>0</v>
      </c>
      <c r="BF444" s="48">
        <v>1</v>
      </c>
      <c r="BG444" s="49">
        <v>6.25</v>
      </c>
      <c r="BH444" s="48">
        <v>0</v>
      </c>
      <c r="BI444" s="49">
        <v>0</v>
      </c>
      <c r="BJ444" s="48">
        <v>15</v>
      </c>
      <c r="BK444" s="49">
        <v>93.75</v>
      </c>
      <c r="BL444" s="48">
        <v>16</v>
      </c>
    </row>
    <row r="445" spans="1:64" ht="15">
      <c r="A445" s="64" t="s">
        <v>301</v>
      </c>
      <c r="B445" s="64" t="s">
        <v>332</v>
      </c>
      <c r="C445" s="65" t="s">
        <v>3915</v>
      </c>
      <c r="D445" s="66">
        <v>3</v>
      </c>
      <c r="E445" s="67" t="s">
        <v>132</v>
      </c>
      <c r="F445" s="68">
        <v>35</v>
      </c>
      <c r="G445" s="65"/>
      <c r="H445" s="69"/>
      <c r="I445" s="70"/>
      <c r="J445" s="70"/>
      <c r="K445" s="34" t="s">
        <v>65</v>
      </c>
      <c r="L445" s="77">
        <v>445</v>
      </c>
      <c r="M445" s="77"/>
      <c r="N445" s="72"/>
      <c r="O445" s="79" t="s">
        <v>420</v>
      </c>
      <c r="P445" s="81">
        <v>43736.478425925925</v>
      </c>
      <c r="Q445" s="79" t="s">
        <v>516</v>
      </c>
      <c r="R445" s="79"/>
      <c r="S445" s="79"/>
      <c r="T445" s="79"/>
      <c r="U445" s="79"/>
      <c r="V445" s="82" t="s">
        <v>750</v>
      </c>
      <c r="W445" s="81">
        <v>43736.478425925925</v>
      </c>
      <c r="X445" s="82" t="s">
        <v>884</v>
      </c>
      <c r="Y445" s="79"/>
      <c r="Z445" s="79"/>
      <c r="AA445" s="85" t="s">
        <v>1060</v>
      </c>
      <c r="AB445" s="85" t="s">
        <v>1111</v>
      </c>
      <c r="AC445" s="79" t="b">
        <v>0</v>
      </c>
      <c r="AD445" s="79">
        <v>0</v>
      </c>
      <c r="AE445" s="85" t="s">
        <v>1193</v>
      </c>
      <c r="AF445" s="79" t="b">
        <v>0</v>
      </c>
      <c r="AG445" s="79" t="s">
        <v>1216</v>
      </c>
      <c r="AH445" s="79"/>
      <c r="AI445" s="85" t="s">
        <v>1166</v>
      </c>
      <c r="AJ445" s="79" t="b">
        <v>0</v>
      </c>
      <c r="AK445" s="79">
        <v>0</v>
      </c>
      <c r="AL445" s="85" t="s">
        <v>1166</v>
      </c>
      <c r="AM445" s="79" t="s">
        <v>1232</v>
      </c>
      <c r="AN445" s="79" t="b">
        <v>0</v>
      </c>
      <c r="AO445" s="85" t="s">
        <v>1111</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6</v>
      </c>
      <c r="BC445" s="78" t="str">
        <f>REPLACE(INDEX(GroupVertices[Group],MATCH(Edges[[#This Row],[Vertex 2]],GroupVertices[Vertex],0)),1,1,"")</f>
        <v>4</v>
      </c>
      <c r="BD445" s="48"/>
      <c r="BE445" s="49"/>
      <c r="BF445" s="48"/>
      <c r="BG445" s="49"/>
      <c r="BH445" s="48"/>
      <c r="BI445" s="49"/>
      <c r="BJ445" s="48"/>
      <c r="BK445" s="49"/>
      <c r="BL445" s="48"/>
    </row>
    <row r="446" spans="1:64" ht="15">
      <c r="A446" s="64" t="s">
        <v>301</v>
      </c>
      <c r="B446" s="64" t="s">
        <v>332</v>
      </c>
      <c r="C446" s="65" t="s">
        <v>3919</v>
      </c>
      <c r="D446" s="66">
        <v>10</v>
      </c>
      <c r="E446" s="67" t="s">
        <v>136</v>
      </c>
      <c r="F446" s="68">
        <v>12</v>
      </c>
      <c r="G446" s="65"/>
      <c r="H446" s="69"/>
      <c r="I446" s="70"/>
      <c r="J446" s="70"/>
      <c r="K446" s="34" t="s">
        <v>65</v>
      </c>
      <c r="L446" s="77">
        <v>446</v>
      </c>
      <c r="M446" s="77"/>
      <c r="N446" s="72"/>
      <c r="O446" s="79" t="s">
        <v>419</v>
      </c>
      <c r="P446" s="81">
        <v>43745.085011574076</v>
      </c>
      <c r="Q446" s="79" t="s">
        <v>520</v>
      </c>
      <c r="R446" s="79"/>
      <c r="S446" s="79"/>
      <c r="T446" s="79" t="s">
        <v>635</v>
      </c>
      <c r="U446" s="82" t="s">
        <v>661</v>
      </c>
      <c r="V446" s="82" t="s">
        <v>661</v>
      </c>
      <c r="W446" s="81">
        <v>43745.085011574076</v>
      </c>
      <c r="X446" s="82" t="s">
        <v>888</v>
      </c>
      <c r="Y446" s="79"/>
      <c r="Z446" s="79"/>
      <c r="AA446" s="85" t="s">
        <v>1064</v>
      </c>
      <c r="AB446" s="85" t="s">
        <v>1151</v>
      </c>
      <c r="AC446" s="79" t="b">
        <v>0</v>
      </c>
      <c r="AD446" s="79">
        <v>1</v>
      </c>
      <c r="AE446" s="85" t="s">
        <v>1193</v>
      </c>
      <c r="AF446" s="79" t="b">
        <v>0</v>
      </c>
      <c r="AG446" s="79" t="s">
        <v>1216</v>
      </c>
      <c r="AH446" s="79"/>
      <c r="AI446" s="85" t="s">
        <v>1166</v>
      </c>
      <c r="AJ446" s="79" t="b">
        <v>0</v>
      </c>
      <c r="AK446" s="79">
        <v>1</v>
      </c>
      <c r="AL446" s="85" t="s">
        <v>1166</v>
      </c>
      <c r="AM446" s="79" t="s">
        <v>1232</v>
      </c>
      <c r="AN446" s="79" t="b">
        <v>0</v>
      </c>
      <c r="AO446" s="85" t="s">
        <v>1151</v>
      </c>
      <c r="AP446" s="79" t="s">
        <v>176</v>
      </c>
      <c r="AQ446" s="79">
        <v>0</v>
      </c>
      <c r="AR446" s="79">
        <v>0</v>
      </c>
      <c r="AS446" s="79"/>
      <c r="AT446" s="79"/>
      <c r="AU446" s="79"/>
      <c r="AV446" s="79"/>
      <c r="AW446" s="79"/>
      <c r="AX446" s="79"/>
      <c r="AY446" s="79"/>
      <c r="AZ446" s="79"/>
      <c r="BA446">
        <v>5</v>
      </c>
      <c r="BB446" s="78" t="str">
        <f>REPLACE(INDEX(GroupVertices[Group],MATCH(Edges[[#This Row],[Vertex 1]],GroupVertices[Vertex],0)),1,1,"")</f>
        <v>6</v>
      </c>
      <c r="BC446" s="78" t="str">
        <f>REPLACE(INDEX(GroupVertices[Group],MATCH(Edges[[#This Row],[Vertex 2]],GroupVertices[Vertex],0)),1,1,"")</f>
        <v>4</v>
      </c>
      <c r="BD446" s="48"/>
      <c r="BE446" s="49"/>
      <c r="BF446" s="48"/>
      <c r="BG446" s="49"/>
      <c r="BH446" s="48"/>
      <c r="BI446" s="49"/>
      <c r="BJ446" s="48"/>
      <c r="BK446" s="49"/>
      <c r="BL446" s="48"/>
    </row>
    <row r="447" spans="1:64" ht="15">
      <c r="A447" s="64" t="s">
        <v>301</v>
      </c>
      <c r="B447" s="64" t="s">
        <v>332</v>
      </c>
      <c r="C447" s="65" t="s">
        <v>3919</v>
      </c>
      <c r="D447" s="66">
        <v>10</v>
      </c>
      <c r="E447" s="67" t="s">
        <v>136</v>
      </c>
      <c r="F447" s="68">
        <v>12</v>
      </c>
      <c r="G447" s="65"/>
      <c r="H447" s="69"/>
      <c r="I447" s="70"/>
      <c r="J447" s="70"/>
      <c r="K447" s="34" t="s">
        <v>65</v>
      </c>
      <c r="L447" s="77">
        <v>447</v>
      </c>
      <c r="M447" s="77"/>
      <c r="N447" s="72"/>
      <c r="O447" s="79" t="s">
        <v>419</v>
      </c>
      <c r="P447" s="81">
        <v>43745.09149305556</v>
      </c>
      <c r="Q447" s="79" t="s">
        <v>518</v>
      </c>
      <c r="R447" s="79"/>
      <c r="S447" s="79"/>
      <c r="T447" s="79" t="s">
        <v>635</v>
      </c>
      <c r="U447" s="82" t="s">
        <v>660</v>
      </c>
      <c r="V447" s="82" t="s">
        <v>660</v>
      </c>
      <c r="W447" s="81">
        <v>43745.09149305556</v>
      </c>
      <c r="X447" s="82" t="s">
        <v>886</v>
      </c>
      <c r="Y447" s="79"/>
      <c r="Z447" s="79"/>
      <c r="AA447" s="85" t="s">
        <v>1062</v>
      </c>
      <c r="AB447" s="85" t="s">
        <v>1064</v>
      </c>
      <c r="AC447" s="79" t="b">
        <v>0</v>
      </c>
      <c r="AD447" s="79">
        <v>1</v>
      </c>
      <c r="AE447" s="85" t="s">
        <v>1193</v>
      </c>
      <c r="AF447" s="79" t="b">
        <v>0</v>
      </c>
      <c r="AG447" s="79" t="s">
        <v>1216</v>
      </c>
      <c r="AH447" s="79"/>
      <c r="AI447" s="85" t="s">
        <v>1166</v>
      </c>
      <c r="AJ447" s="79" t="b">
        <v>0</v>
      </c>
      <c r="AK447" s="79">
        <v>1</v>
      </c>
      <c r="AL447" s="85" t="s">
        <v>1166</v>
      </c>
      <c r="AM447" s="79" t="s">
        <v>1232</v>
      </c>
      <c r="AN447" s="79" t="b">
        <v>0</v>
      </c>
      <c r="AO447" s="85" t="s">
        <v>1064</v>
      </c>
      <c r="AP447" s="79" t="s">
        <v>176</v>
      </c>
      <c r="AQ447" s="79">
        <v>0</v>
      </c>
      <c r="AR447" s="79">
        <v>0</v>
      </c>
      <c r="AS447" s="79"/>
      <c r="AT447" s="79"/>
      <c r="AU447" s="79"/>
      <c r="AV447" s="79"/>
      <c r="AW447" s="79"/>
      <c r="AX447" s="79"/>
      <c r="AY447" s="79"/>
      <c r="AZ447" s="79"/>
      <c r="BA447">
        <v>5</v>
      </c>
      <c r="BB447" s="78" t="str">
        <f>REPLACE(INDEX(GroupVertices[Group],MATCH(Edges[[#This Row],[Vertex 1]],GroupVertices[Vertex],0)),1,1,"")</f>
        <v>6</v>
      </c>
      <c r="BC447" s="78" t="str">
        <f>REPLACE(INDEX(GroupVertices[Group],MATCH(Edges[[#This Row],[Vertex 2]],GroupVertices[Vertex],0)),1,1,"")</f>
        <v>4</v>
      </c>
      <c r="BD447" s="48"/>
      <c r="BE447" s="49"/>
      <c r="BF447" s="48"/>
      <c r="BG447" s="49"/>
      <c r="BH447" s="48"/>
      <c r="BI447" s="49"/>
      <c r="BJ447" s="48"/>
      <c r="BK447" s="49"/>
      <c r="BL447" s="48"/>
    </row>
    <row r="448" spans="1:64" ht="15">
      <c r="A448" s="64" t="s">
        <v>301</v>
      </c>
      <c r="B448" s="64" t="s">
        <v>332</v>
      </c>
      <c r="C448" s="65" t="s">
        <v>3919</v>
      </c>
      <c r="D448" s="66">
        <v>10</v>
      </c>
      <c r="E448" s="67" t="s">
        <v>136</v>
      </c>
      <c r="F448" s="68">
        <v>12</v>
      </c>
      <c r="G448" s="65"/>
      <c r="H448" s="69"/>
      <c r="I448" s="70"/>
      <c r="J448" s="70"/>
      <c r="K448" s="34" t="s">
        <v>65</v>
      </c>
      <c r="L448" s="77">
        <v>448</v>
      </c>
      <c r="M448" s="77"/>
      <c r="N448" s="72"/>
      <c r="O448" s="79" t="s">
        <v>419</v>
      </c>
      <c r="P448" s="81">
        <v>43745.09685185185</v>
      </c>
      <c r="Q448" s="79" t="s">
        <v>519</v>
      </c>
      <c r="R448" s="79"/>
      <c r="S448" s="79"/>
      <c r="T448" s="79"/>
      <c r="U448" s="79"/>
      <c r="V448" s="82" t="s">
        <v>750</v>
      </c>
      <c r="W448" s="81">
        <v>43745.09685185185</v>
      </c>
      <c r="X448" s="82" t="s">
        <v>887</v>
      </c>
      <c r="Y448" s="79"/>
      <c r="Z448" s="79"/>
      <c r="AA448" s="85" t="s">
        <v>1063</v>
      </c>
      <c r="AB448" s="85" t="s">
        <v>1062</v>
      </c>
      <c r="AC448" s="79" t="b">
        <v>0</v>
      </c>
      <c r="AD448" s="79">
        <v>0</v>
      </c>
      <c r="AE448" s="85" t="s">
        <v>1193</v>
      </c>
      <c r="AF448" s="79" t="b">
        <v>0</v>
      </c>
      <c r="AG448" s="79" t="s">
        <v>1216</v>
      </c>
      <c r="AH448" s="79"/>
      <c r="AI448" s="85" t="s">
        <v>1166</v>
      </c>
      <c r="AJ448" s="79" t="b">
        <v>0</v>
      </c>
      <c r="AK448" s="79">
        <v>0</v>
      </c>
      <c r="AL448" s="85" t="s">
        <v>1166</v>
      </c>
      <c r="AM448" s="79" t="s">
        <v>1232</v>
      </c>
      <c r="AN448" s="79" t="b">
        <v>0</v>
      </c>
      <c r="AO448" s="85" t="s">
        <v>1062</v>
      </c>
      <c r="AP448" s="79" t="s">
        <v>176</v>
      </c>
      <c r="AQ448" s="79">
        <v>0</v>
      </c>
      <c r="AR448" s="79">
        <v>0</v>
      </c>
      <c r="AS448" s="79"/>
      <c r="AT448" s="79"/>
      <c r="AU448" s="79"/>
      <c r="AV448" s="79"/>
      <c r="AW448" s="79"/>
      <c r="AX448" s="79"/>
      <c r="AY448" s="79"/>
      <c r="AZ448" s="79"/>
      <c r="BA448">
        <v>5</v>
      </c>
      <c r="BB448" s="78" t="str">
        <f>REPLACE(INDEX(GroupVertices[Group],MATCH(Edges[[#This Row],[Vertex 1]],GroupVertices[Vertex],0)),1,1,"")</f>
        <v>6</v>
      </c>
      <c r="BC448" s="78" t="str">
        <f>REPLACE(INDEX(GroupVertices[Group],MATCH(Edges[[#This Row],[Vertex 2]],GroupVertices[Vertex],0)),1,1,"")</f>
        <v>4</v>
      </c>
      <c r="BD448" s="48"/>
      <c r="BE448" s="49"/>
      <c r="BF448" s="48"/>
      <c r="BG448" s="49"/>
      <c r="BH448" s="48"/>
      <c r="BI448" s="49"/>
      <c r="BJ448" s="48"/>
      <c r="BK448" s="49"/>
      <c r="BL448" s="48"/>
    </row>
    <row r="449" spans="1:64" ht="15">
      <c r="A449" s="64" t="s">
        <v>301</v>
      </c>
      <c r="B449" s="64" t="s">
        <v>332</v>
      </c>
      <c r="C449" s="65" t="s">
        <v>3919</v>
      </c>
      <c r="D449" s="66">
        <v>10</v>
      </c>
      <c r="E449" s="67" t="s">
        <v>136</v>
      </c>
      <c r="F449" s="68">
        <v>12</v>
      </c>
      <c r="G449" s="65"/>
      <c r="H449" s="69"/>
      <c r="I449" s="70"/>
      <c r="J449" s="70"/>
      <c r="K449" s="34" t="s">
        <v>65</v>
      </c>
      <c r="L449" s="77">
        <v>449</v>
      </c>
      <c r="M449" s="77"/>
      <c r="N449" s="72"/>
      <c r="O449" s="79" t="s">
        <v>419</v>
      </c>
      <c r="P449" s="81">
        <v>43745.09701388889</v>
      </c>
      <c r="Q449" s="79" t="s">
        <v>517</v>
      </c>
      <c r="R449" s="79"/>
      <c r="S449" s="79"/>
      <c r="T449" s="79"/>
      <c r="U449" s="79"/>
      <c r="V449" s="82" t="s">
        <v>750</v>
      </c>
      <c r="W449" s="81">
        <v>43745.09701388889</v>
      </c>
      <c r="X449" s="82" t="s">
        <v>885</v>
      </c>
      <c r="Y449" s="79"/>
      <c r="Z449" s="79"/>
      <c r="AA449" s="85" t="s">
        <v>1061</v>
      </c>
      <c r="AB449" s="85" t="s">
        <v>1063</v>
      </c>
      <c r="AC449" s="79" t="b">
        <v>0</v>
      </c>
      <c r="AD449" s="79">
        <v>0</v>
      </c>
      <c r="AE449" s="85" t="s">
        <v>1193</v>
      </c>
      <c r="AF449" s="79" t="b">
        <v>0</v>
      </c>
      <c r="AG449" s="79" t="s">
        <v>1216</v>
      </c>
      <c r="AH449" s="79"/>
      <c r="AI449" s="85" t="s">
        <v>1166</v>
      </c>
      <c r="AJ449" s="79" t="b">
        <v>0</v>
      </c>
      <c r="AK449" s="79">
        <v>0</v>
      </c>
      <c r="AL449" s="85" t="s">
        <v>1166</v>
      </c>
      <c r="AM449" s="79" t="s">
        <v>1232</v>
      </c>
      <c r="AN449" s="79" t="b">
        <v>0</v>
      </c>
      <c r="AO449" s="85" t="s">
        <v>1063</v>
      </c>
      <c r="AP449" s="79" t="s">
        <v>176</v>
      </c>
      <c r="AQ449" s="79">
        <v>0</v>
      </c>
      <c r="AR449" s="79">
        <v>0</v>
      </c>
      <c r="AS449" s="79"/>
      <c r="AT449" s="79"/>
      <c r="AU449" s="79"/>
      <c r="AV449" s="79"/>
      <c r="AW449" s="79"/>
      <c r="AX449" s="79"/>
      <c r="AY449" s="79"/>
      <c r="AZ449" s="79"/>
      <c r="BA449">
        <v>5</v>
      </c>
      <c r="BB449" s="78" t="str">
        <f>REPLACE(INDEX(GroupVertices[Group],MATCH(Edges[[#This Row],[Vertex 1]],GroupVertices[Vertex],0)),1,1,"")</f>
        <v>6</v>
      </c>
      <c r="BC449" s="78" t="str">
        <f>REPLACE(INDEX(GroupVertices[Group],MATCH(Edges[[#This Row],[Vertex 2]],GroupVertices[Vertex],0)),1,1,"")</f>
        <v>4</v>
      </c>
      <c r="BD449" s="48"/>
      <c r="BE449" s="49"/>
      <c r="BF449" s="48"/>
      <c r="BG449" s="49"/>
      <c r="BH449" s="48"/>
      <c r="BI449" s="49"/>
      <c r="BJ449" s="48"/>
      <c r="BK449" s="49"/>
      <c r="BL449" s="48"/>
    </row>
    <row r="450" spans="1:64" ht="15">
      <c r="A450" s="64" t="s">
        <v>313</v>
      </c>
      <c r="B450" s="64" t="s">
        <v>301</v>
      </c>
      <c r="C450" s="65" t="s">
        <v>3919</v>
      </c>
      <c r="D450" s="66">
        <v>10</v>
      </c>
      <c r="E450" s="67" t="s">
        <v>136</v>
      </c>
      <c r="F450" s="68">
        <v>12</v>
      </c>
      <c r="G450" s="65"/>
      <c r="H450" s="69"/>
      <c r="I450" s="70"/>
      <c r="J450" s="70"/>
      <c r="K450" s="34" t="s">
        <v>65</v>
      </c>
      <c r="L450" s="77">
        <v>450</v>
      </c>
      <c r="M450" s="77"/>
      <c r="N450" s="72"/>
      <c r="O450" s="79" t="s">
        <v>419</v>
      </c>
      <c r="P450" s="81">
        <v>43733.72824074074</v>
      </c>
      <c r="Q450" s="79" t="s">
        <v>534</v>
      </c>
      <c r="R450" s="82" t="s">
        <v>595</v>
      </c>
      <c r="S450" s="79" t="s">
        <v>614</v>
      </c>
      <c r="T450" s="79" t="s">
        <v>637</v>
      </c>
      <c r="U450" s="79"/>
      <c r="V450" s="82" t="s">
        <v>762</v>
      </c>
      <c r="W450" s="81">
        <v>43733.72824074074</v>
      </c>
      <c r="X450" s="82" t="s">
        <v>908</v>
      </c>
      <c r="Y450" s="79"/>
      <c r="Z450" s="79"/>
      <c r="AA450" s="85" t="s">
        <v>1084</v>
      </c>
      <c r="AB450" s="79"/>
      <c r="AC450" s="79" t="b">
        <v>0</v>
      </c>
      <c r="AD450" s="79">
        <v>1</v>
      </c>
      <c r="AE450" s="85" t="s">
        <v>1166</v>
      </c>
      <c r="AF450" s="79" t="b">
        <v>0</v>
      </c>
      <c r="AG450" s="79" t="s">
        <v>1217</v>
      </c>
      <c r="AH450" s="79"/>
      <c r="AI450" s="85" t="s">
        <v>1166</v>
      </c>
      <c r="AJ450" s="79" t="b">
        <v>0</v>
      </c>
      <c r="AK450" s="79">
        <v>2</v>
      </c>
      <c r="AL450" s="85" t="s">
        <v>1166</v>
      </c>
      <c r="AM450" s="79" t="s">
        <v>1236</v>
      </c>
      <c r="AN450" s="79" t="b">
        <v>0</v>
      </c>
      <c r="AO450" s="85" t="s">
        <v>1084</v>
      </c>
      <c r="AP450" s="79" t="s">
        <v>176</v>
      </c>
      <c r="AQ450" s="79">
        <v>0</v>
      </c>
      <c r="AR450" s="79">
        <v>0</v>
      </c>
      <c r="AS450" s="79"/>
      <c r="AT450" s="79"/>
      <c r="AU450" s="79"/>
      <c r="AV450" s="79"/>
      <c r="AW450" s="79"/>
      <c r="AX450" s="79"/>
      <c r="AY450" s="79"/>
      <c r="AZ450" s="79"/>
      <c r="BA450">
        <v>8</v>
      </c>
      <c r="BB450" s="78" t="str">
        <f>REPLACE(INDEX(GroupVertices[Group],MATCH(Edges[[#This Row],[Vertex 1]],GroupVertices[Vertex],0)),1,1,"")</f>
        <v>3</v>
      </c>
      <c r="BC450" s="78" t="str">
        <f>REPLACE(INDEX(GroupVertices[Group],MATCH(Edges[[#This Row],[Vertex 2]],GroupVertices[Vertex],0)),1,1,"")</f>
        <v>6</v>
      </c>
      <c r="BD450" s="48"/>
      <c r="BE450" s="49"/>
      <c r="BF450" s="48"/>
      <c r="BG450" s="49"/>
      <c r="BH450" s="48"/>
      <c r="BI450" s="49"/>
      <c r="BJ450" s="48"/>
      <c r="BK450" s="49"/>
      <c r="BL450" s="48"/>
    </row>
    <row r="451" spans="1:64" ht="15">
      <c r="A451" s="64" t="s">
        <v>313</v>
      </c>
      <c r="B451" s="64" t="s">
        <v>301</v>
      </c>
      <c r="C451" s="65" t="s">
        <v>3919</v>
      </c>
      <c r="D451" s="66">
        <v>10</v>
      </c>
      <c r="E451" s="67" t="s">
        <v>136</v>
      </c>
      <c r="F451" s="68">
        <v>12</v>
      </c>
      <c r="G451" s="65"/>
      <c r="H451" s="69"/>
      <c r="I451" s="70"/>
      <c r="J451" s="70"/>
      <c r="K451" s="34" t="s">
        <v>65</v>
      </c>
      <c r="L451" s="77">
        <v>451</v>
      </c>
      <c r="M451" s="77"/>
      <c r="N451" s="72"/>
      <c r="O451" s="79" t="s">
        <v>419</v>
      </c>
      <c r="P451" s="81">
        <v>43740.627488425926</v>
      </c>
      <c r="Q451" s="79" t="s">
        <v>535</v>
      </c>
      <c r="R451" s="82" t="s">
        <v>595</v>
      </c>
      <c r="S451" s="79" t="s">
        <v>614</v>
      </c>
      <c r="T451" s="79" t="s">
        <v>638</v>
      </c>
      <c r="U451" s="79"/>
      <c r="V451" s="82" t="s">
        <v>762</v>
      </c>
      <c r="W451" s="81">
        <v>43740.627488425926</v>
      </c>
      <c r="X451" s="82" t="s">
        <v>909</v>
      </c>
      <c r="Y451" s="79"/>
      <c r="Z451" s="79"/>
      <c r="AA451" s="85" t="s">
        <v>1085</v>
      </c>
      <c r="AB451" s="79"/>
      <c r="AC451" s="79" t="b">
        <v>0</v>
      </c>
      <c r="AD451" s="79">
        <v>0</v>
      </c>
      <c r="AE451" s="85" t="s">
        <v>1166</v>
      </c>
      <c r="AF451" s="79" t="b">
        <v>0</v>
      </c>
      <c r="AG451" s="79" t="s">
        <v>1217</v>
      </c>
      <c r="AH451" s="79"/>
      <c r="AI451" s="85" t="s">
        <v>1166</v>
      </c>
      <c r="AJ451" s="79" t="b">
        <v>0</v>
      </c>
      <c r="AK451" s="79">
        <v>0</v>
      </c>
      <c r="AL451" s="85" t="s">
        <v>1166</v>
      </c>
      <c r="AM451" s="79" t="s">
        <v>1236</v>
      </c>
      <c r="AN451" s="79" t="b">
        <v>0</v>
      </c>
      <c r="AO451" s="85" t="s">
        <v>1085</v>
      </c>
      <c r="AP451" s="79" t="s">
        <v>176</v>
      </c>
      <c r="AQ451" s="79">
        <v>0</v>
      </c>
      <c r="AR451" s="79">
        <v>0</v>
      </c>
      <c r="AS451" s="79"/>
      <c r="AT451" s="79"/>
      <c r="AU451" s="79"/>
      <c r="AV451" s="79"/>
      <c r="AW451" s="79"/>
      <c r="AX451" s="79"/>
      <c r="AY451" s="79"/>
      <c r="AZ451" s="79"/>
      <c r="BA451">
        <v>8</v>
      </c>
      <c r="BB451" s="78" t="str">
        <f>REPLACE(INDEX(GroupVertices[Group],MATCH(Edges[[#This Row],[Vertex 1]],GroupVertices[Vertex],0)),1,1,"")</f>
        <v>3</v>
      </c>
      <c r="BC451" s="78" t="str">
        <f>REPLACE(INDEX(GroupVertices[Group],MATCH(Edges[[#This Row],[Vertex 2]],GroupVertices[Vertex],0)),1,1,"")</f>
        <v>6</v>
      </c>
      <c r="BD451" s="48"/>
      <c r="BE451" s="49"/>
      <c r="BF451" s="48"/>
      <c r="BG451" s="49"/>
      <c r="BH451" s="48"/>
      <c r="BI451" s="49"/>
      <c r="BJ451" s="48"/>
      <c r="BK451" s="49"/>
      <c r="BL451" s="48"/>
    </row>
    <row r="452" spans="1:64" ht="15">
      <c r="A452" s="64" t="s">
        <v>313</v>
      </c>
      <c r="B452" s="64" t="s">
        <v>301</v>
      </c>
      <c r="C452" s="65" t="s">
        <v>3919</v>
      </c>
      <c r="D452" s="66">
        <v>10</v>
      </c>
      <c r="E452" s="67" t="s">
        <v>136</v>
      </c>
      <c r="F452" s="68">
        <v>12</v>
      </c>
      <c r="G452" s="65"/>
      <c r="H452" s="69"/>
      <c r="I452" s="70"/>
      <c r="J452" s="70"/>
      <c r="K452" s="34" t="s">
        <v>65</v>
      </c>
      <c r="L452" s="77">
        <v>452</v>
      </c>
      <c r="M452" s="77"/>
      <c r="N452" s="72"/>
      <c r="O452" s="79" t="s">
        <v>419</v>
      </c>
      <c r="P452" s="81">
        <v>43741.07114583333</v>
      </c>
      <c r="Q452" s="79" t="s">
        <v>551</v>
      </c>
      <c r="R452" s="82" t="s">
        <v>598</v>
      </c>
      <c r="S452" s="79" t="s">
        <v>614</v>
      </c>
      <c r="T452" s="79" t="s">
        <v>646</v>
      </c>
      <c r="U452" s="79"/>
      <c r="V452" s="82" t="s">
        <v>762</v>
      </c>
      <c r="W452" s="81">
        <v>43741.07114583333</v>
      </c>
      <c r="X452" s="82" t="s">
        <v>931</v>
      </c>
      <c r="Y452" s="79"/>
      <c r="Z452" s="79"/>
      <c r="AA452" s="85" t="s">
        <v>1107</v>
      </c>
      <c r="AB452" s="79"/>
      <c r="AC452" s="79" t="b">
        <v>0</v>
      </c>
      <c r="AD452" s="79">
        <v>1</v>
      </c>
      <c r="AE452" s="85" t="s">
        <v>1166</v>
      </c>
      <c r="AF452" s="79" t="b">
        <v>0</v>
      </c>
      <c r="AG452" s="79" t="s">
        <v>1217</v>
      </c>
      <c r="AH452" s="79"/>
      <c r="AI452" s="85" t="s">
        <v>1166</v>
      </c>
      <c r="AJ452" s="79" t="b">
        <v>0</v>
      </c>
      <c r="AK452" s="79">
        <v>0</v>
      </c>
      <c r="AL452" s="85" t="s">
        <v>1166</v>
      </c>
      <c r="AM452" s="79" t="s">
        <v>1236</v>
      </c>
      <c r="AN452" s="79" t="b">
        <v>0</v>
      </c>
      <c r="AO452" s="85" t="s">
        <v>1107</v>
      </c>
      <c r="AP452" s="79" t="s">
        <v>176</v>
      </c>
      <c r="AQ452" s="79">
        <v>0</v>
      </c>
      <c r="AR452" s="79">
        <v>0</v>
      </c>
      <c r="AS452" s="79"/>
      <c r="AT452" s="79"/>
      <c r="AU452" s="79"/>
      <c r="AV452" s="79"/>
      <c r="AW452" s="79"/>
      <c r="AX452" s="79"/>
      <c r="AY452" s="79"/>
      <c r="AZ452" s="79"/>
      <c r="BA452">
        <v>8</v>
      </c>
      <c r="BB452" s="78" t="str">
        <f>REPLACE(INDEX(GroupVertices[Group],MATCH(Edges[[#This Row],[Vertex 1]],GroupVertices[Vertex],0)),1,1,"")</f>
        <v>3</v>
      </c>
      <c r="BC452" s="78" t="str">
        <f>REPLACE(INDEX(GroupVertices[Group],MATCH(Edges[[#This Row],[Vertex 2]],GroupVertices[Vertex],0)),1,1,"")</f>
        <v>6</v>
      </c>
      <c r="BD452" s="48"/>
      <c r="BE452" s="49"/>
      <c r="BF452" s="48"/>
      <c r="BG452" s="49"/>
      <c r="BH452" s="48"/>
      <c r="BI452" s="49"/>
      <c r="BJ452" s="48"/>
      <c r="BK452" s="49"/>
      <c r="BL452" s="48"/>
    </row>
    <row r="453" spans="1:64" ht="15">
      <c r="A453" s="64" t="s">
        <v>313</v>
      </c>
      <c r="B453" s="64" t="s">
        <v>301</v>
      </c>
      <c r="C453" s="65" t="s">
        <v>3919</v>
      </c>
      <c r="D453" s="66">
        <v>10</v>
      </c>
      <c r="E453" s="67" t="s">
        <v>136</v>
      </c>
      <c r="F453" s="68">
        <v>12</v>
      </c>
      <c r="G453" s="65"/>
      <c r="H453" s="69"/>
      <c r="I453" s="70"/>
      <c r="J453" s="70"/>
      <c r="K453" s="34" t="s">
        <v>65</v>
      </c>
      <c r="L453" s="77">
        <v>453</v>
      </c>
      <c r="M453" s="77"/>
      <c r="N453" s="72"/>
      <c r="O453" s="79" t="s">
        <v>419</v>
      </c>
      <c r="P453" s="81">
        <v>43743.09135416667</v>
      </c>
      <c r="Q453" s="79" t="s">
        <v>532</v>
      </c>
      <c r="R453" s="82" t="s">
        <v>594</v>
      </c>
      <c r="S453" s="79" t="s">
        <v>614</v>
      </c>
      <c r="T453" s="79" t="s">
        <v>636</v>
      </c>
      <c r="U453" s="79"/>
      <c r="V453" s="82" t="s">
        <v>762</v>
      </c>
      <c r="W453" s="81">
        <v>43743.09135416667</v>
      </c>
      <c r="X453" s="82" t="s">
        <v>904</v>
      </c>
      <c r="Y453" s="79"/>
      <c r="Z453" s="79"/>
      <c r="AA453" s="85" t="s">
        <v>1080</v>
      </c>
      <c r="AB453" s="79"/>
      <c r="AC453" s="79" t="b">
        <v>0</v>
      </c>
      <c r="AD453" s="79">
        <v>0</v>
      </c>
      <c r="AE453" s="85" t="s">
        <v>1166</v>
      </c>
      <c r="AF453" s="79" t="b">
        <v>0</v>
      </c>
      <c r="AG453" s="79" t="s">
        <v>1217</v>
      </c>
      <c r="AH453" s="79"/>
      <c r="AI453" s="85" t="s">
        <v>1166</v>
      </c>
      <c r="AJ453" s="79" t="b">
        <v>0</v>
      </c>
      <c r="AK453" s="79">
        <v>1</v>
      </c>
      <c r="AL453" s="85" t="s">
        <v>1166</v>
      </c>
      <c r="AM453" s="79" t="s">
        <v>1236</v>
      </c>
      <c r="AN453" s="79" t="b">
        <v>0</v>
      </c>
      <c r="AO453" s="85" t="s">
        <v>1080</v>
      </c>
      <c r="AP453" s="79" t="s">
        <v>176</v>
      </c>
      <c r="AQ453" s="79">
        <v>0</v>
      </c>
      <c r="AR453" s="79">
        <v>0</v>
      </c>
      <c r="AS453" s="79"/>
      <c r="AT453" s="79"/>
      <c r="AU453" s="79"/>
      <c r="AV453" s="79"/>
      <c r="AW453" s="79"/>
      <c r="AX453" s="79"/>
      <c r="AY453" s="79"/>
      <c r="AZ453" s="79"/>
      <c r="BA453">
        <v>8</v>
      </c>
      <c r="BB453" s="78" t="str">
        <f>REPLACE(INDEX(GroupVertices[Group],MATCH(Edges[[#This Row],[Vertex 1]],GroupVertices[Vertex],0)),1,1,"")</f>
        <v>3</v>
      </c>
      <c r="BC453" s="78" t="str">
        <f>REPLACE(INDEX(GroupVertices[Group],MATCH(Edges[[#This Row],[Vertex 2]],GroupVertices[Vertex],0)),1,1,"")</f>
        <v>6</v>
      </c>
      <c r="BD453" s="48"/>
      <c r="BE453" s="49"/>
      <c r="BF453" s="48"/>
      <c r="BG453" s="49"/>
      <c r="BH453" s="48"/>
      <c r="BI453" s="49"/>
      <c r="BJ453" s="48"/>
      <c r="BK453" s="49"/>
      <c r="BL453" s="48"/>
    </row>
    <row r="454" spans="1:64" ht="15">
      <c r="A454" s="64" t="s">
        <v>313</v>
      </c>
      <c r="B454" s="64" t="s">
        <v>301</v>
      </c>
      <c r="C454" s="65" t="s">
        <v>3919</v>
      </c>
      <c r="D454" s="66">
        <v>10</v>
      </c>
      <c r="E454" s="67" t="s">
        <v>136</v>
      </c>
      <c r="F454" s="68">
        <v>12</v>
      </c>
      <c r="G454" s="65"/>
      <c r="H454" s="69"/>
      <c r="I454" s="70"/>
      <c r="J454" s="70"/>
      <c r="K454" s="34" t="s">
        <v>65</v>
      </c>
      <c r="L454" s="77">
        <v>454</v>
      </c>
      <c r="M454" s="77"/>
      <c r="N454" s="72"/>
      <c r="O454" s="79" t="s">
        <v>419</v>
      </c>
      <c r="P454" s="81">
        <v>43743.09150462963</v>
      </c>
      <c r="Q454" s="79" t="s">
        <v>533</v>
      </c>
      <c r="R454" s="82" t="s">
        <v>588</v>
      </c>
      <c r="S454" s="79" t="s">
        <v>614</v>
      </c>
      <c r="T454" s="79" t="s">
        <v>636</v>
      </c>
      <c r="U454" s="79"/>
      <c r="V454" s="82" t="s">
        <v>762</v>
      </c>
      <c r="W454" s="81">
        <v>43743.09150462963</v>
      </c>
      <c r="X454" s="82" t="s">
        <v>905</v>
      </c>
      <c r="Y454" s="79"/>
      <c r="Z454" s="79"/>
      <c r="AA454" s="85" t="s">
        <v>1081</v>
      </c>
      <c r="AB454" s="79"/>
      <c r="AC454" s="79" t="b">
        <v>0</v>
      </c>
      <c r="AD454" s="79">
        <v>1</v>
      </c>
      <c r="AE454" s="85" t="s">
        <v>1166</v>
      </c>
      <c r="AF454" s="79" t="b">
        <v>0</v>
      </c>
      <c r="AG454" s="79" t="s">
        <v>1217</v>
      </c>
      <c r="AH454" s="79"/>
      <c r="AI454" s="85" t="s">
        <v>1166</v>
      </c>
      <c r="AJ454" s="79" t="b">
        <v>0</v>
      </c>
      <c r="AK454" s="79">
        <v>2</v>
      </c>
      <c r="AL454" s="85" t="s">
        <v>1166</v>
      </c>
      <c r="AM454" s="79" t="s">
        <v>1236</v>
      </c>
      <c r="AN454" s="79" t="b">
        <v>0</v>
      </c>
      <c r="AO454" s="85" t="s">
        <v>1081</v>
      </c>
      <c r="AP454" s="79" t="s">
        <v>176</v>
      </c>
      <c r="AQ454" s="79">
        <v>0</v>
      </c>
      <c r="AR454" s="79">
        <v>0</v>
      </c>
      <c r="AS454" s="79"/>
      <c r="AT454" s="79"/>
      <c r="AU454" s="79"/>
      <c r="AV454" s="79"/>
      <c r="AW454" s="79"/>
      <c r="AX454" s="79"/>
      <c r="AY454" s="79"/>
      <c r="AZ454" s="79"/>
      <c r="BA454">
        <v>8</v>
      </c>
      <c r="BB454" s="78" t="str">
        <f>REPLACE(INDEX(GroupVertices[Group],MATCH(Edges[[#This Row],[Vertex 1]],GroupVertices[Vertex],0)),1,1,"")</f>
        <v>3</v>
      </c>
      <c r="BC454" s="78" t="str">
        <f>REPLACE(INDEX(GroupVertices[Group],MATCH(Edges[[#This Row],[Vertex 2]],GroupVertices[Vertex],0)),1,1,"")</f>
        <v>6</v>
      </c>
      <c r="BD454" s="48"/>
      <c r="BE454" s="49"/>
      <c r="BF454" s="48"/>
      <c r="BG454" s="49"/>
      <c r="BH454" s="48"/>
      <c r="BI454" s="49"/>
      <c r="BJ454" s="48"/>
      <c r="BK454" s="49"/>
      <c r="BL454" s="48"/>
    </row>
    <row r="455" spans="1:64" ht="15">
      <c r="A455" s="64" t="s">
        <v>313</v>
      </c>
      <c r="B455" s="64" t="s">
        <v>301</v>
      </c>
      <c r="C455" s="65" t="s">
        <v>3919</v>
      </c>
      <c r="D455" s="66">
        <v>10</v>
      </c>
      <c r="E455" s="67" t="s">
        <v>136</v>
      </c>
      <c r="F455" s="68">
        <v>12</v>
      </c>
      <c r="G455" s="65"/>
      <c r="H455" s="69"/>
      <c r="I455" s="70"/>
      <c r="J455" s="70"/>
      <c r="K455" s="34" t="s">
        <v>65</v>
      </c>
      <c r="L455" s="77">
        <v>455</v>
      </c>
      <c r="M455" s="77"/>
      <c r="N455" s="72"/>
      <c r="O455" s="79" t="s">
        <v>419</v>
      </c>
      <c r="P455" s="81">
        <v>43745.68400462963</v>
      </c>
      <c r="Q455" s="79" t="s">
        <v>552</v>
      </c>
      <c r="R455" s="82" t="s">
        <v>598</v>
      </c>
      <c r="S455" s="79" t="s">
        <v>614</v>
      </c>
      <c r="T455" s="79" t="s">
        <v>636</v>
      </c>
      <c r="U455" s="79"/>
      <c r="V455" s="82" t="s">
        <v>762</v>
      </c>
      <c r="W455" s="81">
        <v>43745.68400462963</v>
      </c>
      <c r="X455" s="82" t="s">
        <v>932</v>
      </c>
      <c r="Y455" s="79"/>
      <c r="Z455" s="79"/>
      <c r="AA455" s="85" t="s">
        <v>1108</v>
      </c>
      <c r="AB455" s="79"/>
      <c r="AC455" s="79" t="b">
        <v>0</v>
      </c>
      <c r="AD455" s="79">
        <v>2</v>
      </c>
      <c r="AE455" s="85" t="s">
        <v>1166</v>
      </c>
      <c r="AF455" s="79" t="b">
        <v>0</v>
      </c>
      <c r="AG455" s="79" t="s">
        <v>1217</v>
      </c>
      <c r="AH455" s="79"/>
      <c r="AI455" s="85" t="s">
        <v>1166</v>
      </c>
      <c r="AJ455" s="79" t="b">
        <v>0</v>
      </c>
      <c r="AK455" s="79">
        <v>1</v>
      </c>
      <c r="AL455" s="85" t="s">
        <v>1166</v>
      </c>
      <c r="AM455" s="79" t="s">
        <v>1236</v>
      </c>
      <c r="AN455" s="79" t="b">
        <v>0</v>
      </c>
      <c r="AO455" s="85" t="s">
        <v>1108</v>
      </c>
      <c r="AP455" s="79" t="s">
        <v>176</v>
      </c>
      <c r="AQ455" s="79">
        <v>0</v>
      </c>
      <c r="AR455" s="79">
        <v>0</v>
      </c>
      <c r="AS455" s="79"/>
      <c r="AT455" s="79"/>
      <c r="AU455" s="79"/>
      <c r="AV455" s="79"/>
      <c r="AW455" s="79"/>
      <c r="AX455" s="79"/>
      <c r="AY455" s="79"/>
      <c r="AZ455" s="79"/>
      <c r="BA455">
        <v>8</v>
      </c>
      <c r="BB455" s="78" t="str">
        <f>REPLACE(INDEX(GroupVertices[Group],MATCH(Edges[[#This Row],[Vertex 1]],GroupVertices[Vertex],0)),1,1,"")</f>
        <v>3</v>
      </c>
      <c r="BC455" s="78" t="str">
        <f>REPLACE(INDEX(GroupVertices[Group],MATCH(Edges[[#This Row],[Vertex 2]],GroupVertices[Vertex],0)),1,1,"")</f>
        <v>6</v>
      </c>
      <c r="BD455" s="48"/>
      <c r="BE455" s="49"/>
      <c r="BF455" s="48"/>
      <c r="BG455" s="49"/>
      <c r="BH455" s="48"/>
      <c r="BI455" s="49"/>
      <c r="BJ455" s="48"/>
      <c r="BK455" s="49"/>
      <c r="BL455" s="48"/>
    </row>
    <row r="456" spans="1:64" ht="15">
      <c r="A456" s="64" t="s">
        <v>313</v>
      </c>
      <c r="B456" s="64" t="s">
        <v>301</v>
      </c>
      <c r="C456" s="65" t="s">
        <v>3919</v>
      </c>
      <c r="D456" s="66">
        <v>10</v>
      </c>
      <c r="E456" s="67" t="s">
        <v>136</v>
      </c>
      <c r="F456" s="68">
        <v>12</v>
      </c>
      <c r="G456" s="65"/>
      <c r="H456" s="69"/>
      <c r="I456" s="70"/>
      <c r="J456" s="70"/>
      <c r="K456" s="34" t="s">
        <v>65</v>
      </c>
      <c r="L456" s="77">
        <v>456</v>
      </c>
      <c r="M456" s="77"/>
      <c r="N456" s="72"/>
      <c r="O456" s="79" t="s">
        <v>419</v>
      </c>
      <c r="P456" s="81">
        <v>43745.68414351852</v>
      </c>
      <c r="Q456" s="79" t="s">
        <v>532</v>
      </c>
      <c r="R456" s="82" t="s">
        <v>594</v>
      </c>
      <c r="S456" s="79" t="s">
        <v>614</v>
      </c>
      <c r="T456" s="79" t="s">
        <v>636</v>
      </c>
      <c r="U456" s="79"/>
      <c r="V456" s="82" t="s">
        <v>762</v>
      </c>
      <c r="W456" s="81">
        <v>43745.68414351852</v>
      </c>
      <c r="X456" s="82" t="s">
        <v>906</v>
      </c>
      <c r="Y456" s="79"/>
      <c r="Z456" s="79"/>
      <c r="AA456" s="85" t="s">
        <v>1082</v>
      </c>
      <c r="AB456" s="79"/>
      <c r="AC456" s="79" t="b">
        <v>0</v>
      </c>
      <c r="AD456" s="79">
        <v>2</v>
      </c>
      <c r="AE456" s="85" t="s">
        <v>1166</v>
      </c>
      <c r="AF456" s="79" t="b">
        <v>0</v>
      </c>
      <c r="AG456" s="79" t="s">
        <v>1217</v>
      </c>
      <c r="AH456" s="79"/>
      <c r="AI456" s="85" t="s">
        <v>1166</v>
      </c>
      <c r="AJ456" s="79" t="b">
        <v>0</v>
      </c>
      <c r="AK456" s="79">
        <v>1</v>
      </c>
      <c r="AL456" s="85" t="s">
        <v>1166</v>
      </c>
      <c r="AM456" s="79" t="s">
        <v>1236</v>
      </c>
      <c r="AN456" s="79" t="b">
        <v>0</v>
      </c>
      <c r="AO456" s="85" t="s">
        <v>1082</v>
      </c>
      <c r="AP456" s="79" t="s">
        <v>176</v>
      </c>
      <c r="AQ456" s="79">
        <v>0</v>
      </c>
      <c r="AR456" s="79">
        <v>0</v>
      </c>
      <c r="AS456" s="79"/>
      <c r="AT456" s="79"/>
      <c r="AU456" s="79"/>
      <c r="AV456" s="79"/>
      <c r="AW456" s="79"/>
      <c r="AX456" s="79"/>
      <c r="AY456" s="79"/>
      <c r="AZ456" s="79"/>
      <c r="BA456">
        <v>8</v>
      </c>
      <c r="BB456" s="78" t="str">
        <f>REPLACE(INDEX(GroupVertices[Group],MATCH(Edges[[#This Row],[Vertex 1]],GroupVertices[Vertex],0)),1,1,"")</f>
        <v>3</v>
      </c>
      <c r="BC456" s="78" t="str">
        <f>REPLACE(INDEX(GroupVertices[Group],MATCH(Edges[[#This Row],[Vertex 2]],GroupVertices[Vertex],0)),1,1,"")</f>
        <v>6</v>
      </c>
      <c r="BD456" s="48"/>
      <c r="BE456" s="49"/>
      <c r="BF456" s="48"/>
      <c r="BG456" s="49"/>
      <c r="BH456" s="48"/>
      <c r="BI456" s="49"/>
      <c r="BJ456" s="48"/>
      <c r="BK456" s="49"/>
      <c r="BL456" s="48"/>
    </row>
    <row r="457" spans="1:64" ht="15">
      <c r="A457" s="64" t="s">
        <v>313</v>
      </c>
      <c r="B457" s="64" t="s">
        <v>301</v>
      </c>
      <c r="C457" s="65" t="s">
        <v>3919</v>
      </c>
      <c r="D457" s="66">
        <v>10</v>
      </c>
      <c r="E457" s="67" t="s">
        <v>136</v>
      </c>
      <c r="F457" s="68">
        <v>12</v>
      </c>
      <c r="G457" s="65"/>
      <c r="H457" s="69"/>
      <c r="I457" s="70"/>
      <c r="J457" s="70"/>
      <c r="K457" s="34" t="s">
        <v>65</v>
      </c>
      <c r="L457" s="77">
        <v>457</v>
      </c>
      <c r="M457" s="77"/>
      <c r="N457" s="72"/>
      <c r="O457" s="79" t="s">
        <v>419</v>
      </c>
      <c r="P457" s="81">
        <v>43745.684270833335</v>
      </c>
      <c r="Q457" s="79" t="s">
        <v>533</v>
      </c>
      <c r="R457" s="82" t="s">
        <v>588</v>
      </c>
      <c r="S457" s="79" t="s">
        <v>614</v>
      </c>
      <c r="T457" s="79" t="s">
        <v>636</v>
      </c>
      <c r="U457" s="79"/>
      <c r="V457" s="82" t="s">
        <v>762</v>
      </c>
      <c r="W457" s="81">
        <v>43745.684270833335</v>
      </c>
      <c r="X457" s="82" t="s">
        <v>907</v>
      </c>
      <c r="Y457" s="79"/>
      <c r="Z457" s="79"/>
      <c r="AA457" s="85" t="s">
        <v>1083</v>
      </c>
      <c r="AB457" s="79"/>
      <c r="AC457" s="79" t="b">
        <v>0</v>
      </c>
      <c r="AD457" s="79">
        <v>2</v>
      </c>
      <c r="AE457" s="85" t="s">
        <v>1166</v>
      </c>
      <c r="AF457" s="79" t="b">
        <v>0</v>
      </c>
      <c r="AG457" s="79" t="s">
        <v>1217</v>
      </c>
      <c r="AH457" s="79"/>
      <c r="AI457" s="85" t="s">
        <v>1166</v>
      </c>
      <c r="AJ457" s="79" t="b">
        <v>0</v>
      </c>
      <c r="AK457" s="79">
        <v>1</v>
      </c>
      <c r="AL457" s="85" t="s">
        <v>1166</v>
      </c>
      <c r="AM457" s="79" t="s">
        <v>1236</v>
      </c>
      <c r="AN457" s="79" t="b">
        <v>0</v>
      </c>
      <c r="AO457" s="85" t="s">
        <v>1083</v>
      </c>
      <c r="AP457" s="79" t="s">
        <v>176</v>
      </c>
      <c r="AQ457" s="79">
        <v>0</v>
      </c>
      <c r="AR457" s="79">
        <v>0</v>
      </c>
      <c r="AS457" s="79"/>
      <c r="AT457" s="79"/>
      <c r="AU457" s="79"/>
      <c r="AV457" s="79"/>
      <c r="AW457" s="79"/>
      <c r="AX457" s="79"/>
      <c r="AY457" s="79"/>
      <c r="AZ457" s="79"/>
      <c r="BA457">
        <v>8</v>
      </c>
      <c r="BB457" s="78" t="str">
        <f>REPLACE(INDEX(GroupVertices[Group],MATCH(Edges[[#This Row],[Vertex 1]],GroupVertices[Vertex],0)),1,1,"")</f>
        <v>3</v>
      </c>
      <c r="BC457" s="78" t="str">
        <f>REPLACE(INDEX(GroupVertices[Group],MATCH(Edges[[#This Row],[Vertex 2]],GroupVertices[Vertex],0)),1,1,"")</f>
        <v>6</v>
      </c>
      <c r="BD457" s="48"/>
      <c r="BE457" s="49"/>
      <c r="BF457" s="48"/>
      <c r="BG457" s="49"/>
      <c r="BH457" s="48"/>
      <c r="BI457" s="49"/>
      <c r="BJ457" s="48"/>
      <c r="BK457" s="49"/>
      <c r="BL457" s="48"/>
    </row>
    <row r="458" spans="1:64" ht="15">
      <c r="A458" s="64" t="s">
        <v>314</v>
      </c>
      <c r="B458" s="64" t="s">
        <v>301</v>
      </c>
      <c r="C458" s="65" t="s">
        <v>3919</v>
      </c>
      <c r="D458" s="66">
        <v>10</v>
      </c>
      <c r="E458" s="67" t="s">
        <v>136</v>
      </c>
      <c r="F458" s="68">
        <v>12</v>
      </c>
      <c r="G458" s="65"/>
      <c r="H458" s="69"/>
      <c r="I458" s="70"/>
      <c r="J458" s="70"/>
      <c r="K458" s="34" t="s">
        <v>65</v>
      </c>
      <c r="L458" s="77">
        <v>458</v>
      </c>
      <c r="M458" s="77"/>
      <c r="N458" s="72"/>
      <c r="O458" s="79" t="s">
        <v>419</v>
      </c>
      <c r="P458" s="81">
        <v>43733.73273148148</v>
      </c>
      <c r="Q458" s="79" t="s">
        <v>537</v>
      </c>
      <c r="R458" s="82" t="s">
        <v>595</v>
      </c>
      <c r="S458" s="79" t="s">
        <v>614</v>
      </c>
      <c r="T458" s="79"/>
      <c r="U458" s="79"/>
      <c r="V458" s="82" t="s">
        <v>763</v>
      </c>
      <c r="W458" s="81">
        <v>43733.73273148148</v>
      </c>
      <c r="X458" s="82" t="s">
        <v>912</v>
      </c>
      <c r="Y458" s="79"/>
      <c r="Z458" s="79"/>
      <c r="AA458" s="85" t="s">
        <v>1088</v>
      </c>
      <c r="AB458" s="79"/>
      <c r="AC458" s="79" t="b">
        <v>0</v>
      </c>
      <c r="AD458" s="79">
        <v>0</v>
      </c>
      <c r="AE458" s="85" t="s">
        <v>1166</v>
      </c>
      <c r="AF458" s="79" t="b">
        <v>0</v>
      </c>
      <c r="AG458" s="79" t="s">
        <v>1217</v>
      </c>
      <c r="AH458" s="79"/>
      <c r="AI458" s="85" t="s">
        <v>1166</v>
      </c>
      <c r="AJ458" s="79" t="b">
        <v>0</v>
      </c>
      <c r="AK458" s="79">
        <v>2</v>
      </c>
      <c r="AL458" s="85" t="s">
        <v>1084</v>
      </c>
      <c r="AM458" s="79" t="s">
        <v>1232</v>
      </c>
      <c r="AN458" s="79" t="b">
        <v>0</v>
      </c>
      <c r="AO458" s="85" t="s">
        <v>1084</v>
      </c>
      <c r="AP458" s="79" t="s">
        <v>176</v>
      </c>
      <c r="AQ458" s="79">
        <v>0</v>
      </c>
      <c r="AR458" s="79">
        <v>0</v>
      </c>
      <c r="AS458" s="79"/>
      <c r="AT458" s="79"/>
      <c r="AU458" s="79"/>
      <c r="AV458" s="79"/>
      <c r="AW458" s="79"/>
      <c r="AX458" s="79"/>
      <c r="AY458" s="79"/>
      <c r="AZ458" s="79"/>
      <c r="BA458">
        <v>8</v>
      </c>
      <c r="BB458" s="78" t="str">
        <f>REPLACE(INDEX(GroupVertices[Group],MATCH(Edges[[#This Row],[Vertex 1]],GroupVertices[Vertex],0)),1,1,"")</f>
        <v>1</v>
      </c>
      <c r="BC458" s="78" t="str">
        <f>REPLACE(INDEX(GroupVertices[Group],MATCH(Edges[[#This Row],[Vertex 2]],GroupVertices[Vertex],0)),1,1,"")</f>
        <v>6</v>
      </c>
      <c r="BD458" s="48"/>
      <c r="BE458" s="49"/>
      <c r="BF458" s="48"/>
      <c r="BG458" s="49"/>
      <c r="BH458" s="48"/>
      <c r="BI458" s="49"/>
      <c r="BJ458" s="48"/>
      <c r="BK458" s="49"/>
      <c r="BL458" s="48"/>
    </row>
    <row r="459" spans="1:64" ht="15">
      <c r="A459" s="64" t="s">
        <v>314</v>
      </c>
      <c r="B459" s="64" t="s">
        <v>301</v>
      </c>
      <c r="C459" s="65" t="s">
        <v>3919</v>
      </c>
      <c r="D459" s="66">
        <v>10</v>
      </c>
      <c r="E459" s="67" t="s">
        <v>136</v>
      </c>
      <c r="F459" s="68">
        <v>12</v>
      </c>
      <c r="G459" s="65"/>
      <c r="H459" s="69"/>
      <c r="I459" s="70"/>
      <c r="J459" s="70"/>
      <c r="K459" s="34" t="s">
        <v>65</v>
      </c>
      <c r="L459" s="77">
        <v>459</v>
      </c>
      <c r="M459" s="77"/>
      <c r="N459" s="72"/>
      <c r="O459" s="79" t="s">
        <v>419</v>
      </c>
      <c r="P459" s="81">
        <v>43733.73641203704</v>
      </c>
      <c r="Q459" s="79" t="s">
        <v>536</v>
      </c>
      <c r="R459" s="79"/>
      <c r="S459" s="79"/>
      <c r="T459" s="79" t="s">
        <v>639</v>
      </c>
      <c r="U459" s="79"/>
      <c r="V459" s="82" t="s">
        <v>763</v>
      </c>
      <c r="W459" s="81">
        <v>43733.73641203704</v>
      </c>
      <c r="X459" s="82" t="s">
        <v>910</v>
      </c>
      <c r="Y459" s="79"/>
      <c r="Z459" s="79"/>
      <c r="AA459" s="85" t="s">
        <v>1086</v>
      </c>
      <c r="AB459" s="85" t="s">
        <v>1084</v>
      </c>
      <c r="AC459" s="79" t="b">
        <v>0</v>
      </c>
      <c r="AD459" s="79">
        <v>0</v>
      </c>
      <c r="AE459" s="85" t="s">
        <v>1204</v>
      </c>
      <c r="AF459" s="79" t="b">
        <v>0</v>
      </c>
      <c r="AG459" s="79" t="s">
        <v>1216</v>
      </c>
      <c r="AH459" s="79"/>
      <c r="AI459" s="85" t="s">
        <v>1166</v>
      </c>
      <c r="AJ459" s="79" t="b">
        <v>0</v>
      </c>
      <c r="AK459" s="79">
        <v>0</v>
      </c>
      <c r="AL459" s="85" t="s">
        <v>1166</v>
      </c>
      <c r="AM459" s="79" t="s">
        <v>1232</v>
      </c>
      <c r="AN459" s="79" t="b">
        <v>0</v>
      </c>
      <c r="AO459" s="85" t="s">
        <v>1084</v>
      </c>
      <c r="AP459" s="79" t="s">
        <v>176</v>
      </c>
      <c r="AQ459" s="79">
        <v>0</v>
      </c>
      <c r="AR459" s="79">
        <v>0</v>
      </c>
      <c r="AS459" s="79"/>
      <c r="AT459" s="79"/>
      <c r="AU459" s="79"/>
      <c r="AV459" s="79"/>
      <c r="AW459" s="79"/>
      <c r="AX459" s="79"/>
      <c r="AY459" s="79"/>
      <c r="AZ459" s="79"/>
      <c r="BA459">
        <v>8</v>
      </c>
      <c r="BB459" s="78" t="str">
        <f>REPLACE(INDEX(GroupVertices[Group],MATCH(Edges[[#This Row],[Vertex 1]],GroupVertices[Vertex],0)),1,1,"")</f>
        <v>1</v>
      </c>
      <c r="BC459" s="78" t="str">
        <f>REPLACE(INDEX(GroupVertices[Group],MATCH(Edges[[#This Row],[Vertex 2]],GroupVertices[Vertex],0)),1,1,"")</f>
        <v>6</v>
      </c>
      <c r="BD459" s="48"/>
      <c r="BE459" s="49"/>
      <c r="BF459" s="48"/>
      <c r="BG459" s="49"/>
      <c r="BH459" s="48"/>
      <c r="BI459" s="49"/>
      <c r="BJ459" s="48"/>
      <c r="BK459" s="49"/>
      <c r="BL459" s="48"/>
    </row>
    <row r="460" spans="1:64" ht="15">
      <c r="A460" s="64" t="s">
        <v>314</v>
      </c>
      <c r="B460" s="64" t="s">
        <v>301</v>
      </c>
      <c r="C460" s="65" t="s">
        <v>3919</v>
      </c>
      <c r="D460" s="66">
        <v>10</v>
      </c>
      <c r="E460" s="67" t="s">
        <v>136</v>
      </c>
      <c r="F460" s="68">
        <v>12</v>
      </c>
      <c r="G460" s="65"/>
      <c r="H460" s="69"/>
      <c r="I460" s="70"/>
      <c r="J460" s="70"/>
      <c r="K460" s="34" t="s">
        <v>65</v>
      </c>
      <c r="L460" s="77">
        <v>460</v>
      </c>
      <c r="M460" s="77"/>
      <c r="N460" s="72"/>
      <c r="O460" s="79" t="s">
        <v>419</v>
      </c>
      <c r="P460" s="81">
        <v>43743.11148148148</v>
      </c>
      <c r="Q460" s="79" t="s">
        <v>502</v>
      </c>
      <c r="R460" s="82" t="s">
        <v>588</v>
      </c>
      <c r="S460" s="79" t="s">
        <v>614</v>
      </c>
      <c r="T460" s="79"/>
      <c r="U460" s="79"/>
      <c r="V460" s="82" t="s">
        <v>763</v>
      </c>
      <c r="W460" s="81">
        <v>43743.11148148148</v>
      </c>
      <c r="X460" s="82" t="s">
        <v>924</v>
      </c>
      <c r="Y460" s="79"/>
      <c r="Z460" s="79"/>
      <c r="AA460" s="85" t="s">
        <v>1100</v>
      </c>
      <c r="AB460" s="79"/>
      <c r="AC460" s="79" t="b">
        <v>0</v>
      </c>
      <c r="AD460" s="79">
        <v>0</v>
      </c>
      <c r="AE460" s="85" t="s">
        <v>1166</v>
      </c>
      <c r="AF460" s="79" t="b">
        <v>0</v>
      </c>
      <c r="AG460" s="79" t="s">
        <v>1217</v>
      </c>
      <c r="AH460" s="79"/>
      <c r="AI460" s="85" t="s">
        <v>1166</v>
      </c>
      <c r="AJ460" s="79" t="b">
        <v>0</v>
      </c>
      <c r="AK460" s="79">
        <v>2</v>
      </c>
      <c r="AL460" s="85" t="s">
        <v>1081</v>
      </c>
      <c r="AM460" s="79" t="s">
        <v>1232</v>
      </c>
      <c r="AN460" s="79" t="b">
        <v>0</v>
      </c>
      <c r="AO460" s="85" t="s">
        <v>1081</v>
      </c>
      <c r="AP460" s="79" t="s">
        <v>176</v>
      </c>
      <c r="AQ460" s="79">
        <v>0</v>
      </c>
      <c r="AR460" s="79">
        <v>0</v>
      </c>
      <c r="AS460" s="79"/>
      <c r="AT460" s="79"/>
      <c r="AU460" s="79"/>
      <c r="AV460" s="79"/>
      <c r="AW460" s="79"/>
      <c r="AX460" s="79"/>
      <c r="AY460" s="79"/>
      <c r="AZ460" s="79"/>
      <c r="BA460">
        <v>8</v>
      </c>
      <c r="BB460" s="78" t="str">
        <f>REPLACE(INDEX(GroupVertices[Group],MATCH(Edges[[#This Row],[Vertex 1]],GroupVertices[Vertex],0)),1,1,"")</f>
        <v>1</v>
      </c>
      <c r="BC460" s="78" t="str">
        <f>REPLACE(INDEX(GroupVertices[Group],MATCH(Edges[[#This Row],[Vertex 2]],GroupVertices[Vertex],0)),1,1,"")</f>
        <v>6</v>
      </c>
      <c r="BD460" s="48"/>
      <c r="BE460" s="49"/>
      <c r="BF460" s="48"/>
      <c r="BG460" s="49"/>
      <c r="BH460" s="48"/>
      <c r="BI460" s="49"/>
      <c r="BJ460" s="48"/>
      <c r="BK460" s="49"/>
      <c r="BL460" s="48"/>
    </row>
    <row r="461" spans="1:64" ht="15">
      <c r="A461" s="64" t="s">
        <v>314</v>
      </c>
      <c r="B461" s="64" t="s">
        <v>301</v>
      </c>
      <c r="C461" s="65" t="s">
        <v>3919</v>
      </c>
      <c r="D461" s="66">
        <v>10</v>
      </c>
      <c r="E461" s="67" t="s">
        <v>136</v>
      </c>
      <c r="F461" s="68">
        <v>12</v>
      </c>
      <c r="G461" s="65"/>
      <c r="H461" s="69"/>
      <c r="I461" s="70"/>
      <c r="J461" s="70"/>
      <c r="K461" s="34" t="s">
        <v>65</v>
      </c>
      <c r="L461" s="77">
        <v>461</v>
      </c>
      <c r="M461" s="77"/>
      <c r="N461" s="72"/>
      <c r="O461" s="79" t="s">
        <v>419</v>
      </c>
      <c r="P461" s="81">
        <v>43743.11150462963</v>
      </c>
      <c r="Q461" s="79" t="s">
        <v>544</v>
      </c>
      <c r="R461" s="82" t="s">
        <v>594</v>
      </c>
      <c r="S461" s="79" t="s">
        <v>614</v>
      </c>
      <c r="T461" s="79"/>
      <c r="U461" s="79"/>
      <c r="V461" s="82" t="s">
        <v>763</v>
      </c>
      <c r="W461" s="81">
        <v>43743.11150462963</v>
      </c>
      <c r="X461" s="82" t="s">
        <v>925</v>
      </c>
      <c r="Y461" s="79"/>
      <c r="Z461" s="79"/>
      <c r="AA461" s="85" t="s">
        <v>1101</v>
      </c>
      <c r="AB461" s="79"/>
      <c r="AC461" s="79" t="b">
        <v>0</v>
      </c>
      <c r="AD461" s="79">
        <v>0</v>
      </c>
      <c r="AE461" s="85" t="s">
        <v>1166</v>
      </c>
      <c r="AF461" s="79" t="b">
        <v>0</v>
      </c>
      <c r="AG461" s="79" t="s">
        <v>1217</v>
      </c>
      <c r="AH461" s="79"/>
      <c r="AI461" s="85" t="s">
        <v>1166</v>
      </c>
      <c r="AJ461" s="79" t="b">
        <v>0</v>
      </c>
      <c r="AK461" s="79">
        <v>1</v>
      </c>
      <c r="AL461" s="85" t="s">
        <v>1080</v>
      </c>
      <c r="AM461" s="79" t="s">
        <v>1232</v>
      </c>
      <c r="AN461" s="79" t="b">
        <v>0</v>
      </c>
      <c r="AO461" s="85" t="s">
        <v>1080</v>
      </c>
      <c r="AP461" s="79" t="s">
        <v>176</v>
      </c>
      <c r="AQ461" s="79">
        <v>0</v>
      </c>
      <c r="AR461" s="79">
        <v>0</v>
      </c>
      <c r="AS461" s="79"/>
      <c r="AT461" s="79"/>
      <c r="AU461" s="79"/>
      <c r="AV461" s="79"/>
      <c r="AW461" s="79"/>
      <c r="AX461" s="79"/>
      <c r="AY461" s="79"/>
      <c r="AZ461" s="79"/>
      <c r="BA461">
        <v>8</v>
      </c>
      <c r="BB461" s="78" t="str">
        <f>REPLACE(INDEX(GroupVertices[Group],MATCH(Edges[[#This Row],[Vertex 1]],GroupVertices[Vertex],0)),1,1,"")</f>
        <v>1</v>
      </c>
      <c r="BC461" s="78" t="str">
        <f>REPLACE(INDEX(GroupVertices[Group],MATCH(Edges[[#This Row],[Vertex 2]],GroupVertices[Vertex],0)),1,1,"")</f>
        <v>6</v>
      </c>
      <c r="BD461" s="48"/>
      <c r="BE461" s="49"/>
      <c r="BF461" s="48"/>
      <c r="BG461" s="49"/>
      <c r="BH461" s="48"/>
      <c r="BI461" s="49"/>
      <c r="BJ461" s="48"/>
      <c r="BK461" s="49"/>
      <c r="BL461" s="48"/>
    </row>
    <row r="462" spans="1:64" ht="15">
      <c r="A462" s="64" t="s">
        <v>314</v>
      </c>
      <c r="B462" s="64" t="s">
        <v>301</v>
      </c>
      <c r="C462" s="65" t="s">
        <v>3919</v>
      </c>
      <c r="D462" s="66">
        <v>10</v>
      </c>
      <c r="E462" s="67" t="s">
        <v>136</v>
      </c>
      <c r="F462" s="68">
        <v>12</v>
      </c>
      <c r="G462" s="65"/>
      <c r="H462" s="69"/>
      <c r="I462" s="70"/>
      <c r="J462" s="70"/>
      <c r="K462" s="34" t="s">
        <v>65</v>
      </c>
      <c r="L462" s="77">
        <v>462</v>
      </c>
      <c r="M462" s="77"/>
      <c r="N462" s="72"/>
      <c r="O462" s="79" t="s">
        <v>419</v>
      </c>
      <c r="P462" s="81">
        <v>43745.702465277776</v>
      </c>
      <c r="Q462" s="79" t="s">
        <v>502</v>
      </c>
      <c r="R462" s="82" t="s">
        <v>588</v>
      </c>
      <c r="S462" s="79" t="s">
        <v>614</v>
      </c>
      <c r="T462" s="79"/>
      <c r="U462" s="79"/>
      <c r="V462" s="82" t="s">
        <v>763</v>
      </c>
      <c r="W462" s="81">
        <v>43745.702465277776</v>
      </c>
      <c r="X462" s="82" t="s">
        <v>926</v>
      </c>
      <c r="Y462" s="79"/>
      <c r="Z462" s="79"/>
      <c r="AA462" s="85" t="s">
        <v>1102</v>
      </c>
      <c r="AB462" s="79"/>
      <c r="AC462" s="79" t="b">
        <v>0</v>
      </c>
      <c r="AD462" s="79">
        <v>0</v>
      </c>
      <c r="AE462" s="85" t="s">
        <v>1166</v>
      </c>
      <c r="AF462" s="79" t="b">
        <v>0</v>
      </c>
      <c r="AG462" s="79" t="s">
        <v>1217</v>
      </c>
      <c r="AH462" s="79"/>
      <c r="AI462" s="85" t="s">
        <v>1166</v>
      </c>
      <c r="AJ462" s="79" t="b">
        <v>0</v>
      </c>
      <c r="AK462" s="79">
        <v>1</v>
      </c>
      <c r="AL462" s="85" t="s">
        <v>1083</v>
      </c>
      <c r="AM462" s="79" t="s">
        <v>1232</v>
      </c>
      <c r="AN462" s="79" t="b">
        <v>0</v>
      </c>
      <c r="AO462" s="85" t="s">
        <v>1083</v>
      </c>
      <c r="AP462" s="79" t="s">
        <v>176</v>
      </c>
      <c r="AQ462" s="79">
        <v>0</v>
      </c>
      <c r="AR462" s="79">
        <v>0</v>
      </c>
      <c r="AS462" s="79"/>
      <c r="AT462" s="79"/>
      <c r="AU462" s="79"/>
      <c r="AV462" s="79"/>
      <c r="AW462" s="79"/>
      <c r="AX462" s="79"/>
      <c r="AY462" s="79"/>
      <c r="AZ462" s="79"/>
      <c r="BA462">
        <v>8</v>
      </c>
      <c r="BB462" s="78" t="str">
        <f>REPLACE(INDEX(GroupVertices[Group],MATCH(Edges[[#This Row],[Vertex 1]],GroupVertices[Vertex],0)),1,1,"")</f>
        <v>1</v>
      </c>
      <c r="BC462" s="78" t="str">
        <f>REPLACE(INDEX(GroupVertices[Group],MATCH(Edges[[#This Row],[Vertex 2]],GroupVertices[Vertex],0)),1,1,"")</f>
        <v>6</v>
      </c>
      <c r="BD462" s="48"/>
      <c r="BE462" s="49"/>
      <c r="BF462" s="48"/>
      <c r="BG462" s="49"/>
      <c r="BH462" s="48"/>
      <c r="BI462" s="49"/>
      <c r="BJ462" s="48"/>
      <c r="BK462" s="49"/>
      <c r="BL462" s="48"/>
    </row>
    <row r="463" spans="1:64" ht="15">
      <c r="A463" s="64" t="s">
        <v>314</v>
      </c>
      <c r="B463" s="64" t="s">
        <v>301</v>
      </c>
      <c r="C463" s="65" t="s">
        <v>3919</v>
      </c>
      <c r="D463" s="66">
        <v>10</v>
      </c>
      <c r="E463" s="67" t="s">
        <v>136</v>
      </c>
      <c r="F463" s="68">
        <v>12</v>
      </c>
      <c r="G463" s="65"/>
      <c r="H463" s="69"/>
      <c r="I463" s="70"/>
      <c r="J463" s="70"/>
      <c r="K463" s="34" t="s">
        <v>65</v>
      </c>
      <c r="L463" s="77">
        <v>463</v>
      </c>
      <c r="M463" s="77"/>
      <c r="N463" s="72"/>
      <c r="O463" s="79" t="s">
        <v>419</v>
      </c>
      <c r="P463" s="81">
        <v>43745.702523148146</v>
      </c>
      <c r="Q463" s="79" t="s">
        <v>544</v>
      </c>
      <c r="R463" s="82" t="s">
        <v>594</v>
      </c>
      <c r="S463" s="79" t="s">
        <v>614</v>
      </c>
      <c r="T463" s="79"/>
      <c r="U463" s="79"/>
      <c r="V463" s="82" t="s">
        <v>763</v>
      </c>
      <c r="W463" s="81">
        <v>43745.702523148146</v>
      </c>
      <c r="X463" s="82" t="s">
        <v>927</v>
      </c>
      <c r="Y463" s="79"/>
      <c r="Z463" s="79"/>
      <c r="AA463" s="85" t="s">
        <v>1103</v>
      </c>
      <c r="AB463" s="79"/>
      <c r="AC463" s="79" t="b">
        <v>0</v>
      </c>
      <c r="AD463" s="79">
        <v>0</v>
      </c>
      <c r="AE463" s="85" t="s">
        <v>1166</v>
      </c>
      <c r="AF463" s="79" t="b">
        <v>0</v>
      </c>
      <c r="AG463" s="79" t="s">
        <v>1217</v>
      </c>
      <c r="AH463" s="79"/>
      <c r="AI463" s="85" t="s">
        <v>1166</v>
      </c>
      <c r="AJ463" s="79" t="b">
        <v>0</v>
      </c>
      <c r="AK463" s="79">
        <v>1</v>
      </c>
      <c r="AL463" s="85" t="s">
        <v>1082</v>
      </c>
      <c r="AM463" s="79" t="s">
        <v>1232</v>
      </c>
      <c r="AN463" s="79" t="b">
        <v>0</v>
      </c>
      <c r="AO463" s="85" t="s">
        <v>1082</v>
      </c>
      <c r="AP463" s="79" t="s">
        <v>176</v>
      </c>
      <c r="AQ463" s="79">
        <v>0</v>
      </c>
      <c r="AR463" s="79">
        <v>0</v>
      </c>
      <c r="AS463" s="79"/>
      <c r="AT463" s="79"/>
      <c r="AU463" s="79"/>
      <c r="AV463" s="79"/>
      <c r="AW463" s="79"/>
      <c r="AX463" s="79"/>
      <c r="AY463" s="79"/>
      <c r="AZ463" s="79"/>
      <c r="BA463">
        <v>8</v>
      </c>
      <c r="BB463" s="78" t="str">
        <f>REPLACE(INDEX(GroupVertices[Group],MATCH(Edges[[#This Row],[Vertex 1]],GroupVertices[Vertex],0)),1,1,"")</f>
        <v>1</v>
      </c>
      <c r="BC463" s="78" t="str">
        <f>REPLACE(INDEX(GroupVertices[Group],MATCH(Edges[[#This Row],[Vertex 2]],GroupVertices[Vertex],0)),1,1,"")</f>
        <v>6</v>
      </c>
      <c r="BD463" s="48"/>
      <c r="BE463" s="49"/>
      <c r="BF463" s="48"/>
      <c r="BG463" s="49"/>
      <c r="BH463" s="48"/>
      <c r="BI463" s="49"/>
      <c r="BJ463" s="48"/>
      <c r="BK463" s="49"/>
      <c r="BL463" s="48"/>
    </row>
    <row r="464" spans="1:64" ht="15">
      <c r="A464" s="64" t="s">
        <v>314</v>
      </c>
      <c r="B464" s="64" t="s">
        <v>301</v>
      </c>
      <c r="C464" s="65" t="s">
        <v>3919</v>
      </c>
      <c r="D464" s="66">
        <v>10</v>
      </c>
      <c r="E464" s="67" t="s">
        <v>136</v>
      </c>
      <c r="F464" s="68">
        <v>12</v>
      </c>
      <c r="G464" s="65"/>
      <c r="H464" s="69"/>
      <c r="I464" s="70"/>
      <c r="J464" s="70"/>
      <c r="K464" s="34" t="s">
        <v>65</v>
      </c>
      <c r="L464" s="77">
        <v>464</v>
      </c>
      <c r="M464" s="77"/>
      <c r="N464" s="72"/>
      <c r="O464" s="79" t="s">
        <v>419</v>
      </c>
      <c r="P464" s="81">
        <v>43745.70255787037</v>
      </c>
      <c r="Q464" s="79" t="s">
        <v>548</v>
      </c>
      <c r="R464" s="82" t="s">
        <v>598</v>
      </c>
      <c r="S464" s="79" t="s">
        <v>614</v>
      </c>
      <c r="T464" s="79"/>
      <c r="U464" s="79"/>
      <c r="V464" s="82" t="s">
        <v>763</v>
      </c>
      <c r="W464" s="81">
        <v>43745.70255787037</v>
      </c>
      <c r="X464" s="82" t="s">
        <v>928</v>
      </c>
      <c r="Y464" s="79"/>
      <c r="Z464" s="79"/>
      <c r="AA464" s="85" t="s">
        <v>1104</v>
      </c>
      <c r="AB464" s="79"/>
      <c r="AC464" s="79" t="b">
        <v>0</v>
      </c>
      <c r="AD464" s="79">
        <v>0</v>
      </c>
      <c r="AE464" s="85" t="s">
        <v>1166</v>
      </c>
      <c r="AF464" s="79" t="b">
        <v>0</v>
      </c>
      <c r="AG464" s="79" t="s">
        <v>1217</v>
      </c>
      <c r="AH464" s="79"/>
      <c r="AI464" s="85" t="s">
        <v>1166</v>
      </c>
      <c r="AJ464" s="79" t="b">
        <v>0</v>
      </c>
      <c r="AK464" s="79">
        <v>1</v>
      </c>
      <c r="AL464" s="85" t="s">
        <v>1108</v>
      </c>
      <c r="AM464" s="79" t="s">
        <v>1232</v>
      </c>
      <c r="AN464" s="79" t="b">
        <v>0</v>
      </c>
      <c r="AO464" s="85" t="s">
        <v>1108</v>
      </c>
      <c r="AP464" s="79" t="s">
        <v>176</v>
      </c>
      <c r="AQ464" s="79">
        <v>0</v>
      </c>
      <c r="AR464" s="79">
        <v>0</v>
      </c>
      <c r="AS464" s="79"/>
      <c r="AT464" s="79"/>
      <c r="AU464" s="79"/>
      <c r="AV464" s="79"/>
      <c r="AW464" s="79"/>
      <c r="AX464" s="79"/>
      <c r="AY464" s="79"/>
      <c r="AZ464" s="79"/>
      <c r="BA464">
        <v>8</v>
      </c>
      <c r="BB464" s="78" t="str">
        <f>REPLACE(INDEX(GroupVertices[Group],MATCH(Edges[[#This Row],[Vertex 1]],GroupVertices[Vertex],0)),1,1,"")</f>
        <v>1</v>
      </c>
      <c r="BC464" s="78" t="str">
        <f>REPLACE(INDEX(GroupVertices[Group],MATCH(Edges[[#This Row],[Vertex 2]],GroupVertices[Vertex],0)),1,1,"")</f>
        <v>6</v>
      </c>
      <c r="BD464" s="48"/>
      <c r="BE464" s="49"/>
      <c r="BF464" s="48"/>
      <c r="BG464" s="49"/>
      <c r="BH464" s="48"/>
      <c r="BI464" s="49"/>
      <c r="BJ464" s="48"/>
      <c r="BK464" s="49"/>
      <c r="BL464" s="48"/>
    </row>
    <row r="465" spans="1:64" ht="15">
      <c r="A465" s="64" t="s">
        <v>314</v>
      </c>
      <c r="B465" s="64" t="s">
        <v>301</v>
      </c>
      <c r="C465" s="65" t="s">
        <v>3919</v>
      </c>
      <c r="D465" s="66">
        <v>10</v>
      </c>
      <c r="E465" s="67" t="s">
        <v>136</v>
      </c>
      <c r="F465" s="68">
        <v>12</v>
      </c>
      <c r="G465" s="65"/>
      <c r="H465" s="69"/>
      <c r="I465" s="70"/>
      <c r="J465" s="70"/>
      <c r="K465" s="34" t="s">
        <v>65</v>
      </c>
      <c r="L465" s="77">
        <v>465</v>
      </c>
      <c r="M465" s="77"/>
      <c r="N465" s="72"/>
      <c r="O465" s="79" t="s">
        <v>419</v>
      </c>
      <c r="P465" s="81">
        <v>43745.704884259256</v>
      </c>
      <c r="Q465" s="79" t="s">
        <v>550</v>
      </c>
      <c r="R465" s="79"/>
      <c r="S465" s="79"/>
      <c r="T465" s="79" t="s">
        <v>645</v>
      </c>
      <c r="U465" s="79"/>
      <c r="V465" s="82" t="s">
        <v>763</v>
      </c>
      <c r="W465" s="81">
        <v>43745.704884259256</v>
      </c>
      <c r="X465" s="82" t="s">
        <v>930</v>
      </c>
      <c r="Y465" s="79"/>
      <c r="Z465" s="79"/>
      <c r="AA465" s="85" t="s">
        <v>1106</v>
      </c>
      <c r="AB465" s="85" t="s">
        <v>1108</v>
      </c>
      <c r="AC465" s="79" t="b">
        <v>0</v>
      </c>
      <c r="AD465" s="79">
        <v>0</v>
      </c>
      <c r="AE465" s="85" t="s">
        <v>1204</v>
      </c>
      <c r="AF465" s="79" t="b">
        <v>0</v>
      </c>
      <c r="AG465" s="79" t="s">
        <v>1219</v>
      </c>
      <c r="AH465" s="79"/>
      <c r="AI465" s="85" t="s">
        <v>1166</v>
      </c>
      <c r="AJ465" s="79" t="b">
        <v>0</v>
      </c>
      <c r="AK465" s="79">
        <v>0</v>
      </c>
      <c r="AL465" s="85" t="s">
        <v>1166</v>
      </c>
      <c r="AM465" s="79" t="s">
        <v>1232</v>
      </c>
      <c r="AN465" s="79" t="b">
        <v>0</v>
      </c>
      <c r="AO465" s="85" t="s">
        <v>1108</v>
      </c>
      <c r="AP465" s="79" t="s">
        <v>176</v>
      </c>
      <c r="AQ465" s="79">
        <v>0</v>
      </c>
      <c r="AR465" s="79">
        <v>0</v>
      </c>
      <c r="AS465" s="79"/>
      <c r="AT465" s="79"/>
      <c r="AU465" s="79"/>
      <c r="AV465" s="79"/>
      <c r="AW465" s="79"/>
      <c r="AX465" s="79"/>
      <c r="AY465" s="79"/>
      <c r="AZ465" s="79"/>
      <c r="BA465">
        <v>8</v>
      </c>
      <c r="BB465" s="78" t="str">
        <f>REPLACE(INDEX(GroupVertices[Group],MATCH(Edges[[#This Row],[Vertex 1]],GroupVertices[Vertex],0)),1,1,"")</f>
        <v>1</v>
      </c>
      <c r="BC465" s="78" t="str">
        <f>REPLACE(INDEX(GroupVertices[Group],MATCH(Edges[[#This Row],[Vertex 2]],GroupVertices[Vertex],0)),1,1,"")</f>
        <v>6</v>
      </c>
      <c r="BD465" s="48"/>
      <c r="BE465" s="49"/>
      <c r="BF465" s="48"/>
      <c r="BG465" s="49"/>
      <c r="BH465" s="48"/>
      <c r="BI465" s="49"/>
      <c r="BJ465" s="48"/>
      <c r="BK465" s="49"/>
      <c r="BL465" s="48"/>
    </row>
    <row r="466" spans="1:64" ht="15">
      <c r="A466" s="64" t="s">
        <v>313</v>
      </c>
      <c r="B466" s="64" t="s">
        <v>314</v>
      </c>
      <c r="C466" s="65" t="s">
        <v>3919</v>
      </c>
      <c r="D466" s="66">
        <v>10</v>
      </c>
      <c r="E466" s="67" t="s">
        <v>136</v>
      </c>
      <c r="F466" s="68">
        <v>12</v>
      </c>
      <c r="G466" s="65"/>
      <c r="H466" s="69"/>
      <c r="I466" s="70"/>
      <c r="J466" s="70"/>
      <c r="K466" s="34" t="s">
        <v>66</v>
      </c>
      <c r="L466" s="77">
        <v>466</v>
      </c>
      <c r="M466" s="77"/>
      <c r="N466" s="72"/>
      <c r="O466" s="79" t="s">
        <v>419</v>
      </c>
      <c r="P466" s="81">
        <v>43733.72824074074</v>
      </c>
      <c r="Q466" s="79" t="s">
        <v>534</v>
      </c>
      <c r="R466" s="82" t="s">
        <v>595</v>
      </c>
      <c r="S466" s="79" t="s">
        <v>614</v>
      </c>
      <c r="T466" s="79" t="s">
        <v>637</v>
      </c>
      <c r="U466" s="79"/>
      <c r="V466" s="82" t="s">
        <v>762</v>
      </c>
      <c r="W466" s="81">
        <v>43733.72824074074</v>
      </c>
      <c r="X466" s="82" t="s">
        <v>908</v>
      </c>
      <c r="Y466" s="79"/>
      <c r="Z466" s="79"/>
      <c r="AA466" s="85" t="s">
        <v>1084</v>
      </c>
      <c r="AB466" s="79"/>
      <c r="AC466" s="79" t="b">
        <v>0</v>
      </c>
      <c r="AD466" s="79">
        <v>1</v>
      </c>
      <c r="AE466" s="85" t="s">
        <v>1166</v>
      </c>
      <c r="AF466" s="79" t="b">
        <v>0</v>
      </c>
      <c r="AG466" s="79" t="s">
        <v>1217</v>
      </c>
      <c r="AH466" s="79"/>
      <c r="AI466" s="85" t="s">
        <v>1166</v>
      </c>
      <c r="AJ466" s="79" t="b">
        <v>0</v>
      </c>
      <c r="AK466" s="79">
        <v>2</v>
      </c>
      <c r="AL466" s="85" t="s">
        <v>1166</v>
      </c>
      <c r="AM466" s="79" t="s">
        <v>1236</v>
      </c>
      <c r="AN466" s="79" t="b">
        <v>0</v>
      </c>
      <c r="AO466" s="85" t="s">
        <v>1084</v>
      </c>
      <c r="AP466" s="79" t="s">
        <v>176</v>
      </c>
      <c r="AQ466" s="79">
        <v>0</v>
      </c>
      <c r="AR466" s="79">
        <v>0</v>
      </c>
      <c r="AS466" s="79"/>
      <c r="AT466" s="79"/>
      <c r="AU466" s="79"/>
      <c r="AV466" s="79"/>
      <c r="AW466" s="79"/>
      <c r="AX466" s="79"/>
      <c r="AY466" s="79"/>
      <c r="AZ466" s="79"/>
      <c r="BA466">
        <v>9</v>
      </c>
      <c r="BB466" s="78" t="str">
        <f>REPLACE(INDEX(GroupVertices[Group],MATCH(Edges[[#This Row],[Vertex 1]],GroupVertices[Vertex],0)),1,1,"")</f>
        <v>3</v>
      </c>
      <c r="BC466" s="78" t="str">
        <f>REPLACE(INDEX(GroupVertices[Group],MATCH(Edges[[#This Row],[Vertex 2]],GroupVertices[Vertex],0)),1,1,"")</f>
        <v>1</v>
      </c>
      <c r="BD466" s="48"/>
      <c r="BE466" s="49"/>
      <c r="BF466" s="48"/>
      <c r="BG466" s="49"/>
      <c r="BH466" s="48"/>
      <c r="BI466" s="49"/>
      <c r="BJ466" s="48"/>
      <c r="BK466" s="49"/>
      <c r="BL466" s="48"/>
    </row>
    <row r="467" spans="1:64" ht="15">
      <c r="A467" s="64" t="s">
        <v>313</v>
      </c>
      <c r="B467" s="64" t="s">
        <v>332</v>
      </c>
      <c r="C467" s="65" t="s">
        <v>3919</v>
      </c>
      <c r="D467" s="66">
        <v>10</v>
      </c>
      <c r="E467" s="67" t="s">
        <v>136</v>
      </c>
      <c r="F467" s="68">
        <v>12</v>
      </c>
      <c r="G467" s="65"/>
      <c r="H467" s="69"/>
      <c r="I467" s="70"/>
      <c r="J467" s="70"/>
      <c r="K467" s="34" t="s">
        <v>65</v>
      </c>
      <c r="L467" s="77">
        <v>467</v>
      </c>
      <c r="M467" s="77"/>
      <c r="N467" s="72"/>
      <c r="O467" s="79" t="s">
        <v>419</v>
      </c>
      <c r="P467" s="81">
        <v>43733.72824074074</v>
      </c>
      <c r="Q467" s="79" t="s">
        <v>534</v>
      </c>
      <c r="R467" s="82" t="s">
        <v>595</v>
      </c>
      <c r="S467" s="79" t="s">
        <v>614</v>
      </c>
      <c r="T467" s="79" t="s">
        <v>637</v>
      </c>
      <c r="U467" s="79"/>
      <c r="V467" s="82" t="s">
        <v>762</v>
      </c>
      <c r="W467" s="81">
        <v>43733.72824074074</v>
      </c>
      <c r="X467" s="82" t="s">
        <v>908</v>
      </c>
      <c r="Y467" s="79"/>
      <c r="Z467" s="79"/>
      <c r="AA467" s="85" t="s">
        <v>1084</v>
      </c>
      <c r="AB467" s="79"/>
      <c r="AC467" s="79" t="b">
        <v>0</v>
      </c>
      <c r="AD467" s="79">
        <v>1</v>
      </c>
      <c r="AE467" s="85" t="s">
        <v>1166</v>
      </c>
      <c r="AF467" s="79" t="b">
        <v>0</v>
      </c>
      <c r="AG467" s="79" t="s">
        <v>1217</v>
      </c>
      <c r="AH467" s="79"/>
      <c r="AI467" s="85" t="s">
        <v>1166</v>
      </c>
      <c r="AJ467" s="79" t="b">
        <v>0</v>
      </c>
      <c r="AK467" s="79">
        <v>2</v>
      </c>
      <c r="AL467" s="85" t="s">
        <v>1166</v>
      </c>
      <c r="AM467" s="79" t="s">
        <v>1236</v>
      </c>
      <c r="AN467" s="79" t="b">
        <v>0</v>
      </c>
      <c r="AO467" s="85" t="s">
        <v>1084</v>
      </c>
      <c r="AP467" s="79" t="s">
        <v>176</v>
      </c>
      <c r="AQ467" s="79">
        <v>0</v>
      </c>
      <c r="AR467" s="79">
        <v>0</v>
      </c>
      <c r="AS467" s="79"/>
      <c r="AT467" s="79"/>
      <c r="AU467" s="79"/>
      <c r="AV467" s="79"/>
      <c r="AW467" s="79"/>
      <c r="AX467" s="79"/>
      <c r="AY467" s="79"/>
      <c r="AZ467" s="79"/>
      <c r="BA467">
        <v>9</v>
      </c>
      <c r="BB467" s="78" t="str">
        <f>REPLACE(INDEX(GroupVertices[Group],MATCH(Edges[[#This Row],[Vertex 1]],GroupVertices[Vertex],0)),1,1,"")</f>
        <v>3</v>
      </c>
      <c r="BC467" s="78" t="str">
        <f>REPLACE(INDEX(GroupVertices[Group],MATCH(Edges[[#This Row],[Vertex 2]],GroupVertices[Vertex],0)),1,1,"")</f>
        <v>4</v>
      </c>
      <c r="BD467" s="48"/>
      <c r="BE467" s="49"/>
      <c r="BF467" s="48"/>
      <c r="BG467" s="49"/>
      <c r="BH467" s="48"/>
      <c r="BI467" s="49"/>
      <c r="BJ467" s="48"/>
      <c r="BK467" s="49"/>
      <c r="BL467" s="48"/>
    </row>
    <row r="468" spans="1:64" ht="15">
      <c r="A468" s="64" t="s">
        <v>313</v>
      </c>
      <c r="B468" s="64" t="s">
        <v>314</v>
      </c>
      <c r="C468" s="65" t="s">
        <v>3919</v>
      </c>
      <c r="D468" s="66">
        <v>10</v>
      </c>
      <c r="E468" s="67" t="s">
        <v>136</v>
      </c>
      <c r="F468" s="68">
        <v>12</v>
      </c>
      <c r="G468" s="65"/>
      <c r="H468" s="69"/>
      <c r="I468" s="70"/>
      <c r="J468" s="70"/>
      <c r="K468" s="34" t="s">
        <v>66</v>
      </c>
      <c r="L468" s="77">
        <v>468</v>
      </c>
      <c r="M468" s="77"/>
      <c r="N468" s="72"/>
      <c r="O468" s="79" t="s">
        <v>419</v>
      </c>
      <c r="P468" s="81">
        <v>43740.627488425926</v>
      </c>
      <c r="Q468" s="79" t="s">
        <v>535</v>
      </c>
      <c r="R468" s="82" t="s">
        <v>595</v>
      </c>
      <c r="S468" s="79" t="s">
        <v>614</v>
      </c>
      <c r="T468" s="79" t="s">
        <v>638</v>
      </c>
      <c r="U468" s="79"/>
      <c r="V468" s="82" t="s">
        <v>762</v>
      </c>
      <c r="W468" s="81">
        <v>43740.627488425926</v>
      </c>
      <c r="X468" s="82" t="s">
        <v>909</v>
      </c>
      <c r="Y468" s="79"/>
      <c r="Z468" s="79"/>
      <c r="AA468" s="85" t="s">
        <v>1085</v>
      </c>
      <c r="AB468" s="79"/>
      <c r="AC468" s="79" t="b">
        <v>0</v>
      </c>
      <c r="AD468" s="79">
        <v>0</v>
      </c>
      <c r="AE468" s="85" t="s">
        <v>1166</v>
      </c>
      <c r="AF468" s="79" t="b">
        <v>0</v>
      </c>
      <c r="AG468" s="79" t="s">
        <v>1217</v>
      </c>
      <c r="AH468" s="79"/>
      <c r="AI468" s="85" t="s">
        <v>1166</v>
      </c>
      <c r="AJ468" s="79" t="b">
        <v>0</v>
      </c>
      <c r="AK468" s="79">
        <v>0</v>
      </c>
      <c r="AL468" s="85" t="s">
        <v>1166</v>
      </c>
      <c r="AM468" s="79" t="s">
        <v>1236</v>
      </c>
      <c r="AN468" s="79" t="b">
        <v>0</v>
      </c>
      <c r="AO468" s="85" t="s">
        <v>1085</v>
      </c>
      <c r="AP468" s="79" t="s">
        <v>176</v>
      </c>
      <c r="AQ468" s="79">
        <v>0</v>
      </c>
      <c r="AR468" s="79">
        <v>0</v>
      </c>
      <c r="AS468" s="79"/>
      <c r="AT468" s="79"/>
      <c r="AU468" s="79"/>
      <c r="AV468" s="79"/>
      <c r="AW468" s="79"/>
      <c r="AX468" s="79"/>
      <c r="AY468" s="79"/>
      <c r="AZ468" s="79"/>
      <c r="BA468">
        <v>9</v>
      </c>
      <c r="BB468" s="78" t="str">
        <f>REPLACE(INDEX(GroupVertices[Group],MATCH(Edges[[#This Row],[Vertex 1]],GroupVertices[Vertex],0)),1,1,"")</f>
        <v>3</v>
      </c>
      <c r="BC468" s="78" t="str">
        <f>REPLACE(INDEX(GroupVertices[Group],MATCH(Edges[[#This Row],[Vertex 2]],GroupVertices[Vertex],0)),1,1,"")</f>
        <v>1</v>
      </c>
      <c r="BD468" s="48"/>
      <c r="BE468" s="49"/>
      <c r="BF468" s="48"/>
      <c r="BG468" s="49"/>
      <c r="BH468" s="48"/>
      <c r="BI468" s="49"/>
      <c r="BJ468" s="48"/>
      <c r="BK468" s="49"/>
      <c r="BL468" s="48"/>
    </row>
    <row r="469" spans="1:64" ht="15">
      <c r="A469" s="64" t="s">
        <v>313</v>
      </c>
      <c r="B469" s="64" t="s">
        <v>332</v>
      </c>
      <c r="C469" s="65" t="s">
        <v>3919</v>
      </c>
      <c r="D469" s="66">
        <v>10</v>
      </c>
      <c r="E469" s="67" t="s">
        <v>136</v>
      </c>
      <c r="F469" s="68">
        <v>12</v>
      </c>
      <c r="G469" s="65"/>
      <c r="H469" s="69"/>
      <c r="I469" s="70"/>
      <c r="J469" s="70"/>
      <c r="K469" s="34" t="s">
        <v>65</v>
      </c>
      <c r="L469" s="77">
        <v>469</v>
      </c>
      <c r="M469" s="77"/>
      <c r="N469" s="72"/>
      <c r="O469" s="79" t="s">
        <v>419</v>
      </c>
      <c r="P469" s="81">
        <v>43740.627488425926</v>
      </c>
      <c r="Q469" s="79" t="s">
        <v>535</v>
      </c>
      <c r="R469" s="82" t="s">
        <v>595</v>
      </c>
      <c r="S469" s="79" t="s">
        <v>614</v>
      </c>
      <c r="T469" s="79" t="s">
        <v>638</v>
      </c>
      <c r="U469" s="79"/>
      <c r="V469" s="82" t="s">
        <v>762</v>
      </c>
      <c r="W469" s="81">
        <v>43740.627488425926</v>
      </c>
      <c r="X469" s="82" t="s">
        <v>909</v>
      </c>
      <c r="Y469" s="79"/>
      <c r="Z469" s="79"/>
      <c r="AA469" s="85" t="s">
        <v>1085</v>
      </c>
      <c r="AB469" s="79"/>
      <c r="AC469" s="79" t="b">
        <v>0</v>
      </c>
      <c r="AD469" s="79">
        <v>0</v>
      </c>
      <c r="AE469" s="85" t="s">
        <v>1166</v>
      </c>
      <c r="AF469" s="79" t="b">
        <v>0</v>
      </c>
      <c r="AG469" s="79" t="s">
        <v>1217</v>
      </c>
      <c r="AH469" s="79"/>
      <c r="AI469" s="85" t="s">
        <v>1166</v>
      </c>
      <c r="AJ469" s="79" t="b">
        <v>0</v>
      </c>
      <c r="AK469" s="79">
        <v>0</v>
      </c>
      <c r="AL469" s="85" t="s">
        <v>1166</v>
      </c>
      <c r="AM469" s="79" t="s">
        <v>1236</v>
      </c>
      <c r="AN469" s="79" t="b">
        <v>0</v>
      </c>
      <c r="AO469" s="85" t="s">
        <v>1085</v>
      </c>
      <c r="AP469" s="79" t="s">
        <v>176</v>
      </c>
      <c r="AQ469" s="79">
        <v>0</v>
      </c>
      <c r="AR469" s="79">
        <v>0</v>
      </c>
      <c r="AS469" s="79"/>
      <c r="AT469" s="79"/>
      <c r="AU469" s="79"/>
      <c r="AV469" s="79"/>
      <c r="AW469" s="79"/>
      <c r="AX469" s="79"/>
      <c r="AY469" s="79"/>
      <c r="AZ469" s="79"/>
      <c r="BA469">
        <v>9</v>
      </c>
      <c r="BB469" s="78" t="str">
        <f>REPLACE(INDEX(GroupVertices[Group],MATCH(Edges[[#This Row],[Vertex 1]],GroupVertices[Vertex],0)),1,1,"")</f>
        <v>3</v>
      </c>
      <c r="BC469" s="78" t="str">
        <f>REPLACE(INDEX(GroupVertices[Group],MATCH(Edges[[#This Row],[Vertex 2]],GroupVertices[Vertex],0)),1,1,"")</f>
        <v>4</v>
      </c>
      <c r="BD469" s="48"/>
      <c r="BE469" s="49"/>
      <c r="BF469" s="48"/>
      <c r="BG469" s="49"/>
      <c r="BH469" s="48"/>
      <c r="BI469" s="49"/>
      <c r="BJ469" s="48"/>
      <c r="BK469" s="49"/>
      <c r="BL469" s="48"/>
    </row>
    <row r="470" spans="1:64" ht="15">
      <c r="A470" s="64" t="s">
        <v>313</v>
      </c>
      <c r="B470" s="64" t="s">
        <v>314</v>
      </c>
      <c r="C470" s="65" t="s">
        <v>3919</v>
      </c>
      <c r="D470" s="66">
        <v>10</v>
      </c>
      <c r="E470" s="67" t="s">
        <v>136</v>
      </c>
      <c r="F470" s="68">
        <v>12</v>
      </c>
      <c r="G470" s="65"/>
      <c r="H470" s="69"/>
      <c r="I470" s="70"/>
      <c r="J470" s="70"/>
      <c r="K470" s="34" t="s">
        <v>66</v>
      </c>
      <c r="L470" s="77">
        <v>470</v>
      </c>
      <c r="M470" s="77"/>
      <c r="N470" s="72"/>
      <c r="O470" s="79" t="s">
        <v>419</v>
      </c>
      <c r="P470" s="81">
        <v>43741.07114583333</v>
      </c>
      <c r="Q470" s="79" t="s">
        <v>551</v>
      </c>
      <c r="R470" s="82" t="s">
        <v>598</v>
      </c>
      <c r="S470" s="79" t="s">
        <v>614</v>
      </c>
      <c r="T470" s="79" t="s">
        <v>646</v>
      </c>
      <c r="U470" s="79"/>
      <c r="V470" s="82" t="s">
        <v>762</v>
      </c>
      <c r="W470" s="81">
        <v>43741.07114583333</v>
      </c>
      <c r="X470" s="82" t="s">
        <v>931</v>
      </c>
      <c r="Y470" s="79"/>
      <c r="Z470" s="79"/>
      <c r="AA470" s="85" t="s">
        <v>1107</v>
      </c>
      <c r="AB470" s="79"/>
      <c r="AC470" s="79" t="b">
        <v>0</v>
      </c>
      <c r="AD470" s="79">
        <v>1</v>
      </c>
      <c r="AE470" s="85" t="s">
        <v>1166</v>
      </c>
      <c r="AF470" s="79" t="b">
        <v>0</v>
      </c>
      <c r="AG470" s="79" t="s">
        <v>1217</v>
      </c>
      <c r="AH470" s="79"/>
      <c r="AI470" s="85" t="s">
        <v>1166</v>
      </c>
      <c r="AJ470" s="79" t="b">
        <v>0</v>
      </c>
      <c r="AK470" s="79">
        <v>0</v>
      </c>
      <c r="AL470" s="85" t="s">
        <v>1166</v>
      </c>
      <c r="AM470" s="79" t="s">
        <v>1236</v>
      </c>
      <c r="AN470" s="79" t="b">
        <v>0</v>
      </c>
      <c r="AO470" s="85" t="s">
        <v>1107</v>
      </c>
      <c r="AP470" s="79" t="s">
        <v>176</v>
      </c>
      <c r="AQ470" s="79">
        <v>0</v>
      </c>
      <c r="AR470" s="79">
        <v>0</v>
      </c>
      <c r="AS470" s="79"/>
      <c r="AT470" s="79"/>
      <c r="AU470" s="79"/>
      <c r="AV470" s="79"/>
      <c r="AW470" s="79"/>
      <c r="AX470" s="79"/>
      <c r="AY470" s="79"/>
      <c r="AZ470" s="79"/>
      <c r="BA470">
        <v>9</v>
      </c>
      <c r="BB470" s="78" t="str">
        <f>REPLACE(INDEX(GroupVertices[Group],MATCH(Edges[[#This Row],[Vertex 1]],GroupVertices[Vertex],0)),1,1,"")</f>
        <v>3</v>
      </c>
      <c r="BC470" s="78" t="str">
        <f>REPLACE(INDEX(GroupVertices[Group],MATCH(Edges[[#This Row],[Vertex 2]],GroupVertices[Vertex],0)),1,1,"")</f>
        <v>1</v>
      </c>
      <c r="BD470" s="48"/>
      <c r="BE470" s="49"/>
      <c r="BF470" s="48"/>
      <c r="BG470" s="49"/>
      <c r="BH470" s="48"/>
      <c r="BI470" s="49"/>
      <c r="BJ470" s="48"/>
      <c r="BK470" s="49"/>
      <c r="BL470" s="48"/>
    </row>
    <row r="471" spans="1:64" ht="15">
      <c r="A471" s="64" t="s">
        <v>313</v>
      </c>
      <c r="B471" s="64" t="s">
        <v>332</v>
      </c>
      <c r="C471" s="65" t="s">
        <v>3919</v>
      </c>
      <c r="D471" s="66">
        <v>10</v>
      </c>
      <c r="E471" s="67" t="s">
        <v>136</v>
      </c>
      <c r="F471" s="68">
        <v>12</v>
      </c>
      <c r="G471" s="65"/>
      <c r="H471" s="69"/>
      <c r="I471" s="70"/>
      <c r="J471" s="70"/>
      <c r="K471" s="34" t="s">
        <v>65</v>
      </c>
      <c r="L471" s="77">
        <v>471</v>
      </c>
      <c r="M471" s="77"/>
      <c r="N471" s="72"/>
      <c r="O471" s="79" t="s">
        <v>419</v>
      </c>
      <c r="P471" s="81">
        <v>43741.07114583333</v>
      </c>
      <c r="Q471" s="79" t="s">
        <v>551</v>
      </c>
      <c r="R471" s="82" t="s">
        <v>598</v>
      </c>
      <c r="S471" s="79" t="s">
        <v>614</v>
      </c>
      <c r="T471" s="79" t="s">
        <v>646</v>
      </c>
      <c r="U471" s="79"/>
      <c r="V471" s="82" t="s">
        <v>762</v>
      </c>
      <c r="W471" s="81">
        <v>43741.07114583333</v>
      </c>
      <c r="X471" s="82" t="s">
        <v>931</v>
      </c>
      <c r="Y471" s="79"/>
      <c r="Z471" s="79"/>
      <c r="AA471" s="85" t="s">
        <v>1107</v>
      </c>
      <c r="AB471" s="79"/>
      <c r="AC471" s="79" t="b">
        <v>0</v>
      </c>
      <c r="AD471" s="79">
        <v>1</v>
      </c>
      <c r="AE471" s="85" t="s">
        <v>1166</v>
      </c>
      <c r="AF471" s="79" t="b">
        <v>0</v>
      </c>
      <c r="AG471" s="79" t="s">
        <v>1217</v>
      </c>
      <c r="AH471" s="79"/>
      <c r="AI471" s="85" t="s">
        <v>1166</v>
      </c>
      <c r="AJ471" s="79" t="b">
        <v>0</v>
      </c>
      <c r="AK471" s="79">
        <v>0</v>
      </c>
      <c r="AL471" s="85" t="s">
        <v>1166</v>
      </c>
      <c r="AM471" s="79" t="s">
        <v>1236</v>
      </c>
      <c r="AN471" s="79" t="b">
        <v>0</v>
      </c>
      <c r="AO471" s="85" t="s">
        <v>1107</v>
      </c>
      <c r="AP471" s="79" t="s">
        <v>176</v>
      </c>
      <c r="AQ471" s="79">
        <v>0</v>
      </c>
      <c r="AR471" s="79">
        <v>0</v>
      </c>
      <c r="AS471" s="79"/>
      <c r="AT471" s="79"/>
      <c r="AU471" s="79"/>
      <c r="AV471" s="79"/>
      <c r="AW471" s="79"/>
      <c r="AX471" s="79"/>
      <c r="AY471" s="79"/>
      <c r="AZ471" s="79"/>
      <c r="BA471">
        <v>9</v>
      </c>
      <c r="BB471" s="78" t="str">
        <f>REPLACE(INDEX(GroupVertices[Group],MATCH(Edges[[#This Row],[Vertex 1]],GroupVertices[Vertex],0)),1,1,"")</f>
        <v>3</v>
      </c>
      <c r="BC471" s="78" t="str">
        <f>REPLACE(INDEX(GroupVertices[Group],MATCH(Edges[[#This Row],[Vertex 2]],GroupVertices[Vertex],0)),1,1,"")</f>
        <v>4</v>
      </c>
      <c r="BD471" s="48"/>
      <c r="BE471" s="49"/>
      <c r="BF471" s="48"/>
      <c r="BG471" s="49"/>
      <c r="BH471" s="48"/>
      <c r="BI471" s="49"/>
      <c r="BJ471" s="48"/>
      <c r="BK471" s="49"/>
      <c r="BL471" s="48"/>
    </row>
    <row r="472" spans="1:64" ht="15">
      <c r="A472" s="64" t="s">
        <v>313</v>
      </c>
      <c r="B472" s="64" t="s">
        <v>314</v>
      </c>
      <c r="C472" s="65" t="s">
        <v>3919</v>
      </c>
      <c r="D472" s="66">
        <v>10</v>
      </c>
      <c r="E472" s="67" t="s">
        <v>136</v>
      </c>
      <c r="F472" s="68">
        <v>12</v>
      </c>
      <c r="G472" s="65"/>
      <c r="H472" s="69"/>
      <c r="I472" s="70"/>
      <c r="J472" s="70"/>
      <c r="K472" s="34" t="s">
        <v>66</v>
      </c>
      <c r="L472" s="77">
        <v>472</v>
      </c>
      <c r="M472" s="77"/>
      <c r="N472" s="72"/>
      <c r="O472" s="79" t="s">
        <v>419</v>
      </c>
      <c r="P472" s="81">
        <v>43743.09135416667</v>
      </c>
      <c r="Q472" s="79" t="s">
        <v>532</v>
      </c>
      <c r="R472" s="82" t="s">
        <v>594</v>
      </c>
      <c r="S472" s="79" t="s">
        <v>614</v>
      </c>
      <c r="T472" s="79" t="s">
        <v>636</v>
      </c>
      <c r="U472" s="79"/>
      <c r="V472" s="82" t="s">
        <v>762</v>
      </c>
      <c r="W472" s="81">
        <v>43743.09135416667</v>
      </c>
      <c r="X472" s="82" t="s">
        <v>904</v>
      </c>
      <c r="Y472" s="79"/>
      <c r="Z472" s="79"/>
      <c r="AA472" s="85" t="s">
        <v>1080</v>
      </c>
      <c r="AB472" s="79"/>
      <c r="AC472" s="79" t="b">
        <v>0</v>
      </c>
      <c r="AD472" s="79">
        <v>0</v>
      </c>
      <c r="AE472" s="85" t="s">
        <v>1166</v>
      </c>
      <c r="AF472" s="79" t="b">
        <v>0</v>
      </c>
      <c r="AG472" s="79" t="s">
        <v>1217</v>
      </c>
      <c r="AH472" s="79"/>
      <c r="AI472" s="85" t="s">
        <v>1166</v>
      </c>
      <c r="AJ472" s="79" t="b">
        <v>0</v>
      </c>
      <c r="AK472" s="79">
        <v>1</v>
      </c>
      <c r="AL472" s="85" t="s">
        <v>1166</v>
      </c>
      <c r="AM472" s="79" t="s">
        <v>1236</v>
      </c>
      <c r="AN472" s="79" t="b">
        <v>0</v>
      </c>
      <c r="AO472" s="85" t="s">
        <v>1080</v>
      </c>
      <c r="AP472" s="79" t="s">
        <v>176</v>
      </c>
      <c r="AQ472" s="79">
        <v>0</v>
      </c>
      <c r="AR472" s="79">
        <v>0</v>
      </c>
      <c r="AS472" s="79"/>
      <c r="AT472" s="79"/>
      <c r="AU472" s="79"/>
      <c r="AV472" s="79"/>
      <c r="AW472" s="79"/>
      <c r="AX472" s="79"/>
      <c r="AY472" s="79"/>
      <c r="AZ472" s="79"/>
      <c r="BA472">
        <v>9</v>
      </c>
      <c r="BB472" s="78" t="str">
        <f>REPLACE(INDEX(GroupVertices[Group],MATCH(Edges[[#This Row],[Vertex 1]],GroupVertices[Vertex],0)),1,1,"")</f>
        <v>3</v>
      </c>
      <c r="BC472" s="78" t="str">
        <f>REPLACE(INDEX(GroupVertices[Group],MATCH(Edges[[#This Row],[Vertex 2]],GroupVertices[Vertex],0)),1,1,"")</f>
        <v>1</v>
      </c>
      <c r="BD472" s="48"/>
      <c r="BE472" s="49"/>
      <c r="BF472" s="48"/>
      <c r="BG472" s="49"/>
      <c r="BH472" s="48"/>
      <c r="BI472" s="49"/>
      <c r="BJ472" s="48"/>
      <c r="BK472" s="49"/>
      <c r="BL472" s="48"/>
    </row>
    <row r="473" spans="1:64" ht="15">
      <c r="A473" s="64" t="s">
        <v>313</v>
      </c>
      <c r="B473" s="64" t="s">
        <v>332</v>
      </c>
      <c r="C473" s="65" t="s">
        <v>3919</v>
      </c>
      <c r="D473" s="66">
        <v>10</v>
      </c>
      <c r="E473" s="67" t="s">
        <v>136</v>
      </c>
      <c r="F473" s="68">
        <v>12</v>
      </c>
      <c r="G473" s="65"/>
      <c r="H473" s="69"/>
      <c r="I473" s="70"/>
      <c r="J473" s="70"/>
      <c r="K473" s="34" t="s">
        <v>65</v>
      </c>
      <c r="L473" s="77">
        <v>473</v>
      </c>
      <c r="M473" s="77"/>
      <c r="N473" s="72"/>
      <c r="O473" s="79" t="s">
        <v>419</v>
      </c>
      <c r="P473" s="81">
        <v>43743.09135416667</v>
      </c>
      <c r="Q473" s="79" t="s">
        <v>532</v>
      </c>
      <c r="R473" s="82" t="s">
        <v>594</v>
      </c>
      <c r="S473" s="79" t="s">
        <v>614</v>
      </c>
      <c r="T473" s="79" t="s">
        <v>636</v>
      </c>
      <c r="U473" s="79"/>
      <c r="V473" s="82" t="s">
        <v>762</v>
      </c>
      <c r="W473" s="81">
        <v>43743.09135416667</v>
      </c>
      <c r="X473" s="82" t="s">
        <v>904</v>
      </c>
      <c r="Y473" s="79"/>
      <c r="Z473" s="79"/>
      <c r="AA473" s="85" t="s">
        <v>1080</v>
      </c>
      <c r="AB473" s="79"/>
      <c r="AC473" s="79" t="b">
        <v>0</v>
      </c>
      <c r="AD473" s="79">
        <v>0</v>
      </c>
      <c r="AE473" s="85" t="s">
        <v>1166</v>
      </c>
      <c r="AF473" s="79" t="b">
        <v>0</v>
      </c>
      <c r="AG473" s="79" t="s">
        <v>1217</v>
      </c>
      <c r="AH473" s="79"/>
      <c r="AI473" s="85" t="s">
        <v>1166</v>
      </c>
      <c r="AJ473" s="79" t="b">
        <v>0</v>
      </c>
      <c r="AK473" s="79">
        <v>1</v>
      </c>
      <c r="AL473" s="85" t="s">
        <v>1166</v>
      </c>
      <c r="AM473" s="79" t="s">
        <v>1236</v>
      </c>
      <c r="AN473" s="79" t="b">
        <v>0</v>
      </c>
      <c r="AO473" s="85" t="s">
        <v>1080</v>
      </c>
      <c r="AP473" s="79" t="s">
        <v>176</v>
      </c>
      <c r="AQ473" s="79">
        <v>0</v>
      </c>
      <c r="AR473" s="79">
        <v>0</v>
      </c>
      <c r="AS473" s="79"/>
      <c r="AT473" s="79"/>
      <c r="AU473" s="79"/>
      <c r="AV473" s="79"/>
      <c r="AW473" s="79"/>
      <c r="AX473" s="79"/>
      <c r="AY473" s="79"/>
      <c r="AZ473" s="79"/>
      <c r="BA473">
        <v>9</v>
      </c>
      <c r="BB473" s="78" t="str">
        <f>REPLACE(INDEX(GroupVertices[Group],MATCH(Edges[[#This Row],[Vertex 1]],GroupVertices[Vertex],0)),1,1,"")</f>
        <v>3</v>
      </c>
      <c r="BC473" s="78" t="str">
        <f>REPLACE(INDEX(GroupVertices[Group],MATCH(Edges[[#This Row],[Vertex 2]],GroupVertices[Vertex],0)),1,1,"")</f>
        <v>4</v>
      </c>
      <c r="BD473" s="48"/>
      <c r="BE473" s="49"/>
      <c r="BF473" s="48"/>
      <c r="BG473" s="49"/>
      <c r="BH473" s="48"/>
      <c r="BI473" s="49"/>
      <c r="BJ473" s="48"/>
      <c r="BK473" s="49"/>
      <c r="BL473" s="48"/>
    </row>
    <row r="474" spans="1:64" ht="15">
      <c r="A474" s="64" t="s">
        <v>313</v>
      </c>
      <c r="B474" s="64" t="s">
        <v>314</v>
      </c>
      <c r="C474" s="65" t="s">
        <v>3919</v>
      </c>
      <c r="D474" s="66">
        <v>10</v>
      </c>
      <c r="E474" s="67" t="s">
        <v>136</v>
      </c>
      <c r="F474" s="68">
        <v>12</v>
      </c>
      <c r="G474" s="65"/>
      <c r="H474" s="69"/>
      <c r="I474" s="70"/>
      <c r="J474" s="70"/>
      <c r="K474" s="34" t="s">
        <v>66</v>
      </c>
      <c r="L474" s="77">
        <v>474</v>
      </c>
      <c r="M474" s="77"/>
      <c r="N474" s="72"/>
      <c r="O474" s="79" t="s">
        <v>419</v>
      </c>
      <c r="P474" s="81">
        <v>43743.09150462963</v>
      </c>
      <c r="Q474" s="79" t="s">
        <v>533</v>
      </c>
      <c r="R474" s="82" t="s">
        <v>588</v>
      </c>
      <c r="S474" s="79" t="s">
        <v>614</v>
      </c>
      <c r="T474" s="79" t="s">
        <v>636</v>
      </c>
      <c r="U474" s="79"/>
      <c r="V474" s="82" t="s">
        <v>762</v>
      </c>
      <c r="W474" s="81">
        <v>43743.09150462963</v>
      </c>
      <c r="X474" s="82" t="s">
        <v>905</v>
      </c>
      <c r="Y474" s="79"/>
      <c r="Z474" s="79"/>
      <c r="AA474" s="85" t="s">
        <v>1081</v>
      </c>
      <c r="AB474" s="79"/>
      <c r="AC474" s="79" t="b">
        <v>0</v>
      </c>
      <c r="AD474" s="79">
        <v>1</v>
      </c>
      <c r="AE474" s="85" t="s">
        <v>1166</v>
      </c>
      <c r="AF474" s="79" t="b">
        <v>0</v>
      </c>
      <c r="AG474" s="79" t="s">
        <v>1217</v>
      </c>
      <c r="AH474" s="79"/>
      <c r="AI474" s="85" t="s">
        <v>1166</v>
      </c>
      <c r="AJ474" s="79" t="b">
        <v>0</v>
      </c>
      <c r="AK474" s="79">
        <v>2</v>
      </c>
      <c r="AL474" s="85" t="s">
        <v>1166</v>
      </c>
      <c r="AM474" s="79" t="s">
        <v>1236</v>
      </c>
      <c r="AN474" s="79" t="b">
        <v>0</v>
      </c>
      <c r="AO474" s="85" t="s">
        <v>1081</v>
      </c>
      <c r="AP474" s="79" t="s">
        <v>176</v>
      </c>
      <c r="AQ474" s="79">
        <v>0</v>
      </c>
      <c r="AR474" s="79">
        <v>0</v>
      </c>
      <c r="AS474" s="79"/>
      <c r="AT474" s="79"/>
      <c r="AU474" s="79"/>
      <c r="AV474" s="79"/>
      <c r="AW474" s="79"/>
      <c r="AX474" s="79"/>
      <c r="AY474" s="79"/>
      <c r="AZ474" s="79"/>
      <c r="BA474">
        <v>9</v>
      </c>
      <c r="BB474" s="78" t="str">
        <f>REPLACE(INDEX(GroupVertices[Group],MATCH(Edges[[#This Row],[Vertex 1]],GroupVertices[Vertex],0)),1,1,"")</f>
        <v>3</v>
      </c>
      <c r="BC474" s="78" t="str">
        <f>REPLACE(INDEX(GroupVertices[Group],MATCH(Edges[[#This Row],[Vertex 2]],GroupVertices[Vertex],0)),1,1,"")</f>
        <v>1</v>
      </c>
      <c r="BD474" s="48"/>
      <c r="BE474" s="49"/>
      <c r="BF474" s="48"/>
      <c r="BG474" s="49"/>
      <c r="BH474" s="48"/>
      <c r="BI474" s="49"/>
      <c r="BJ474" s="48"/>
      <c r="BK474" s="49"/>
      <c r="BL474" s="48"/>
    </row>
    <row r="475" spans="1:64" ht="15">
      <c r="A475" s="64" t="s">
        <v>313</v>
      </c>
      <c r="B475" s="64" t="s">
        <v>332</v>
      </c>
      <c r="C475" s="65" t="s">
        <v>3919</v>
      </c>
      <c r="D475" s="66">
        <v>10</v>
      </c>
      <c r="E475" s="67" t="s">
        <v>136</v>
      </c>
      <c r="F475" s="68">
        <v>12</v>
      </c>
      <c r="G475" s="65"/>
      <c r="H475" s="69"/>
      <c r="I475" s="70"/>
      <c r="J475" s="70"/>
      <c r="K475" s="34" t="s">
        <v>65</v>
      </c>
      <c r="L475" s="77">
        <v>475</v>
      </c>
      <c r="M475" s="77"/>
      <c r="N475" s="72"/>
      <c r="O475" s="79" t="s">
        <v>419</v>
      </c>
      <c r="P475" s="81">
        <v>43743.09150462963</v>
      </c>
      <c r="Q475" s="79" t="s">
        <v>533</v>
      </c>
      <c r="R475" s="82" t="s">
        <v>588</v>
      </c>
      <c r="S475" s="79" t="s">
        <v>614</v>
      </c>
      <c r="T475" s="79" t="s">
        <v>636</v>
      </c>
      <c r="U475" s="79"/>
      <c r="V475" s="82" t="s">
        <v>762</v>
      </c>
      <c r="W475" s="81">
        <v>43743.09150462963</v>
      </c>
      <c r="X475" s="82" t="s">
        <v>905</v>
      </c>
      <c r="Y475" s="79"/>
      <c r="Z475" s="79"/>
      <c r="AA475" s="85" t="s">
        <v>1081</v>
      </c>
      <c r="AB475" s="79"/>
      <c r="AC475" s="79" t="b">
        <v>0</v>
      </c>
      <c r="AD475" s="79">
        <v>1</v>
      </c>
      <c r="AE475" s="85" t="s">
        <v>1166</v>
      </c>
      <c r="AF475" s="79" t="b">
        <v>0</v>
      </c>
      <c r="AG475" s="79" t="s">
        <v>1217</v>
      </c>
      <c r="AH475" s="79"/>
      <c r="AI475" s="85" t="s">
        <v>1166</v>
      </c>
      <c r="AJ475" s="79" t="b">
        <v>0</v>
      </c>
      <c r="AK475" s="79">
        <v>2</v>
      </c>
      <c r="AL475" s="85" t="s">
        <v>1166</v>
      </c>
      <c r="AM475" s="79" t="s">
        <v>1236</v>
      </c>
      <c r="AN475" s="79" t="b">
        <v>0</v>
      </c>
      <c r="AO475" s="85" t="s">
        <v>1081</v>
      </c>
      <c r="AP475" s="79" t="s">
        <v>176</v>
      </c>
      <c r="AQ475" s="79">
        <v>0</v>
      </c>
      <c r="AR475" s="79">
        <v>0</v>
      </c>
      <c r="AS475" s="79"/>
      <c r="AT475" s="79"/>
      <c r="AU475" s="79"/>
      <c r="AV475" s="79"/>
      <c r="AW475" s="79"/>
      <c r="AX475" s="79"/>
      <c r="AY475" s="79"/>
      <c r="AZ475" s="79"/>
      <c r="BA475">
        <v>9</v>
      </c>
      <c r="BB475" s="78" t="str">
        <f>REPLACE(INDEX(GroupVertices[Group],MATCH(Edges[[#This Row],[Vertex 1]],GroupVertices[Vertex],0)),1,1,"")</f>
        <v>3</v>
      </c>
      <c r="BC475" s="78" t="str">
        <f>REPLACE(INDEX(GroupVertices[Group],MATCH(Edges[[#This Row],[Vertex 2]],GroupVertices[Vertex],0)),1,1,"")</f>
        <v>4</v>
      </c>
      <c r="BD475" s="48"/>
      <c r="BE475" s="49"/>
      <c r="BF475" s="48"/>
      <c r="BG475" s="49"/>
      <c r="BH475" s="48"/>
      <c r="BI475" s="49"/>
      <c r="BJ475" s="48"/>
      <c r="BK475" s="49"/>
      <c r="BL475" s="48"/>
    </row>
    <row r="476" spans="1:64" ht="15">
      <c r="A476" s="64" t="s">
        <v>313</v>
      </c>
      <c r="B476" s="64" t="s">
        <v>332</v>
      </c>
      <c r="C476" s="65" t="s">
        <v>3919</v>
      </c>
      <c r="D476" s="66">
        <v>10</v>
      </c>
      <c r="E476" s="67" t="s">
        <v>136</v>
      </c>
      <c r="F476" s="68">
        <v>12</v>
      </c>
      <c r="G476" s="65"/>
      <c r="H476" s="69"/>
      <c r="I476" s="70"/>
      <c r="J476" s="70"/>
      <c r="K476" s="34" t="s">
        <v>65</v>
      </c>
      <c r="L476" s="77">
        <v>476</v>
      </c>
      <c r="M476" s="77"/>
      <c r="N476" s="72"/>
      <c r="O476" s="79" t="s">
        <v>419</v>
      </c>
      <c r="P476" s="81">
        <v>43745.04133101852</v>
      </c>
      <c r="Q476" s="79" t="s">
        <v>546</v>
      </c>
      <c r="R476" s="82" t="s">
        <v>597</v>
      </c>
      <c r="S476" s="79" t="s">
        <v>614</v>
      </c>
      <c r="T476" s="79" t="s">
        <v>643</v>
      </c>
      <c r="U476" s="79"/>
      <c r="V476" s="82" t="s">
        <v>762</v>
      </c>
      <c r="W476" s="81">
        <v>43745.04133101852</v>
      </c>
      <c r="X476" s="82" t="s">
        <v>922</v>
      </c>
      <c r="Y476" s="79"/>
      <c r="Z476" s="79"/>
      <c r="AA476" s="85" t="s">
        <v>1098</v>
      </c>
      <c r="AB476" s="79"/>
      <c r="AC476" s="79" t="b">
        <v>0</v>
      </c>
      <c r="AD476" s="79">
        <v>4</v>
      </c>
      <c r="AE476" s="85" t="s">
        <v>1166</v>
      </c>
      <c r="AF476" s="79" t="b">
        <v>0</v>
      </c>
      <c r="AG476" s="79" t="s">
        <v>1217</v>
      </c>
      <c r="AH476" s="79"/>
      <c r="AI476" s="85" t="s">
        <v>1166</v>
      </c>
      <c r="AJ476" s="79" t="b">
        <v>0</v>
      </c>
      <c r="AK476" s="79">
        <v>0</v>
      </c>
      <c r="AL476" s="85" t="s">
        <v>1166</v>
      </c>
      <c r="AM476" s="79" t="s">
        <v>1236</v>
      </c>
      <c r="AN476" s="79" t="b">
        <v>0</v>
      </c>
      <c r="AO476" s="85" t="s">
        <v>1098</v>
      </c>
      <c r="AP476" s="79" t="s">
        <v>176</v>
      </c>
      <c r="AQ476" s="79">
        <v>0</v>
      </c>
      <c r="AR476" s="79">
        <v>0</v>
      </c>
      <c r="AS476" s="79"/>
      <c r="AT476" s="79"/>
      <c r="AU476" s="79"/>
      <c r="AV476" s="79"/>
      <c r="AW476" s="79"/>
      <c r="AX476" s="79"/>
      <c r="AY476" s="79"/>
      <c r="AZ476" s="79"/>
      <c r="BA476">
        <v>9</v>
      </c>
      <c r="BB476" s="78" t="str">
        <f>REPLACE(INDEX(GroupVertices[Group],MATCH(Edges[[#This Row],[Vertex 1]],GroupVertices[Vertex],0)),1,1,"")</f>
        <v>3</v>
      </c>
      <c r="BC476" s="78" t="str">
        <f>REPLACE(INDEX(GroupVertices[Group],MATCH(Edges[[#This Row],[Vertex 2]],GroupVertices[Vertex],0)),1,1,"")</f>
        <v>4</v>
      </c>
      <c r="BD476" s="48"/>
      <c r="BE476" s="49"/>
      <c r="BF476" s="48"/>
      <c r="BG476" s="49"/>
      <c r="BH476" s="48"/>
      <c r="BI476" s="49"/>
      <c r="BJ476" s="48"/>
      <c r="BK476" s="49"/>
      <c r="BL476" s="48"/>
    </row>
    <row r="477" spans="1:64" ht="15">
      <c r="A477" s="64" t="s">
        <v>313</v>
      </c>
      <c r="B477" s="64" t="s">
        <v>314</v>
      </c>
      <c r="C477" s="65" t="s">
        <v>3919</v>
      </c>
      <c r="D477" s="66">
        <v>10</v>
      </c>
      <c r="E477" s="67" t="s">
        <v>136</v>
      </c>
      <c r="F477" s="68">
        <v>12</v>
      </c>
      <c r="G477" s="65"/>
      <c r="H477" s="69"/>
      <c r="I477" s="70"/>
      <c r="J477" s="70"/>
      <c r="K477" s="34" t="s">
        <v>66</v>
      </c>
      <c r="L477" s="77">
        <v>477</v>
      </c>
      <c r="M477" s="77"/>
      <c r="N477" s="72"/>
      <c r="O477" s="79" t="s">
        <v>419</v>
      </c>
      <c r="P477" s="81">
        <v>43745.04133101852</v>
      </c>
      <c r="Q477" s="79" t="s">
        <v>546</v>
      </c>
      <c r="R477" s="82" t="s">
        <v>597</v>
      </c>
      <c r="S477" s="79" t="s">
        <v>614</v>
      </c>
      <c r="T477" s="79" t="s">
        <v>643</v>
      </c>
      <c r="U477" s="79"/>
      <c r="V477" s="82" t="s">
        <v>762</v>
      </c>
      <c r="W477" s="81">
        <v>43745.04133101852</v>
      </c>
      <c r="X477" s="82" t="s">
        <v>922</v>
      </c>
      <c r="Y477" s="79"/>
      <c r="Z477" s="79"/>
      <c r="AA477" s="85" t="s">
        <v>1098</v>
      </c>
      <c r="AB477" s="79"/>
      <c r="AC477" s="79" t="b">
        <v>0</v>
      </c>
      <c r="AD477" s="79">
        <v>4</v>
      </c>
      <c r="AE477" s="85" t="s">
        <v>1166</v>
      </c>
      <c r="AF477" s="79" t="b">
        <v>0</v>
      </c>
      <c r="AG477" s="79" t="s">
        <v>1217</v>
      </c>
      <c r="AH477" s="79"/>
      <c r="AI477" s="85" t="s">
        <v>1166</v>
      </c>
      <c r="AJ477" s="79" t="b">
        <v>0</v>
      </c>
      <c r="AK477" s="79">
        <v>0</v>
      </c>
      <c r="AL477" s="85" t="s">
        <v>1166</v>
      </c>
      <c r="AM477" s="79" t="s">
        <v>1236</v>
      </c>
      <c r="AN477" s="79" t="b">
        <v>0</v>
      </c>
      <c r="AO477" s="85" t="s">
        <v>1098</v>
      </c>
      <c r="AP477" s="79" t="s">
        <v>176</v>
      </c>
      <c r="AQ477" s="79">
        <v>0</v>
      </c>
      <c r="AR477" s="79">
        <v>0</v>
      </c>
      <c r="AS477" s="79"/>
      <c r="AT477" s="79"/>
      <c r="AU477" s="79"/>
      <c r="AV477" s="79"/>
      <c r="AW477" s="79"/>
      <c r="AX477" s="79"/>
      <c r="AY477" s="79"/>
      <c r="AZ477" s="79"/>
      <c r="BA477">
        <v>9</v>
      </c>
      <c r="BB477" s="78" t="str">
        <f>REPLACE(INDEX(GroupVertices[Group],MATCH(Edges[[#This Row],[Vertex 1]],GroupVertices[Vertex],0)),1,1,"")</f>
        <v>3</v>
      </c>
      <c r="BC477" s="78" t="str">
        <f>REPLACE(INDEX(GroupVertices[Group],MATCH(Edges[[#This Row],[Vertex 2]],GroupVertices[Vertex],0)),1,1,"")</f>
        <v>1</v>
      </c>
      <c r="BD477" s="48"/>
      <c r="BE477" s="49"/>
      <c r="BF477" s="48"/>
      <c r="BG477" s="49"/>
      <c r="BH477" s="48"/>
      <c r="BI477" s="49"/>
      <c r="BJ477" s="48"/>
      <c r="BK477" s="49"/>
      <c r="BL477" s="48"/>
    </row>
    <row r="478" spans="1:64" ht="15">
      <c r="A478" s="64" t="s">
        <v>313</v>
      </c>
      <c r="B478" s="64" t="s">
        <v>314</v>
      </c>
      <c r="C478" s="65" t="s">
        <v>3919</v>
      </c>
      <c r="D478" s="66">
        <v>10</v>
      </c>
      <c r="E478" s="67" t="s">
        <v>136</v>
      </c>
      <c r="F478" s="68">
        <v>12</v>
      </c>
      <c r="G478" s="65"/>
      <c r="H478" s="69"/>
      <c r="I478" s="70"/>
      <c r="J478" s="70"/>
      <c r="K478" s="34" t="s">
        <v>66</v>
      </c>
      <c r="L478" s="77">
        <v>478</v>
      </c>
      <c r="M478" s="77"/>
      <c r="N478" s="72"/>
      <c r="O478" s="79" t="s">
        <v>419</v>
      </c>
      <c r="P478" s="81">
        <v>43745.68400462963</v>
      </c>
      <c r="Q478" s="79" t="s">
        <v>552</v>
      </c>
      <c r="R478" s="82" t="s">
        <v>598</v>
      </c>
      <c r="S478" s="79" t="s">
        <v>614</v>
      </c>
      <c r="T478" s="79" t="s">
        <v>636</v>
      </c>
      <c r="U478" s="79"/>
      <c r="V478" s="82" t="s">
        <v>762</v>
      </c>
      <c r="W478" s="81">
        <v>43745.68400462963</v>
      </c>
      <c r="X478" s="82" t="s">
        <v>932</v>
      </c>
      <c r="Y478" s="79"/>
      <c r="Z478" s="79"/>
      <c r="AA478" s="85" t="s">
        <v>1108</v>
      </c>
      <c r="AB478" s="79"/>
      <c r="AC478" s="79" t="b">
        <v>0</v>
      </c>
      <c r="AD478" s="79">
        <v>2</v>
      </c>
      <c r="AE478" s="85" t="s">
        <v>1166</v>
      </c>
      <c r="AF478" s="79" t="b">
        <v>0</v>
      </c>
      <c r="AG478" s="79" t="s">
        <v>1217</v>
      </c>
      <c r="AH478" s="79"/>
      <c r="AI478" s="85" t="s">
        <v>1166</v>
      </c>
      <c r="AJ478" s="79" t="b">
        <v>0</v>
      </c>
      <c r="AK478" s="79">
        <v>1</v>
      </c>
      <c r="AL478" s="85" t="s">
        <v>1166</v>
      </c>
      <c r="AM478" s="79" t="s">
        <v>1236</v>
      </c>
      <c r="AN478" s="79" t="b">
        <v>0</v>
      </c>
      <c r="AO478" s="85" t="s">
        <v>1108</v>
      </c>
      <c r="AP478" s="79" t="s">
        <v>176</v>
      </c>
      <c r="AQ478" s="79">
        <v>0</v>
      </c>
      <c r="AR478" s="79">
        <v>0</v>
      </c>
      <c r="AS478" s="79"/>
      <c r="AT478" s="79"/>
      <c r="AU478" s="79"/>
      <c r="AV478" s="79"/>
      <c r="AW478" s="79"/>
      <c r="AX478" s="79"/>
      <c r="AY478" s="79"/>
      <c r="AZ478" s="79"/>
      <c r="BA478">
        <v>9</v>
      </c>
      <c r="BB478" s="78" t="str">
        <f>REPLACE(INDEX(GroupVertices[Group],MATCH(Edges[[#This Row],[Vertex 1]],GroupVertices[Vertex],0)),1,1,"")</f>
        <v>3</v>
      </c>
      <c r="BC478" s="78" t="str">
        <f>REPLACE(INDEX(GroupVertices[Group],MATCH(Edges[[#This Row],[Vertex 2]],GroupVertices[Vertex],0)),1,1,"")</f>
        <v>1</v>
      </c>
      <c r="BD478" s="48"/>
      <c r="BE478" s="49"/>
      <c r="BF478" s="48"/>
      <c r="BG478" s="49"/>
      <c r="BH478" s="48"/>
      <c r="BI478" s="49"/>
      <c r="BJ478" s="48"/>
      <c r="BK478" s="49"/>
      <c r="BL478" s="48"/>
    </row>
    <row r="479" spans="1:64" ht="15">
      <c r="A479" s="64" t="s">
        <v>313</v>
      </c>
      <c r="B479" s="64" t="s">
        <v>332</v>
      </c>
      <c r="C479" s="65" t="s">
        <v>3919</v>
      </c>
      <c r="D479" s="66">
        <v>10</v>
      </c>
      <c r="E479" s="67" t="s">
        <v>136</v>
      </c>
      <c r="F479" s="68">
        <v>12</v>
      </c>
      <c r="G479" s="65"/>
      <c r="H479" s="69"/>
      <c r="I479" s="70"/>
      <c r="J479" s="70"/>
      <c r="K479" s="34" t="s">
        <v>65</v>
      </c>
      <c r="L479" s="77">
        <v>479</v>
      </c>
      <c r="M479" s="77"/>
      <c r="N479" s="72"/>
      <c r="O479" s="79" t="s">
        <v>419</v>
      </c>
      <c r="P479" s="81">
        <v>43745.68400462963</v>
      </c>
      <c r="Q479" s="79" t="s">
        <v>552</v>
      </c>
      <c r="R479" s="82" t="s">
        <v>598</v>
      </c>
      <c r="S479" s="79" t="s">
        <v>614</v>
      </c>
      <c r="T479" s="79" t="s">
        <v>636</v>
      </c>
      <c r="U479" s="79"/>
      <c r="V479" s="82" t="s">
        <v>762</v>
      </c>
      <c r="W479" s="81">
        <v>43745.68400462963</v>
      </c>
      <c r="X479" s="82" t="s">
        <v>932</v>
      </c>
      <c r="Y479" s="79"/>
      <c r="Z479" s="79"/>
      <c r="AA479" s="85" t="s">
        <v>1108</v>
      </c>
      <c r="AB479" s="79"/>
      <c r="AC479" s="79" t="b">
        <v>0</v>
      </c>
      <c r="AD479" s="79">
        <v>2</v>
      </c>
      <c r="AE479" s="85" t="s">
        <v>1166</v>
      </c>
      <c r="AF479" s="79" t="b">
        <v>0</v>
      </c>
      <c r="AG479" s="79" t="s">
        <v>1217</v>
      </c>
      <c r="AH479" s="79"/>
      <c r="AI479" s="85" t="s">
        <v>1166</v>
      </c>
      <c r="AJ479" s="79" t="b">
        <v>0</v>
      </c>
      <c r="AK479" s="79">
        <v>1</v>
      </c>
      <c r="AL479" s="85" t="s">
        <v>1166</v>
      </c>
      <c r="AM479" s="79" t="s">
        <v>1236</v>
      </c>
      <c r="AN479" s="79" t="b">
        <v>0</v>
      </c>
      <c r="AO479" s="85" t="s">
        <v>1108</v>
      </c>
      <c r="AP479" s="79" t="s">
        <v>176</v>
      </c>
      <c r="AQ479" s="79">
        <v>0</v>
      </c>
      <c r="AR479" s="79">
        <v>0</v>
      </c>
      <c r="AS479" s="79"/>
      <c r="AT479" s="79"/>
      <c r="AU479" s="79"/>
      <c r="AV479" s="79"/>
      <c r="AW479" s="79"/>
      <c r="AX479" s="79"/>
      <c r="AY479" s="79"/>
      <c r="AZ479" s="79"/>
      <c r="BA479">
        <v>9</v>
      </c>
      <c r="BB479" s="78" t="str">
        <f>REPLACE(INDEX(GroupVertices[Group],MATCH(Edges[[#This Row],[Vertex 1]],GroupVertices[Vertex],0)),1,1,"")</f>
        <v>3</v>
      </c>
      <c r="BC479" s="78" t="str">
        <f>REPLACE(INDEX(GroupVertices[Group],MATCH(Edges[[#This Row],[Vertex 2]],GroupVertices[Vertex],0)),1,1,"")</f>
        <v>4</v>
      </c>
      <c r="BD479" s="48"/>
      <c r="BE479" s="49"/>
      <c r="BF479" s="48"/>
      <c r="BG479" s="49"/>
      <c r="BH479" s="48"/>
      <c r="BI479" s="49"/>
      <c r="BJ479" s="48"/>
      <c r="BK479" s="49"/>
      <c r="BL479" s="48"/>
    </row>
    <row r="480" spans="1:64" ht="15">
      <c r="A480" s="64" t="s">
        <v>313</v>
      </c>
      <c r="B480" s="64" t="s">
        <v>314</v>
      </c>
      <c r="C480" s="65" t="s">
        <v>3919</v>
      </c>
      <c r="D480" s="66">
        <v>10</v>
      </c>
      <c r="E480" s="67" t="s">
        <v>136</v>
      </c>
      <c r="F480" s="68">
        <v>12</v>
      </c>
      <c r="G480" s="65"/>
      <c r="H480" s="69"/>
      <c r="I480" s="70"/>
      <c r="J480" s="70"/>
      <c r="K480" s="34" t="s">
        <v>66</v>
      </c>
      <c r="L480" s="77">
        <v>480</v>
      </c>
      <c r="M480" s="77"/>
      <c r="N480" s="72"/>
      <c r="O480" s="79" t="s">
        <v>419</v>
      </c>
      <c r="P480" s="81">
        <v>43745.68414351852</v>
      </c>
      <c r="Q480" s="79" t="s">
        <v>532</v>
      </c>
      <c r="R480" s="82" t="s">
        <v>594</v>
      </c>
      <c r="S480" s="79" t="s">
        <v>614</v>
      </c>
      <c r="T480" s="79" t="s">
        <v>636</v>
      </c>
      <c r="U480" s="79"/>
      <c r="V480" s="82" t="s">
        <v>762</v>
      </c>
      <c r="W480" s="81">
        <v>43745.68414351852</v>
      </c>
      <c r="X480" s="82" t="s">
        <v>906</v>
      </c>
      <c r="Y480" s="79"/>
      <c r="Z480" s="79"/>
      <c r="AA480" s="85" t="s">
        <v>1082</v>
      </c>
      <c r="AB480" s="79"/>
      <c r="AC480" s="79" t="b">
        <v>0</v>
      </c>
      <c r="AD480" s="79">
        <v>2</v>
      </c>
      <c r="AE480" s="85" t="s">
        <v>1166</v>
      </c>
      <c r="AF480" s="79" t="b">
        <v>0</v>
      </c>
      <c r="AG480" s="79" t="s">
        <v>1217</v>
      </c>
      <c r="AH480" s="79"/>
      <c r="AI480" s="85" t="s">
        <v>1166</v>
      </c>
      <c r="AJ480" s="79" t="b">
        <v>0</v>
      </c>
      <c r="AK480" s="79">
        <v>1</v>
      </c>
      <c r="AL480" s="85" t="s">
        <v>1166</v>
      </c>
      <c r="AM480" s="79" t="s">
        <v>1236</v>
      </c>
      <c r="AN480" s="79" t="b">
        <v>0</v>
      </c>
      <c r="AO480" s="85" t="s">
        <v>1082</v>
      </c>
      <c r="AP480" s="79" t="s">
        <v>176</v>
      </c>
      <c r="AQ480" s="79">
        <v>0</v>
      </c>
      <c r="AR480" s="79">
        <v>0</v>
      </c>
      <c r="AS480" s="79"/>
      <c r="AT480" s="79"/>
      <c r="AU480" s="79"/>
      <c r="AV480" s="79"/>
      <c r="AW480" s="79"/>
      <c r="AX480" s="79"/>
      <c r="AY480" s="79"/>
      <c r="AZ480" s="79"/>
      <c r="BA480">
        <v>9</v>
      </c>
      <c r="BB480" s="78" t="str">
        <f>REPLACE(INDEX(GroupVertices[Group],MATCH(Edges[[#This Row],[Vertex 1]],GroupVertices[Vertex],0)),1,1,"")</f>
        <v>3</v>
      </c>
      <c r="BC480" s="78" t="str">
        <f>REPLACE(INDEX(GroupVertices[Group],MATCH(Edges[[#This Row],[Vertex 2]],GroupVertices[Vertex],0)),1,1,"")</f>
        <v>1</v>
      </c>
      <c r="BD480" s="48"/>
      <c r="BE480" s="49"/>
      <c r="BF480" s="48"/>
      <c r="BG480" s="49"/>
      <c r="BH480" s="48"/>
      <c r="BI480" s="49"/>
      <c r="BJ480" s="48"/>
      <c r="BK480" s="49"/>
      <c r="BL480" s="48"/>
    </row>
    <row r="481" spans="1:64" ht="15">
      <c r="A481" s="64" t="s">
        <v>313</v>
      </c>
      <c r="B481" s="64" t="s">
        <v>332</v>
      </c>
      <c r="C481" s="65" t="s">
        <v>3919</v>
      </c>
      <c r="D481" s="66">
        <v>10</v>
      </c>
      <c r="E481" s="67" t="s">
        <v>136</v>
      </c>
      <c r="F481" s="68">
        <v>12</v>
      </c>
      <c r="G481" s="65"/>
      <c r="H481" s="69"/>
      <c r="I481" s="70"/>
      <c r="J481" s="70"/>
      <c r="K481" s="34" t="s">
        <v>65</v>
      </c>
      <c r="L481" s="77">
        <v>481</v>
      </c>
      <c r="M481" s="77"/>
      <c r="N481" s="72"/>
      <c r="O481" s="79" t="s">
        <v>419</v>
      </c>
      <c r="P481" s="81">
        <v>43745.68414351852</v>
      </c>
      <c r="Q481" s="79" t="s">
        <v>532</v>
      </c>
      <c r="R481" s="82" t="s">
        <v>594</v>
      </c>
      <c r="S481" s="79" t="s">
        <v>614</v>
      </c>
      <c r="T481" s="79" t="s">
        <v>636</v>
      </c>
      <c r="U481" s="79"/>
      <c r="V481" s="82" t="s">
        <v>762</v>
      </c>
      <c r="W481" s="81">
        <v>43745.68414351852</v>
      </c>
      <c r="X481" s="82" t="s">
        <v>906</v>
      </c>
      <c r="Y481" s="79"/>
      <c r="Z481" s="79"/>
      <c r="AA481" s="85" t="s">
        <v>1082</v>
      </c>
      <c r="AB481" s="79"/>
      <c r="AC481" s="79" t="b">
        <v>0</v>
      </c>
      <c r="AD481" s="79">
        <v>2</v>
      </c>
      <c r="AE481" s="85" t="s">
        <v>1166</v>
      </c>
      <c r="AF481" s="79" t="b">
        <v>0</v>
      </c>
      <c r="AG481" s="79" t="s">
        <v>1217</v>
      </c>
      <c r="AH481" s="79"/>
      <c r="AI481" s="85" t="s">
        <v>1166</v>
      </c>
      <c r="AJ481" s="79" t="b">
        <v>0</v>
      </c>
      <c r="AK481" s="79">
        <v>1</v>
      </c>
      <c r="AL481" s="85" t="s">
        <v>1166</v>
      </c>
      <c r="AM481" s="79" t="s">
        <v>1236</v>
      </c>
      <c r="AN481" s="79" t="b">
        <v>0</v>
      </c>
      <c r="AO481" s="85" t="s">
        <v>1082</v>
      </c>
      <c r="AP481" s="79" t="s">
        <v>176</v>
      </c>
      <c r="AQ481" s="79">
        <v>0</v>
      </c>
      <c r="AR481" s="79">
        <v>0</v>
      </c>
      <c r="AS481" s="79"/>
      <c r="AT481" s="79"/>
      <c r="AU481" s="79"/>
      <c r="AV481" s="79"/>
      <c r="AW481" s="79"/>
      <c r="AX481" s="79"/>
      <c r="AY481" s="79"/>
      <c r="AZ481" s="79"/>
      <c r="BA481">
        <v>9</v>
      </c>
      <c r="BB481" s="78" t="str">
        <f>REPLACE(INDEX(GroupVertices[Group],MATCH(Edges[[#This Row],[Vertex 1]],GroupVertices[Vertex],0)),1,1,"")</f>
        <v>3</v>
      </c>
      <c r="BC481" s="78" t="str">
        <f>REPLACE(INDEX(GroupVertices[Group],MATCH(Edges[[#This Row],[Vertex 2]],GroupVertices[Vertex],0)),1,1,"")</f>
        <v>4</v>
      </c>
      <c r="BD481" s="48"/>
      <c r="BE481" s="49"/>
      <c r="BF481" s="48"/>
      <c r="BG481" s="49"/>
      <c r="BH481" s="48"/>
      <c r="BI481" s="49"/>
      <c r="BJ481" s="48"/>
      <c r="BK481" s="49"/>
      <c r="BL481" s="48"/>
    </row>
    <row r="482" spans="1:64" ht="15">
      <c r="A482" s="64" t="s">
        <v>313</v>
      </c>
      <c r="B482" s="64" t="s">
        <v>314</v>
      </c>
      <c r="C482" s="65" t="s">
        <v>3919</v>
      </c>
      <c r="D482" s="66">
        <v>10</v>
      </c>
      <c r="E482" s="67" t="s">
        <v>136</v>
      </c>
      <c r="F482" s="68">
        <v>12</v>
      </c>
      <c r="G482" s="65"/>
      <c r="H482" s="69"/>
      <c r="I482" s="70"/>
      <c r="J482" s="70"/>
      <c r="K482" s="34" t="s">
        <v>66</v>
      </c>
      <c r="L482" s="77">
        <v>482</v>
      </c>
      <c r="M482" s="77"/>
      <c r="N482" s="72"/>
      <c r="O482" s="79" t="s">
        <v>419</v>
      </c>
      <c r="P482" s="81">
        <v>43745.684270833335</v>
      </c>
      <c r="Q482" s="79" t="s">
        <v>533</v>
      </c>
      <c r="R482" s="82" t="s">
        <v>588</v>
      </c>
      <c r="S482" s="79" t="s">
        <v>614</v>
      </c>
      <c r="T482" s="79" t="s">
        <v>636</v>
      </c>
      <c r="U482" s="79"/>
      <c r="V482" s="82" t="s">
        <v>762</v>
      </c>
      <c r="W482" s="81">
        <v>43745.684270833335</v>
      </c>
      <c r="X482" s="82" t="s">
        <v>907</v>
      </c>
      <c r="Y482" s="79"/>
      <c r="Z482" s="79"/>
      <c r="AA482" s="85" t="s">
        <v>1083</v>
      </c>
      <c r="AB482" s="79"/>
      <c r="AC482" s="79" t="b">
        <v>0</v>
      </c>
      <c r="AD482" s="79">
        <v>2</v>
      </c>
      <c r="AE482" s="85" t="s">
        <v>1166</v>
      </c>
      <c r="AF482" s="79" t="b">
        <v>0</v>
      </c>
      <c r="AG482" s="79" t="s">
        <v>1217</v>
      </c>
      <c r="AH482" s="79"/>
      <c r="AI482" s="85" t="s">
        <v>1166</v>
      </c>
      <c r="AJ482" s="79" t="b">
        <v>0</v>
      </c>
      <c r="AK482" s="79">
        <v>1</v>
      </c>
      <c r="AL482" s="85" t="s">
        <v>1166</v>
      </c>
      <c r="AM482" s="79" t="s">
        <v>1236</v>
      </c>
      <c r="AN482" s="79" t="b">
        <v>0</v>
      </c>
      <c r="AO482" s="85" t="s">
        <v>1083</v>
      </c>
      <c r="AP482" s="79" t="s">
        <v>176</v>
      </c>
      <c r="AQ482" s="79">
        <v>0</v>
      </c>
      <c r="AR482" s="79">
        <v>0</v>
      </c>
      <c r="AS482" s="79"/>
      <c r="AT482" s="79"/>
      <c r="AU482" s="79"/>
      <c r="AV482" s="79"/>
      <c r="AW482" s="79"/>
      <c r="AX482" s="79"/>
      <c r="AY482" s="79"/>
      <c r="AZ482" s="79"/>
      <c r="BA482">
        <v>9</v>
      </c>
      <c r="BB482" s="78" t="str">
        <f>REPLACE(INDEX(GroupVertices[Group],MATCH(Edges[[#This Row],[Vertex 1]],GroupVertices[Vertex],0)),1,1,"")</f>
        <v>3</v>
      </c>
      <c r="BC482" s="78" t="str">
        <f>REPLACE(INDEX(GroupVertices[Group],MATCH(Edges[[#This Row],[Vertex 2]],GroupVertices[Vertex],0)),1,1,"")</f>
        <v>1</v>
      </c>
      <c r="BD482" s="48"/>
      <c r="BE482" s="49"/>
      <c r="BF482" s="48"/>
      <c r="BG482" s="49"/>
      <c r="BH482" s="48"/>
      <c r="BI482" s="49"/>
      <c r="BJ482" s="48"/>
      <c r="BK482" s="49"/>
      <c r="BL482" s="48"/>
    </row>
    <row r="483" spans="1:64" ht="15">
      <c r="A483" s="64" t="s">
        <v>313</v>
      </c>
      <c r="B483" s="64" t="s">
        <v>332</v>
      </c>
      <c r="C483" s="65" t="s">
        <v>3919</v>
      </c>
      <c r="D483" s="66">
        <v>10</v>
      </c>
      <c r="E483" s="67" t="s">
        <v>136</v>
      </c>
      <c r="F483" s="68">
        <v>12</v>
      </c>
      <c r="G483" s="65"/>
      <c r="H483" s="69"/>
      <c r="I483" s="70"/>
      <c r="J483" s="70"/>
      <c r="K483" s="34" t="s">
        <v>65</v>
      </c>
      <c r="L483" s="77">
        <v>483</v>
      </c>
      <c r="M483" s="77"/>
      <c r="N483" s="72"/>
      <c r="O483" s="79" t="s">
        <v>419</v>
      </c>
      <c r="P483" s="81">
        <v>43745.684270833335</v>
      </c>
      <c r="Q483" s="79" t="s">
        <v>533</v>
      </c>
      <c r="R483" s="82" t="s">
        <v>588</v>
      </c>
      <c r="S483" s="79" t="s">
        <v>614</v>
      </c>
      <c r="T483" s="79" t="s">
        <v>636</v>
      </c>
      <c r="U483" s="79"/>
      <c r="V483" s="82" t="s">
        <v>762</v>
      </c>
      <c r="W483" s="81">
        <v>43745.684270833335</v>
      </c>
      <c r="X483" s="82" t="s">
        <v>907</v>
      </c>
      <c r="Y483" s="79"/>
      <c r="Z483" s="79"/>
      <c r="AA483" s="85" t="s">
        <v>1083</v>
      </c>
      <c r="AB483" s="79"/>
      <c r="AC483" s="79" t="b">
        <v>0</v>
      </c>
      <c r="AD483" s="79">
        <v>2</v>
      </c>
      <c r="AE483" s="85" t="s">
        <v>1166</v>
      </c>
      <c r="AF483" s="79" t="b">
        <v>0</v>
      </c>
      <c r="AG483" s="79" t="s">
        <v>1217</v>
      </c>
      <c r="AH483" s="79"/>
      <c r="AI483" s="85" t="s">
        <v>1166</v>
      </c>
      <c r="AJ483" s="79" t="b">
        <v>0</v>
      </c>
      <c r="AK483" s="79">
        <v>1</v>
      </c>
      <c r="AL483" s="85" t="s">
        <v>1166</v>
      </c>
      <c r="AM483" s="79" t="s">
        <v>1236</v>
      </c>
      <c r="AN483" s="79" t="b">
        <v>0</v>
      </c>
      <c r="AO483" s="85" t="s">
        <v>1083</v>
      </c>
      <c r="AP483" s="79" t="s">
        <v>176</v>
      </c>
      <c r="AQ483" s="79">
        <v>0</v>
      </c>
      <c r="AR483" s="79">
        <v>0</v>
      </c>
      <c r="AS483" s="79"/>
      <c r="AT483" s="79"/>
      <c r="AU483" s="79"/>
      <c r="AV483" s="79"/>
      <c r="AW483" s="79"/>
      <c r="AX483" s="79"/>
      <c r="AY483" s="79"/>
      <c r="AZ483" s="79"/>
      <c r="BA483">
        <v>9</v>
      </c>
      <c r="BB483" s="78" t="str">
        <f>REPLACE(INDEX(GroupVertices[Group],MATCH(Edges[[#This Row],[Vertex 1]],GroupVertices[Vertex],0)),1,1,"")</f>
        <v>3</v>
      </c>
      <c r="BC483" s="78" t="str">
        <f>REPLACE(INDEX(GroupVertices[Group],MATCH(Edges[[#This Row],[Vertex 2]],GroupVertices[Vertex],0)),1,1,"")</f>
        <v>4</v>
      </c>
      <c r="BD483" s="48"/>
      <c r="BE483" s="49"/>
      <c r="BF483" s="48"/>
      <c r="BG483" s="49"/>
      <c r="BH483" s="48"/>
      <c r="BI483" s="49"/>
      <c r="BJ483" s="48"/>
      <c r="BK483" s="49"/>
      <c r="BL483" s="48"/>
    </row>
    <row r="484" spans="1:64" ht="15">
      <c r="A484" s="64" t="s">
        <v>314</v>
      </c>
      <c r="B484" s="64" t="s">
        <v>313</v>
      </c>
      <c r="C484" s="65" t="s">
        <v>3919</v>
      </c>
      <c r="D484" s="66">
        <v>10</v>
      </c>
      <c r="E484" s="67" t="s">
        <v>136</v>
      </c>
      <c r="F484" s="68">
        <v>12</v>
      </c>
      <c r="G484" s="65"/>
      <c r="H484" s="69"/>
      <c r="I484" s="70"/>
      <c r="J484" s="70"/>
      <c r="K484" s="34" t="s">
        <v>66</v>
      </c>
      <c r="L484" s="77">
        <v>484</v>
      </c>
      <c r="M484" s="77"/>
      <c r="N484" s="72"/>
      <c r="O484" s="79" t="s">
        <v>419</v>
      </c>
      <c r="P484" s="81">
        <v>43733.73273148148</v>
      </c>
      <c r="Q484" s="79" t="s">
        <v>537</v>
      </c>
      <c r="R484" s="82" t="s">
        <v>595</v>
      </c>
      <c r="S484" s="79" t="s">
        <v>614</v>
      </c>
      <c r="T484" s="79"/>
      <c r="U484" s="79"/>
      <c r="V484" s="82" t="s">
        <v>763</v>
      </c>
      <c r="W484" s="81">
        <v>43733.73273148148</v>
      </c>
      <c r="X484" s="82" t="s">
        <v>912</v>
      </c>
      <c r="Y484" s="79"/>
      <c r="Z484" s="79"/>
      <c r="AA484" s="85" t="s">
        <v>1088</v>
      </c>
      <c r="AB484" s="79"/>
      <c r="AC484" s="79" t="b">
        <v>0</v>
      </c>
      <c r="AD484" s="79">
        <v>0</v>
      </c>
      <c r="AE484" s="85" t="s">
        <v>1166</v>
      </c>
      <c r="AF484" s="79" t="b">
        <v>0</v>
      </c>
      <c r="AG484" s="79" t="s">
        <v>1217</v>
      </c>
      <c r="AH484" s="79"/>
      <c r="AI484" s="85" t="s">
        <v>1166</v>
      </c>
      <c r="AJ484" s="79" t="b">
        <v>0</v>
      </c>
      <c r="AK484" s="79">
        <v>2</v>
      </c>
      <c r="AL484" s="85" t="s">
        <v>1084</v>
      </c>
      <c r="AM484" s="79" t="s">
        <v>1232</v>
      </c>
      <c r="AN484" s="79" t="b">
        <v>0</v>
      </c>
      <c r="AO484" s="85" t="s">
        <v>1084</v>
      </c>
      <c r="AP484" s="79" t="s">
        <v>176</v>
      </c>
      <c r="AQ484" s="79">
        <v>0</v>
      </c>
      <c r="AR484" s="79">
        <v>0</v>
      </c>
      <c r="AS484" s="79"/>
      <c r="AT484" s="79"/>
      <c r="AU484" s="79"/>
      <c r="AV484" s="79"/>
      <c r="AW484" s="79"/>
      <c r="AX484" s="79"/>
      <c r="AY484" s="79"/>
      <c r="AZ484" s="79"/>
      <c r="BA484">
        <v>7</v>
      </c>
      <c r="BB484" s="78" t="str">
        <f>REPLACE(INDEX(GroupVertices[Group],MATCH(Edges[[#This Row],[Vertex 1]],GroupVertices[Vertex],0)),1,1,"")</f>
        <v>1</v>
      </c>
      <c r="BC484" s="78" t="str">
        <f>REPLACE(INDEX(GroupVertices[Group],MATCH(Edges[[#This Row],[Vertex 2]],GroupVertices[Vertex],0)),1,1,"")</f>
        <v>3</v>
      </c>
      <c r="BD484" s="48"/>
      <c r="BE484" s="49"/>
      <c r="BF484" s="48"/>
      <c r="BG484" s="49"/>
      <c r="BH484" s="48"/>
      <c r="BI484" s="49"/>
      <c r="BJ484" s="48"/>
      <c r="BK484" s="49"/>
      <c r="BL484" s="48"/>
    </row>
    <row r="485" spans="1:64" ht="15">
      <c r="A485" s="64" t="s">
        <v>314</v>
      </c>
      <c r="B485" s="64" t="s">
        <v>313</v>
      </c>
      <c r="C485" s="65" t="s">
        <v>3918</v>
      </c>
      <c r="D485" s="66">
        <v>8.25</v>
      </c>
      <c r="E485" s="67" t="s">
        <v>136</v>
      </c>
      <c r="F485" s="68">
        <v>17.75</v>
      </c>
      <c r="G485" s="65"/>
      <c r="H485" s="69"/>
      <c r="I485" s="70"/>
      <c r="J485" s="70"/>
      <c r="K485" s="34" t="s">
        <v>66</v>
      </c>
      <c r="L485" s="77">
        <v>485</v>
      </c>
      <c r="M485" s="77"/>
      <c r="N485" s="72"/>
      <c r="O485" s="79" t="s">
        <v>420</v>
      </c>
      <c r="P485" s="81">
        <v>43733.73641203704</v>
      </c>
      <c r="Q485" s="79" t="s">
        <v>536</v>
      </c>
      <c r="R485" s="79"/>
      <c r="S485" s="79"/>
      <c r="T485" s="79" t="s">
        <v>639</v>
      </c>
      <c r="U485" s="79"/>
      <c r="V485" s="82" t="s">
        <v>763</v>
      </c>
      <c r="W485" s="81">
        <v>43733.73641203704</v>
      </c>
      <c r="X485" s="82" t="s">
        <v>910</v>
      </c>
      <c r="Y485" s="79"/>
      <c r="Z485" s="79"/>
      <c r="AA485" s="85" t="s">
        <v>1086</v>
      </c>
      <c r="AB485" s="85" t="s">
        <v>1084</v>
      </c>
      <c r="AC485" s="79" t="b">
        <v>0</v>
      </c>
      <c r="AD485" s="79">
        <v>0</v>
      </c>
      <c r="AE485" s="85" t="s">
        <v>1204</v>
      </c>
      <c r="AF485" s="79" t="b">
        <v>0</v>
      </c>
      <c r="AG485" s="79" t="s">
        <v>1216</v>
      </c>
      <c r="AH485" s="79"/>
      <c r="AI485" s="85" t="s">
        <v>1166</v>
      </c>
      <c r="AJ485" s="79" t="b">
        <v>0</v>
      </c>
      <c r="AK485" s="79">
        <v>0</v>
      </c>
      <c r="AL485" s="85" t="s">
        <v>1166</v>
      </c>
      <c r="AM485" s="79" t="s">
        <v>1232</v>
      </c>
      <c r="AN485" s="79" t="b">
        <v>0</v>
      </c>
      <c r="AO485" s="85" t="s">
        <v>1084</v>
      </c>
      <c r="AP485" s="79" t="s">
        <v>176</v>
      </c>
      <c r="AQ485" s="79">
        <v>0</v>
      </c>
      <c r="AR485" s="79">
        <v>0</v>
      </c>
      <c r="AS485" s="79"/>
      <c r="AT485" s="79"/>
      <c r="AU485" s="79"/>
      <c r="AV485" s="79"/>
      <c r="AW485" s="79"/>
      <c r="AX485" s="79"/>
      <c r="AY485" s="79"/>
      <c r="AZ485" s="79"/>
      <c r="BA485">
        <v>4</v>
      </c>
      <c r="BB485" s="78" t="str">
        <f>REPLACE(INDEX(GroupVertices[Group],MATCH(Edges[[#This Row],[Vertex 1]],GroupVertices[Vertex],0)),1,1,"")</f>
        <v>1</v>
      </c>
      <c r="BC485" s="78" t="str">
        <f>REPLACE(INDEX(GroupVertices[Group],MATCH(Edges[[#This Row],[Vertex 2]],GroupVertices[Vertex],0)),1,1,"")</f>
        <v>3</v>
      </c>
      <c r="BD485" s="48"/>
      <c r="BE485" s="49"/>
      <c r="BF485" s="48"/>
      <c r="BG485" s="49"/>
      <c r="BH485" s="48"/>
      <c r="BI485" s="49"/>
      <c r="BJ485" s="48"/>
      <c r="BK485" s="49"/>
      <c r="BL485" s="48"/>
    </row>
    <row r="486" spans="1:64" ht="15">
      <c r="A486" s="64" t="s">
        <v>314</v>
      </c>
      <c r="B486" s="64" t="s">
        <v>313</v>
      </c>
      <c r="C486" s="65" t="s">
        <v>3919</v>
      </c>
      <c r="D486" s="66">
        <v>10</v>
      </c>
      <c r="E486" s="67" t="s">
        <v>136</v>
      </c>
      <c r="F486" s="68">
        <v>12</v>
      </c>
      <c r="G486" s="65"/>
      <c r="H486" s="69"/>
      <c r="I486" s="70"/>
      <c r="J486" s="70"/>
      <c r="K486" s="34" t="s">
        <v>66</v>
      </c>
      <c r="L486" s="77">
        <v>486</v>
      </c>
      <c r="M486" s="77"/>
      <c r="N486" s="72"/>
      <c r="O486" s="79" t="s">
        <v>419</v>
      </c>
      <c r="P486" s="81">
        <v>43743.11148148148</v>
      </c>
      <c r="Q486" s="79" t="s">
        <v>502</v>
      </c>
      <c r="R486" s="82" t="s">
        <v>588</v>
      </c>
      <c r="S486" s="79" t="s">
        <v>614</v>
      </c>
      <c r="T486" s="79"/>
      <c r="U486" s="79"/>
      <c r="V486" s="82" t="s">
        <v>763</v>
      </c>
      <c r="W486" s="81">
        <v>43743.11148148148</v>
      </c>
      <c r="X486" s="82" t="s">
        <v>924</v>
      </c>
      <c r="Y486" s="79"/>
      <c r="Z486" s="79"/>
      <c r="AA486" s="85" t="s">
        <v>1100</v>
      </c>
      <c r="AB486" s="79"/>
      <c r="AC486" s="79" t="b">
        <v>0</v>
      </c>
      <c r="AD486" s="79">
        <v>0</v>
      </c>
      <c r="AE486" s="85" t="s">
        <v>1166</v>
      </c>
      <c r="AF486" s="79" t="b">
        <v>0</v>
      </c>
      <c r="AG486" s="79" t="s">
        <v>1217</v>
      </c>
      <c r="AH486" s="79"/>
      <c r="AI486" s="85" t="s">
        <v>1166</v>
      </c>
      <c r="AJ486" s="79" t="b">
        <v>0</v>
      </c>
      <c r="AK486" s="79">
        <v>2</v>
      </c>
      <c r="AL486" s="85" t="s">
        <v>1081</v>
      </c>
      <c r="AM486" s="79" t="s">
        <v>1232</v>
      </c>
      <c r="AN486" s="79" t="b">
        <v>0</v>
      </c>
      <c r="AO486" s="85" t="s">
        <v>1081</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1</v>
      </c>
      <c r="BC486" s="78" t="str">
        <f>REPLACE(INDEX(GroupVertices[Group],MATCH(Edges[[#This Row],[Vertex 2]],GroupVertices[Vertex],0)),1,1,"")</f>
        <v>3</v>
      </c>
      <c r="BD486" s="48">
        <v>0</v>
      </c>
      <c r="BE486" s="49">
        <v>0</v>
      </c>
      <c r="BF486" s="48">
        <v>0</v>
      </c>
      <c r="BG486" s="49">
        <v>0</v>
      </c>
      <c r="BH486" s="48">
        <v>0</v>
      </c>
      <c r="BI486" s="49">
        <v>0</v>
      </c>
      <c r="BJ486" s="48">
        <v>13</v>
      </c>
      <c r="BK486" s="49">
        <v>100</v>
      </c>
      <c r="BL486" s="48">
        <v>13</v>
      </c>
    </row>
    <row r="487" spans="1:64" ht="15">
      <c r="A487" s="64" t="s">
        <v>314</v>
      </c>
      <c r="B487" s="64" t="s">
        <v>313</v>
      </c>
      <c r="C487" s="65" t="s">
        <v>3919</v>
      </c>
      <c r="D487" s="66">
        <v>10</v>
      </c>
      <c r="E487" s="67" t="s">
        <v>136</v>
      </c>
      <c r="F487" s="68">
        <v>12</v>
      </c>
      <c r="G487" s="65"/>
      <c r="H487" s="69"/>
      <c r="I487" s="70"/>
      <c r="J487" s="70"/>
      <c r="K487" s="34" t="s">
        <v>66</v>
      </c>
      <c r="L487" s="77">
        <v>487</v>
      </c>
      <c r="M487" s="77"/>
      <c r="N487" s="72"/>
      <c r="O487" s="79" t="s">
        <v>419</v>
      </c>
      <c r="P487" s="81">
        <v>43743.11150462963</v>
      </c>
      <c r="Q487" s="79" t="s">
        <v>544</v>
      </c>
      <c r="R487" s="82" t="s">
        <v>594</v>
      </c>
      <c r="S487" s="79" t="s">
        <v>614</v>
      </c>
      <c r="T487" s="79"/>
      <c r="U487" s="79"/>
      <c r="V487" s="82" t="s">
        <v>763</v>
      </c>
      <c r="W487" s="81">
        <v>43743.11150462963</v>
      </c>
      <c r="X487" s="82" t="s">
        <v>925</v>
      </c>
      <c r="Y487" s="79"/>
      <c r="Z487" s="79"/>
      <c r="AA487" s="85" t="s">
        <v>1101</v>
      </c>
      <c r="AB487" s="79"/>
      <c r="AC487" s="79" t="b">
        <v>0</v>
      </c>
      <c r="AD487" s="79">
        <v>0</v>
      </c>
      <c r="AE487" s="85" t="s">
        <v>1166</v>
      </c>
      <c r="AF487" s="79" t="b">
        <v>0</v>
      </c>
      <c r="AG487" s="79" t="s">
        <v>1217</v>
      </c>
      <c r="AH487" s="79"/>
      <c r="AI487" s="85" t="s">
        <v>1166</v>
      </c>
      <c r="AJ487" s="79" t="b">
        <v>0</v>
      </c>
      <c r="AK487" s="79">
        <v>1</v>
      </c>
      <c r="AL487" s="85" t="s">
        <v>1080</v>
      </c>
      <c r="AM487" s="79" t="s">
        <v>1232</v>
      </c>
      <c r="AN487" s="79" t="b">
        <v>0</v>
      </c>
      <c r="AO487" s="85" t="s">
        <v>1080</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1</v>
      </c>
      <c r="BC487" s="78" t="str">
        <f>REPLACE(INDEX(GroupVertices[Group],MATCH(Edges[[#This Row],[Vertex 2]],GroupVertices[Vertex],0)),1,1,"")</f>
        <v>3</v>
      </c>
      <c r="BD487" s="48">
        <v>0</v>
      </c>
      <c r="BE487" s="49">
        <v>0</v>
      </c>
      <c r="BF487" s="48">
        <v>0</v>
      </c>
      <c r="BG487" s="49">
        <v>0</v>
      </c>
      <c r="BH487" s="48">
        <v>0</v>
      </c>
      <c r="BI487" s="49">
        <v>0</v>
      </c>
      <c r="BJ487" s="48">
        <v>13</v>
      </c>
      <c r="BK487" s="49">
        <v>100</v>
      </c>
      <c r="BL487" s="48">
        <v>13</v>
      </c>
    </row>
    <row r="488" spans="1:64" ht="15">
      <c r="A488" s="64" t="s">
        <v>314</v>
      </c>
      <c r="B488" s="64" t="s">
        <v>313</v>
      </c>
      <c r="C488" s="65" t="s">
        <v>3918</v>
      </c>
      <c r="D488" s="66">
        <v>8.25</v>
      </c>
      <c r="E488" s="67" t="s">
        <v>136</v>
      </c>
      <c r="F488" s="68">
        <v>17.75</v>
      </c>
      <c r="G488" s="65"/>
      <c r="H488" s="69"/>
      <c r="I488" s="70"/>
      <c r="J488" s="70"/>
      <c r="K488" s="34" t="s">
        <v>66</v>
      </c>
      <c r="L488" s="77">
        <v>488</v>
      </c>
      <c r="M488" s="77"/>
      <c r="N488" s="72"/>
      <c r="O488" s="79" t="s">
        <v>420</v>
      </c>
      <c r="P488" s="81">
        <v>43743.116377314815</v>
      </c>
      <c r="Q488" s="79" t="s">
        <v>543</v>
      </c>
      <c r="R488" s="79"/>
      <c r="S488" s="79"/>
      <c r="T488" s="79" t="s">
        <v>642</v>
      </c>
      <c r="U488" s="79"/>
      <c r="V488" s="82" t="s">
        <v>763</v>
      </c>
      <c r="W488" s="81">
        <v>43743.116377314815</v>
      </c>
      <c r="X488" s="82" t="s">
        <v>919</v>
      </c>
      <c r="Y488" s="79"/>
      <c r="Z488" s="79"/>
      <c r="AA488" s="85" t="s">
        <v>1095</v>
      </c>
      <c r="AB488" s="85" t="s">
        <v>1159</v>
      </c>
      <c r="AC488" s="79" t="b">
        <v>0</v>
      </c>
      <c r="AD488" s="79">
        <v>0</v>
      </c>
      <c r="AE488" s="85" t="s">
        <v>1204</v>
      </c>
      <c r="AF488" s="79" t="b">
        <v>0</v>
      </c>
      <c r="AG488" s="79" t="s">
        <v>1216</v>
      </c>
      <c r="AH488" s="79"/>
      <c r="AI488" s="85" t="s">
        <v>1166</v>
      </c>
      <c r="AJ488" s="79" t="b">
        <v>0</v>
      </c>
      <c r="AK488" s="79">
        <v>0</v>
      </c>
      <c r="AL488" s="85" t="s">
        <v>1166</v>
      </c>
      <c r="AM488" s="79" t="s">
        <v>1232</v>
      </c>
      <c r="AN488" s="79" t="b">
        <v>0</v>
      </c>
      <c r="AO488" s="85" t="s">
        <v>1159</v>
      </c>
      <c r="AP488" s="79" t="s">
        <v>176</v>
      </c>
      <c r="AQ488" s="79">
        <v>0</v>
      </c>
      <c r="AR488" s="79">
        <v>0</v>
      </c>
      <c r="AS488" s="79"/>
      <c r="AT488" s="79"/>
      <c r="AU488" s="79"/>
      <c r="AV488" s="79"/>
      <c r="AW488" s="79"/>
      <c r="AX488" s="79"/>
      <c r="AY488" s="79"/>
      <c r="AZ488" s="79"/>
      <c r="BA488">
        <v>4</v>
      </c>
      <c r="BB488" s="78" t="str">
        <f>REPLACE(INDEX(GroupVertices[Group],MATCH(Edges[[#This Row],[Vertex 1]],GroupVertices[Vertex],0)),1,1,"")</f>
        <v>1</v>
      </c>
      <c r="BC488" s="78" t="str">
        <f>REPLACE(INDEX(GroupVertices[Group],MATCH(Edges[[#This Row],[Vertex 2]],GroupVertices[Vertex],0)),1,1,"")</f>
        <v>3</v>
      </c>
      <c r="BD488" s="48"/>
      <c r="BE488" s="49"/>
      <c r="BF488" s="48"/>
      <c r="BG488" s="49"/>
      <c r="BH488" s="48"/>
      <c r="BI488" s="49"/>
      <c r="BJ488" s="48"/>
      <c r="BK488" s="49"/>
      <c r="BL488" s="48"/>
    </row>
    <row r="489" spans="1:64" ht="15">
      <c r="A489" s="64" t="s">
        <v>314</v>
      </c>
      <c r="B489" s="64" t="s">
        <v>313</v>
      </c>
      <c r="C489" s="65" t="s">
        <v>3919</v>
      </c>
      <c r="D489" s="66">
        <v>10</v>
      </c>
      <c r="E489" s="67" t="s">
        <v>136</v>
      </c>
      <c r="F489" s="68">
        <v>12</v>
      </c>
      <c r="G489" s="65"/>
      <c r="H489" s="69"/>
      <c r="I489" s="70"/>
      <c r="J489" s="70"/>
      <c r="K489" s="34" t="s">
        <v>66</v>
      </c>
      <c r="L489" s="77">
        <v>489</v>
      </c>
      <c r="M489" s="77"/>
      <c r="N489" s="72"/>
      <c r="O489" s="79" t="s">
        <v>419</v>
      </c>
      <c r="P489" s="81">
        <v>43745.183969907404</v>
      </c>
      <c r="Q489" s="79" t="s">
        <v>545</v>
      </c>
      <c r="R489" s="82" t="s">
        <v>597</v>
      </c>
      <c r="S489" s="79" t="s">
        <v>614</v>
      </c>
      <c r="T489" s="79"/>
      <c r="U489" s="79"/>
      <c r="V489" s="82" t="s">
        <v>763</v>
      </c>
      <c r="W489" s="81">
        <v>43745.183969907404</v>
      </c>
      <c r="X489" s="82" t="s">
        <v>921</v>
      </c>
      <c r="Y489" s="79"/>
      <c r="Z489" s="79"/>
      <c r="AA489" s="85" t="s">
        <v>1097</v>
      </c>
      <c r="AB489" s="79"/>
      <c r="AC489" s="79" t="b">
        <v>0</v>
      </c>
      <c r="AD489" s="79">
        <v>0</v>
      </c>
      <c r="AE489" s="85" t="s">
        <v>1166</v>
      </c>
      <c r="AF489" s="79" t="b">
        <v>0</v>
      </c>
      <c r="AG489" s="79" t="s">
        <v>1217</v>
      </c>
      <c r="AH489" s="79"/>
      <c r="AI489" s="85" t="s">
        <v>1166</v>
      </c>
      <c r="AJ489" s="79" t="b">
        <v>0</v>
      </c>
      <c r="AK489" s="79">
        <v>1</v>
      </c>
      <c r="AL489" s="85" t="s">
        <v>1098</v>
      </c>
      <c r="AM489" s="79" t="s">
        <v>1232</v>
      </c>
      <c r="AN489" s="79" t="b">
        <v>0</v>
      </c>
      <c r="AO489" s="85" t="s">
        <v>1098</v>
      </c>
      <c r="AP489" s="79" t="s">
        <v>176</v>
      </c>
      <c r="AQ489" s="79">
        <v>0</v>
      </c>
      <c r="AR489" s="79">
        <v>0</v>
      </c>
      <c r="AS489" s="79"/>
      <c r="AT489" s="79"/>
      <c r="AU489" s="79"/>
      <c r="AV489" s="79"/>
      <c r="AW489" s="79"/>
      <c r="AX489" s="79"/>
      <c r="AY489" s="79"/>
      <c r="AZ489" s="79"/>
      <c r="BA489">
        <v>7</v>
      </c>
      <c r="BB489" s="78" t="str">
        <f>REPLACE(INDEX(GroupVertices[Group],MATCH(Edges[[#This Row],[Vertex 1]],GroupVertices[Vertex],0)),1,1,"")</f>
        <v>1</v>
      </c>
      <c r="BC489" s="78" t="str">
        <f>REPLACE(INDEX(GroupVertices[Group],MATCH(Edges[[#This Row],[Vertex 2]],GroupVertices[Vertex],0)),1,1,"")</f>
        <v>3</v>
      </c>
      <c r="BD489" s="48"/>
      <c r="BE489" s="49"/>
      <c r="BF489" s="48"/>
      <c r="BG489" s="49"/>
      <c r="BH489" s="48"/>
      <c r="BI489" s="49"/>
      <c r="BJ489" s="48"/>
      <c r="BK489" s="49"/>
      <c r="BL489" s="48"/>
    </row>
    <row r="490" spans="1:64" ht="15">
      <c r="A490" s="64" t="s">
        <v>314</v>
      </c>
      <c r="B490" s="64" t="s">
        <v>313</v>
      </c>
      <c r="C490" s="65" t="s">
        <v>3918</v>
      </c>
      <c r="D490" s="66">
        <v>8.25</v>
      </c>
      <c r="E490" s="67" t="s">
        <v>136</v>
      </c>
      <c r="F490" s="68">
        <v>17.75</v>
      </c>
      <c r="G490" s="65"/>
      <c r="H490" s="69"/>
      <c r="I490" s="70"/>
      <c r="J490" s="70"/>
      <c r="K490" s="34" t="s">
        <v>66</v>
      </c>
      <c r="L490" s="77">
        <v>490</v>
      </c>
      <c r="M490" s="77"/>
      <c r="N490" s="72"/>
      <c r="O490" s="79" t="s">
        <v>420</v>
      </c>
      <c r="P490" s="81">
        <v>43745.19212962963</v>
      </c>
      <c r="Q490" s="79" t="s">
        <v>547</v>
      </c>
      <c r="R490" s="79"/>
      <c r="S490" s="79"/>
      <c r="T490" s="79" t="s">
        <v>644</v>
      </c>
      <c r="U490" s="79"/>
      <c r="V490" s="82" t="s">
        <v>763</v>
      </c>
      <c r="W490" s="81">
        <v>43745.19212962963</v>
      </c>
      <c r="X490" s="82" t="s">
        <v>923</v>
      </c>
      <c r="Y490" s="79"/>
      <c r="Z490" s="79"/>
      <c r="AA490" s="85" t="s">
        <v>1099</v>
      </c>
      <c r="AB490" s="85" t="s">
        <v>1098</v>
      </c>
      <c r="AC490" s="79" t="b">
        <v>0</v>
      </c>
      <c r="AD490" s="79">
        <v>0</v>
      </c>
      <c r="AE490" s="85" t="s">
        <v>1204</v>
      </c>
      <c r="AF490" s="79" t="b">
        <v>0</v>
      </c>
      <c r="AG490" s="79" t="s">
        <v>1219</v>
      </c>
      <c r="AH490" s="79"/>
      <c r="AI490" s="85" t="s">
        <v>1166</v>
      </c>
      <c r="AJ490" s="79" t="b">
        <v>0</v>
      </c>
      <c r="AK490" s="79">
        <v>0</v>
      </c>
      <c r="AL490" s="85" t="s">
        <v>1166</v>
      </c>
      <c r="AM490" s="79" t="s">
        <v>1232</v>
      </c>
      <c r="AN490" s="79" t="b">
        <v>0</v>
      </c>
      <c r="AO490" s="85" t="s">
        <v>1098</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1</v>
      </c>
      <c r="BC490" s="78" t="str">
        <f>REPLACE(INDEX(GroupVertices[Group],MATCH(Edges[[#This Row],[Vertex 2]],GroupVertices[Vertex],0)),1,1,"")</f>
        <v>3</v>
      </c>
      <c r="BD490" s="48"/>
      <c r="BE490" s="49"/>
      <c r="BF490" s="48"/>
      <c r="BG490" s="49"/>
      <c r="BH490" s="48"/>
      <c r="BI490" s="49"/>
      <c r="BJ490" s="48"/>
      <c r="BK490" s="49"/>
      <c r="BL490" s="48"/>
    </row>
    <row r="491" spans="1:64" ht="15">
      <c r="A491" s="64" t="s">
        <v>314</v>
      </c>
      <c r="B491" s="64" t="s">
        <v>313</v>
      </c>
      <c r="C491" s="65" t="s">
        <v>3919</v>
      </c>
      <c r="D491" s="66">
        <v>10</v>
      </c>
      <c r="E491" s="67" t="s">
        <v>136</v>
      </c>
      <c r="F491" s="68">
        <v>12</v>
      </c>
      <c r="G491" s="65"/>
      <c r="H491" s="69"/>
      <c r="I491" s="70"/>
      <c r="J491" s="70"/>
      <c r="K491" s="34" t="s">
        <v>66</v>
      </c>
      <c r="L491" s="77">
        <v>491</v>
      </c>
      <c r="M491" s="77"/>
      <c r="N491" s="72"/>
      <c r="O491" s="79" t="s">
        <v>419</v>
      </c>
      <c r="P491" s="81">
        <v>43745.702465277776</v>
      </c>
      <c r="Q491" s="79" t="s">
        <v>502</v>
      </c>
      <c r="R491" s="82" t="s">
        <v>588</v>
      </c>
      <c r="S491" s="79" t="s">
        <v>614</v>
      </c>
      <c r="T491" s="79"/>
      <c r="U491" s="79"/>
      <c r="V491" s="82" t="s">
        <v>763</v>
      </c>
      <c r="W491" s="81">
        <v>43745.702465277776</v>
      </c>
      <c r="X491" s="82" t="s">
        <v>926</v>
      </c>
      <c r="Y491" s="79"/>
      <c r="Z491" s="79"/>
      <c r="AA491" s="85" t="s">
        <v>1102</v>
      </c>
      <c r="AB491" s="79"/>
      <c r="AC491" s="79" t="b">
        <v>0</v>
      </c>
      <c r="AD491" s="79">
        <v>0</v>
      </c>
      <c r="AE491" s="85" t="s">
        <v>1166</v>
      </c>
      <c r="AF491" s="79" t="b">
        <v>0</v>
      </c>
      <c r="AG491" s="79" t="s">
        <v>1217</v>
      </c>
      <c r="AH491" s="79"/>
      <c r="AI491" s="85" t="s">
        <v>1166</v>
      </c>
      <c r="AJ491" s="79" t="b">
        <v>0</v>
      </c>
      <c r="AK491" s="79">
        <v>1</v>
      </c>
      <c r="AL491" s="85" t="s">
        <v>1083</v>
      </c>
      <c r="AM491" s="79" t="s">
        <v>1232</v>
      </c>
      <c r="AN491" s="79" t="b">
        <v>0</v>
      </c>
      <c r="AO491" s="85" t="s">
        <v>1083</v>
      </c>
      <c r="AP491" s="79" t="s">
        <v>176</v>
      </c>
      <c r="AQ491" s="79">
        <v>0</v>
      </c>
      <c r="AR491" s="79">
        <v>0</v>
      </c>
      <c r="AS491" s="79"/>
      <c r="AT491" s="79"/>
      <c r="AU491" s="79"/>
      <c r="AV491" s="79"/>
      <c r="AW491" s="79"/>
      <c r="AX491" s="79"/>
      <c r="AY491" s="79"/>
      <c r="AZ491" s="79"/>
      <c r="BA491">
        <v>7</v>
      </c>
      <c r="BB491" s="78" t="str">
        <f>REPLACE(INDEX(GroupVertices[Group],MATCH(Edges[[#This Row],[Vertex 1]],GroupVertices[Vertex],0)),1,1,"")</f>
        <v>1</v>
      </c>
      <c r="BC491" s="78" t="str">
        <f>REPLACE(INDEX(GroupVertices[Group],MATCH(Edges[[#This Row],[Vertex 2]],GroupVertices[Vertex],0)),1,1,"")</f>
        <v>3</v>
      </c>
      <c r="BD491" s="48">
        <v>0</v>
      </c>
      <c r="BE491" s="49">
        <v>0</v>
      </c>
      <c r="BF491" s="48">
        <v>0</v>
      </c>
      <c r="BG491" s="49">
        <v>0</v>
      </c>
      <c r="BH491" s="48">
        <v>0</v>
      </c>
      <c r="BI491" s="49">
        <v>0</v>
      </c>
      <c r="BJ491" s="48">
        <v>13</v>
      </c>
      <c r="BK491" s="49">
        <v>100</v>
      </c>
      <c r="BL491" s="48">
        <v>13</v>
      </c>
    </row>
    <row r="492" spans="1:64" ht="15">
      <c r="A492" s="64" t="s">
        <v>314</v>
      </c>
      <c r="B492" s="64" t="s">
        <v>313</v>
      </c>
      <c r="C492" s="65" t="s">
        <v>3919</v>
      </c>
      <c r="D492" s="66">
        <v>10</v>
      </c>
      <c r="E492" s="67" t="s">
        <v>136</v>
      </c>
      <c r="F492" s="68">
        <v>12</v>
      </c>
      <c r="G492" s="65"/>
      <c r="H492" s="69"/>
      <c r="I492" s="70"/>
      <c r="J492" s="70"/>
      <c r="K492" s="34" t="s">
        <v>66</v>
      </c>
      <c r="L492" s="77">
        <v>492</v>
      </c>
      <c r="M492" s="77"/>
      <c r="N492" s="72"/>
      <c r="O492" s="79" t="s">
        <v>419</v>
      </c>
      <c r="P492" s="81">
        <v>43745.702523148146</v>
      </c>
      <c r="Q492" s="79" t="s">
        <v>544</v>
      </c>
      <c r="R492" s="82" t="s">
        <v>594</v>
      </c>
      <c r="S492" s="79" t="s">
        <v>614</v>
      </c>
      <c r="T492" s="79"/>
      <c r="U492" s="79"/>
      <c r="V492" s="82" t="s">
        <v>763</v>
      </c>
      <c r="W492" s="81">
        <v>43745.702523148146</v>
      </c>
      <c r="X492" s="82" t="s">
        <v>927</v>
      </c>
      <c r="Y492" s="79"/>
      <c r="Z492" s="79"/>
      <c r="AA492" s="85" t="s">
        <v>1103</v>
      </c>
      <c r="AB492" s="79"/>
      <c r="AC492" s="79" t="b">
        <v>0</v>
      </c>
      <c r="AD492" s="79">
        <v>0</v>
      </c>
      <c r="AE492" s="85" t="s">
        <v>1166</v>
      </c>
      <c r="AF492" s="79" t="b">
        <v>0</v>
      </c>
      <c r="AG492" s="79" t="s">
        <v>1217</v>
      </c>
      <c r="AH492" s="79"/>
      <c r="AI492" s="85" t="s">
        <v>1166</v>
      </c>
      <c r="AJ492" s="79" t="b">
        <v>0</v>
      </c>
      <c r="AK492" s="79">
        <v>1</v>
      </c>
      <c r="AL492" s="85" t="s">
        <v>1082</v>
      </c>
      <c r="AM492" s="79" t="s">
        <v>1232</v>
      </c>
      <c r="AN492" s="79" t="b">
        <v>0</v>
      </c>
      <c r="AO492" s="85" t="s">
        <v>1082</v>
      </c>
      <c r="AP492" s="79" t="s">
        <v>176</v>
      </c>
      <c r="AQ492" s="79">
        <v>0</v>
      </c>
      <c r="AR492" s="79">
        <v>0</v>
      </c>
      <c r="AS492" s="79"/>
      <c r="AT492" s="79"/>
      <c r="AU492" s="79"/>
      <c r="AV492" s="79"/>
      <c r="AW492" s="79"/>
      <c r="AX492" s="79"/>
      <c r="AY492" s="79"/>
      <c r="AZ492" s="79"/>
      <c r="BA492">
        <v>7</v>
      </c>
      <c r="BB492" s="78" t="str">
        <f>REPLACE(INDEX(GroupVertices[Group],MATCH(Edges[[#This Row],[Vertex 1]],GroupVertices[Vertex],0)),1,1,"")</f>
        <v>1</v>
      </c>
      <c r="BC492" s="78" t="str">
        <f>REPLACE(INDEX(GroupVertices[Group],MATCH(Edges[[#This Row],[Vertex 2]],GroupVertices[Vertex],0)),1,1,"")</f>
        <v>3</v>
      </c>
      <c r="BD492" s="48">
        <v>0</v>
      </c>
      <c r="BE492" s="49">
        <v>0</v>
      </c>
      <c r="BF492" s="48">
        <v>0</v>
      </c>
      <c r="BG492" s="49">
        <v>0</v>
      </c>
      <c r="BH492" s="48">
        <v>0</v>
      </c>
      <c r="BI492" s="49">
        <v>0</v>
      </c>
      <c r="BJ492" s="48">
        <v>13</v>
      </c>
      <c r="BK492" s="49">
        <v>100</v>
      </c>
      <c r="BL492" s="48">
        <v>13</v>
      </c>
    </row>
    <row r="493" spans="1:64" ht="15">
      <c r="A493" s="64" t="s">
        <v>314</v>
      </c>
      <c r="B493" s="64" t="s">
        <v>313</v>
      </c>
      <c r="C493" s="65" t="s">
        <v>3919</v>
      </c>
      <c r="D493" s="66">
        <v>10</v>
      </c>
      <c r="E493" s="67" t="s">
        <v>136</v>
      </c>
      <c r="F493" s="68">
        <v>12</v>
      </c>
      <c r="G493" s="65"/>
      <c r="H493" s="69"/>
      <c r="I493" s="70"/>
      <c r="J493" s="70"/>
      <c r="K493" s="34" t="s">
        <v>66</v>
      </c>
      <c r="L493" s="77">
        <v>493</v>
      </c>
      <c r="M493" s="77"/>
      <c r="N493" s="72"/>
      <c r="O493" s="79" t="s">
        <v>419</v>
      </c>
      <c r="P493" s="81">
        <v>43745.70255787037</v>
      </c>
      <c r="Q493" s="79" t="s">
        <v>548</v>
      </c>
      <c r="R493" s="82" t="s">
        <v>598</v>
      </c>
      <c r="S493" s="79" t="s">
        <v>614</v>
      </c>
      <c r="T493" s="79"/>
      <c r="U493" s="79"/>
      <c r="V493" s="82" t="s">
        <v>763</v>
      </c>
      <c r="W493" s="81">
        <v>43745.70255787037</v>
      </c>
      <c r="X493" s="82" t="s">
        <v>928</v>
      </c>
      <c r="Y493" s="79"/>
      <c r="Z493" s="79"/>
      <c r="AA493" s="85" t="s">
        <v>1104</v>
      </c>
      <c r="AB493" s="79"/>
      <c r="AC493" s="79" t="b">
        <v>0</v>
      </c>
      <c r="AD493" s="79">
        <v>0</v>
      </c>
      <c r="AE493" s="85" t="s">
        <v>1166</v>
      </c>
      <c r="AF493" s="79" t="b">
        <v>0</v>
      </c>
      <c r="AG493" s="79" t="s">
        <v>1217</v>
      </c>
      <c r="AH493" s="79"/>
      <c r="AI493" s="85" t="s">
        <v>1166</v>
      </c>
      <c r="AJ493" s="79" t="b">
        <v>0</v>
      </c>
      <c r="AK493" s="79">
        <v>1</v>
      </c>
      <c r="AL493" s="85" t="s">
        <v>1108</v>
      </c>
      <c r="AM493" s="79" t="s">
        <v>1232</v>
      </c>
      <c r="AN493" s="79" t="b">
        <v>0</v>
      </c>
      <c r="AO493" s="85" t="s">
        <v>1108</v>
      </c>
      <c r="AP493" s="79" t="s">
        <v>176</v>
      </c>
      <c r="AQ493" s="79">
        <v>0</v>
      </c>
      <c r="AR493" s="79">
        <v>0</v>
      </c>
      <c r="AS493" s="79"/>
      <c r="AT493" s="79"/>
      <c r="AU493" s="79"/>
      <c r="AV493" s="79"/>
      <c r="AW493" s="79"/>
      <c r="AX493" s="79"/>
      <c r="AY493" s="79"/>
      <c r="AZ493" s="79"/>
      <c r="BA493">
        <v>7</v>
      </c>
      <c r="BB493" s="78" t="str">
        <f>REPLACE(INDEX(GroupVertices[Group],MATCH(Edges[[#This Row],[Vertex 1]],GroupVertices[Vertex],0)),1,1,"")</f>
        <v>1</v>
      </c>
      <c r="BC493" s="78" t="str">
        <f>REPLACE(INDEX(GroupVertices[Group],MATCH(Edges[[#This Row],[Vertex 2]],GroupVertices[Vertex],0)),1,1,"")</f>
        <v>3</v>
      </c>
      <c r="BD493" s="48"/>
      <c r="BE493" s="49"/>
      <c r="BF493" s="48"/>
      <c r="BG493" s="49"/>
      <c r="BH493" s="48"/>
      <c r="BI493" s="49"/>
      <c r="BJ493" s="48"/>
      <c r="BK493" s="49"/>
      <c r="BL493" s="48"/>
    </row>
    <row r="494" spans="1:64" ht="15">
      <c r="A494" s="64" t="s">
        <v>314</v>
      </c>
      <c r="B494" s="64" t="s">
        <v>313</v>
      </c>
      <c r="C494" s="65" t="s">
        <v>3918</v>
      </c>
      <c r="D494" s="66">
        <v>8.25</v>
      </c>
      <c r="E494" s="67" t="s">
        <v>136</v>
      </c>
      <c r="F494" s="68">
        <v>17.75</v>
      </c>
      <c r="G494" s="65"/>
      <c r="H494" s="69"/>
      <c r="I494" s="70"/>
      <c r="J494" s="70"/>
      <c r="K494" s="34" t="s">
        <v>66</v>
      </c>
      <c r="L494" s="77">
        <v>494</v>
      </c>
      <c r="M494" s="77"/>
      <c r="N494" s="72"/>
      <c r="O494" s="79" t="s">
        <v>420</v>
      </c>
      <c r="P494" s="81">
        <v>43745.704884259256</v>
      </c>
      <c r="Q494" s="79" t="s">
        <v>550</v>
      </c>
      <c r="R494" s="79"/>
      <c r="S494" s="79"/>
      <c r="T494" s="79" t="s">
        <v>645</v>
      </c>
      <c r="U494" s="79"/>
      <c r="V494" s="82" t="s">
        <v>763</v>
      </c>
      <c r="W494" s="81">
        <v>43745.704884259256</v>
      </c>
      <c r="X494" s="82" t="s">
        <v>930</v>
      </c>
      <c r="Y494" s="79"/>
      <c r="Z494" s="79"/>
      <c r="AA494" s="85" t="s">
        <v>1106</v>
      </c>
      <c r="AB494" s="85" t="s">
        <v>1108</v>
      </c>
      <c r="AC494" s="79" t="b">
        <v>0</v>
      </c>
      <c r="AD494" s="79">
        <v>0</v>
      </c>
      <c r="AE494" s="85" t="s">
        <v>1204</v>
      </c>
      <c r="AF494" s="79" t="b">
        <v>0</v>
      </c>
      <c r="AG494" s="79" t="s">
        <v>1219</v>
      </c>
      <c r="AH494" s="79"/>
      <c r="AI494" s="85" t="s">
        <v>1166</v>
      </c>
      <c r="AJ494" s="79" t="b">
        <v>0</v>
      </c>
      <c r="AK494" s="79">
        <v>0</v>
      </c>
      <c r="AL494" s="85" t="s">
        <v>1166</v>
      </c>
      <c r="AM494" s="79" t="s">
        <v>1232</v>
      </c>
      <c r="AN494" s="79" t="b">
        <v>0</v>
      </c>
      <c r="AO494" s="85" t="s">
        <v>1108</v>
      </c>
      <c r="AP494" s="79" t="s">
        <v>176</v>
      </c>
      <c r="AQ494" s="79">
        <v>0</v>
      </c>
      <c r="AR494" s="79">
        <v>0</v>
      </c>
      <c r="AS494" s="79"/>
      <c r="AT494" s="79"/>
      <c r="AU494" s="79"/>
      <c r="AV494" s="79"/>
      <c r="AW494" s="79"/>
      <c r="AX494" s="79"/>
      <c r="AY494" s="79"/>
      <c r="AZ494" s="79"/>
      <c r="BA494">
        <v>4</v>
      </c>
      <c r="BB494" s="78" t="str">
        <f>REPLACE(INDEX(GroupVertices[Group],MATCH(Edges[[#This Row],[Vertex 1]],GroupVertices[Vertex],0)),1,1,"")</f>
        <v>1</v>
      </c>
      <c r="BC494" s="78" t="str">
        <f>REPLACE(INDEX(GroupVertices[Group],MATCH(Edges[[#This Row],[Vertex 2]],GroupVertices[Vertex],0)),1,1,"")</f>
        <v>3</v>
      </c>
      <c r="BD494" s="48"/>
      <c r="BE494" s="49"/>
      <c r="BF494" s="48"/>
      <c r="BG494" s="49"/>
      <c r="BH494" s="48"/>
      <c r="BI494" s="49"/>
      <c r="BJ494" s="48"/>
      <c r="BK494" s="49"/>
      <c r="BL494" s="48"/>
    </row>
    <row r="495" spans="1:64" ht="15">
      <c r="A495" s="64" t="s">
        <v>314</v>
      </c>
      <c r="B495" s="64" t="s">
        <v>332</v>
      </c>
      <c r="C495" s="65" t="s">
        <v>3919</v>
      </c>
      <c r="D495" s="66">
        <v>10</v>
      </c>
      <c r="E495" s="67" t="s">
        <v>136</v>
      </c>
      <c r="F495" s="68">
        <v>12</v>
      </c>
      <c r="G495" s="65"/>
      <c r="H495" s="69"/>
      <c r="I495" s="70"/>
      <c r="J495" s="70"/>
      <c r="K495" s="34" t="s">
        <v>65</v>
      </c>
      <c r="L495" s="77">
        <v>495</v>
      </c>
      <c r="M495" s="77"/>
      <c r="N495" s="72"/>
      <c r="O495" s="79" t="s">
        <v>419</v>
      </c>
      <c r="P495" s="81">
        <v>43733.73273148148</v>
      </c>
      <c r="Q495" s="79" t="s">
        <v>537</v>
      </c>
      <c r="R495" s="82" t="s">
        <v>595</v>
      </c>
      <c r="S495" s="79" t="s">
        <v>614</v>
      </c>
      <c r="T495" s="79"/>
      <c r="U495" s="79"/>
      <c r="V495" s="82" t="s">
        <v>763</v>
      </c>
      <c r="W495" s="81">
        <v>43733.73273148148</v>
      </c>
      <c r="X495" s="82" t="s">
        <v>912</v>
      </c>
      <c r="Y495" s="79"/>
      <c r="Z495" s="79"/>
      <c r="AA495" s="85" t="s">
        <v>1088</v>
      </c>
      <c r="AB495" s="79"/>
      <c r="AC495" s="79" t="b">
        <v>0</v>
      </c>
      <c r="AD495" s="79">
        <v>0</v>
      </c>
      <c r="AE495" s="85" t="s">
        <v>1166</v>
      </c>
      <c r="AF495" s="79" t="b">
        <v>0</v>
      </c>
      <c r="AG495" s="79" t="s">
        <v>1217</v>
      </c>
      <c r="AH495" s="79"/>
      <c r="AI495" s="85" t="s">
        <v>1166</v>
      </c>
      <c r="AJ495" s="79" t="b">
        <v>0</v>
      </c>
      <c r="AK495" s="79">
        <v>2</v>
      </c>
      <c r="AL495" s="85" t="s">
        <v>1084</v>
      </c>
      <c r="AM495" s="79" t="s">
        <v>1232</v>
      </c>
      <c r="AN495" s="79" t="b">
        <v>0</v>
      </c>
      <c r="AO495" s="85" t="s">
        <v>1084</v>
      </c>
      <c r="AP495" s="79" t="s">
        <v>176</v>
      </c>
      <c r="AQ495" s="79">
        <v>0</v>
      </c>
      <c r="AR495" s="79">
        <v>0</v>
      </c>
      <c r="AS495" s="79"/>
      <c r="AT495" s="79"/>
      <c r="AU495" s="79"/>
      <c r="AV495" s="79"/>
      <c r="AW495" s="79"/>
      <c r="AX495" s="79"/>
      <c r="AY495" s="79"/>
      <c r="AZ495" s="79"/>
      <c r="BA495">
        <v>12</v>
      </c>
      <c r="BB495" s="78" t="str">
        <f>REPLACE(INDEX(GroupVertices[Group],MATCH(Edges[[#This Row],[Vertex 1]],GroupVertices[Vertex],0)),1,1,"")</f>
        <v>1</v>
      </c>
      <c r="BC495" s="78" t="str">
        <f>REPLACE(INDEX(GroupVertices[Group],MATCH(Edges[[#This Row],[Vertex 2]],GroupVertices[Vertex],0)),1,1,"")</f>
        <v>4</v>
      </c>
      <c r="BD495" s="48"/>
      <c r="BE495" s="49"/>
      <c r="BF495" s="48"/>
      <c r="BG495" s="49"/>
      <c r="BH495" s="48"/>
      <c r="BI495" s="49"/>
      <c r="BJ495" s="48"/>
      <c r="BK495" s="49"/>
      <c r="BL495" s="48"/>
    </row>
    <row r="496" spans="1:64" ht="15">
      <c r="A496" s="64" t="s">
        <v>314</v>
      </c>
      <c r="B496" s="64" t="s">
        <v>332</v>
      </c>
      <c r="C496" s="65" t="s">
        <v>3919</v>
      </c>
      <c r="D496" s="66">
        <v>10</v>
      </c>
      <c r="E496" s="67" t="s">
        <v>136</v>
      </c>
      <c r="F496" s="68">
        <v>12</v>
      </c>
      <c r="G496" s="65"/>
      <c r="H496" s="69"/>
      <c r="I496" s="70"/>
      <c r="J496" s="70"/>
      <c r="K496" s="34" t="s">
        <v>65</v>
      </c>
      <c r="L496" s="77">
        <v>496</v>
      </c>
      <c r="M496" s="77"/>
      <c r="N496" s="72"/>
      <c r="O496" s="79" t="s">
        <v>419</v>
      </c>
      <c r="P496" s="81">
        <v>43733.73641203704</v>
      </c>
      <c r="Q496" s="79" t="s">
        <v>536</v>
      </c>
      <c r="R496" s="79"/>
      <c r="S496" s="79"/>
      <c r="T496" s="79" t="s">
        <v>639</v>
      </c>
      <c r="U496" s="79"/>
      <c r="V496" s="82" t="s">
        <v>763</v>
      </c>
      <c r="W496" s="81">
        <v>43733.73641203704</v>
      </c>
      <c r="X496" s="82" t="s">
        <v>910</v>
      </c>
      <c r="Y496" s="79"/>
      <c r="Z496" s="79"/>
      <c r="AA496" s="85" t="s">
        <v>1086</v>
      </c>
      <c r="AB496" s="85" t="s">
        <v>1084</v>
      </c>
      <c r="AC496" s="79" t="b">
        <v>0</v>
      </c>
      <c r="AD496" s="79">
        <v>0</v>
      </c>
      <c r="AE496" s="85" t="s">
        <v>1204</v>
      </c>
      <c r="AF496" s="79" t="b">
        <v>0</v>
      </c>
      <c r="AG496" s="79" t="s">
        <v>1216</v>
      </c>
      <c r="AH496" s="79"/>
      <c r="AI496" s="85" t="s">
        <v>1166</v>
      </c>
      <c r="AJ496" s="79" t="b">
        <v>0</v>
      </c>
      <c r="AK496" s="79">
        <v>0</v>
      </c>
      <c r="AL496" s="85" t="s">
        <v>1166</v>
      </c>
      <c r="AM496" s="79" t="s">
        <v>1232</v>
      </c>
      <c r="AN496" s="79" t="b">
        <v>0</v>
      </c>
      <c r="AO496" s="85" t="s">
        <v>1084</v>
      </c>
      <c r="AP496" s="79" t="s">
        <v>176</v>
      </c>
      <c r="AQ496" s="79">
        <v>0</v>
      </c>
      <c r="AR496" s="79">
        <v>0</v>
      </c>
      <c r="AS496" s="79"/>
      <c r="AT496" s="79"/>
      <c r="AU496" s="79"/>
      <c r="AV496" s="79"/>
      <c r="AW496" s="79"/>
      <c r="AX496" s="79"/>
      <c r="AY496" s="79"/>
      <c r="AZ496" s="79"/>
      <c r="BA496">
        <v>12</v>
      </c>
      <c r="BB496" s="78" t="str">
        <f>REPLACE(INDEX(GroupVertices[Group],MATCH(Edges[[#This Row],[Vertex 1]],GroupVertices[Vertex],0)),1,1,"")</f>
        <v>1</v>
      </c>
      <c r="BC496" s="78" t="str">
        <f>REPLACE(INDEX(GroupVertices[Group],MATCH(Edges[[#This Row],[Vertex 2]],GroupVertices[Vertex],0)),1,1,"")</f>
        <v>4</v>
      </c>
      <c r="BD496" s="48"/>
      <c r="BE496" s="49"/>
      <c r="BF496" s="48"/>
      <c r="BG496" s="49"/>
      <c r="BH496" s="48"/>
      <c r="BI496" s="49"/>
      <c r="BJ496" s="48"/>
      <c r="BK496" s="49"/>
      <c r="BL496" s="48"/>
    </row>
    <row r="497" spans="1:64" ht="15">
      <c r="A497" s="64" t="s">
        <v>314</v>
      </c>
      <c r="B497" s="64" t="s">
        <v>332</v>
      </c>
      <c r="C497" s="65" t="s">
        <v>3919</v>
      </c>
      <c r="D497" s="66">
        <v>10</v>
      </c>
      <c r="E497" s="67" t="s">
        <v>136</v>
      </c>
      <c r="F497" s="68">
        <v>12</v>
      </c>
      <c r="G497" s="65"/>
      <c r="H497" s="69"/>
      <c r="I497" s="70"/>
      <c r="J497" s="70"/>
      <c r="K497" s="34" t="s">
        <v>65</v>
      </c>
      <c r="L497" s="77">
        <v>497</v>
      </c>
      <c r="M497" s="77"/>
      <c r="N497" s="72"/>
      <c r="O497" s="79" t="s">
        <v>419</v>
      </c>
      <c r="P497" s="81">
        <v>43734.29577546296</v>
      </c>
      <c r="Q497" s="79" t="s">
        <v>542</v>
      </c>
      <c r="R497" s="82" t="s">
        <v>596</v>
      </c>
      <c r="S497" s="79" t="s">
        <v>614</v>
      </c>
      <c r="T497" s="79"/>
      <c r="U497" s="79"/>
      <c r="V497" s="82" t="s">
        <v>763</v>
      </c>
      <c r="W497" s="81">
        <v>43734.29577546296</v>
      </c>
      <c r="X497" s="82" t="s">
        <v>918</v>
      </c>
      <c r="Y497" s="79"/>
      <c r="Z497" s="79"/>
      <c r="AA497" s="85" t="s">
        <v>1094</v>
      </c>
      <c r="AB497" s="79"/>
      <c r="AC497" s="79" t="b">
        <v>0</v>
      </c>
      <c r="AD497" s="79">
        <v>0</v>
      </c>
      <c r="AE497" s="85" t="s">
        <v>1166</v>
      </c>
      <c r="AF497" s="79" t="b">
        <v>0</v>
      </c>
      <c r="AG497" s="79" t="s">
        <v>1216</v>
      </c>
      <c r="AH497" s="79"/>
      <c r="AI497" s="85" t="s">
        <v>1166</v>
      </c>
      <c r="AJ497" s="79" t="b">
        <v>0</v>
      </c>
      <c r="AK497" s="79">
        <v>2</v>
      </c>
      <c r="AL497" s="85" t="s">
        <v>1091</v>
      </c>
      <c r="AM497" s="79" t="s">
        <v>1232</v>
      </c>
      <c r="AN497" s="79" t="b">
        <v>0</v>
      </c>
      <c r="AO497" s="85" t="s">
        <v>1091</v>
      </c>
      <c r="AP497" s="79" t="s">
        <v>176</v>
      </c>
      <c r="AQ497" s="79">
        <v>0</v>
      </c>
      <c r="AR497" s="79">
        <v>0</v>
      </c>
      <c r="AS497" s="79"/>
      <c r="AT497" s="79"/>
      <c r="AU497" s="79"/>
      <c r="AV497" s="79"/>
      <c r="AW497" s="79"/>
      <c r="AX497" s="79"/>
      <c r="AY497" s="79"/>
      <c r="AZ497" s="79"/>
      <c r="BA497">
        <v>12</v>
      </c>
      <c r="BB497" s="78" t="str">
        <f>REPLACE(INDEX(GroupVertices[Group],MATCH(Edges[[#This Row],[Vertex 1]],GroupVertices[Vertex],0)),1,1,"")</f>
        <v>1</v>
      </c>
      <c r="BC497" s="78" t="str">
        <f>REPLACE(INDEX(GroupVertices[Group],MATCH(Edges[[#This Row],[Vertex 2]],GroupVertices[Vertex],0)),1,1,"")</f>
        <v>4</v>
      </c>
      <c r="BD497" s="48">
        <v>0</v>
      </c>
      <c r="BE497" s="49">
        <v>0</v>
      </c>
      <c r="BF497" s="48">
        <v>0</v>
      </c>
      <c r="BG497" s="49">
        <v>0</v>
      </c>
      <c r="BH497" s="48">
        <v>0</v>
      </c>
      <c r="BI497" s="49">
        <v>0</v>
      </c>
      <c r="BJ497" s="48">
        <v>14</v>
      </c>
      <c r="BK497" s="49">
        <v>100</v>
      </c>
      <c r="BL497" s="48">
        <v>14</v>
      </c>
    </row>
    <row r="498" spans="1:64" ht="15">
      <c r="A498" s="64" t="s">
        <v>314</v>
      </c>
      <c r="B498" s="64" t="s">
        <v>332</v>
      </c>
      <c r="C498" s="65" t="s">
        <v>3919</v>
      </c>
      <c r="D498" s="66">
        <v>10</v>
      </c>
      <c r="E498" s="67" t="s">
        <v>136</v>
      </c>
      <c r="F498" s="68">
        <v>12</v>
      </c>
      <c r="G498" s="65"/>
      <c r="H498" s="69"/>
      <c r="I498" s="70"/>
      <c r="J498" s="70"/>
      <c r="K498" s="34" t="s">
        <v>65</v>
      </c>
      <c r="L498" s="77">
        <v>498</v>
      </c>
      <c r="M498" s="77"/>
      <c r="N498" s="72"/>
      <c r="O498" s="79" t="s">
        <v>419</v>
      </c>
      <c r="P498" s="81">
        <v>43734.298425925925</v>
      </c>
      <c r="Q498" s="79" t="s">
        <v>541</v>
      </c>
      <c r="R498" s="79"/>
      <c r="S498" s="79"/>
      <c r="T498" s="79" t="s">
        <v>641</v>
      </c>
      <c r="U498" s="79"/>
      <c r="V498" s="82" t="s">
        <v>763</v>
      </c>
      <c r="W498" s="81">
        <v>43734.298425925925</v>
      </c>
      <c r="X498" s="82" t="s">
        <v>916</v>
      </c>
      <c r="Y498" s="79"/>
      <c r="Z498" s="79"/>
      <c r="AA498" s="85" t="s">
        <v>1092</v>
      </c>
      <c r="AB498" s="85" t="s">
        <v>1091</v>
      </c>
      <c r="AC498" s="79" t="b">
        <v>0</v>
      </c>
      <c r="AD498" s="79">
        <v>0</v>
      </c>
      <c r="AE498" s="85" t="s">
        <v>1207</v>
      </c>
      <c r="AF498" s="79" t="b">
        <v>0</v>
      </c>
      <c r="AG498" s="79" t="s">
        <v>1216</v>
      </c>
      <c r="AH498" s="79"/>
      <c r="AI498" s="85" t="s">
        <v>1166</v>
      </c>
      <c r="AJ498" s="79" t="b">
        <v>0</v>
      </c>
      <c r="AK498" s="79">
        <v>0</v>
      </c>
      <c r="AL498" s="85" t="s">
        <v>1166</v>
      </c>
      <c r="AM498" s="79" t="s">
        <v>1232</v>
      </c>
      <c r="AN498" s="79" t="b">
        <v>0</v>
      </c>
      <c r="AO498" s="85" t="s">
        <v>1091</v>
      </c>
      <c r="AP498" s="79" t="s">
        <v>176</v>
      </c>
      <c r="AQ498" s="79">
        <v>0</v>
      </c>
      <c r="AR498" s="79">
        <v>0</v>
      </c>
      <c r="AS498" s="79"/>
      <c r="AT498" s="79"/>
      <c r="AU498" s="79"/>
      <c r="AV498" s="79"/>
      <c r="AW498" s="79"/>
      <c r="AX498" s="79"/>
      <c r="AY498" s="79"/>
      <c r="AZ498" s="79"/>
      <c r="BA498">
        <v>12</v>
      </c>
      <c r="BB498" s="78" t="str">
        <f>REPLACE(INDEX(GroupVertices[Group],MATCH(Edges[[#This Row],[Vertex 1]],GroupVertices[Vertex],0)),1,1,"")</f>
        <v>1</v>
      </c>
      <c r="BC498" s="78" t="str">
        <f>REPLACE(INDEX(GroupVertices[Group],MATCH(Edges[[#This Row],[Vertex 2]],GroupVertices[Vertex],0)),1,1,"")</f>
        <v>4</v>
      </c>
      <c r="BD498" s="48">
        <v>1</v>
      </c>
      <c r="BE498" s="49">
        <v>3.0303030303030303</v>
      </c>
      <c r="BF498" s="48">
        <v>0</v>
      </c>
      <c r="BG498" s="49">
        <v>0</v>
      </c>
      <c r="BH498" s="48">
        <v>0</v>
      </c>
      <c r="BI498" s="49">
        <v>0</v>
      </c>
      <c r="BJ498" s="48">
        <v>32</v>
      </c>
      <c r="BK498" s="49">
        <v>96.96969696969697</v>
      </c>
      <c r="BL498" s="48">
        <v>33</v>
      </c>
    </row>
    <row r="499" spans="1:64" ht="15">
      <c r="A499" s="64" t="s">
        <v>314</v>
      </c>
      <c r="B499" s="64" t="s">
        <v>332</v>
      </c>
      <c r="C499" s="65" t="s">
        <v>3919</v>
      </c>
      <c r="D499" s="66">
        <v>10</v>
      </c>
      <c r="E499" s="67" t="s">
        <v>136</v>
      </c>
      <c r="F499" s="68">
        <v>12</v>
      </c>
      <c r="G499" s="65"/>
      <c r="H499" s="69"/>
      <c r="I499" s="70"/>
      <c r="J499" s="70"/>
      <c r="K499" s="34" t="s">
        <v>65</v>
      </c>
      <c r="L499" s="77">
        <v>499</v>
      </c>
      <c r="M499" s="77"/>
      <c r="N499" s="72"/>
      <c r="O499" s="79" t="s">
        <v>419</v>
      </c>
      <c r="P499" s="81">
        <v>43743.11148148148</v>
      </c>
      <c r="Q499" s="79" t="s">
        <v>502</v>
      </c>
      <c r="R499" s="82" t="s">
        <v>588</v>
      </c>
      <c r="S499" s="79" t="s">
        <v>614</v>
      </c>
      <c r="T499" s="79"/>
      <c r="U499" s="79"/>
      <c r="V499" s="82" t="s">
        <v>763</v>
      </c>
      <c r="W499" s="81">
        <v>43743.11148148148</v>
      </c>
      <c r="X499" s="82" t="s">
        <v>924</v>
      </c>
      <c r="Y499" s="79"/>
      <c r="Z499" s="79"/>
      <c r="AA499" s="85" t="s">
        <v>1100</v>
      </c>
      <c r="AB499" s="79"/>
      <c r="AC499" s="79" t="b">
        <v>0</v>
      </c>
      <c r="AD499" s="79">
        <v>0</v>
      </c>
      <c r="AE499" s="85" t="s">
        <v>1166</v>
      </c>
      <c r="AF499" s="79" t="b">
        <v>0</v>
      </c>
      <c r="AG499" s="79" t="s">
        <v>1217</v>
      </c>
      <c r="AH499" s="79"/>
      <c r="AI499" s="85" t="s">
        <v>1166</v>
      </c>
      <c r="AJ499" s="79" t="b">
        <v>0</v>
      </c>
      <c r="AK499" s="79">
        <v>2</v>
      </c>
      <c r="AL499" s="85" t="s">
        <v>1081</v>
      </c>
      <c r="AM499" s="79" t="s">
        <v>1232</v>
      </c>
      <c r="AN499" s="79" t="b">
        <v>0</v>
      </c>
      <c r="AO499" s="85" t="s">
        <v>1081</v>
      </c>
      <c r="AP499" s="79" t="s">
        <v>176</v>
      </c>
      <c r="AQ499" s="79">
        <v>0</v>
      </c>
      <c r="AR499" s="79">
        <v>0</v>
      </c>
      <c r="AS499" s="79"/>
      <c r="AT499" s="79"/>
      <c r="AU499" s="79"/>
      <c r="AV499" s="79"/>
      <c r="AW499" s="79"/>
      <c r="AX499" s="79"/>
      <c r="AY499" s="79"/>
      <c r="AZ499" s="79"/>
      <c r="BA499">
        <v>12</v>
      </c>
      <c r="BB499" s="78" t="str">
        <f>REPLACE(INDEX(GroupVertices[Group],MATCH(Edges[[#This Row],[Vertex 1]],GroupVertices[Vertex],0)),1,1,"")</f>
        <v>1</v>
      </c>
      <c r="BC499" s="78" t="str">
        <f>REPLACE(INDEX(GroupVertices[Group],MATCH(Edges[[#This Row],[Vertex 2]],GroupVertices[Vertex],0)),1,1,"")</f>
        <v>4</v>
      </c>
      <c r="BD499" s="48"/>
      <c r="BE499" s="49"/>
      <c r="BF499" s="48"/>
      <c r="BG499" s="49"/>
      <c r="BH499" s="48"/>
      <c r="BI499" s="49"/>
      <c r="BJ499" s="48"/>
      <c r="BK499" s="49"/>
      <c r="BL499" s="48"/>
    </row>
    <row r="500" spans="1:64" ht="15">
      <c r="A500" s="64" t="s">
        <v>314</v>
      </c>
      <c r="B500" s="64" t="s">
        <v>332</v>
      </c>
      <c r="C500" s="65" t="s">
        <v>3919</v>
      </c>
      <c r="D500" s="66">
        <v>10</v>
      </c>
      <c r="E500" s="67" t="s">
        <v>136</v>
      </c>
      <c r="F500" s="68">
        <v>12</v>
      </c>
      <c r="G500" s="65"/>
      <c r="H500" s="69"/>
      <c r="I500" s="70"/>
      <c r="J500" s="70"/>
      <c r="K500" s="34" t="s">
        <v>65</v>
      </c>
      <c r="L500" s="77">
        <v>500</v>
      </c>
      <c r="M500" s="77"/>
      <c r="N500" s="72"/>
      <c r="O500" s="79" t="s">
        <v>419</v>
      </c>
      <c r="P500" s="81">
        <v>43743.11150462963</v>
      </c>
      <c r="Q500" s="79" t="s">
        <v>544</v>
      </c>
      <c r="R500" s="82" t="s">
        <v>594</v>
      </c>
      <c r="S500" s="79" t="s">
        <v>614</v>
      </c>
      <c r="T500" s="79"/>
      <c r="U500" s="79"/>
      <c r="V500" s="82" t="s">
        <v>763</v>
      </c>
      <c r="W500" s="81">
        <v>43743.11150462963</v>
      </c>
      <c r="X500" s="82" t="s">
        <v>925</v>
      </c>
      <c r="Y500" s="79"/>
      <c r="Z500" s="79"/>
      <c r="AA500" s="85" t="s">
        <v>1101</v>
      </c>
      <c r="AB500" s="79"/>
      <c r="AC500" s="79" t="b">
        <v>0</v>
      </c>
      <c r="AD500" s="79">
        <v>0</v>
      </c>
      <c r="AE500" s="85" t="s">
        <v>1166</v>
      </c>
      <c r="AF500" s="79" t="b">
        <v>0</v>
      </c>
      <c r="AG500" s="79" t="s">
        <v>1217</v>
      </c>
      <c r="AH500" s="79"/>
      <c r="AI500" s="85" t="s">
        <v>1166</v>
      </c>
      <c r="AJ500" s="79" t="b">
        <v>0</v>
      </c>
      <c r="AK500" s="79">
        <v>1</v>
      </c>
      <c r="AL500" s="85" t="s">
        <v>1080</v>
      </c>
      <c r="AM500" s="79" t="s">
        <v>1232</v>
      </c>
      <c r="AN500" s="79" t="b">
        <v>0</v>
      </c>
      <c r="AO500" s="85" t="s">
        <v>1080</v>
      </c>
      <c r="AP500" s="79" t="s">
        <v>176</v>
      </c>
      <c r="AQ500" s="79">
        <v>0</v>
      </c>
      <c r="AR500" s="79">
        <v>0</v>
      </c>
      <c r="AS500" s="79"/>
      <c r="AT500" s="79"/>
      <c r="AU500" s="79"/>
      <c r="AV500" s="79"/>
      <c r="AW500" s="79"/>
      <c r="AX500" s="79"/>
      <c r="AY500" s="79"/>
      <c r="AZ500" s="79"/>
      <c r="BA500">
        <v>12</v>
      </c>
      <c r="BB500" s="78" t="str">
        <f>REPLACE(INDEX(GroupVertices[Group],MATCH(Edges[[#This Row],[Vertex 1]],GroupVertices[Vertex],0)),1,1,"")</f>
        <v>1</v>
      </c>
      <c r="BC500" s="78" t="str">
        <f>REPLACE(INDEX(GroupVertices[Group],MATCH(Edges[[#This Row],[Vertex 2]],GroupVertices[Vertex],0)),1,1,"")</f>
        <v>4</v>
      </c>
      <c r="BD500" s="48"/>
      <c r="BE500" s="49"/>
      <c r="BF500" s="48"/>
      <c r="BG500" s="49"/>
      <c r="BH500" s="48"/>
      <c r="BI500" s="49"/>
      <c r="BJ500" s="48"/>
      <c r="BK500" s="49"/>
      <c r="BL500" s="48"/>
    </row>
    <row r="501" spans="1:64" ht="15">
      <c r="A501" s="64" t="s">
        <v>314</v>
      </c>
      <c r="B501" s="64" t="s">
        <v>332</v>
      </c>
      <c r="C501" s="65" t="s">
        <v>3919</v>
      </c>
      <c r="D501" s="66">
        <v>10</v>
      </c>
      <c r="E501" s="67" t="s">
        <v>136</v>
      </c>
      <c r="F501" s="68">
        <v>12</v>
      </c>
      <c r="G501" s="65"/>
      <c r="H501" s="69"/>
      <c r="I501" s="70"/>
      <c r="J501" s="70"/>
      <c r="K501" s="34" t="s">
        <v>65</v>
      </c>
      <c r="L501" s="77">
        <v>501</v>
      </c>
      <c r="M501" s="77"/>
      <c r="N501" s="72"/>
      <c r="O501" s="79" t="s">
        <v>419</v>
      </c>
      <c r="P501" s="81">
        <v>43745.183969907404</v>
      </c>
      <c r="Q501" s="79" t="s">
        <v>545</v>
      </c>
      <c r="R501" s="82" t="s">
        <v>597</v>
      </c>
      <c r="S501" s="79" t="s">
        <v>614</v>
      </c>
      <c r="T501" s="79"/>
      <c r="U501" s="79"/>
      <c r="V501" s="82" t="s">
        <v>763</v>
      </c>
      <c r="W501" s="81">
        <v>43745.183969907404</v>
      </c>
      <c r="X501" s="82" t="s">
        <v>921</v>
      </c>
      <c r="Y501" s="79"/>
      <c r="Z501" s="79"/>
      <c r="AA501" s="85" t="s">
        <v>1097</v>
      </c>
      <c r="AB501" s="79"/>
      <c r="AC501" s="79" t="b">
        <v>0</v>
      </c>
      <c r="AD501" s="79">
        <v>0</v>
      </c>
      <c r="AE501" s="85" t="s">
        <v>1166</v>
      </c>
      <c r="AF501" s="79" t="b">
        <v>0</v>
      </c>
      <c r="AG501" s="79" t="s">
        <v>1217</v>
      </c>
      <c r="AH501" s="79"/>
      <c r="AI501" s="85" t="s">
        <v>1166</v>
      </c>
      <c r="AJ501" s="79" t="b">
        <v>0</v>
      </c>
      <c r="AK501" s="79">
        <v>1</v>
      </c>
      <c r="AL501" s="85" t="s">
        <v>1098</v>
      </c>
      <c r="AM501" s="79" t="s">
        <v>1232</v>
      </c>
      <c r="AN501" s="79" t="b">
        <v>0</v>
      </c>
      <c r="AO501" s="85" t="s">
        <v>1098</v>
      </c>
      <c r="AP501" s="79" t="s">
        <v>176</v>
      </c>
      <c r="AQ501" s="79">
        <v>0</v>
      </c>
      <c r="AR501" s="79">
        <v>0</v>
      </c>
      <c r="AS501" s="79"/>
      <c r="AT501" s="79"/>
      <c r="AU501" s="79"/>
      <c r="AV501" s="79"/>
      <c r="AW501" s="79"/>
      <c r="AX501" s="79"/>
      <c r="AY501" s="79"/>
      <c r="AZ501" s="79"/>
      <c r="BA501">
        <v>12</v>
      </c>
      <c r="BB501" s="78" t="str">
        <f>REPLACE(INDEX(GroupVertices[Group],MATCH(Edges[[#This Row],[Vertex 1]],GroupVertices[Vertex],0)),1,1,"")</f>
        <v>1</v>
      </c>
      <c r="BC501" s="78" t="str">
        <f>REPLACE(INDEX(GroupVertices[Group],MATCH(Edges[[#This Row],[Vertex 2]],GroupVertices[Vertex],0)),1,1,"")</f>
        <v>4</v>
      </c>
      <c r="BD501" s="48"/>
      <c r="BE501" s="49"/>
      <c r="BF501" s="48"/>
      <c r="BG501" s="49"/>
      <c r="BH501" s="48"/>
      <c r="BI501" s="49"/>
      <c r="BJ501" s="48"/>
      <c r="BK501" s="49"/>
      <c r="BL501" s="48"/>
    </row>
    <row r="502" spans="1:64" ht="15">
      <c r="A502" s="64" t="s">
        <v>314</v>
      </c>
      <c r="B502" s="64" t="s">
        <v>332</v>
      </c>
      <c r="C502" s="65" t="s">
        <v>3919</v>
      </c>
      <c r="D502" s="66">
        <v>10</v>
      </c>
      <c r="E502" s="67" t="s">
        <v>136</v>
      </c>
      <c r="F502" s="68">
        <v>12</v>
      </c>
      <c r="G502" s="65"/>
      <c r="H502" s="69"/>
      <c r="I502" s="70"/>
      <c r="J502" s="70"/>
      <c r="K502" s="34" t="s">
        <v>65</v>
      </c>
      <c r="L502" s="77">
        <v>502</v>
      </c>
      <c r="M502" s="77"/>
      <c r="N502" s="72"/>
      <c r="O502" s="79" t="s">
        <v>419</v>
      </c>
      <c r="P502" s="81">
        <v>43745.19212962963</v>
      </c>
      <c r="Q502" s="79" t="s">
        <v>547</v>
      </c>
      <c r="R502" s="79"/>
      <c r="S502" s="79"/>
      <c r="T502" s="79" t="s">
        <v>644</v>
      </c>
      <c r="U502" s="79"/>
      <c r="V502" s="82" t="s">
        <v>763</v>
      </c>
      <c r="W502" s="81">
        <v>43745.19212962963</v>
      </c>
      <c r="X502" s="82" t="s">
        <v>923</v>
      </c>
      <c r="Y502" s="79"/>
      <c r="Z502" s="79"/>
      <c r="AA502" s="85" t="s">
        <v>1099</v>
      </c>
      <c r="AB502" s="85" t="s">
        <v>1098</v>
      </c>
      <c r="AC502" s="79" t="b">
        <v>0</v>
      </c>
      <c r="AD502" s="79">
        <v>0</v>
      </c>
      <c r="AE502" s="85" t="s">
        <v>1204</v>
      </c>
      <c r="AF502" s="79" t="b">
        <v>0</v>
      </c>
      <c r="AG502" s="79" t="s">
        <v>1219</v>
      </c>
      <c r="AH502" s="79"/>
      <c r="AI502" s="85" t="s">
        <v>1166</v>
      </c>
      <c r="AJ502" s="79" t="b">
        <v>0</v>
      </c>
      <c r="AK502" s="79">
        <v>0</v>
      </c>
      <c r="AL502" s="85" t="s">
        <v>1166</v>
      </c>
      <c r="AM502" s="79" t="s">
        <v>1232</v>
      </c>
      <c r="AN502" s="79" t="b">
        <v>0</v>
      </c>
      <c r="AO502" s="85" t="s">
        <v>1098</v>
      </c>
      <c r="AP502" s="79" t="s">
        <v>176</v>
      </c>
      <c r="AQ502" s="79">
        <v>0</v>
      </c>
      <c r="AR502" s="79">
        <v>0</v>
      </c>
      <c r="AS502" s="79"/>
      <c r="AT502" s="79"/>
      <c r="AU502" s="79"/>
      <c r="AV502" s="79"/>
      <c r="AW502" s="79"/>
      <c r="AX502" s="79"/>
      <c r="AY502" s="79"/>
      <c r="AZ502" s="79"/>
      <c r="BA502">
        <v>12</v>
      </c>
      <c r="BB502" s="78" t="str">
        <f>REPLACE(INDEX(GroupVertices[Group],MATCH(Edges[[#This Row],[Vertex 1]],GroupVertices[Vertex],0)),1,1,"")</f>
        <v>1</v>
      </c>
      <c r="BC502" s="78" t="str">
        <f>REPLACE(INDEX(GroupVertices[Group],MATCH(Edges[[#This Row],[Vertex 2]],GroupVertices[Vertex],0)),1,1,"")</f>
        <v>4</v>
      </c>
      <c r="BD502" s="48"/>
      <c r="BE502" s="49"/>
      <c r="BF502" s="48"/>
      <c r="BG502" s="49"/>
      <c r="BH502" s="48"/>
      <c r="BI502" s="49"/>
      <c r="BJ502" s="48"/>
      <c r="BK502" s="49"/>
      <c r="BL502" s="48"/>
    </row>
    <row r="503" spans="1:64" ht="15">
      <c r="A503" s="64" t="s">
        <v>314</v>
      </c>
      <c r="B503" s="64" t="s">
        <v>332</v>
      </c>
      <c r="C503" s="65" t="s">
        <v>3919</v>
      </c>
      <c r="D503" s="66">
        <v>10</v>
      </c>
      <c r="E503" s="67" t="s">
        <v>136</v>
      </c>
      <c r="F503" s="68">
        <v>12</v>
      </c>
      <c r="G503" s="65"/>
      <c r="H503" s="69"/>
      <c r="I503" s="70"/>
      <c r="J503" s="70"/>
      <c r="K503" s="34" t="s">
        <v>65</v>
      </c>
      <c r="L503" s="77">
        <v>503</v>
      </c>
      <c r="M503" s="77"/>
      <c r="N503" s="72"/>
      <c r="O503" s="79" t="s">
        <v>419</v>
      </c>
      <c r="P503" s="81">
        <v>43745.702465277776</v>
      </c>
      <c r="Q503" s="79" t="s">
        <v>502</v>
      </c>
      <c r="R503" s="82" t="s">
        <v>588</v>
      </c>
      <c r="S503" s="79" t="s">
        <v>614</v>
      </c>
      <c r="T503" s="79"/>
      <c r="U503" s="79"/>
      <c r="V503" s="82" t="s">
        <v>763</v>
      </c>
      <c r="W503" s="81">
        <v>43745.702465277776</v>
      </c>
      <c r="X503" s="82" t="s">
        <v>926</v>
      </c>
      <c r="Y503" s="79"/>
      <c r="Z503" s="79"/>
      <c r="AA503" s="85" t="s">
        <v>1102</v>
      </c>
      <c r="AB503" s="79"/>
      <c r="AC503" s="79" t="b">
        <v>0</v>
      </c>
      <c r="AD503" s="79">
        <v>0</v>
      </c>
      <c r="AE503" s="85" t="s">
        <v>1166</v>
      </c>
      <c r="AF503" s="79" t="b">
        <v>0</v>
      </c>
      <c r="AG503" s="79" t="s">
        <v>1217</v>
      </c>
      <c r="AH503" s="79"/>
      <c r="AI503" s="85" t="s">
        <v>1166</v>
      </c>
      <c r="AJ503" s="79" t="b">
        <v>0</v>
      </c>
      <c r="AK503" s="79">
        <v>1</v>
      </c>
      <c r="AL503" s="85" t="s">
        <v>1083</v>
      </c>
      <c r="AM503" s="79" t="s">
        <v>1232</v>
      </c>
      <c r="AN503" s="79" t="b">
        <v>0</v>
      </c>
      <c r="AO503" s="85" t="s">
        <v>1083</v>
      </c>
      <c r="AP503" s="79" t="s">
        <v>176</v>
      </c>
      <c r="AQ503" s="79">
        <v>0</v>
      </c>
      <c r="AR503" s="79">
        <v>0</v>
      </c>
      <c r="AS503" s="79"/>
      <c r="AT503" s="79"/>
      <c r="AU503" s="79"/>
      <c r="AV503" s="79"/>
      <c r="AW503" s="79"/>
      <c r="AX503" s="79"/>
      <c r="AY503" s="79"/>
      <c r="AZ503" s="79"/>
      <c r="BA503">
        <v>12</v>
      </c>
      <c r="BB503" s="78" t="str">
        <f>REPLACE(INDEX(GroupVertices[Group],MATCH(Edges[[#This Row],[Vertex 1]],GroupVertices[Vertex],0)),1,1,"")</f>
        <v>1</v>
      </c>
      <c r="BC503" s="78" t="str">
        <f>REPLACE(INDEX(GroupVertices[Group],MATCH(Edges[[#This Row],[Vertex 2]],GroupVertices[Vertex],0)),1,1,"")</f>
        <v>4</v>
      </c>
      <c r="BD503" s="48"/>
      <c r="BE503" s="49"/>
      <c r="BF503" s="48"/>
      <c r="BG503" s="49"/>
      <c r="BH503" s="48"/>
      <c r="BI503" s="49"/>
      <c r="BJ503" s="48"/>
      <c r="BK503" s="49"/>
      <c r="BL503" s="48"/>
    </row>
    <row r="504" spans="1:64" ht="15">
      <c r="A504" s="64" t="s">
        <v>314</v>
      </c>
      <c r="B504" s="64" t="s">
        <v>332</v>
      </c>
      <c r="C504" s="65" t="s">
        <v>3919</v>
      </c>
      <c r="D504" s="66">
        <v>10</v>
      </c>
      <c r="E504" s="67" t="s">
        <v>136</v>
      </c>
      <c r="F504" s="68">
        <v>12</v>
      </c>
      <c r="G504" s="65"/>
      <c r="H504" s="69"/>
      <c r="I504" s="70"/>
      <c r="J504" s="70"/>
      <c r="K504" s="34" t="s">
        <v>65</v>
      </c>
      <c r="L504" s="77">
        <v>504</v>
      </c>
      <c r="M504" s="77"/>
      <c r="N504" s="72"/>
      <c r="O504" s="79" t="s">
        <v>419</v>
      </c>
      <c r="P504" s="81">
        <v>43745.702523148146</v>
      </c>
      <c r="Q504" s="79" t="s">
        <v>544</v>
      </c>
      <c r="R504" s="82" t="s">
        <v>594</v>
      </c>
      <c r="S504" s="79" t="s">
        <v>614</v>
      </c>
      <c r="T504" s="79"/>
      <c r="U504" s="79"/>
      <c r="V504" s="82" t="s">
        <v>763</v>
      </c>
      <c r="W504" s="81">
        <v>43745.702523148146</v>
      </c>
      <c r="X504" s="82" t="s">
        <v>927</v>
      </c>
      <c r="Y504" s="79"/>
      <c r="Z504" s="79"/>
      <c r="AA504" s="85" t="s">
        <v>1103</v>
      </c>
      <c r="AB504" s="79"/>
      <c r="AC504" s="79" t="b">
        <v>0</v>
      </c>
      <c r="AD504" s="79">
        <v>0</v>
      </c>
      <c r="AE504" s="85" t="s">
        <v>1166</v>
      </c>
      <c r="AF504" s="79" t="b">
        <v>0</v>
      </c>
      <c r="AG504" s="79" t="s">
        <v>1217</v>
      </c>
      <c r="AH504" s="79"/>
      <c r="AI504" s="85" t="s">
        <v>1166</v>
      </c>
      <c r="AJ504" s="79" t="b">
        <v>0</v>
      </c>
      <c r="AK504" s="79">
        <v>1</v>
      </c>
      <c r="AL504" s="85" t="s">
        <v>1082</v>
      </c>
      <c r="AM504" s="79" t="s">
        <v>1232</v>
      </c>
      <c r="AN504" s="79" t="b">
        <v>0</v>
      </c>
      <c r="AO504" s="85" t="s">
        <v>1082</v>
      </c>
      <c r="AP504" s="79" t="s">
        <v>176</v>
      </c>
      <c r="AQ504" s="79">
        <v>0</v>
      </c>
      <c r="AR504" s="79">
        <v>0</v>
      </c>
      <c r="AS504" s="79"/>
      <c r="AT504" s="79"/>
      <c r="AU504" s="79"/>
      <c r="AV504" s="79"/>
      <c r="AW504" s="79"/>
      <c r="AX504" s="79"/>
      <c r="AY504" s="79"/>
      <c r="AZ504" s="79"/>
      <c r="BA504">
        <v>12</v>
      </c>
      <c r="BB504" s="78" t="str">
        <f>REPLACE(INDEX(GroupVertices[Group],MATCH(Edges[[#This Row],[Vertex 1]],GroupVertices[Vertex],0)),1,1,"")</f>
        <v>1</v>
      </c>
      <c r="BC504" s="78" t="str">
        <f>REPLACE(INDEX(GroupVertices[Group],MATCH(Edges[[#This Row],[Vertex 2]],GroupVertices[Vertex],0)),1,1,"")</f>
        <v>4</v>
      </c>
      <c r="BD504" s="48"/>
      <c r="BE504" s="49"/>
      <c r="BF504" s="48"/>
      <c r="BG504" s="49"/>
      <c r="BH504" s="48"/>
      <c r="BI504" s="49"/>
      <c r="BJ504" s="48"/>
      <c r="BK504" s="49"/>
      <c r="BL504" s="48"/>
    </row>
    <row r="505" spans="1:64" ht="15">
      <c r="A505" s="64" t="s">
        <v>314</v>
      </c>
      <c r="B505" s="64" t="s">
        <v>332</v>
      </c>
      <c r="C505" s="65" t="s">
        <v>3919</v>
      </c>
      <c r="D505" s="66">
        <v>10</v>
      </c>
      <c r="E505" s="67" t="s">
        <v>136</v>
      </c>
      <c r="F505" s="68">
        <v>12</v>
      </c>
      <c r="G505" s="65"/>
      <c r="H505" s="69"/>
      <c r="I505" s="70"/>
      <c r="J505" s="70"/>
      <c r="K505" s="34" t="s">
        <v>65</v>
      </c>
      <c r="L505" s="77">
        <v>505</v>
      </c>
      <c r="M505" s="77"/>
      <c r="N505" s="72"/>
      <c r="O505" s="79" t="s">
        <v>419</v>
      </c>
      <c r="P505" s="81">
        <v>43745.70255787037</v>
      </c>
      <c r="Q505" s="79" t="s">
        <v>548</v>
      </c>
      <c r="R505" s="82" t="s">
        <v>598</v>
      </c>
      <c r="S505" s="79" t="s">
        <v>614</v>
      </c>
      <c r="T505" s="79"/>
      <c r="U505" s="79"/>
      <c r="V505" s="82" t="s">
        <v>763</v>
      </c>
      <c r="W505" s="81">
        <v>43745.70255787037</v>
      </c>
      <c r="X505" s="82" t="s">
        <v>928</v>
      </c>
      <c r="Y505" s="79"/>
      <c r="Z505" s="79"/>
      <c r="AA505" s="85" t="s">
        <v>1104</v>
      </c>
      <c r="AB505" s="79"/>
      <c r="AC505" s="79" t="b">
        <v>0</v>
      </c>
      <c r="AD505" s="79">
        <v>0</v>
      </c>
      <c r="AE505" s="85" t="s">
        <v>1166</v>
      </c>
      <c r="AF505" s="79" t="b">
        <v>0</v>
      </c>
      <c r="AG505" s="79" t="s">
        <v>1217</v>
      </c>
      <c r="AH505" s="79"/>
      <c r="AI505" s="85" t="s">
        <v>1166</v>
      </c>
      <c r="AJ505" s="79" t="b">
        <v>0</v>
      </c>
      <c r="AK505" s="79">
        <v>1</v>
      </c>
      <c r="AL505" s="85" t="s">
        <v>1108</v>
      </c>
      <c r="AM505" s="79" t="s">
        <v>1232</v>
      </c>
      <c r="AN505" s="79" t="b">
        <v>0</v>
      </c>
      <c r="AO505" s="85" t="s">
        <v>1108</v>
      </c>
      <c r="AP505" s="79" t="s">
        <v>176</v>
      </c>
      <c r="AQ505" s="79">
        <v>0</v>
      </c>
      <c r="AR505" s="79">
        <v>0</v>
      </c>
      <c r="AS505" s="79"/>
      <c r="AT505" s="79"/>
      <c r="AU505" s="79"/>
      <c r="AV505" s="79"/>
      <c r="AW505" s="79"/>
      <c r="AX505" s="79"/>
      <c r="AY505" s="79"/>
      <c r="AZ505" s="79"/>
      <c r="BA505">
        <v>12</v>
      </c>
      <c r="BB505" s="78" t="str">
        <f>REPLACE(INDEX(GroupVertices[Group],MATCH(Edges[[#This Row],[Vertex 1]],GroupVertices[Vertex],0)),1,1,"")</f>
        <v>1</v>
      </c>
      <c r="BC505" s="78" t="str">
        <f>REPLACE(INDEX(GroupVertices[Group],MATCH(Edges[[#This Row],[Vertex 2]],GroupVertices[Vertex],0)),1,1,"")</f>
        <v>4</v>
      </c>
      <c r="BD505" s="48"/>
      <c r="BE505" s="49"/>
      <c r="BF505" s="48"/>
      <c r="BG505" s="49"/>
      <c r="BH505" s="48"/>
      <c r="BI505" s="49"/>
      <c r="BJ505" s="48"/>
      <c r="BK505" s="49"/>
      <c r="BL505" s="48"/>
    </row>
    <row r="506" spans="1:64" ht="15">
      <c r="A506" s="64" t="s">
        <v>314</v>
      </c>
      <c r="B506" s="64" t="s">
        <v>332</v>
      </c>
      <c r="C506" s="65" t="s">
        <v>3919</v>
      </c>
      <c r="D506" s="66">
        <v>10</v>
      </c>
      <c r="E506" s="67" t="s">
        <v>136</v>
      </c>
      <c r="F506" s="68">
        <v>12</v>
      </c>
      <c r="G506" s="65"/>
      <c r="H506" s="69"/>
      <c r="I506" s="70"/>
      <c r="J506" s="70"/>
      <c r="K506" s="34" t="s">
        <v>65</v>
      </c>
      <c r="L506" s="77">
        <v>506</v>
      </c>
      <c r="M506" s="77"/>
      <c r="N506" s="72"/>
      <c r="O506" s="79" t="s">
        <v>419</v>
      </c>
      <c r="P506" s="81">
        <v>43745.704884259256</v>
      </c>
      <c r="Q506" s="79" t="s">
        <v>550</v>
      </c>
      <c r="R506" s="79"/>
      <c r="S506" s="79"/>
      <c r="T506" s="79" t="s">
        <v>645</v>
      </c>
      <c r="U506" s="79"/>
      <c r="V506" s="82" t="s">
        <v>763</v>
      </c>
      <c r="W506" s="81">
        <v>43745.704884259256</v>
      </c>
      <c r="X506" s="82" t="s">
        <v>930</v>
      </c>
      <c r="Y506" s="79"/>
      <c r="Z506" s="79"/>
      <c r="AA506" s="85" t="s">
        <v>1106</v>
      </c>
      <c r="AB506" s="85" t="s">
        <v>1108</v>
      </c>
      <c r="AC506" s="79" t="b">
        <v>0</v>
      </c>
      <c r="AD506" s="79">
        <v>0</v>
      </c>
      <c r="AE506" s="85" t="s">
        <v>1204</v>
      </c>
      <c r="AF506" s="79" t="b">
        <v>0</v>
      </c>
      <c r="AG506" s="79" t="s">
        <v>1219</v>
      </c>
      <c r="AH506" s="79"/>
      <c r="AI506" s="85" t="s">
        <v>1166</v>
      </c>
      <c r="AJ506" s="79" t="b">
        <v>0</v>
      </c>
      <c r="AK506" s="79">
        <v>0</v>
      </c>
      <c r="AL506" s="85" t="s">
        <v>1166</v>
      </c>
      <c r="AM506" s="79" t="s">
        <v>1232</v>
      </c>
      <c r="AN506" s="79" t="b">
        <v>0</v>
      </c>
      <c r="AO506" s="85" t="s">
        <v>1108</v>
      </c>
      <c r="AP506" s="79" t="s">
        <v>176</v>
      </c>
      <c r="AQ506" s="79">
        <v>0</v>
      </c>
      <c r="AR506" s="79">
        <v>0</v>
      </c>
      <c r="AS506" s="79"/>
      <c r="AT506" s="79"/>
      <c r="AU506" s="79"/>
      <c r="AV506" s="79"/>
      <c r="AW506" s="79"/>
      <c r="AX506" s="79"/>
      <c r="AY506" s="79"/>
      <c r="AZ506" s="79"/>
      <c r="BA506">
        <v>12</v>
      </c>
      <c r="BB506" s="78" t="str">
        <f>REPLACE(INDEX(GroupVertices[Group],MATCH(Edges[[#This Row],[Vertex 1]],GroupVertices[Vertex],0)),1,1,"")</f>
        <v>1</v>
      </c>
      <c r="BC506" s="78" t="str">
        <f>REPLACE(INDEX(GroupVertices[Group],MATCH(Edges[[#This Row],[Vertex 2]],GroupVertices[Vertex],0)),1,1,"")</f>
        <v>4</v>
      </c>
      <c r="BD506" s="48"/>
      <c r="BE506" s="49"/>
      <c r="BF506" s="48"/>
      <c r="BG506" s="49"/>
      <c r="BH506" s="48"/>
      <c r="BI506" s="49"/>
      <c r="BJ506" s="48"/>
      <c r="BK506" s="49"/>
      <c r="BL506" s="48"/>
    </row>
    <row r="507" spans="1:64" ht="15">
      <c r="A507" s="64" t="s">
        <v>319</v>
      </c>
      <c r="B507" s="64" t="s">
        <v>412</v>
      </c>
      <c r="C507" s="65" t="s">
        <v>3915</v>
      </c>
      <c r="D507" s="66">
        <v>3</v>
      </c>
      <c r="E507" s="67" t="s">
        <v>132</v>
      </c>
      <c r="F507" s="68">
        <v>35</v>
      </c>
      <c r="G507" s="65"/>
      <c r="H507" s="69"/>
      <c r="I507" s="70"/>
      <c r="J507" s="70"/>
      <c r="K507" s="34" t="s">
        <v>65</v>
      </c>
      <c r="L507" s="77">
        <v>507</v>
      </c>
      <c r="M507" s="77"/>
      <c r="N507" s="72"/>
      <c r="O507" s="79" t="s">
        <v>420</v>
      </c>
      <c r="P507" s="81">
        <v>43746.21008101852</v>
      </c>
      <c r="Q507" s="79" t="s">
        <v>556</v>
      </c>
      <c r="R507" s="79"/>
      <c r="S507" s="79"/>
      <c r="T507" s="79"/>
      <c r="U507" s="79"/>
      <c r="V507" s="82" t="s">
        <v>766</v>
      </c>
      <c r="W507" s="81">
        <v>43746.21008101852</v>
      </c>
      <c r="X507" s="82" t="s">
        <v>936</v>
      </c>
      <c r="Y507" s="79"/>
      <c r="Z507" s="79"/>
      <c r="AA507" s="85" t="s">
        <v>1112</v>
      </c>
      <c r="AB507" s="85" t="s">
        <v>1161</v>
      </c>
      <c r="AC507" s="79" t="b">
        <v>0</v>
      </c>
      <c r="AD507" s="79">
        <v>0</v>
      </c>
      <c r="AE507" s="85" t="s">
        <v>1209</v>
      </c>
      <c r="AF507" s="79" t="b">
        <v>0</v>
      </c>
      <c r="AG507" s="79" t="s">
        <v>1219</v>
      </c>
      <c r="AH507" s="79"/>
      <c r="AI507" s="85" t="s">
        <v>1166</v>
      </c>
      <c r="AJ507" s="79" t="b">
        <v>0</v>
      </c>
      <c r="AK507" s="79">
        <v>0</v>
      </c>
      <c r="AL507" s="85" t="s">
        <v>1166</v>
      </c>
      <c r="AM507" s="79" t="s">
        <v>1233</v>
      </c>
      <c r="AN507" s="79" t="b">
        <v>0</v>
      </c>
      <c r="AO507" s="85" t="s">
        <v>1161</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24</v>
      </c>
      <c r="BC507" s="78" t="str">
        <f>REPLACE(INDEX(GroupVertices[Group],MATCH(Edges[[#This Row],[Vertex 2]],GroupVertices[Vertex],0)),1,1,"")</f>
        <v>24</v>
      </c>
      <c r="BD507" s="48">
        <v>0</v>
      </c>
      <c r="BE507" s="49">
        <v>0</v>
      </c>
      <c r="BF507" s="48">
        <v>0</v>
      </c>
      <c r="BG507" s="49">
        <v>0</v>
      </c>
      <c r="BH507" s="48">
        <v>0</v>
      </c>
      <c r="BI507" s="49">
        <v>0</v>
      </c>
      <c r="BJ507" s="48">
        <v>8</v>
      </c>
      <c r="BK507" s="49">
        <v>100</v>
      </c>
      <c r="BL507" s="48">
        <v>8</v>
      </c>
    </row>
    <row r="508" spans="1:64" ht="15">
      <c r="A508" s="64" t="s">
        <v>281</v>
      </c>
      <c r="B508" s="64" t="s">
        <v>320</v>
      </c>
      <c r="C508" s="65" t="s">
        <v>3915</v>
      </c>
      <c r="D508" s="66">
        <v>3</v>
      </c>
      <c r="E508" s="67" t="s">
        <v>132</v>
      </c>
      <c r="F508" s="68">
        <v>35</v>
      </c>
      <c r="G508" s="65"/>
      <c r="H508" s="69"/>
      <c r="I508" s="70"/>
      <c r="J508" s="70"/>
      <c r="K508" s="34" t="s">
        <v>66</v>
      </c>
      <c r="L508" s="77">
        <v>508</v>
      </c>
      <c r="M508" s="77"/>
      <c r="N508" s="72"/>
      <c r="O508" s="79" t="s">
        <v>419</v>
      </c>
      <c r="P508" s="81">
        <v>43742.334074074075</v>
      </c>
      <c r="Q508" s="79" t="s">
        <v>499</v>
      </c>
      <c r="R508" s="82" t="s">
        <v>587</v>
      </c>
      <c r="S508" s="79" t="s">
        <v>613</v>
      </c>
      <c r="T508" s="79" t="s">
        <v>633</v>
      </c>
      <c r="U508" s="79"/>
      <c r="V508" s="82" t="s">
        <v>731</v>
      </c>
      <c r="W508" s="81">
        <v>43742.334074074075</v>
      </c>
      <c r="X508" s="82" t="s">
        <v>861</v>
      </c>
      <c r="Y508" s="79"/>
      <c r="Z508" s="79"/>
      <c r="AA508" s="85" t="s">
        <v>1037</v>
      </c>
      <c r="AB508" s="79"/>
      <c r="AC508" s="79" t="b">
        <v>0</v>
      </c>
      <c r="AD508" s="79">
        <v>2</v>
      </c>
      <c r="AE508" s="85" t="s">
        <v>1166</v>
      </c>
      <c r="AF508" s="79" t="b">
        <v>0</v>
      </c>
      <c r="AG508" s="79" t="s">
        <v>1216</v>
      </c>
      <c r="AH508" s="79"/>
      <c r="AI508" s="85" t="s">
        <v>1166</v>
      </c>
      <c r="AJ508" s="79" t="b">
        <v>0</v>
      </c>
      <c r="AK508" s="79">
        <v>1</v>
      </c>
      <c r="AL508" s="85" t="s">
        <v>1166</v>
      </c>
      <c r="AM508" s="79" t="s">
        <v>1232</v>
      </c>
      <c r="AN508" s="79" t="b">
        <v>0</v>
      </c>
      <c r="AO508" s="85" t="s">
        <v>1037</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8</v>
      </c>
      <c r="BC508" s="78" t="str">
        <f>REPLACE(INDEX(GroupVertices[Group],MATCH(Edges[[#This Row],[Vertex 2]],GroupVertices[Vertex],0)),1,1,"")</f>
        <v>8</v>
      </c>
      <c r="BD508" s="48">
        <v>0</v>
      </c>
      <c r="BE508" s="49">
        <v>0</v>
      </c>
      <c r="BF508" s="48">
        <v>0</v>
      </c>
      <c r="BG508" s="49">
        <v>0</v>
      </c>
      <c r="BH508" s="48">
        <v>0</v>
      </c>
      <c r="BI508" s="49">
        <v>0</v>
      </c>
      <c r="BJ508" s="48">
        <v>39</v>
      </c>
      <c r="BK508" s="49">
        <v>100</v>
      </c>
      <c r="BL508" s="48">
        <v>39</v>
      </c>
    </row>
    <row r="509" spans="1:64" ht="15">
      <c r="A509" s="64" t="s">
        <v>320</v>
      </c>
      <c r="B509" s="64" t="s">
        <v>281</v>
      </c>
      <c r="C509" s="65" t="s">
        <v>3915</v>
      </c>
      <c r="D509" s="66">
        <v>3</v>
      </c>
      <c r="E509" s="67" t="s">
        <v>132</v>
      </c>
      <c r="F509" s="68">
        <v>35</v>
      </c>
      <c r="G509" s="65"/>
      <c r="H509" s="69"/>
      <c r="I509" s="70"/>
      <c r="J509" s="70"/>
      <c r="K509" s="34" t="s">
        <v>66</v>
      </c>
      <c r="L509" s="77">
        <v>509</v>
      </c>
      <c r="M509" s="77"/>
      <c r="N509" s="72"/>
      <c r="O509" s="79" t="s">
        <v>419</v>
      </c>
      <c r="P509" s="81">
        <v>43746.33814814815</v>
      </c>
      <c r="Q509" s="79" t="s">
        <v>500</v>
      </c>
      <c r="R509" s="79"/>
      <c r="S509" s="79"/>
      <c r="T509" s="79"/>
      <c r="U509" s="79"/>
      <c r="V509" s="82" t="s">
        <v>767</v>
      </c>
      <c r="W509" s="81">
        <v>43746.33814814815</v>
      </c>
      <c r="X509" s="82" t="s">
        <v>937</v>
      </c>
      <c r="Y509" s="79"/>
      <c r="Z509" s="79"/>
      <c r="AA509" s="85" t="s">
        <v>1113</v>
      </c>
      <c r="AB509" s="79"/>
      <c r="AC509" s="79" t="b">
        <v>0</v>
      </c>
      <c r="AD509" s="79">
        <v>0</v>
      </c>
      <c r="AE509" s="85" t="s">
        <v>1166</v>
      </c>
      <c r="AF509" s="79" t="b">
        <v>0</v>
      </c>
      <c r="AG509" s="79" t="s">
        <v>1216</v>
      </c>
      <c r="AH509" s="79"/>
      <c r="AI509" s="85" t="s">
        <v>1166</v>
      </c>
      <c r="AJ509" s="79" t="b">
        <v>0</v>
      </c>
      <c r="AK509" s="79">
        <v>2</v>
      </c>
      <c r="AL509" s="85" t="s">
        <v>1037</v>
      </c>
      <c r="AM509" s="79" t="s">
        <v>1232</v>
      </c>
      <c r="AN509" s="79" t="b">
        <v>0</v>
      </c>
      <c r="AO509" s="85" t="s">
        <v>1037</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8</v>
      </c>
      <c r="BC509" s="78" t="str">
        <f>REPLACE(INDEX(GroupVertices[Group],MATCH(Edges[[#This Row],[Vertex 2]],GroupVertices[Vertex],0)),1,1,"")</f>
        <v>8</v>
      </c>
      <c r="BD509" s="48">
        <v>0</v>
      </c>
      <c r="BE509" s="49">
        <v>0</v>
      </c>
      <c r="BF509" s="48">
        <v>0</v>
      </c>
      <c r="BG509" s="49">
        <v>0</v>
      </c>
      <c r="BH509" s="48">
        <v>0</v>
      </c>
      <c r="BI509" s="49">
        <v>0</v>
      </c>
      <c r="BJ509" s="48">
        <v>22</v>
      </c>
      <c r="BK509" s="49">
        <v>100</v>
      </c>
      <c r="BL509" s="48">
        <v>22</v>
      </c>
    </row>
    <row r="510" spans="1:64" ht="15">
      <c r="A510" s="64" t="s">
        <v>321</v>
      </c>
      <c r="B510" s="64" t="s">
        <v>324</v>
      </c>
      <c r="C510" s="65" t="s">
        <v>3915</v>
      </c>
      <c r="D510" s="66">
        <v>3</v>
      </c>
      <c r="E510" s="67" t="s">
        <v>132</v>
      </c>
      <c r="F510" s="68">
        <v>35</v>
      </c>
      <c r="G510" s="65"/>
      <c r="H510" s="69"/>
      <c r="I510" s="70"/>
      <c r="J510" s="70"/>
      <c r="K510" s="34" t="s">
        <v>65</v>
      </c>
      <c r="L510" s="77">
        <v>510</v>
      </c>
      <c r="M510" s="77"/>
      <c r="N510" s="72"/>
      <c r="O510" s="79" t="s">
        <v>419</v>
      </c>
      <c r="P510" s="81">
        <v>43746.623125</v>
      </c>
      <c r="Q510" s="79" t="s">
        <v>557</v>
      </c>
      <c r="R510" s="79"/>
      <c r="S510" s="79"/>
      <c r="T510" s="79"/>
      <c r="U510" s="79"/>
      <c r="V510" s="82" t="s">
        <v>768</v>
      </c>
      <c r="W510" s="81">
        <v>43746.623125</v>
      </c>
      <c r="X510" s="82" t="s">
        <v>938</v>
      </c>
      <c r="Y510" s="79"/>
      <c r="Z510" s="79"/>
      <c r="AA510" s="85" t="s">
        <v>1114</v>
      </c>
      <c r="AB510" s="79"/>
      <c r="AC510" s="79" t="b">
        <v>0</v>
      </c>
      <c r="AD510" s="79">
        <v>0</v>
      </c>
      <c r="AE510" s="85" t="s">
        <v>1166</v>
      </c>
      <c r="AF510" s="79" t="b">
        <v>0</v>
      </c>
      <c r="AG510" s="79" t="s">
        <v>1216</v>
      </c>
      <c r="AH510" s="79"/>
      <c r="AI510" s="85" t="s">
        <v>1166</v>
      </c>
      <c r="AJ510" s="79" t="b">
        <v>0</v>
      </c>
      <c r="AK510" s="79">
        <v>2</v>
      </c>
      <c r="AL510" s="85" t="s">
        <v>1120</v>
      </c>
      <c r="AM510" s="79" t="s">
        <v>1232</v>
      </c>
      <c r="AN510" s="79" t="b">
        <v>0</v>
      </c>
      <c r="AO510" s="85" t="s">
        <v>1120</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15</v>
      </c>
      <c r="BC510" s="78" t="str">
        <f>REPLACE(INDEX(GroupVertices[Group],MATCH(Edges[[#This Row],[Vertex 2]],GroupVertices[Vertex],0)),1,1,"")</f>
        <v>15</v>
      </c>
      <c r="BD510" s="48">
        <v>1</v>
      </c>
      <c r="BE510" s="49">
        <v>3.7037037037037037</v>
      </c>
      <c r="BF510" s="48">
        <v>0</v>
      </c>
      <c r="BG510" s="49">
        <v>0</v>
      </c>
      <c r="BH510" s="48">
        <v>0</v>
      </c>
      <c r="BI510" s="49">
        <v>0</v>
      </c>
      <c r="BJ510" s="48">
        <v>26</v>
      </c>
      <c r="BK510" s="49">
        <v>96.29629629629629</v>
      </c>
      <c r="BL510" s="48">
        <v>27</v>
      </c>
    </row>
    <row r="511" spans="1:64" ht="15">
      <c r="A511" s="64" t="s">
        <v>322</v>
      </c>
      <c r="B511" s="64" t="s">
        <v>392</v>
      </c>
      <c r="C511" s="65" t="s">
        <v>3915</v>
      </c>
      <c r="D511" s="66">
        <v>3</v>
      </c>
      <c r="E511" s="67" t="s">
        <v>132</v>
      </c>
      <c r="F511" s="68">
        <v>35</v>
      </c>
      <c r="G511" s="65"/>
      <c r="H511" s="69"/>
      <c r="I511" s="70"/>
      <c r="J511" s="70"/>
      <c r="K511" s="34" t="s">
        <v>65</v>
      </c>
      <c r="L511" s="77">
        <v>511</v>
      </c>
      <c r="M511" s="77"/>
      <c r="N511" s="72"/>
      <c r="O511" s="79" t="s">
        <v>419</v>
      </c>
      <c r="P511" s="81">
        <v>43745.55679398148</v>
      </c>
      <c r="Q511" s="79" t="s">
        <v>558</v>
      </c>
      <c r="R511" s="82" t="s">
        <v>600</v>
      </c>
      <c r="S511" s="79" t="s">
        <v>618</v>
      </c>
      <c r="T511" s="79"/>
      <c r="U511" s="82" t="s">
        <v>667</v>
      </c>
      <c r="V511" s="82" t="s">
        <v>667</v>
      </c>
      <c r="W511" s="81">
        <v>43745.55679398148</v>
      </c>
      <c r="X511" s="82" t="s">
        <v>939</v>
      </c>
      <c r="Y511" s="79"/>
      <c r="Z511" s="79"/>
      <c r="AA511" s="85" t="s">
        <v>1115</v>
      </c>
      <c r="AB511" s="79"/>
      <c r="AC511" s="79" t="b">
        <v>0</v>
      </c>
      <c r="AD511" s="79">
        <v>0</v>
      </c>
      <c r="AE511" s="85" t="s">
        <v>1166</v>
      </c>
      <c r="AF511" s="79" t="b">
        <v>0</v>
      </c>
      <c r="AG511" s="79" t="s">
        <v>1216</v>
      </c>
      <c r="AH511" s="79"/>
      <c r="AI511" s="85" t="s">
        <v>1166</v>
      </c>
      <c r="AJ511" s="79" t="b">
        <v>0</v>
      </c>
      <c r="AK511" s="79">
        <v>1</v>
      </c>
      <c r="AL511" s="85" t="s">
        <v>1166</v>
      </c>
      <c r="AM511" s="79" t="s">
        <v>1232</v>
      </c>
      <c r="AN511" s="79" t="b">
        <v>0</v>
      </c>
      <c r="AO511" s="85" t="s">
        <v>1115</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2</v>
      </c>
      <c r="BC511" s="78" t="str">
        <f>REPLACE(INDEX(GroupVertices[Group],MATCH(Edges[[#This Row],[Vertex 2]],GroupVertices[Vertex],0)),1,1,"")</f>
        <v>2</v>
      </c>
      <c r="BD511" s="48">
        <v>0</v>
      </c>
      <c r="BE511" s="49">
        <v>0</v>
      </c>
      <c r="BF511" s="48">
        <v>0</v>
      </c>
      <c r="BG511" s="49">
        <v>0</v>
      </c>
      <c r="BH511" s="48">
        <v>0</v>
      </c>
      <c r="BI511" s="49">
        <v>0</v>
      </c>
      <c r="BJ511" s="48">
        <v>27</v>
      </c>
      <c r="BK511" s="49">
        <v>100</v>
      </c>
      <c r="BL511" s="48">
        <v>27</v>
      </c>
    </row>
    <row r="512" spans="1:64" ht="15">
      <c r="A512" s="64" t="s">
        <v>323</v>
      </c>
      <c r="B512" s="64" t="s">
        <v>332</v>
      </c>
      <c r="C512" s="65" t="s">
        <v>3915</v>
      </c>
      <c r="D512" s="66">
        <v>3</v>
      </c>
      <c r="E512" s="67" t="s">
        <v>132</v>
      </c>
      <c r="F512" s="68">
        <v>35</v>
      </c>
      <c r="G512" s="65"/>
      <c r="H512" s="69"/>
      <c r="I512" s="70"/>
      <c r="J512" s="70"/>
      <c r="K512" s="34" t="s">
        <v>65</v>
      </c>
      <c r="L512" s="77">
        <v>512</v>
      </c>
      <c r="M512" s="77"/>
      <c r="N512" s="72"/>
      <c r="O512" s="79" t="s">
        <v>419</v>
      </c>
      <c r="P512" s="81">
        <v>43744.754224537035</v>
      </c>
      <c r="Q512" s="79" t="s">
        <v>559</v>
      </c>
      <c r="R512" s="79"/>
      <c r="S512" s="79"/>
      <c r="T512" s="79"/>
      <c r="U512" s="79"/>
      <c r="V512" s="82" t="s">
        <v>769</v>
      </c>
      <c r="W512" s="81">
        <v>43744.754224537035</v>
      </c>
      <c r="X512" s="82" t="s">
        <v>940</v>
      </c>
      <c r="Y512" s="79"/>
      <c r="Z512" s="79"/>
      <c r="AA512" s="85" t="s">
        <v>1116</v>
      </c>
      <c r="AB512" s="85" t="s">
        <v>1117</v>
      </c>
      <c r="AC512" s="79" t="b">
        <v>0</v>
      </c>
      <c r="AD512" s="79">
        <v>0</v>
      </c>
      <c r="AE512" s="85" t="s">
        <v>1202</v>
      </c>
      <c r="AF512" s="79" t="b">
        <v>0</v>
      </c>
      <c r="AG512" s="79" t="s">
        <v>1216</v>
      </c>
      <c r="AH512" s="79"/>
      <c r="AI512" s="85" t="s">
        <v>1166</v>
      </c>
      <c r="AJ512" s="79" t="b">
        <v>0</v>
      </c>
      <c r="AK512" s="79">
        <v>0</v>
      </c>
      <c r="AL512" s="85" t="s">
        <v>1166</v>
      </c>
      <c r="AM512" s="79" t="s">
        <v>1232</v>
      </c>
      <c r="AN512" s="79" t="b">
        <v>0</v>
      </c>
      <c r="AO512" s="85" t="s">
        <v>1117</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2</v>
      </c>
      <c r="BC512" s="78" t="str">
        <f>REPLACE(INDEX(GroupVertices[Group],MATCH(Edges[[#This Row],[Vertex 2]],GroupVertices[Vertex],0)),1,1,"")</f>
        <v>4</v>
      </c>
      <c r="BD512" s="48"/>
      <c r="BE512" s="49"/>
      <c r="BF512" s="48"/>
      <c r="BG512" s="49"/>
      <c r="BH512" s="48"/>
      <c r="BI512" s="49"/>
      <c r="BJ512" s="48"/>
      <c r="BK512" s="49"/>
      <c r="BL512" s="48"/>
    </row>
    <row r="513" spans="1:64" ht="15">
      <c r="A513" s="64" t="s">
        <v>322</v>
      </c>
      <c r="B513" s="64" t="s">
        <v>332</v>
      </c>
      <c r="C513" s="65" t="s">
        <v>3917</v>
      </c>
      <c r="D513" s="66">
        <v>6.5</v>
      </c>
      <c r="E513" s="67" t="s">
        <v>136</v>
      </c>
      <c r="F513" s="68">
        <v>23.5</v>
      </c>
      <c r="G513" s="65"/>
      <c r="H513" s="69"/>
      <c r="I513" s="70"/>
      <c r="J513" s="70"/>
      <c r="K513" s="34" t="s">
        <v>65</v>
      </c>
      <c r="L513" s="77">
        <v>513</v>
      </c>
      <c r="M513" s="77"/>
      <c r="N513" s="72"/>
      <c r="O513" s="79" t="s">
        <v>419</v>
      </c>
      <c r="P513" s="81">
        <v>43744.75009259259</v>
      </c>
      <c r="Q513" s="79" t="s">
        <v>560</v>
      </c>
      <c r="R513" s="82" t="s">
        <v>600</v>
      </c>
      <c r="S513" s="79" t="s">
        <v>618</v>
      </c>
      <c r="T513" s="79"/>
      <c r="U513" s="82" t="s">
        <v>668</v>
      </c>
      <c r="V513" s="82" t="s">
        <v>668</v>
      </c>
      <c r="W513" s="81">
        <v>43744.75009259259</v>
      </c>
      <c r="X513" s="82" t="s">
        <v>941</v>
      </c>
      <c r="Y513" s="79"/>
      <c r="Z513" s="79"/>
      <c r="AA513" s="85" t="s">
        <v>1117</v>
      </c>
      <c r="AB513" s="79"/>
      <c r="AC513" s="79" t="b">
        <v>0</v>
      </c>
      <c r="AD513" s="79">
        <v>47</v>
      </c>
      <c r="AE513" s="85" t="s">
        <v>1166</v>
      </c>
      <c r="AF513" s="79" t="b">
        <v>0</v>
      </c>
      <c r="AG513" s="79" t="s">
        <v>1216</v>
      </c>
      <c r="AH513" s="79"/>
      <c r="AI513" s="85" t="s">
        <v>1166</v>
      </c>
      <c r="AJ513" s="79" t="b">
        <v>0</v>
      </c>
      <c r="AK513" s="79">
        <v>6</v>
      </c>
      <c r="AL513" s="85" t="s">
        <v>1166</v>
      </c>
      <c r="AM513" s="79" t="s">
        <v>1232</v>
      </c>
      <c r="AN513" s="79" t="b">
        <v>0</v>
      </c>
      <c r="AO513" s="85" t="s">
        <v>1117</v>
      </c>
      <c r="AP513" s="79" t="s">
        <v>176</v>
      </c>
      <c r="AQ513" s="79">
        <v>0</v>
      </c>
      <c r="AR513" s="79">
        <v>0</v>
      </c>
      <c r="AS513" s="79"/>
      <c r="AT513" s="79"/>
      <c r="AU513" s="79"/>
      <c r="AV513" s="79"/>
      <c r="AW513" s="79"/>
      <c r="AX513" s="79"/>
      <c r="AY513" s="79"/>
      <c r="AZ513" s="79"/>
      <c r="BA513">
        <v>3</v>
      </c>
      <c r="BB513" s="78" t="str">
        <f>REPLACE(INDEX(GroupVertices[Group],MATCH(Edges[[#This Row],[Vertex 1]],GroupVertices[Vertex],0)),1,1,"")</f>
        <v>2</v>
      </c>
      <c r="BC513" s="78" t="str">
        <f>REPLACE(INDEX(GroupVertices[Group],MATCH(Edges[[#This Row],[Vertex 2]],GroupVertices[Vertex],0)),1,1,"")</f>
        <v>4</v>
      </c>
      <c r="BD513" s="48"/>
      <c r="BE513" s="49"/>
      <c r="BF513" s="48"/>
      <c r="BG513" s="49"/>
      <c r="BH513" s="48"/>
      <c r="BI513" s="49"/>
      <c r="BJ513" s="48"/>
      <c r="BK513" s="49"/>
      <c r="BL513" s="48"/>
    </row>
    <row r="514" spans="1:64" ht="15">
      <c r="A514" s="64" t="s">
        <v>322</v>
      </c>
      <c r="B514" s="64" t="s">
        <v>332</v>
      </c>
      <c r="C514" s="65" t="s">
        <v>3917</v>
      </c>
      <c r="D514" s="66">
        <v>6.5</v>
      </c>
      <c r="E514" s="67" t="s">
        <v>136</v>
      </c>
      <c r="F514" s="68">
        <v>23.5</v>
      </c>
      <c r="G514" s="65"/>
      <c r="H514" s="69"/>
      <c r="I514" s="70"/>
      <c r="J514" s="70"/>
      <c r="K514" s="34" t="s">
        <v>65</v>
      </c>
      <c r="L514" s="77">
        <v>514</v>
      </c>
      <c r="M514" s="77"/>
      <c r="N514" s="72"/>
      <c r="O514" s="79" t="s">
        <v>419</v>
      </c>
      <c r="P514" s="81">
        <v>43745.55679398148</v>
      </c>
      <c r="Q514" s="79" t="s">
        <v>558</v>
      </c>
      <c r="R514" s="82" t="s">
        <v>600</v>
      </c>
      <c r="S514" s="79" t="s">
        <v>618</v>
      </c>
      <c r="T514" s="79"/>
      <c r="U514" s="82" t="s">
        <v>667</v>
      </c>
      <c r="V514" s="82" t="s">
        <v>667</v>
      </c>
      <c r="W514" s="81">
        <v>43745.55679398148</v>
      </c>
      <c r="X514" s="82" t="s">
        <v>939</v>
      </c>
      <c r="Y514" s="79"/>
      <c r="Z514" s="79"/>
      <c r="AA514" s="85" t="s">
        <v>1115</v>
      </c>
      <c r="AB514" s="79"/>
      <c r="AC514" s="79" t="b">
        <v>0</v>
      </c>
      <c r="AD514" s="79">
        <v>0</v>
      </c>
      <c r="AE514" s="85" t="s">
        <v>1166</v>
      </c>
      <c r="AF514" s="79" t="b">
        <v>0</v>
      </c>
      <c r="AG514" s="79" t="s">
        <v>1216</v>
      </c>
      <c r="AH514" s="79"/>
      <c r="AI514" s="85" t="s">
        <v>1166</v>
      </c>
      <c r="AJ514" s="79" t="b">
        <v>0</v>
      </c>
      <c r="AK514" s="79">
        <v>1</v>
      </c>
      <c r="AL514" s="85" t="s">
        <v>1166</v>
      </c>
      <c r="AM514" s="79" t="s">
        <v>1232</v>
      </c>
      <c r="AN514" s="79" t="b">
        <v>0</v>
      </c>
      <c r="AO514" s="85" t="s">
        <v>1115</v>
      </c>
      <c r="AP514" s="79" t="s">
        <v>176</v>
      </c>
      <c r="AQ514" s="79">
        <v>0</v>
      </c>
      <c r="AR514" s="79">
        <v>0</v>
      </c>
      <c r="AS514" s="79"/>
      <c r="AT514" s="79"/>
      <c r="AU514" s="79"/>
      <c r="AV514" s="79"/>
      <c r="AW514" s="79"/>
      <c r="AX514" s="79"/>
      <c r="AY514" s="79"/>
      <c r="AZ514" s="79"/>
      <c r="BA514">
        <v>3</v>
      </c>
      <c r="BB514" s="78" t="str">
        <f>REPLACE(INDEX(GroupVertices[Group],MATCH(Edges[[#This Row],[Vertex 1]],GroupVertices[Vertex],0)),1,1,"")</f>
        <v>2</v>
      </c>
      <c r="BC514" s="78" t="str">
        <f>REPLACE(INDEX(GroupVertices[Group],MATCH(Edges[[#This Row],[Vertex 2]],GroupVertices[Vertex],0)),1,1,"")</f>
        <v>4</v>
      </c>
      <c r="BD514" s="48"/>
      <c r="BE514" s="49"/>
      <c r="BF514" s="48"/>
      <c r="BG514" s="49"/>
      <c r="BH514" s="48"/>
      <c r="BI514" s="49"/>
      <c r="BJ514" s="48"/>
      <c r="BK514" s="49"/>
      <c r="BL514" s="48"/>
    </row>
    <row r="515" spans="1:64" ht="15">
      <c r="A515" s="64" t="s">
        <v>322</v>
      </c>
      <c r="B515" s="64" t="s">
        <v>332</v>
      </c>
      <c r="C515" s="65" t="s">
        <v>3917</v>
      </c>
      <c r="D515" s="66">
        <v>6.5</v>
      </c>
      <c r="E515" s="67" t="s">
        <v>136</v>
      </c>
      <c r="F515" s="68">
        <v>23.5</v>
      </c>
      <c r="G515" s="65"/>
      <c r="H515" s="69"/>
      <c r="I515" s="70"/>
      <c r="J515" s="70"/>
      <c r="K515" s="34" t="s">
        <v>65</v>
      </c>
      <c r="L515" s="77">
        <v>515</v>
      </c>
      <c r="M515" s="77"/>
      <c r="N515" s="72"/>
      <c r="O515" s="79" t="s">
        <v>419</v>
      </c>
      <c r="P515" s="81">
        <v>43746.69452546296</v>
      </c>
      <c r="Q515" s="79" t="s">
        <v>561</v>
      </c>
      <c r="R515" s="82" t="s">
        <v>600</v>
      </c>
      <c r="S515" s="79" t="s">
        <v>618</v>
      </c>
      <c r="T515" s="79"/>
      <c r="U515" s="82" t="s">
        <v>669</v>
      </c>
      <c r="V515" s="82" t="s">
        <v>669</v>
      </c>
      <c r="W515" s="81">
        <v>43746.69452546296</v>
      </c>
      <c r="X515" s="82" t="s">
        <v>942</v>
      </c>
      <c r="Y515" s="79"/>
      <c r="Z515" s="79"/>
      <c r="AA515" s="85" t="s">
        <v>1118</v>
      </c>
      <c r="AB515" s="79"/>
      <c r="AC515" s="79" t="b">
        <v>0</v>
      </c>
      <c r="AD515" s="79">
        <v>0</v>
      </c>
      <c r="AE515" s="85" t="s">
        <v>1166</v>
      </c>
      <c r="AF515" s="79" t="b">
        <v>0</v>
      </c>
      <c r="AG515" s="79" t="s">
        <v>1216</v>
      </c>
      <c r="AH515" s="79"/>
      <c r="AI515" s="85" t="s">
        <v>1166</v>
      </c>
      <c r="AJ515" s="79" t="b">
        <v>0</v>
      </c>
      <c r="AK515" s="79">
        <v>0</v>
      </c>
      <c r="AL515" s="85" t="s">
        <v>1166</v>
      </c>
      <c r="AM515" s="79" t="s">
        <v>1232</v>
      </c>
      <c r="AN515" s="79" t="b">
        <v>0</v>
      </c>
      <c r="AO515" s="85" t="s">
        <v>1118</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2</v>
      </c>
      <c r="BC515" s="78" t="str">
        <f>REPLACE(INDEX(GroupVertices[Group],MATCH(Edges[[#This Row],[Vertex 2]],GroupVertices[Vertex],0)),1,1,"")</f>
        <v>4</v>
      </c>
      <c r="BD515" s="48"/>
      <c r="BE515" s="49"/>
      <c r="BF515" s="48"/>
      <c r="BG515" s="49"/>
      <c r="BH515" s="48"/>
      <c r="BI515" s="49"/>
      <c r="BJ515" s="48"/>
      <c r="BK515" s="49"/>
      <c r="BL515" s="48"/>
    </row>
    <row r="516" spans="1:64" ht="15">
      <c r="A516" s="64" t="s">
        <v>323</v>
      </c>
      <c r="B516" s="64" t="s">
        <v>391</v>
      </c>
      <c r="C516" s="65" t="s">
        <v>3915</v>
      </c>
      <c r="D516" s="66">
        <v>3</v>
      </c>
      <c r="E516" s="67" t="s">
        <v>132</v>
      </c>
      <c r="F516" s="68">
        <v>35</v>
      </c>
      <c r="G516" s="65"/>
      <c r="H516" s="69"/>
      <c r="I516" s="70"/>
      <c r="J516" s="70"/>
      <c r="K516" s="34" t="s">
        <v>65</v>
      </c>
      <c r="L516" s="77">
        <v>516</v>
      </c>
      <c r="M516" s="77"/>
      <c r="N516" s="72"/>
      <c r="O516" s="79" t="s">
        <v>419</v>
      </c>
      <c r="P516" s="81">
        <v>43744.754224537035</v>
      </c>
      <c r="Q516" s="79" t="s">
        <v>559</v>
      </c>
      <c r="R516" s="79"/>
      <c r="S516" s="79"/>
      <c r="T516" s="79"/>
      <c r="U516" s="79"/>
      <c r="V516" s="82" t="s">
        <v>769</v>
      </c>
      <c r="W516" s="81">
        <v>43744.754224537035</v>
      </c>
      <c r="X516" s="82" t="s">
        <v>940</v>
      </c>
      <c r="Y516" s="79"/>
      <c r="Z516" s="79"/>
      <c r="AA516" s="85" t="s">
        <v>1116</v>
      </c>
      <c r="AB516" s="85" t="s">
        <v>1117</v>
      </c>
      <c r="AC516" s="79" t="b">
        <v>0</v>
      </c>
      <c r="AD516" s="79">
        <v>0</v>
      </c>
      <c r="AE516" s="85" t="s">
        <v>1202</v>
      </c>
      <c r="AF516" s="79" t="b">
        <v>0</v>
      </c>
      <c r="AG516" s="79" t="s">
        <v>1216</v>
      </c>
      <c r="AH516" s="79"/>
      <c r="AI516" s="85" t="s">
        <v>1166</v>
      </c>
      <c r="AJ516" s="79" t="b">
        <v>0</v>
      </c>
      <c r="AK516" s="79">
        <v>0</v>
      </c>
      <c r="AL516" s="85" t="s">
        <v>1166</v>
      </c>
      <c r="AM516" s="79" t="s">
        <v>1232</v>
      </c>
      <c r="AN516" s="79" t="b">
        <v>0</v>
      </c>
      <c r="AO516" s="85" t="s">
        <v>1117</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2</v>
      </c>
      <c r="BC516" s="78" t="str">
        <f>REPLACE(INDEX(GroupVertices[Group],MATCH(Edges[[#This Row],[Vertex 2]],GroupVertices[Vertex],0)),1,1,"")</f>
        <v>2</v>
      </c>
      <c r="BD516" s="48"/>
      <c r="BE516" s="49"/>
      <c r="BF516" s="48"/>
      <c r="BG516" s="49"/>
      <c r="BH516" s="48"/>
      <c r="BI516" s="49"/>
      <c r="BJ516" s="48"/>
      <c r="BK516" s="49"/>
      <c r="BL516" s="48"/>
    </row>
    <row r="517" spans="1:64" ht="15">
      <c r="A517" s="64" t="s">
        <v>322</v>
      </c>
      <c r="B517" s="64" t="s">
        <v>391</v>
      </c>
      <c r="C517" s="65" t="s">
        <v>3917</v>
      </c>
      <c r="D517" s="66">
        <v>6.5</v>
      </c>
      <c r="E517" s="67" t="s">
        <v>136</v>
      </c>
      <c r="F517" s="68">
        <v>23.5</v>
      </c>
      <c r="G517" s="65"/>
      <c r="H517" s="69"/>
      <c r="I517" s="70"/>
      <c r="J517" s="70"/>
      <c r="K517" s="34" t="s">
        <v>65</v>
      </c>
      <c r="L517" s="77">
        <v>517</v>
      </c>
      <c r="M517" s="77"/>
      <c r="N517" s="72"/>
      <c r="O517" s="79" t="s">
        <v>419</v>
      </c>
      <c r="P517" s="81">
        <v>43744.75009259259</v>
      </c>
      <c r="Q517" s="79" t="s">
        <v>560</v>
      </c>
      <c r="R517" s="82" t="s">
        <v>600</v>
      </c>
      <c r="S517" s="79" t="s">
        <v>618</v>
      </c>
      <c r="T517" s="79"/>
      <c r="U517" s="82" t="s">
        <v>668</v>
      </c>
      <c r="V517" s="82" t="s">
        <v>668</v>
      </c>
      <c r="W517" s="81">
        <v>43744.75009259259</v>
      </c>
      <c r="X517" s="82" t="s">
        <v>941</v>
      </c>
      <c r="Y517" s="79"/>
      <c r="Z517" s="79"/>
      <c r="AA517" s="85" t="s">
        <v>1117</v>
      </c>
      <c r="AB517" s="79"/>
      <c r="AC517" s="79" t="b">
        <v>0</v>
      </c>
      <c r="AD517" s="79">
        <v>47</v>
      </c>
      <c r="AE517" s="85" t="s">
        <v>1166</v>
      </c>
      <c r="AF517" s="79" t="b">
        <v>0</v>
      </c>
      <c r="AG517" s="79" t="s">
        <v>1216</v>
      </c>
      <c r="AH517" s="79"/>
      <c r="AI517" s="85" t="s">
        <v>1166</v>
      </c>
      <c r="AJ517" s="79" t="b">
        <v>0</v>
      </c>
      <c r="AK517" s="79">
        <v>6</v>
      </c>
      <c r="AL517" s="85" t="s">
        <v>1166</v>
      </c>
      <c r="AM517" s="79" t="s">
        <v>1232</v>
      </c>
      <c r="AN517" s="79" t="b">
        <v>0</v>
      </c>
      <c r="AO517" s="85" t="s">
        <v>1117</v>
      </c>
      <c r="AP517" s="79" t="s">
        <v>176</v>
      </c>
      <c r="AQ517" s="79">
        <v>0</v>
      </c>
      <c r="AR517" s="79">
        <v>0</v>
      </c>
      <c r="AS517" s="79"/>
      <c r="AT517" s="79"/>
      <c r="AU517" s="79"/>
      <c r="AV517" s="79"/>
      <c r="AW517" s="79"/>
      <c r="AX517" s="79"/>
      <c r="AY517" s="79"/>
      <c r="AZ517" s="79"/>
      <c r="BA517">
        <v>3</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322</v>
      </c>
      <c r="B518" s="64" t="s">
        <v>391</v>
      </c>
      <c r="C518" s="65" t="s">
        <v>3917</v>
      </c>
      <c r="D518" s="66">
        <v>6.5</v>
      </c>
      <c r="E518" s="67" t="s">
        <v>136</v>
      </c>
      <c r="F518" s="68">
        <v>23.5</v>
      </c>
      <c r="G518" s="65"/>
      <c r="H518" s="69"/>
      <c r="I518" s="70"/>
      <c r="J518" s="70"/>
      <c r="K518" s="34" t="s">
        <v>65</v>
      </c>
      <c r="L518" s="77">
        <v>518</v>
      </c>
      <c r="M518" s="77"/>
      <c r="N518" s="72"/>
      <c r="O518" s="79" t="s">
        <v>419</v>
      </c>
      <c r="P518" s="81">
        <v>43745.55679398148</v>
      </c>
      <c r="Q518" s="79" t="s">
        <v>558</v>
      </c>
      <c r="R518" s="82" t="s">
        <v>600</v>
      </c>
      <c r="S518" s="79" t="s">
        <v>618</v>
      </c>
      <c r="T518" s="79"/>
      <c r="U518" s="82" t="s">
        <v>667</v>
      </c>
      <c r="V518" s="82" t="s">
        <v>667</v>
      </c>
      <c r="W518" s="81">
        <v>43745.55679398148</v>
      </c>
      <c r="X518" s="82" t="s">
        <v>939</v>
      </c>
      <c r="Y518" s="79"/>
      <c r="Z518" s="79"/>
      <c r="AA518" s="85" t="s">
        <v>1115</v>
      </c>
      <c r="AB518" s="79"/>
      <c r="AC518" s="79" t="b">
        <v>0</v>
      </c>
      <c r="AD518" s="79">
        <v>0</v>
      </c>
      <c r="AE518" s="85" t="s">
        <v>1166</v>
      </c>
      <c r="AF518" s="79" t="b">
        <v>0</v>
      </c>
      <c r="AG518" s="79" t="s">
        <v>1216</v>
      </c>
      <c r="AH518" s="79"/>
      <c r="AI518" s="85" t="s">
        <v>1166</v>
      </c>
      <c r="AJ518" s="79" t="b">
        <v>0</v>
      </c>
      <c r="AK518" s="79">
        <v>1</v>
      </c>
      <c r="AL518" s="85" t="s">
        <v>1166</v>
      </c>
      <c r="AM518" s="79" t="s">
        <v>1232</v>
      </c>
      <c r="AN518" s="79" t="b">
        <v>0</v>
      </c>
      <c r="AO518" s="85" t="s">
        <v>1115</v>
      </c>
      <c r="AP518" s="79" t="s">
        <v>176</v>
      </c>
      <c r="AQ518" s="79">
        <v>0</v>
      </c>
      <c r="AR518" s="79">
        <v>0</v>
      </c>
      <c r="AS518" s="79"/>
      <c r="AT518" s="79"/>
      <c r="AU518" s="79"/>
      <c r="AV518" s="79"/>
      <c r="AW518" s="79"/>
      <c r="AX518" s="79"/>
      <c r="AY518" s="79"/>
      <c r="AZ518" s="79"/>
      <c r="BA518">
        <v>3</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322</v>
      </c>
      <c r="B519" s="64" t="s">
        <v>391</v>
      </c>
      <c r="C519" s="65" t="s">
        <v>3917</v>
      </c>
      <c r="D519" s="66">
        <v>6.5</v>
      </c>
      <c r="E519" s="67" t="s">
        <v>136</v>
      </c>
      <c r="F519" s="68">
        <v>23.5</v>
      </c>
      <c r="G519" s="65"/>
      <c r="H519" s="69"/>
      <c r="I519" s="70"/>
      <c r="J519" s="70"/>
      <c r="K519" s="34" t="s">
        <v>65</v>
      </c>
      <c r="L519" s="77">
        <v>519</v>
      </c>
      <c r="M519" s="77"/>
      <c r="N519" s="72"/>
      <c r="O519" s="79" t="s">
        <v>419</v>
      </c>
      <c r="P519" s="81">
        <v>43746.69452546296</v>
      </c>
      <c r="Q519" s="79" t="s">
        <v>561</v>
      </c>
      <c r="R519" s="82" t="s">
        <v>600</v>
      </c>
      <c r="S519" s="79" t="s">
        <v>618</v>
      </c>
      <c r="T519" s="79"/>
      <c r="U519" s="82" t="s">
        <v>669</v>
      </c>
      <c r="V519" s="82" t="s">
        <v>669</v>
      </c>
      <c r="W519" s="81">
        <v>43746.69452546296</v>
      </c>
      <c r="X519" s="82" t="s">
        <v>942</v>
      </c>
      <c r="Y519" s="79"/>
      <c r="Z519" s="79"/>
      <c r="AA519" s="85" t="s">
        <v>1118</v>
      </c>
      <c r="AB519" s="79"/>
      <c r="AC519" s="79" t="b">
        <v>0</v>
      </c>
      <c r="AD519" s="79">
        <v>0</v>
      </c>
      <c r="AE519" s="85" t="s">
        <v>1166</v>
      </c>
      <c r="AF519" s="79" t="b">
        <v>0</v>
      </c>
      <c r="AG519" s="79" t="s">
        <v>1216</v>
      </c>
      <c r="AH519" s="79"/>
      <c r="AI519" s="85" t="s">
        <v>1166</v>
      </c>
      <c r="AJ519" s="79" t="b">
        <v>0</v>
      </c>
      <c r="AK519" s="79">
        <v>0</v>
      </c>
      <c r="AL519" s="85" t="s">
        <v>1166</v>
      </c>
      <c r="AM519" s="79" t="s">
        <v>1232</v>
      </c>
      <c r="AN519" s="79" t="b">
        <v>0</v>
      </c>
      <c r="AO519" s="85" t="s">
        <v>1118</v>
      </c>
      <c r="AP519" s="79" t="s">
        <v>176</v>
      </c>
      <c r="AQ519" s="79">
        <v>0</v>
      </c>
      <c r="AR519" s="79">
        <v>0</v>
      </c>
      <c r="AS519" s="79"/>
      <c r="AT519" s="79"/>
      <c r="AU519" s="79"/>
      <c r="AV519" s="79"/>
      <c r="AW519" s="79"/>
      <c r="AX519" s="79"/>
      <c r="AY519" s="79"/>
      <c r="AZ519" s="79"/>
      <c r="BA519">
        <v>3</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323</v>
      </c>
      <c r="B520" s="64" t="s">
        <v>383</v>
      </c>
      <c r="C520" s="65" t="s">
        <v>3916</v>
      </c>
      <c r="D520" s="66">
        <v>4.75</v>
      </c>
      <c r="E520" s="67" t="s">
        <v>136</v>
      </c>
      <c r="F520" s="68">
        <v>29.25</v>
      </c>
      <c r="G520" s="65"/>
      <c r="H520" s="69"/>
      <c r="I520" s="70"/>
      <c r="J520" s="70"/>
      <c r="K520" s="34" t="s">
        <v>65</v>
      </c>
      <c r="L520" s="77">
        <v>520</v>
      </c>
      <c r="M520" s="77"/>
      <c r="N520" s="72"/>
      <c r="O520" s="79" t="s">
        <v>419</v>
      </c>
      <c r="P520" s="81">
        <v>43744.75402777778</v>
      </c>
      <c r="Q520" s="79" t="s">
        <v>512</v>
      </c>
      <c r="R520" s="79"/>
      <c r="S520" s="79"/>
      <c r="T520" s="79"/>
      <c r="U520" s="79"/>
      <c r="V520" s="82" t="s">
        <v>769</v>
      </c>
      <c r="W520" s="81">
        <v>43744.75402777778</v>
      </c>
      <c r="X520" s="82" t="s">
        <v>943</v>
      </c>
      <c r="Y520" s="79"/>
      <c r="Z520" s="79"/>
      <c r="AA520" s="85" t="s">
        <v>1119</v>
      </c>
      <c r="AB520" s="79"/>
      <c r="AC520" s="79" t="b">
        <v>0</v>
      </c>
      <c r="AD520" s="79">
        <v>0</v>
      </c>
      <c r="AE520" s="85" t="s">
        <v>1166</v>
      </c>
      <c r="AF520" s="79" t="b">
        <v>0</v>
      </c>
      <c r="AG520" s="79" t="s">
        <v>1216</v>
      </c>
      <c r="AH520" s="79"/>
      <c r="AI520" s="85" t="s">
        <v>1166</v>
      </c>
      <c r="AJ520" s="79" t="b">
        <v>0</v>
      </c>
      <c r="AK520" s="79">
        <v>6</v>
      </c>
      <c r="AL520" s="85" t="s">
        <v>1117</v>
      </c>
      <c r="AM520" s="79" t="s">
        <v>1232</v>
      </c>
      <c r="AN520" s="79" t="b">
        <v>0</v>
      </c>
      <c r="AO520" s="85" t="s">
        <v>1117</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323</v>
      </c>
      <c r="B521" s="64" t="s">
        <v>322</v>
      </c>
      <c r="C521" s="65" t="s">
        <v>3915</v>
      </c>
      <c r="D521" s="66">
        <v>3</v>
      </c>
      <c r="E521" s="67" t="s">
        <v>132</v>
      </c>
      <c r="F521" s="68">
        <v>35</v>
      </c>
      <c r="G521" s="65"/>
      <c r="H521" s="69"/>
      <c r="I521" s="70"/>
      <c r="J521" s="70"/>
      <c r="K521" s="34" t="s">
        <v>66</v>
      </c>
      <c r="L521" s="77">
        <v>521</v>
      </c>
      <c r="M521" s="77"/>
      <c r="N521" s="72"/>
      <c r="O521" s="79" t="s">
        <v>419</v>
      </c>
      <c r="P521" s="81">
        <v>43744.75402777778</v>
      </c>
      <c r="Q521" s="79" t="s">
        <v>512</v>
      </c>
      <c r="R521" s="79"/>
      <c r="S521" s="79"/>
      <c r="T521" s="79"/>
      <c r="U521" s="79"/>
      <c r="V521" s="82" t="s">
        <v>769</v>
      </c>
      <c r="W521" s="81">
        <v>43744.75402777778</v>
      </c>
      <c r="X521" s="82" t="s">
        <v>943</v>
      </c>
      <c r="Y521" s="79"/>
      <c r="Z521" s="79"/>
      <c r="AA521" s="85" t="s">
        <v>1119</v>
      </c>
      <c r="AB521" s="79"/>
      <c r="AC521" s="79" t="b">
        <v>0</v>
      </c>
      <c r="AD521" s="79">
        <v>0</v>
      </c>
      <c r="AE521" s="85" t="s">
        <v>1166</v>
      </c>
      <c r="AF521" s="79" t="b">
        <v>0</v>
      </c>
      <c r="AG521" s="79" t="s">
        <v>1216</v>
      </c>
      <c r="AH521" s="79"/>
      <c r="AI521" s="85" t="s">
        <v>1166</v>
      </c>
      <c r="AJ521" s="79" t="b">
        <v>0</v>
      </c>
      <c r="AK521" s="79">
        <v>6</v>
      </c>
      <c r="AL521" s="85" t="s">
        <v>1117</v>
      </c>
      <c r="AM521" s="79" t="s">
        <v>1232</v>
      </c>
      <c r="AN521" s="79" t="b">
        <v>0</v>
      </c>
      <c r="AO521" s="85" t="s">
        <v>1117</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2</v>
      </c>
      <c r="BD521" s="48">
        <v>0</v>
      </c>
      <c r="BE521" s="49">
        <v>0</v>
      </c>
      <c r="BF521" s="48">
        <v>0</v>
      </c>
      <c r="BG521" s="49">
        <v>0</v>
      </c>
      <c r="BH521" s="48">
        <v>0</v>
      </c>
      <c r="BI521" s="49">
        <v>0</v>
      </c>
      <c r="BJ521" s="48">
        <v>20</v>
      </c>
      <c r="BK521" s="49">
        <v>100</v>
      </c>
      <c r="BL521" s="48">
        <v>20</v>
      </c>
    </row>
    <row r="522" spans="1:64" ht="15">
      <c r="A522" s="64" t="s">
        <v>323</v>
      </c>
      <c r="B522" s="64" t="s">
        <v>383</v>
      </c>
      <c r="C522" s="65" t="s">
        <v>3916</v>
      </c>
      <c r="D522" s="66">
        <v>4.75</v>
      </c>
      <c r="E522" s="67" t="s">
        <v>136</v>
      </c>
      <c r="F522" s="68">
        <v>29.25</v>
      </c>
      <c r="G522" s="65"/>
      <c r="H522" s="69"/>
      <c r="I522" s="70"/>
      <c r="J522" s="70"/>
      <c r="K522" s="34" t="s">
        <v>65</v>
      </c>
      <c r="L522" s="77">
        <v>522</v>
      </c>
      <c r="M522" s="77"/>
      <c r="N522" s="72"/>
      <c r="O522" s="79" t="s">
        <v>419</v>
      </c>
      <c r="P522" s="81">
        <v>43744.754224537035</v>
      </c>
      <c r="Q522" s="79" t="s">
        <v>559</v>
      </c>
      <c r="R522" s="79"/>
      <c r="S522" s="79"/>
      <c r="T522" s="79"/>
      <c r="U522" s="79"/>
      <c r="V522" s="82" t="s">
        <v>769</v>
      </c>
      <c r="W522" s="81">
        <v>43744.754224537035</v>
      </c>
      <c r="X522" s="82" t="s">
        <v>940</v>
      </c>
      <c r="Y522" s="79"/>
      <c r="Z522" s="79"/>
      <c r="AA522" s="85" t="s">
        <v>1116</v>
      </c>
      <c r="AB522" s="85" t="s">
        <v>1117</v>
      </c>
      <c r="AC522" s="79" t="b">
        <v>0</v>
      </c>
      <c r="AD522" s="79">
        <v>0</v>
      </c>
      <c r="AE522" s="85" t="s">
        <v>1202</v>
      </c>
      <c r="AF522" s="79" t="b">
        <v>0</v>
      </c>
      <c r="AG522" s="79" t="s">
        <v>1216</v>
      </c>
      <c r="AH522" s="79"/>
      <c r="AI522" s="85" t="s">
        <v>1166</v>
      </c>
      <c r="AJ522" s="79" t="b">
        <v>0</v>
      </c>
      <c r="AK522" s="79">
        <v>0</v>
      </c>
      <c r="AL522" s="85" t="s">
        <v>1166</v>
      </c>
      <c r="AM522" s="79" t="s">
        <v>1232</v>
      </c>
      <c r="AN522" s="79" t="b">
        <v>0</v>
      </c>
      <c r="AO522" s="85" t="s">
        <v>1117</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323</v>
      </c>
      <c r="B523" s="64" t="s">
        <v>322</v>
      </c>
      <c r="C523" s="65" t="s">
        <v>3915</v>
      </c>
      <c r="D523" s="66">
        <v>3</v>
      </c>
      <c r="E523" s="67" t="s">
        <v>132</v>
      </c>
      <c r="F523" s="68">
        <v>35</v>
      </c>
      <c r="G523" s="65"/>
      <c r="H523" s="69"/>
      <c r="I523" s="70"/>
      <c r="J523" s="70"/>
      <c r="K523" s="34" t="s">
        <v>66</v>
      </c>
      <c r="L523" s="77">
        <v>523</v>
      </c>
      <c r="M523" s="77"/>
      <c r="N523" s="72"/>
      <c r="O523" s="79" t="s">
        <v>420</v>
      </c>
      <c r="P523" s="81">
        <v>43744.754224537035</v>
      </c>
      <c r="Q523" s="79" t="s">
        <v>559</v>
      </c>
      <c r="R523" s="79"/>
      <c r="S523" s="79"/>
      <c r="T523" s="79"/>
      <c r="U523" s="79"/>
      <c r="V523" s="82" t="s">
        <v>769</v>
      </c>
      <c r="W523" s="81">
        <v>43744.754224537035</v>
      </c>
      <c r="X523" s="82" t="s">
        <v>940</v>
      </c>
      <c r="Y523" s="79"/>
      <c r="Z523" s="79"/>
      <c r="AA523" s="85" t="s">
        <v>1116</v>
      </c>
      <c r="AB523" s="85" t="s">
        <v>1117</v>
      </c>
      <c r="AC523" s="79" t="b">
        <v>0</v>
      </c>
      <c r="AD523" s="79">
        <v>0</v>
      </c>
      <c r="AE523" s="85" t="s">
        <v>1202</v>
      </c>
      <c r="AF523" s="79" t="b">
        <v>0</v>
      </c>
      <c r="AG523" s="79" t="s">
        <v>1216</v>
      </c>
      <c r="AH523" s="79"/>
      <c r="AI523" s="85" t="s">
        <v>1166</v>
      </c>
      <c r="AJ523" s="79" t="b">
        <v>0</v>
      </c>
      <c r="AK523" s="79">
        <v>0</v>
      </c>
      <c r="AL523" s="85" t="s">
        <v>1166</v>
      </c>
      <c r="AM523" s="79" t="s">
        <v>1232</v>
      </c>
      <c r="AN523" s="79" t="b">
        <v>0</v>
      </c>
      <c r="AO523" s="85" t="s">
        <v>1117</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2</v>
      </c>
      <c r="BC523" s="78" t="str">
        <f>REPLACE(INDEX(GroupVertices[Group],MATCH(Edges[[#This Row],[Vertex 2]],GroupVertices[Vertex],0)),1,1,"")</f>
        <v>2</v>
      </c>
      <c r="BD523" s="48">
        <v>1</v>
      </c>
      <c r="BE523" s="49">
        <v>16.666666666666668</v>
      </c>
      <c r="BF523" s="48">
        <v>0</v>
      </c>
      <c r="BG523" s="49">
        <v>0</v>
      </c>
      <c r="BH523" s="48">
        <v>0</v>
      </c>
      <c r="BI523" s="49">
        <v>0</v>
      </c>
      <c r="BJ523" s="48">
        <v>5</v>
      </c>
      <c r="BK523" s="49">
        <v>83.33333333333333</v>
      </c>
      <c r="BL523" s="48">
        <v>6</v>
      </c>
    </row>
    <row r="524" spans="1:64" ht="15">
      <c r="A524" s="64" t="s">
        <v>322</v>
      </c>
      <c r="B524" s="64" t="s">
        <v>323</v>
      </c>
      <c r="C524" s="65" t="s">
        <v>3917</v>
      </c>
      <c r="D524" s="66">
        <v>6.5</v>
      </c>
      <c r="E524" s="67" t="s">
        <v>136</v>
      </c>
      <c r="F524" s="68">
        <v>23.5</v>
      </c>
      <c r="G524" s="65"/>
      <c r="H524" s="69"/>
      <c r="I524" s="70"/>
      <c r="J524" s="70"/>
      <c r="K524" s="34" t="s">
        <v>66</v>
      </c>
      <c r="L524" s="77">
        <v>524</v>
      </c>
      <c r="M524" s="77"/>
      <c r="N524" s="72"/>
      <c r="O524" s="79" t="s">
        <v>419</v>
      </c>
      <c r="P524" s="81">
        <v>43744.75009259259</v>
      </c>
      <c r="Q524" s="79" t="s">
        <v>560</v>
      </c>
      <c r="R524" s="82" t="s">
        <v>600</v>
      </c>
      <c r="S524" s="79" t="s">
        <v>618</v>
      </c>
      <c r="T524" s="79"/>
      <c r="U524" s="82" t="s">
        <v>668</v>
      </c>
      <c r="V524" s="82" t="s">
        <v>668</v>
      </c>
      <c r="W524" s="81">
        <v>43744.75009259259</v>
      </c>
      <c r="X524" s="82" t="s">
        <v>941</v>
      </c>
      <c r="Y524" s="79"/>
      <c r="Z524" s="79"/>
      <c r="AA524" s="85" t="s">
        <v>1117</v>
      </c>
      <c r="AB524" s="79"/>
      <c r="AC524" s="79" t="b">
        <v>0</v>
      </c>
      <c r="AD524" s="79">
        <v>47</v>
      </c>
      <c r="AE524" s="85" t="s">
        <v>1166</v>
      </c>
      <c r="AF524" s="79" t="b">
        <v>0</v>
      </c>
      <c r="AG524" s="79" t="s">
        <v>1216</v>
      </c>
      <c r="AH524" s="79"/>
      <c r="AI524" s="85" t="s">
        <v>1166</v>
      </c>
      <c r="AJ524" s="79" t="b">
        <v>0</v>
      </c>
      <c r="AK524" s="79">
        <v>6</v>
      </c>
      <c r="AL524" s="85" t="s">
        <v>1166</v>
      </c>
      <c r="AM524" s="79" t="s">
        <v>1232</v>
      </c>
      <c r="AN524" s="79" t="b">
        <v>0</v>
      </c>
      <c r="AO524" s="85" t="s">
        <v>1117</v>
      </c>
      <c r="AP524" s="79" t="s">
        <v>176</v>
      </c>
      <c r="AQ524" s="79">
        <v>0</v>
      </c>
      <c r="AR524" s="79">
        <v>0</v>
      </c>
      <c r="AS524" s="79"/>
      <c r="AT524" s="79"/>
      <c r="AU524" s="79"/>
      <c r="AV524" s="79"/>
      <c r="AW524" s="79"/>
      <c r="AX524" s="79"/>
      <c r="AY524" s="79"/>
      <c r="AZ524" s="79"/>
      <c r="BA524">
        <v>3</v>
      </c>
      <c r="BB524" s="78" t="str">
        <f>REPLACE(INDEX(GroupVertices[Group],MATCH(Edges[[#This Row],[Vertex 1]],GroupVertices[Vertex],0)),1,1,"")</f>
        <v>2</v>
      </c>
      <c r="BC524" s="78" t="str">
        <f>REPLACE(INDEX(GroupVertices[Group],MATCH(Edges[[#This Row],[Vertex 2]],GroupVertices[Vertex],0)),1,1,"")</f>
        <v>2</v>
      </c>
      <c r="BD524" s="48">
        <v>0</v>
      </c>
      <c r="BE524" s="49">
        <v>0</v>
      </c>
      <c r="BF524" s="48">
        <v>0</v>
      </c>
      <c r="BG524" s="49">
        <v>0</v>
      </c>
      <c r="BH524" s="48">
        <v>0</v>
      </c>
      <c r="BI524" s="49">
        <v>0</v>
      </c>
      <c r="BJ524" s="48">
        <v>35</v>
      </c>
      <c r="BK524" s="49">
        <v>100</v>
      </c>
      <c r="BL524" s="48">
        <v>35</v>
      </c>
    </row>
    <row r="525" spans="1:64" ht="15">
      <c r="A525" s="64" t="s">
        <v>322</v>
      </c>
      <c r="B525" s="64" t="s">
        <v>323</v>
      </c>
      <c r="C525" s="65" t="s">
        <v>3917</v>
      </c>
      <c r="D525" s="66">
        <v>6.5</v>
      </c>
      <c r="E525" s="67" t="s">
        <v>136</v>
      </c>
      <c r="F525" s="68">
        <v>23.5</v>
      </c>
      <c r="G525" s="65"/>
      <c r="H525" s="69"/>
      <c r="I525" s="70"/>
      <c r="J525" s="70"/>
      <c r="K525" s="34" t="s">
        <v>66</v>
      </c>
      <c r="L525" s="77">
        <v>525</v>
      </c>
      <c r="M525" s="77"/>
      <c r="N525" s="72"/>
      <c r="O525" s="79" t="s">
        <v>419</v>
      </c>
      <c r="P525" s="81">
        <v>43745.55679398148</v>
      </c>
      <c r="Q525" s="79" t="s">
        <v>558</v>
      </c>
      <c r="R525" s="82" t="s">
        <v>600</v>
      </c>
      <c r="S525" s="79" t="s">
        <v>618</v>
      </c>
      <c r="T525" s="79"/>
      <c r="U525" s="82" t="s">
        <v>667</v>
      </c>
      <c r="V525" s="82" t="s">
        <v>667</v>
      </c>
      <c r="W525" s="81">
        <v>43745.55679398148</v>
      </c>
      <c r="X525" s="82" t="s">
        <v>939</v>
      </c>
      <c r="Y525" s="79"/>
      <c r="Z525" s="79"/>
      <c r="AA525" s="85" t="s">
        <v>1115</v>
      </c>
      <c r="AB525" s="79"/>
      <c r="AC525" s="79" t="b">
        <v>0</v>
      </c>
      <c r="AD525" s="79">
        <v>0</v>
      </c>
      <c r="AE525" s="85" t="s">
        <v>1166</v>
      </c>
      <c r="AF525" s="79" t="b">
        <v>0</v>
      </c>
      <c r="AG525" s="79" t="s">
        <v>1216</v>
      </c>
      <c r="AH525" s="79"/>
      <c r="AI525" s="85" t="s">
        <v>1166</v>
      </c>
      <c r="AJ525" s="79" t="b">
        <v>0</v>
      </c>
      <c r="AK525" s="79">
        <v>1</v>
      </c>
      <c r="AL525" s="85" t="s">
        <v>1166</v>
      </c>
      <c r="AM525" s="79" t="s">
        <v>1232</v>
      </c>
      <c r="AN525" s="79" t="b">
        <v>0</v>
      </c>
      <c r="AO525" s="85" t="s">
        <v>1115</v>
      </c>
      <c r="AP525" s="79" t="s">
        <v>176</v>
      </c>
      <c r="AQ525" s="79">
        <v>0</v>
      </c>
      <c r="AR525" s="79">
        <v>0</v>
      </c>
      <c r="AS525" s="79"/>
      <c r="AT525" s="79"/>
      <c r="AU525" s="79"/>
      <c r="AV525" s="79"/>
      <c r="AW525" s="79"/>
      <c r="AX525" s="79"/>
      <c r="AY525" s="79"/>
      <c r="AZ525" s="79"/>
      <c r="BA525">
        <v>3</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322</v>
      </c>
      <c r="B526" s="64" t="s">
        <v>323</v>
      </c>
      <c r="C526" s="65" t="s">
        <v>3917</v>
      </c>
      <c r="D526" s="66">
        <v>6.5</v>
      </c>
      <c r="E526" s="67" t="s">
        <v>136</v>
      </c>
      <c r="F526" s="68">
        <v>23.5</v>
      </c>
      <c r="G526" s="65"/>
      <c r="H526" s="69"/>
      <c r="I526" s="70"/>
      <c r="J526" s="70"/>
      <c r="K526" s="34" t="s">
        <v>66</v>
      </c>
      <c r="L526" s="77">
        <v>526</v>
      </c>
      <c r="M526" s="77"/>
      <c r="N526" s="72"/>
      <c r="O526" s="79" t="s">
        <v>419</v>
      </c>
      <c r="P526" s="81">
        <v>43746.69452546296</v>
      </c>
      <c r="Q526" s="79" t="s">
        <v>561</v>
      </c>
      <c r="R526" s="82" t="s">
        <v>600</v>
      </c>
      <c r="S526" s="79" t="s">
        <v>618</v>
      </c>
      <c r="T526" s="79"/>
      <c r="U526" s="82" t="s">
        <v>669</v>
      </c>
      <c r="V526" s="82" t="s">
        <v>669</v>
      </c>
      <c r="W526" s="81">
        <v>43746.69452546296</v>
      </c>
      <c r="X526" s="82" t="s">
        <v>942</v>
      </c>
      <c r="Y526" s="79"/>
      <c r="Z526" s="79"/>
      <c r="AA526" s="85" t="s">
        <v>1118</v>
      </c>
      <c r="AB526" s="79"/>
      <c r="AC526" s="79" t="b">
        <v>0</v>
      </c>
      <c r="AD526" s="79">
        <v>0</v>
      </c>
      <c r="AE526" s="85" t="s">
        <v>1166</v>
      </c>
      <c r="AF526" s="79" t="b">
        <v>0</v>
      </c>
      <c r="AG526" s="79" t="s">
        <v>1216</v>
      </c>
      <c r="AH526" s="79"/>
      <c r="AI526" s="85" t="s">
        <v>1166</v>
      </c>
      <c r="AJ526" s="79" t="b">
        <v>0</v>
      </c>
      <c r="AK526" s="79">
        <v>0</v>
      </c>
      <c r="AL526" s="85" t="s">
        <v>1166</v>
      </c>
      <c r="AM526" s="79" t="s">
        <v>1232</v>
      </c>
      <c r="AN526" s="79" t="b">
        <v>0</v>
      </c>
      <c r="AO526" s="85" t="s">
        <v>1118</v>
      </c>
      <c r="AP526" s="79" t="s">
        <v>176</v>
      </c>
      <c r="AQ526" s="79">
        <v>0</v>
      </c>
      <c r="AR526" s="79">
        <v>0</v>
      </c>
      <c r="AS526" s="79"/>
      <c r="AT526" s="79"/>
      <c r="AU526" s="79"/>
      <c r="AV526" s="79"/>
      <c r="AW526" s="79"/>
      <c r="AX526" s="79"/>
      <c r="AY526" s="79"/>
      <c r="AZ526" s="79"/>
      <c r="BA526">
        <v>3</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322</v>
      </c>
      <c r="B527" s="64" t="s">
        <v>413</v>
      </c>
      <c r="C527" s="65" t="s">
        <v>3915</v>
      </c>
      <c r="D527" s="66">
        <v>3</v>
      </c>
      <c r="E527" s="67" t="s">
        <v>132</v>
      </c>
      <c r="F527" s="68">
        <v>35</v>
      </c>
      <c r="G527" s="65"/>
      <c r="H527" s="69"/>
      <c r="I527" s="70"/>
      <c r="J527" s="70"/>
      <c r="K527" s="34" t="s">
        <v>65</v>
      </c>
      <c r="L527" s="77">
        <v>527</v>
      </c>
      <c r="M527" s="77"/>
      <c r="N527" s="72"/>
      <c r="O527" s="79" t="s">
        <v>419</v>
      </c>
      <c r="P527" s="81">
        <v>43746.69452546296</v>
      </c>
      <c r="Q527" s="79" t="s">
        <v>561</v>
      </c>
      <c r="R527" s="82" t="s">
        <v>600</v>
      </c>
      <c r="S527" s="79" t="s">
        <v>618</v>
      </c>
      <c r="T527" s="79"/>
      <c r="U527" s="82" t="s">
        <v>669</v>
      </c>
      <c r="V527" s="82" t="s">
        <v>669</v>
      </c>
      <c r="W527" s="81">
        <v>43746.69452546296</v>
      </c>
      <c r="X527" s="82" t="s">
        <v>942</v>
      </c>
      <c r="Y527" s="79"/>
      <c r="Z527" s="79"/>
      <c r="AA527" s="85" t="s">
        <v>1118</v>
      </c>
      <c r="AB527" s="79"/>
      <c r="AC527" s="79" t="b">
        <v>0</v>
      </c>
      <c r="AD527" s="79">
        <v>0</v>
      </c>
      <c r="AE527" s="85" t="s">
        <v>1166</v>
      </c>
      <c r="AF527" s="79" t="b">
        <v>0</v>
      </c>
      <c r="AG527" s="79" t="s">
        <v>1216</v>
      </c>
      <c r="AH527" s="79"/>
      <c r="AI527" s="85" t="s">
        <v>1166</v>
      </c>
      <c r="AJ527" s="79" t="b">
        <v>0</v>
      </c>
      <c r="AK527" s="79">
        <v>0</v>
      </c>
      <c r="AL527" s="85" t="s">
        <v>1166</v>
      </c>
      <c r="AM527" s="79" t="s">
        <v>1232</v>
      </c>
      <c r="AN527" s="79" t="b">
        <v>0</v>
      </c>
      <c r="AO527" s="85" t="s">
        <v>1118</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2</v>
      </c>
      <c r="BC527" s="78" t="str">
        <f>REPLACE(INDEX(GroupVertices[Group],MATCH(Edges[[#This Row],[Vertex 2]],GroupVertices[Vertex],0)),1,1,"")</f>
        <v>2</v>
      </c>
      <c r="BD527" s="48">
        <v>0</v>
      </c>
      <c r="BE527" s="49">
        <v>0</v>
      </c>
      <c r="BF527" s="48">
        <v>0</v>
      </c>
      <c r="BG527" s="49">
        <v>0</v>
      </c>
      <c r="BH527" s="48">
        <v>0</v>
      </c>
      <c r="BI527" s="49">
        <v>0</v>
      </c>
      <c r="BJ527" s="48">
        <v>27</v>
      </c>
      <c r="BK527" s="49">
        <v>100</v>
      </c>
      <c r="BL527" s="48">
        <v>27</v>
      </c>
    </row>
    <row r="528" spans="1:64" ht="15">
      <c r="A528" s="64" t="s">
        <v>324</v>
      </c>
      <c r="B528" s="64" t="s">
        <v>324</v>
      </c>
      <c r="C528" s="65" t="s">
        <v>3915</v>
      </c>
      <c r="D528" s="66">
        <v>3</v>
      </c>
      <c r="E528" s="67" t="s">
        <v>132</v>
      </c>
      <c r="F528" s="68">
        <v>35</v>
      </c>
      <c r="G528" s="65"/>
      <c r="H528" s="69"/>
      <c r="I528" s="70"/>
      <c r="J528" s="70"/>
      <c r="K528" s="34" t="s">
        <v>65</v>
      </c>
      <c r="L528" s="77">
        <v>528</v>
      </c>
      <c r="M528" s="77"/>
      <c r="N528" s="72"/>
      <c r="O528" s="79" t="s">
        <v>176</v>
      </c>
      <c r="P528" s="81">
        <v>43746.621400462966</v>
      </c>
      <c r="Q528" s="79" t="s">
        <v>562</v>
      </c>
      <c r="R528" s="79"/>
      <c r="S528" s="79"/>
      <c r="T528" s="79"/>
      <c r="U528" s="79"/>
      <c r="V528" s="82" t="s">
        <v>770</v>
      </c>
      <c r="W528" s="81">
        <v>43746.621400462966</v>
      </c>
      <c r="X528" s="82" t="s">
        <v>944</v>
      </c>
      <c r="Y528" s="79"/>
      <c r="Z528" s="79"/>
      <c r="AA528" s="85" t="s">
        <v>1120</v>
      </c>
      <c r="AB528" s="79"/>
      <c r="AC528" s="79" t="b">
        <v>0</v>
      </c>
      <c r="AD528" s="79">
        <v>6</v>
      </c>
      <c r="AE528" s="85" t="s">
        <v>1166</v>
      </c>
      <c r="AF528" s="79" t="b">
        <v>0</v>
      </c>
      <c r="AG528" s="79" t="s">
        <v>1216</v>
      </c>
      <c r="AH528" s="79"/>
      <c r="AI528" s="85" t="s">
        <v>1166</v>
      </c>
      <c r="AJ528" s="79" t="b">
        <v>0</v>
      </c>
      <c r="AK528" s="79">
        <v>2</v>
      </c>
      <c r="AL528" s="85" t="s">
        <v>1166</v>
      </c>
      <c r="AM528" s="79" t="s">
        <v>1238</v>
      </c>
      <c r="AN528" s="79" t="b">
        <v>0</v>
      </c>
      <c r="AO528" s="85" t="s">
        <v>1120</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15</v>
      </c>
      <c r="BC528" s="78" t="str">
        <f>REPLACE(INDEX(GroupVertices[Group],MATCH(Edges[[#This Row],[Vertex 2]],GroupVertices[Vertex],0)),1,1,"")</f>
        <v>15</v>
      </c>
      <c r="BD528" s="48">
        <v>1</v>
      </c>
      <c r="BE528" s="49">
        <v>2.5641025641025643</v>
      </c>
      <c r="BF528" s="48">
        <v>1</v>
      </c>
      <c r="BG528" s="49">
        <v>2.5641025641025643</v>
      </c>
      <c r="BH528" s="48">
        <v>0</v>
      </c>
      <c r="BI528" s="49">
        <v>0</v>
      </c>
      <c r="BJ528" s="48">
        <v>37</v>
      </c>
      <c r="BK528" s="49">
        <v>94.87179487179488</v>
      </c>
      <c r="BL528" s="48">
        <v>39</v>
      </c>
    </row>
    <row r="529" spans="1:64" ht="15">
      <c r="A529" s="64" t="s">
        <v>325</v>
      </c>
      <c r="B529" s="64" t="s">
        <v>324</v>
      </c>
      <c r="C529" s="65" t="s">
        <v>3915</v>
      </c>
      <c r="D529" s="66">
        <v>3</v>
      </c>
      <c r="E529" s="67" t="s">
        <v>132</v>
      </c>
      <c r="F529" s="68">
        <v>35</v>
      </c>
      <c r="G529" s="65"/>
      <c r="H529" s="69"/>
      <c r="I529" s="70"/>
      <c r="J529" s="70"/>
      <c r="K529" s="34" t="s">
        <v>65</v>
      </c>
      <c r="L529" s="77">
        <v>529</v>
      </c>
      <c r="M529" s="77"/>
      <c r="N529" s="72"/>
      <c r="O529" s="79" t="s">
        <v>419</v>
      </c>
      <c r="P529" s="81">
        <v>43746.69844907407</v>
      </c>
      <c r="Q529" s="79" t="s">
        <v>557</v>
      </c>
      <c r="R529" s="79"/>
      <c r="S529" s="79"/>
      <c r="T529" s="79"/>
      <c r="U529" s="79"/>
      <c r="V529" s="82" t="s">
        <v>771</v>
      </c>
      <c r="W529" s="81">
        <v>43746.69844907407</v>
      </c>
      <c r="X529" s="82" t="s">
        <v>945</v>
      </c>
      <c r="Y529" s="79"/>
      <c r="Z529" s="79"/>
      <c r="AA529" s="85" t="s">
        <v>1121</v>
      </c>
      <c r="AB529" s="79"/>
      <c r="AC529" s="79" t="b">
        <v>0</v>
      </c>
      <c r="AD529" s="79">
        <v>0</v>
      </c>
      <c r="AE529" s="85" t="s">
        <v>1166</v>
      </c>
      <c r="AF529" s="79" t="b">
        <v>0</v>
      </c>
      <c r="AG529" s="79" t="s">
        <v>1216</v>
      </c>
      <c r="AH529" s="79"/>
      <c r="AI529" s="85" t="s">
        <v>1166</v>
      </c>
      <c r="AJ529" s="79" t="b">
        <v>0</v>
      </c>
      <c r="AK529" s="79">
        <v>2</v>
      </c>
      <c r="AL529" s="85" t="s">
        <v>1120</v>
      </c>
      <c r="AM529" s="79" t="s">
        <v>1234</v>
      </c>
      <c r="AN529" s="79" t="b">
        <v>0</v>
      </c>
      <c r="AO529" s="85" t="s">
        <v>1120</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15</v>
      </c>
      <c r="BC529" s="78" t="str">
        <f>REPLACE(INDEX(GroupVertices[Group],MATCH(Edges[[#This Row],[Vertex 2]],GroupVertices[Vertex],0)),1,1,"")</f>
        <v>15</v>
      </c>
      <c r="BD529" s="48">
        <v>1</v>
      </c>
      <c r="BE529" s="49">
        <v>3.7037037037037037</v>
      </c>
      <c r="BF529" s="48">
        <v>0</v>
      </c>
      <c r="BG529" s="49">
        <v>0</v>
      </c>
      <c r="BH529" s="48">
        <v>0</v>
      </c>
      <c r="BI529" s="49">
        <v>0</v>
      </c>
      <c r="BJ529" s="48">
        <v>26</v>
      </c>
      <c r="BK529" s="49">
        <v>96.29629629629629</v>
      </c>
      <c r="BL529" s="48">
        <v>27</v>
      </c>
    </row>
    <row r="530" spans="1:64" ht="15">
      <c r="A530" s="64" t="s">
        <v>326</v>
      </c>
      <c r="B530" s="64" t="s">
        <v>414</v>
      </c>
      <c r="C530" s="65" t="s">
        <v>3916</v>
      </c>
      <c r="D530" s="66">
        <v>4.75</v>
      </c>
      <c r="E530" s="67" t="s">
        <v>136</v>
      </c>
      <c r="F530" s="68">
        <v>29.25</v>
      </c>
      <c r="G530" s="65"/>
      <c r="H530" s="69"/>
      <c r="I530" s="70"/>
      <c r="J530" s="70"/>
      <c r="K530" s="34" t="s">
        <v>65</v>
      </c>
      <c r="L530" s="77">
        <v>530</v>
      </c>
      <c r="M530" s="77"/>
      <c r="N530" s="72"/>
      <c r="O530" s="79" t="s">
        <v>419</v>
      </c>
      <c r="P530" s="81">
        <v>43746.70030092593</v>
      </c>
      <c r="Q530" s="79" t="s">
        <v>563</v>
      </c>
      <c r="R530" s="79"/>
      <c r="S530" s="79"/>
      <c r="T530" s="79"/>
      <c r="U530" s="79"/>
      <c r="V530" s="82" t="s">
        <v>772</v>
      </c>
      <c r="W530" s="81">
        <v>43746.70030092593</v>
      </c>
      <c r="X530" s="82" t="s">
        <v>946</v>
      </c>
      <c r="Y530" s="79"/>
      <c r="Z530" s="79"/>
      <c r="AA530" s="85" t="s">
        <v>1122</v>
      </c>
      <c r="AB530" s="85" t="s">
        <v>1162</v>
      </c>
      <c r="AC530" s="79" t="b">
        <v>0</v>
      </c>
      <c r="AD530" s="79">
        <v>0</v>
      </c>
      <c r="AE530" s="85" t="s">
        <v>1210</v>
      </c>
      <c r="AF530" s="79" t="b">
        <v>0</v>
      </c>
      <c r="AG530" s="79" t="s">
        <v>1216</v>
      </c>
      <c r="AH530" s="79"/>
      <c r="AI530" s="85" t="s">
        <v>1166</v>
      </c>
      <c r="AJ530" s="79" t="b">
        <v>0</v>
      </c>
      <c r="AK530" s="79">
        <v>0</v>
      </c>
      <c r="AL530" s="85" t="s">
        <v>1166</v>
      </c>
      <c r="AM530" s="79" t="s">
        <v>1232</v>
      </c>
      <c r="AN530" s="79" t="b">
        <v>0</v>
      </c>
      <c r="AO530" s="85" t="s">
        <v>1162</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11</v>
      </c>
      <c r="BC530" s="78" t="str">
        <f>REPLACE(INDEX(GroupVertices[Group],MATCH(Edges[[#This Row],[Vertex 2]],GroupVertices[Vertex],0)),1,1,"")</f>
        <v>11</v>
      </c>
      <c r="BD530" s="48"/>
      <c r="BE530" s="49"/>
      <c r="BF530" s="48"/>
      <c r="BG530" s="49"/>
      <c r="BH530" s="48"/>
      <c r="BI530" s="49"/>
      <c r="BJ530" s="48"/>
      <c r="BK530" s="49"/>
      <c r="BL530" s="48"/>
    </row>
    <row r="531" spans="1:64" ht="15">
      <c r="A531" s="64" t="s">
        <v>326</v>
      </c>
      <c r="B531" s="64" t="s">
        <v>414</v>
      </c>
      <c r="C531" s="65" t="s">
        <v>3916</v>
      </c>
      <c r="D531" s="66">
        <v>4.75</v>
      </c>
      <c r="E531" s="67" t="s">
        <v>136</v>
      </c>
      <c r="F531" s="68">
        <v>29.25</v>
      </c>
      <c r="G531" s="65"/>
      <c r="H531" s="69"/>
      <c r="I531" s="70"/>
      <c r="J531" s="70"/>
      <c r="K531" s="34" t="s">
        <v>65</v>
      </c>
      <c r="L531" s="77">
        <v>531</v>
      </c>
      <c r="M531" s="77"/>
      <c r="N531" s="72"/>
      <c r="O531" s="79" t="s">
        <v>419</v>
      </c>
      <c r="P531" s="81">
        <v>43746.70680555556</v>
      </c>
      <c r="Q531" s="79" t="s">
        <v>564</v>
      </c>
      <c r="R531" s="79"/>
      <c r="S531" s="79"/>
      <c r="T531" s="79"/>
      <c r="U531" s="79"/>
      <c r="V531" s="82" t="s">
        <v>772</v>
      </c>
      <c r="W531" s="81">
        <v>43746.70680555556</v>
      </c>
      <c r="X531" s="82" t="s">
        <v>947</v>
      </c>
      <c r="Y531" s="79"/>
      <c r="Z531" s="79"/>
      <c r="AA531" s="85" t="s">
        <v>1123</v>
      </c>
      <c r="AB531" s="85" t="s">
        <v>1163</v>
      </c>
      <c r="AC531" s="79" t="b">
        <v>0</v>
      </c>
      <c r="AD531" s="79">
        <v>0</v>
      </c>
      <c r="AE531" s="85" t="s">
        <v>1211</v>
      </c>
      <c r="AF531" s="79" t="b">
        <v>0</v>
      </c>
      <c r="AG531" s="79" t="s">
        <v>1216</v>
      </c>
      <c r="AH531" s="79"/>
      <c r="AI531" s="85" t="s">
        <v>1166</v>
      </c>
      <c r="AJ531" s="79" t="b">
        <v>0</v>
      </c>
      <c r="AK531" s="79">
        <v>0</v>
      </c>
      <c r="AL531" s="85" t="s">
        <v>1166</v>
      </c>
      <c r="AM531" s="79" t="s">
        <v>1232</v>
      </c>
      <c r="AN531" s="79" t="b">
        <v>0</v>
      </c>
      <c r="AO531" s="85" t="s">
        <v>1163</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11</v>
      </c>
      <c r="BC531" s="78" t="str">
        <f>REPLACE(INDEX(GroupVertices[Group],MATCH(Edges[[#This Row],[Vertex 2]],GroupVertices[Vertex],0)),1,1,"")</f>
        <v>11</v>
      </c>
      <c r="BD531" s="48"/>
      <c r="BE531" s="49"/>
      <c r="BF531" s="48"/>
      <c r="BG531" s="49"/>
      <c r="BH531" s="48"/>
      <c r="BI531" s="49"/>
      <c r="BJ531" s="48"/>
      <c r="BK531" s="49"/>
      <c r="BL531" s="48"/>
    </row>
    <row r="532" spans="1:64" ht="15">
      <c r="A532" s="64" t="s">
        <v>327</v>
      </c>
      <c r="B532" s="64" t="s">
        <v>414</v>
      </c>
      <c r="C532" s="65" t="s">
        <v>3915</v>
      </c>
      <c r="D532" s="66">
        <v>3</v>
      </c>
      <c r="E532" s="67" t="s">
        <v>132</v>
      </c>
      <c r="F532" s="68">
        <v>35</v>
      </c>
      <c r="G532" s="65"/>
      <c r="H532" s="69"/>
      <c r="I532" s="70"/>
      <c r="J532" s="70"/>
      <c r="K532" s="34" t="s">
        <v>65</v>
      </c>
      <c r="L532" s="77">
        <v>532</v>
      </c>
      <c r="M532" s="77"/>
      <c r="N532" s="72"/>
      <c r="O532" s="79" t="s">
        <v>419</v>
      </c>
      <c r="P532" s="81">
        <v>43746.71586805556</v>
      </c>
      <c r="Q532" s="79" t="s">
        <v>565</v>
      </c>
      <c r="R532" s="82" t="s">
        <v>601</v>
      </c>
      <c r="S532" s="79" t="s">
        <v>605</v>
      </c>
      <c r="T532" s="79"/>
      <c r="U532" s="79"/>
      <c r="V532" s="82" t="s">
        <v>773</v>
      </c>
      <c r="W532" s="81">
        <v>43746.71586805556</v>
      </c>
      <c r="X532" s="82" t="s">
        <v>948</v>
      </c>
      <c r="Y532" s="79"/>
      <c r="Z532" s="79"/>
      <c r="AA532" s="85" t="s">
        <v>1124</v>
      </c>
      <c r="AB532" s="85" t="s">
        <v>1123</v>
      </c>
      <c r="AC532" s="79" t="b">
        <v>0</v>
      </c>
      <c r="AD532" s="79">
        <v>1</v>
      </c>
      <c r="AE532" s="85" t="s">
        <v>1212</v>
      </c>
      <c r="AF532" s="79" t="b">
        <v>0</v>
      </c>
      <c r="AG532" s="79" t="s">
        <v>1216</v>
      </c>
      <c r="AH532" s="79"/>
      <c r="AI532" s="85" t="s">
        <v>1166</v>
      </c>
      <c r="AJ532" s="79" t="b">
        <v>0</v>
      </c>
      <c r="AK532" s="79">
        <v>0</v>
      </c>
      <c r="AL532" s="85" t="s">
        <v>1166</v>
      </c>
      <c r="AM532" s="79" t="s">
        <v>1233</v>
      </c>
      <c r="AN532" s="79" t="b">
        <v>0</v>
      </c>
      <c r="AO532" s="85" t="s">
        <v>1123</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11</v>
      </c>
      <c r="BC532" s="78" t="str">
        <f>REPLACE(INDEX(GroupVertices[Group],MATCH(Edges[[#This Row],[Vertex 2]],GroupVertices[Vertex],0)),1,1,"")</f>
        <v>11</v>
      </c>
      <c r="BD532" s="48"/>
      <c r="BE532" s="49"/>
      <c r="BF532" s="48"/>
      <c r="BG532" s="49"/>
      <c r="BH532" s="48"/>
      <c r="BI532" s="49"/>
      <c r="BJ532" s="48"/>
      <c r="BK532" s="49"/>
      <c r="BL532" s="48"/>
    </row>
    <row r="533" spans="1:64" ht="15">
      <c r="A533" s="64" t="s">
        <v>326</v>
      </c>
      <c r="B533" s="64" t="s">
        <v>415</v>
      </c>
      <c r="C533" s="65" t="s">
        <v>3915</v>
      </c>
      <c r="D533" s="66">
        <v>3</v>
      </c>
      <c r="E533" s="67" t="s">
        <v>132</v>
      </c>
      <c r="F533" s="68">
        <v>35</v>
      </c>
      <c r="G533" s="65"/>
      <c r="H533" s="69"/>
      <c r="I533" s="70"/>
      <c r="J533" s="70"/>
      <c r="K533" s="34" t="s">
        <v>65</v>
      </c>
      <c r="L533" s="77">
        <v>533</v>
      </c>
      <c r="M533" s="77"/>
      <c r="N533" s="72"/>
      <c r="O533" s="79" t="s">
        <v>420</v>
      </c>
      <c r="P533" s="81">
        <v>43746.70030092593</v>
      </c>
      <c r="Q533" s="79" t="s">
        <v>563</v>
      </c>
      <c r="R533" s="79"/>
      <c r="S533" s="79"/>
      <c r="T533" s="79"/>
      <c r="U533" s="79"/>
      <c r="V533" s="82" t="s">
        <v>772</v>
      </c>
      <c r="W533" s="81">
        <v>43746.70030092593</v>
      </c>
      <c r="X533" s="82" t="s">
        <v>946</v>
      </c>
      <c r="Y533" s="79"/>
      <c r="Z533" s="79"/>
      <c r="AA533" s="85" t="s">
        <v>1122</v>
      </c>
      <c r="AB533" s="85" t="s">
        <v>1162</v>
      </c>
      <c r="AC533" s="79" t="b">
        <v>0</v>
      </c>
      <c r="AD533" s="79">
        <v>0</v>
      </c>
      <c r="AE533" s="85" t="s">
        <v>1210</v>
      </c>
      <c r="AF533" s="79" t="b">
        <v>0</v>
      </c>
      <c r="AG533" s="79" t="s">
        <v>1216</v>
      </c>
      <c r="AH533" s="79"/>
      <c r="AI533" s="85" t="s">
        <v>1166</v>
      </c>
      <c r="AJ533" s="79" t="b">
        <v>0</v>
      </c>
      <c r="AK533" s="79">
        <v>0</v>
      </c>
      <c r="AL533" s="85" t="s">
        <v>1166</v>
      </c>
      <c r="AM533" s="79" t="s">
        <v>1232</v>
      </c>
      <c r="AN533" s="79" t="b">
        <v>0</v>
      </c>
      <c r="AO533" s="85" t="s">
        <v>1162</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11</v>
      </c>
      <c r="BC533" s="78" t="str">
        <f>REPLACE(INDEX(GroupVertices[Group],MATCH(Edges[[#This Row],[Vertex 2]],GroupVertices[Vertex],0)),1,1,"")</f>
        <v>11</v>
      </c>
      <c r="BD533" s="48">
        <v>0</v>
      </c>
      <c r="BE533" s="49">
        <v>0</v>
      </c>
      <c r="BF533" s="48">
        <v>0</v>
      </c>
      <c r="BG533" s="49">
        <v>0</v>
      </c>
      <c r="BH533" s="48">
        <v>0</v>
      </c>
      <c r="BI533" s="49">
        <v>0</v>
      </c>
      <c r="BJ533" s="48">
        <v>30</v>
      </c>
      <c r="BK533" s="49">
        <v>100</v>
      </c>
      <c r="BL533" s="48">
        <v>30</v>
      </c>
    </row>
    <row r="534" spans="1:64" ht="15">
      <c r="A534" s="64" t="s">
        <v>326</v>
      </c>
      <c r="B534" s="64" t="s">
        <v>415</v>
      </c>
      <c r="C534" s="65" t="s">
        <v>3915</v>
      </c>
      <c r="D534" s="66">
        <v>3</v>
      </c>
      <c r="E534" s="67" t="s">
        <v>132</v>
      </c>
      <c r="F534" s="68">
        <v>35</v>
      </c>
      <c r="G534" s="65"/>
      <c r="H534" s="69"/>
      <c r="I534" s="70"/>
      <c r="J534" s="70"/>
      <c r="K534" s="34" t="s">
        <v>65</v>
      </c>
      <c r="L534" s="77">
        <v>534</v>
      </c>
      <c r="M534" s="77"/>
      <c r="N534" s="72"/>
      <c r="O534" s="79" t="s">
        <v>419</v>
      </c>
      <c r="P534" s="81">
        <v>43746.70680555556</v>
      </c>
      <c r="Q534" s="79" t="s">
        <v>564</v>
      </c>
      <c r="R534" s="79"/>
      <c r="S534" s="79"/>
      <c r="T534" s="79"/>
      <c r="U534" s="79"/>
      <c r="V534" s="82" t="s">
        <v>772</v>
      </c>
      <c r="W534" s="81">
        <v>43746.70680555556</v>
      </c>
      <c r="X534" s="82" t="s">
        <v>947</v>
      </c>
      <c r="Y534" s="79"/>
      <c r="Z534" s="79"/>
      <c r="AA534" s="85" t="s">
        <v>1123</v>
      </c>
      <c r="AB534" s="85" t="s">
        <v>1163</v>
      </c>
      <c r="AC534" s="79" t="b">
        <v>0</v>
      </c>
      <c r="AD534" s="79">
        <v>0</v>
      </c>
      <c r="AE534" s="85" t="s">
        <v>1211</v>
      </c>
      <c r="AF534" s="79" t="b">
        <v>0</v>
      </c>
      <c r="AG534" s="79" t="s">
        <v>1216</v>
      </c>
      <c r="AH534" s="79"/>
      <c r="AI534" s="85" t="s">
        <v>1166</v>
      </c>
      <c r="AJ534" s="79" t="b">
        <v>0</v>
      </c>
      <c r="AK534" s="79">
        <v>0</v>
      </c>
      <c r="AL534" s="85" t="s">
        <v>1166</v>
      </c>
      <c r="AM534" s="79" t="s">
        <v>1232</v>
      </c>
      <c r="AN534" s="79" t="b">
        <v>0</v>
      </c>
      <c r="AO534" s="85" t="s">
        <v>1163</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11</v>
      </c>
      <c r="BC534" s="78" t="str">
        <f>REPLACE(INDEX(GroupVertices[Group],MATCH(Edges[[#This Row],[Vertex 2]],GroupVertices[Vertex],0)),1,1,"")</f>
        <v>11</v>
      </c>
      <c r="BD534" s="48">
        <v>0</v>
      </c>
      <c r="BE534" s="49">
        <v>0</v>
      </c>
      <c r="BF534" s="48">
        <v>1</v>
      </c>
      <c r="BG534" s="49">
        <v>2.7027027027027026</v>
      </c>
      <c r="BH534" s="48">
        <v>0</v>
      </c>
      <c r="BI534" s="49">
        <v>0</v>
      </c>
      <c r="BJ534" s="48">
        <v>36</v>
      </c>
      <c r="BK534" s="49">
        <v>97.29729729729729</v>
      </c>
      <c r="BL534" s="48">
        <v>37</v>
      </c>
    </row>
    <row r="535" spans="1:64" ht="15">
      <c r="A535" s="64" t="s">
        <v>327</v>
      </c>
      <c r="B535" s="64" t="s">
        <v>415</v>
      </c>
      <c r="C535" s="65" t="s">
        <v>3915</v>
      </c>
      <c r="D535" s="66">
        <v>3</v>
      </c>
      <c r="E535" s="67" t="s">
        <v>132</v>
      </c>
      <c r="F535" s="68">
        <v>35</v>
      </c>
      <c r="G535" s="65"/>
      <c r="H535" s="69"/>
      <c r="I535" s="70"/>
      <c r="J535" s="70"/>
      <c r="K535" s="34" t="s">
        <v>65</v>
      </c>
      <c r="L535" s="77">
        <v>535</v>
      </c>
      <c r="M535" s="77"/>
      <c r="N535" s="72"/>
      <c r="O535" s="79" t="s">
        <v>419</v>
      </c>
      <c r="P535" s="81">
        <v>43746.71586805556</v>
      </c>
      <c r="Q535" s="79" t="s">
        <v>565</v>
      </c>
      <c r="R535" s="82" t="s">
        <v>601</v>
      </c>
      <c r="S535" s="79" t="s">
        <v>605</v>
      </c>
      <c r="T535" s="79"/>
      <c r="U535" s="79"/>
      <c r="V535" s="82" t="s">
        <v>773</v>
      </c>
      <c r="W535" s="81">
        <v>43746.71586805556</v>
      </c>
      <c r="X535" s="82" t="s">
        <v>948</v>
      </c>
      <c r="Y535" s="79"/>
      <c r="Z535" s="79"/>
      <c r="AA535" s="85" t="s">
        <v>1124</v>
      </c>
      <c r="AB535" s="85" t="s">
        <v>1123</v>
      </c>
      <c r="AC535" s="79" t="b">
        <v>0</v>
      </c>
      <c r="AD535" s="79">
        <v>1</v>
      </c>
      <c r="AE535" s="85" t="s">
        <v>1212</v>
      </c>
      <c r="AF535" s="79" t="b">
        <v>0</v>
      </c>
      <c r="AG535" s="79" t="s">
        <v>1216</v>
      </c>
      <c r="AH535" s="79"/>
      <c r="AI535" s="85" t="s">
        <v>1166</v>
      </c>
      <c r="AJ535" s="79" t="b">
        <v>0</v>
      </c>
      <c r="AK535" s="79">
        <v>0</v>
      </c>
      <c r="AL535" s="85" t="s">
        <v>1166</v>
      </c>
      <c r="AM535" s="79" t="s">
        <v>1233</v>
      </c>
      <c r="AN535" s="79" t="b">
        <v>0</v>
      </c>
      <c r="AO535" s="85" t="s">
        <v>1123</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11</v>
      </c>
      <c r="BC535" s="78" t="str">
        <f>REPLACE(INDEX(GroupVertices[Group],MATCH(Edges[[#This Row],[Vertex 2]],GroupVertices[Vertex],0)),1,1,"")</f>
        <v>11</v>
      </c>
      <c r="BD535" s="48">
        <v>1</v>
      </c>
      <c r="BE535" s="49">
        <v>2.7777777777777777</v>
      </c>
      <c r="BF535" s="48">
        <v>1</v>
      </c>
      <c r="BG535" s="49">
        <v>2.7777777777777777</v>
      </c>
      <c r="BH535" s="48">
        <v>0</v>
      </c>
      <c r="BI535" s="49">
        <v>0</v>
      </c>
      <c r="BJ535" s="48">
        <v>34</v>
      </c>
      <c r="BK535" s="49">
        <v>94.44444444444444</v>
      </c>
      <c r="BL535" s="48">
        <v>36</v>
      </c>
    </row>
    <row r="536" spans="1:64" ht="15">
      <c r="A536" s="64" t="s">
        <v>326</v>
      </c>
      <c r="B536" s="64" t="s">
        <v>327</v>
      </c>
      <c r="C536" s="65" t="s">
        <v>3915</v>
      </c>
      <c r="D536" s="66">
        <v>3</v>
      </c>
      <c r="E536" s="67" t="s">
        <v>132</v>
      </c>
      <c r="F536" s="68">
        <v>35</v>
      </c>
      <c r="G536" s="65"/>
      <c r="H536" s="69"/>
      <c r="I536" s="70"/>
      <c r="J536" s="70"/>
      <c r="K536" s="34" t="s">
        <v>66</v>
      </c>
      <c r="L536" s="77">
        <v>536</v>
      </c>
      <c r="M536" s="77"/>
      <c r="N536" s="72"/>
      <c r="O536" s="79" t="s">
        <v>419</v>
      </c>
      <c r="P536" s="81">
        <v>43746.70030092593</v>
      </c>
      <c r="Q536" s="79" t="s">
        <v>563</v>
      </c>
      <c r="R536" s="79"/>
      <c r="S536" s="79"/>
      <c r="T536" s="79"/>
      <c r="U536" s="79"/>
      <c r="V536" s="82" t="s">
        <v>772</v>
      </c>
      <c r="W536" s="81">
        <v>43746.70030092593</v>
      </c>
      <c r="X536" s="82" t="s">
        <v>946</v>
      </c>
      <c r="Y536" s="79"/>
      <c r="Z536" s="79"/>
      <c r="AA536" s="85" t="s">
        <v>1122</v>
      </c>
      <c r="AB536" s="85" t="s">
        <v>1162</v>
      </c>
      <c r="AC536" s="79" t="b">
        <v>0</v>
      </c>
      <c r="AD536" s="79">
        <v>0</v>
      </c>
      <c r="AE536" s="85" t="s">
        <v>1210</v>
      </c>
      <c r="AF536" s="79" t="b">
        <v>0</v>
      </c>
      <c r="AG536" s="79" t="s">
        <v>1216</v>
      </c>
      <c r="AH536" s="79"/>
      <c r="AI536" s="85" t="s">
        <v>1166</v>
      </c>
      <c r="AJ536" s="79" t="b">
        <v>0</v>
      </c>
      <c r="AK536" s="79">
        <v>0</v>
      </c>
      <c r="AL536" s="85" t="s">
        <v>1166</v>
      </c>
      <c r="AM536" s="79" t="s">
        <v>1232</v>
      </c>
      <c r="AN536" s="79" t="b">
        <v>0</v>
      </c>
      <c r="AO536" s="85" t="s">
        <v>1162</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11</v>
      </c>
      <c r="BC536" s="78" t="str">
        <f>REPLACE(INDEX(GroupVertices[Group],MATCH(Edges[[#This Row],[Vertex 2]],GroupVertices[Vertex],0)),1,1,"")</f>
        <v>11</v>
      </c>
      <c r="BD536" s="48"/>
      <c r="BE536" s="49"/>
      <c r="BF536" s="48"/>
      <c r="BG536" s="49"/>
      <c r="BH536" s="48"/>
      <c r="BI536" s="49"/>
      <c r="BJ536" s="48"/>
      <c r="BK536" s="49"/>
      <c r="BL536" s="48"/>
    </row>
    <row r="537" spans="1:64" ht="15">
      <c r="A537" s="64" t="s">
        <v>326</v>
      </c>
      <c r="B537" s="64" t="s">
        <v>327</v>
      </c>
      <c r="C537" s="65" t="s">
        <v>3915</v>
      </c>
      <c r="D537" s="66">
        <v>3</v>
      </c>
      <c r="E537" s="67" t="s">
        <v>132</v>
      </c>
      <c r="F537" s="68">
        <v>35</v>
      </c>
      <c r="G537" s="65"/>
      <c r="H537" s="69"/>
      <c r="I537" s="70"/>
      <c r="J537" s="70"/>
      <c r="K537" s="34" t="s">
        <v>66</v>
      </c>
      <c r="L537" s="77">
        <v>537</v>
      </c>
      <c r="M537" s="77"/>
      <c r="N537" s="72"/>
      <c r="O537" s="79" t="s">
        <v>420</v>
      </c>
      <c r="P537" s="81">
        <v>43746.70680555556</v>
      </c>
      <c r="Q537" s="79" t="s">
        <v>564</v>
      </c>
      <c r="R537" s="79"/>
      <c r="S537" s="79"/>
      <c r="T537" s="79"/>
      <c r="U537" s="79"/>
      <c r="V537" s="82" t="s">
        <v>772</v>
      </c>
      <c r="W537" s="81">
        <v>43746.70680555556</v>
      </c>
      <c r="X537" s="82" t="s">
        <v>947</v>
      </c>
      <c r="Y537" s="79"/>
      <c r="Z537" s="79"/>
      <c r="AA537" s="85" t="s">
        <v>1123</v>
      </c>
      <c r="AB537" s="85" t="s">
        <v>1163</v>
      </c>
      <c r="AC537" s="79" t="b">
        <v>0</v>
      </c>
      <c r="AD537" s="79">
        <v>0</v>
      </c>
      <c r="AE537" s="85" t="s">
        <v>1211</v>
      </c>
      <c r="AF537" s="79" t="b">
        <v>0</v>
      </c>
      <c r="AG537" s="79" t="s">
        <v>1216</v>
      </c>
      <c r="AH537" s="79"/>
      <c r="AI537" s="85" t="s">
        <v>1166</v>
      </c>
      <c r="AJ537" s="79" t="b">
        <v>0</v>
      </c>
      <c r="AK537" s="79">
        <v>0</v>
      </c>
      <c r="AL537" s="85" t="s">
        <v>1166</v>
      </c>
      <c r="AM537" s="79" t="s">
        <v>1232</v>
      </c>
      <c r="AN537" s="79" t="b">
        <v>0</v>
      </c>
      <c r="AO537" s="85" t="s">
        <v>1163</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11</v>
      </c>
      <c r="BC537" s="78" t="str">
        <f>REPLACE(INDEX(GroupVertices[Group],MATCH(Edges[[#This Row],[Vertex 2]],GroupVertices[Vertex],0)),1,1,"")</f>
        <v>11</v>
      </c>
      <c r="BD537" s="48"/>
      <c r="BE537" s="49"/>
      <c r="BF537" s="48"/>
      <c r="BG537" s="49"/>
      <c r="BH537" s="48"/>
      <c r="BI537" s="49"/>
      <c r="BJ537" s="48"/>
      <c r="BK537" s="49"/>
      <c r="BL537" s="48"/>
    </row>
    <row r="538" spans="1:64" ht="15">
      <c r="A538" s="64" t="s">
        <v>327</v>
      </c>
      <c r="B538" s="64" t="s">
        <v>326</v>
      </c>
      <c r="C538" s="65" t="s">
        <v>3915</v>
      </c>
      <c r="D538" s="66">
        <v>3</v>
      </c>
      <c r="E538" s="67" t="s">
        <v>132</v>
      </c>
      <c r="F538" s="68">
        <v>35</v>
      </c>
      <c r="G538" s="65"/>
      <c r="H538" s="69"/>
      <c r="I538" s="70"/>
      <c r="J538" s="70"/>
      <c r="K538" s="34" t="s">
        <v>66</v>
      </c>
      <c r="L538" s="77">
        <v>538</v>
      </c>
      <c r="M538" s="77"/>
      <c r="N538" s="72"/>
      <c r="O538" s="79" t="s">
        <v>420</v>
      </c>
      <c r="P538" s="81">
        <v>43746.71586805556</v>
      </c>
      <c r="Q538" s="79" t="s">
        <v>565</v>
      </c>
      <c r="R538" s="82" t="s">
        <v>601</v>
      </c>
      <c r="S538" s="79" t="s">
        <v>605</v>
      </c>
      <c r="T538" s="79"/>
      <c r="U538" s="79"/>
      <c r="V538" s="82" t="s">
        <v>773</v>
      </c>
      <c r="W538" s="81">
        <v>43746.71586805556</v>
      </c>
      <c r="X538" s="82" t="s">
        <v>948</v>
      </c>
      <c r="Y538" s="79"/>
      <c r="Z538" s="79"/>
      <c r="AA538" s="85" t="s">
        <v>1124</v>
      </c>
      <c r="AB538" s="85" t="s">
        <v>1123</v>
      </c>
      <c r="AC538" s="79" t="b">
        <v>0</v>
      </c>
      <c r="AD538" s="79">
        <v>1</v>
      </c>
      <c r="AE538" s="85" t="s">
        <v>1212</v>
      </c>
      <c r="AF538" s="79" t="b">
        <v>0</v>
      </c>
      <c r="AG538" s="79" t="s">
        <v>1216</v>
      </c>
      <c r="AH538" s="79"/>
      <c r="AI538" s="85" t="s">
        <v>1166</v>
      </c>
      <c r="AJ538" s="79" t="b">
        <v>0</v>
      </c>
      <c r="AK538" s="79">
        <v>0</v>
      </c>
      <c r="AL538" s="85" t="s">
        <v>1166</v>
      </c>
      <c r="AM538" s="79" t="s">
        <v>1233</v>
      </c>
      <c r="AN538" s="79" t="b">
        <v>0</v>
      </c>
      <c r="AO538" s="85" t="s">
        <v>1123</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11</v>
      </c>
      <c r="BC538" s="78" t="str">
        <f>REPLACE(INDEX(GroupVertices[Group],MATCH(Edges[[#This Row],[Vertex 2]],GroupVertices[Vertex],0)),1,1,"")</f>
        <v>11</v>
      </c>
      <c r="BD538" s="48"/>
      <c r="BE538" s="49"/>
      <c r="BF538" s="48"/>
      <c r="BG538" s="49"/>
      <c r="BH538" s="48"/>
      <c r="BI538" s="49"/>
      <c r="BJ538" s="48"/>
      <c r="BK538" s="49"/>
      <c r="BL538" s="48"/>
    </row>
    <row r="539" spans="1:64" ht="15">
      <c r="A539" s="64" t="s">
        <v>327</v>
      </c>
      <c r="B539" s="64" t="s">
        <v>327</v>
      </c>
      <c r="C539" s="65" t="s">
        <v>3915</v>
      </c>
      <c r="D539" s="66">
        <v>3</v>
      </c>
      <c r="E539" s="67" t="s">
        <v>132</v>
      </c>
      <c r="F539" s="68">
        <v>35</v>
      </c>
      <c r="G539" s="65"/>
      <c r="H539" s="69"/>
      <c r="I539" s="70"/>
      <c r="J539" s="70"/>
      <c r="K539" s="34" t="s">
        <v>65</v>
      </c>
      <c r="L539" s="77">
        <v>539</v>
      </c>
      <c r="M539" s="77"/>
      <c r="N539" s="72"/>
      <c r="O539" s="79" t="s">
        <v>176</v>
      </c>
      <c r="P539" s="81">
        <v>43308.62751157407</v>
      </c>
      <c r="Q539" s="79" t="s">
        <v>566</v>
      </c>
      <c r="R539" s="79"/>
      <c r="S539" s="79"/>
      <c r="T539" s="79" t="s">
        <v>648</v>
      </c>
      <c r="U539" s="82" t="s">
        <v>670</v>
      </c>
      <c r="V539" s="82" t="s">
        <v>670</v>
      </c>
      <c r="W539" s="81">
        <v>43308.62751157407</v>
      </c>
      <c r="X539" s="82" t="s">
        <v>949</v>
      </c>
      <c r="Y539" s="79"/>
      <c r="Z539" s="79"/>
      <c r="AA539" s="85" t="s">
        <v>1125</v>
      </c>
      <c r="AB539" s="79"/>
      <c r="AC539" s="79" t="b">
        <v>0</v>
      </c>
      <c r="AD539" s="79">
        <v>46</v>
      </c>
      <c r="AE539" s="85" t="s">
        <v>1166</v>
      </c>
      <c r="AF539" s="79" t="b">
        <v>0</v>
      </c>
      <c r="AG539" s="79" t="s">
        <v>1216</v>
      </c>
      <c r="AH539" s="79"/>
      <c r="AI539" s="85" t="s">
        <v>1166</v>
      </c>
      <c r="AJ539" s="79" t="b">
        <v>0</v>
      </c>
      <c r="AK539" s="79">
        <v>17</v>
      </c>
      <c r="AL539" s="85" t="s">
        <v>1166</v>
      </c>
      <c r="AM539" s="79" t="s">
        <v>1236</v>
      </c>
      <c r="AN539" s="79" t="b">
        <v>0</v>
      </c>
      <c r="AO539" s="85" t="s">
        <v>1125</v>
      </c>
      <c r="AP539" s="79" t="s">
        <v>1247</v>
      </c>
      <c r="AQ539" s="79">
        <v>0</v>
      </c>
      <c r="AR539" s="79">
        <v>0</v>
      </c>
      <c r="AS539" s="79"/>
      <c r="AT539" s="79"/>
      <c r="AU539" s="79"/>
      <c r="AV539" s="79"/>
      <c r="AW539" s="79"/>
      <c r="AX539" s="79"/>
      <c r="AY539" s="79"/>
      <c r="AZ539" s="79"/>
      <c r="BA539">
        <v>1</v>
      </c>
      <c r="BB539" s="78" t="str">
        <f>REPLACE(INDEX(GroupVertices[Group],MATCH(Edges[[#This Row],[Vertex 1]],GroupVertices[Vertex],0)),1,1,"")</f>
        <v>11</v>
      </c>
      <c r="BC539" s="78" t="str">
        <f>REPLACE(INDEX(GroupVertices[Group],MATCH(Edges[[#This Row],[Vertex 2]],GroupVertices[Vertex],0)),1,1,"")</f>
        <v>11</v>
      </c>
      <c r="BD539" s="48">
        <v>0</v>
      </c>
      <c r="BE539" s="49">
        <v>0</v>
      </c>
      <c r="BF539" s="48">
        <v>0</v>
      </c>
      <c r="BG539" s="49">
        <v>0</v>
      </c>
      <c r="BH539" s="48">
        <v>0</v>
      </c>
      <c r="BI539" s="49">
        <v>0</v>
      </c>
      <c r="BJ539" s="48">
        <v>33</v>
      </c>
      <c r="BK539" s="49">
        <v>100</v>
      </c>
      <c r="BL539" s="48">
        <v>33</v>
      </c>
    </row>
    <row r="540" spans="1:64" ht="15">
      <c r="A540" s="64" t="s">
        <v>328</v>
      </c>
      <c r="B540" s="64" t="s">
        <v>416</v>
      </c>
      <c r="C540" s="65" t="s">
        <v>3915</v>
      </c>
      <c r="D540" s="66">
        <v>3</v>
      </c>
      <c r="E540" s="67" t="s">
        <v>132</v>
      </c>
      <c r="F540" s="68">
        <v>35</v>
      </c>
      <c r="G540" s="65"/>
      <c r="H540" s="69"/>
      <c r="I540" s="70"/>
      <c r="J540" s="70"/>
      <c r="K540" s="34" t="s">
        <v>65</v>
      </c>
      <c r="L540" s="77">
        <v>540</v>
      </c>
      <c r="M540" s="77"/>
      <c r="N540" s="72"/>
      <c r="O540" s="79" t="s">
        <v>420</v>
      </c>
      <c r="P540" s="81">
        <v>43746.75729166667</v>
      </c>
      <c r="Q540" s="79" t="s">
        <v>567</v>
      </c>
      <c r="R540" s="79"/>
      <c r="S540" s="79"/>
      <c r="T540" s="79"/>
      <c r="U540" s="79"/>
      <c r="V540" s="82" t="s">
        <v>774</v>
      </c>
      <c r="W540" s="81">
        <v>43746.75729166667</v>
      </c>
      <c r="X540" s="82" t="s">
        <v>950</v>
      </c>
      <c r="Y540" s="79"/>
      <c r="Z540" s="79"/>
      <c r="AA540" s="85" t="s">
        <v>1126</v>
      </c>
      <c r="AB540" s="85" t="s">
        <v>1164</v>
      </c>
      <c r="AC540" s="79" t="b">
        <v>0</v>
      </c>
      <c r="AD540" s="79">
        <v>0</v>
      </c>
      <c r="AE540" s="85" t="s">
        <v>1213</v>
      </c>
      <c r="AF540" s="79" t="b">
        <v>0</v>
      </c>
      <c r="AG540" s="79" t="s">
        <v>1216</v>
      </c>
      <c r="AH540" s="79"/>
      <c r="AI540" s="85" t="s">
        <v>1166</v>
      </c>
      <c r="AJ540" s="79" t="b">
        <v>0</v>
      </c>
      <c r="AK540" s="79">
        <v>0</v>
      </c>
      <c r="AL540" s="85" t="s">
        <v>1166</v>
      </c>
      <c r="AM540" s="79" t="s">
        <v>1232</v>
      </c>
      <c r="AN540" s="79" t="b">
        <v>0</v>
      </c>
      <c r="AO540" s="85" t="s">
        <v>1164</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23</v>
      </c>
      <c r="BC540" s="78" t="str">
        <f>REPLACE(INDEX(GroupVertices[Group],MATCH(Edges[[#This Row],[Vertex 2]],GroupVertices[Vertex],0)),1,1,"")</f>
        <v>23</v>
      </c>
      <c r="BD540" s="48">
        <v>1</v>
      </c>
      <c r="BE540" s="49">
        <v>2.6315789473684212</v>
      </c>
      <c r="BF540" s="48">
        <v>1</v>
      </c>
      <c r="BG540" s="49">
        <v>2.6315789473684212</v>
      </c>
      <c r="BH540" s="48">
        <v>0</v>
      </c>
      <c r="BI540" s="49">
        <v>0</v>
      </c>
      <c r="BJ540" s="48">
        <v>36</v>
      </c>
      <c r="BK540" s="49">
        <v>94.73684210526316</v>
      </c>
      <c r="BL540" s="48">
        <v>38</v>
      </c>
    </row>
    <row r="541" spans="1:64" ht="15">
      <c r="A541" s="64" t="s">
        <v>322</v>
      </c>
      <c r="B541" s="64" t="s">
        <v>383</v>
      </c>
      <c r="C541" s="65" t="s">
        <v>3915</v>
      </c>
      <c r="D541" s="66">
        <v>3</v>
      </c>
      <c r="E541" s="67" t="s">
        <v>132</v>
      </c>
      <c r="F541" s="68">
        <v>35</v>
      </c>
      <c r="G541" s="65"/>
      <c r="H541" s="69"/>
      <c r="I541" s="70"/>
      <c r="J541" s="70"/>
      <c r="K541" s="34" t="s">
        <v>65</v>
      </c>
      <c r="L541" s="77">
        <v>541</v>
      </c>
      <c r="M541" s="77"/>
      <c r="N541" s="72"/>
      <c r="O541" s="79" t="s">
        <v>419</v>
      </c>
      <c r="P541" s="81">
        <v>43744.75009259259</v>
      </c>
      <c r="Q541" s="79" t="s">
        <v>560</v>
      </c>
      <c r="R541" s="82" t="s">
        <v>600</v>
      </c>
      <c r="S541" s="79" t="s">
        <v>618</v>
      </c>
      <c r="T541" s="79"/>
      <c r="U541" s="82" t="s">
        <v>668</v>
      </c>
      <c r="V541" s="82" t="s">
        <v>668</v>
      </c>
      <c r="W541" s="81">
        <v>43744.75009259259</v>
      </c>
      <c r="X541" s="82" t="s">
        <v>941</v>
      </c>
      <c r="Y541" s="79"/>
      <c r="Z541" s="79"/>
      <c r="AA541" s="85" t="s">
        <v>1117</v>
      </c>
      <c r="AB541" s="79"/>
      <c r="AC541" s="79" t="b">
        <v>0</v>
      </c>
      <c r="AD541" s="79">
        <v>47</v>
      </c>
      <c r="AE541" s="85" t="s">
        <v>1166</v>
      </c>
      <c r="AF541" s="79" t="b">
        <v>0</v>
      </c>
      <c r="AG541" s="79" t="s">
        <v>1216</v>
      </c>
      <c r="AH541" s="79"/>
      <c r="AI541" s="85" t="s">
        <v>1166</v>
      </c>
      <c r="AJ541" s="79" t="b">
        <v>0</v>
      </c>
      <c r="AK541" s="79">
        <v>6</v>
      </c>
      <c r="AL541" s="85" t="s">
        <v>1166</v>
      </c>
      <c r="AM541" s="79" t="s">
        <v>1232</v>
      </c>
      <c r="AN541" s="79" t="b">
        <v>0</v>
      </c>
      <c r="AO541" s="85" t="s">
        <v>1117</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329</v>
      </c>
      <c r="B542" s="64" t="s">
        <v>383</v>
      </c>
      <c r="C542" s="65" t="s">
        <v>3915</v>
      </c>
      <c r="D542" s="66">
        <v>3</v>
      </c>
      <c r="E542" s="67" t="s">
        <v>132</v>
      </c>
      <c r="F542" s="68">
        <v>35</v>
      </c>
      <c r="G542" s="65"/>
      <c r="H542" s="69"/>
      <c r="I542" s="70"/>
      <c r="J542" s="70"/>
      <c r="K542" s="34" t="s">
        <v>65</v>
      </c>
      <c r="L542" s="77">
        <v>542</v>
      </c>
      <c r="M542" s="77"/>
      <c r="N542" s="72"/>
      <c r="O542" s="79" t="s">
        <v>419</v>
      </c>
      <c r="P542" s="81">
        <v>43746.904710648145</v>
      </c>
      <c r="Q542" s="79" t="s">
        <v>512</v>
      </c>
      <c r="R542" s="79"/>
      <c r="S542" s="79"/>
      <c r="T542" s="79"/>
      <c r="U542" s="79"/>
      <c r="V542" s="82" t="s">
        <v>775</v>
      </c>
      <c r="W542" s="81">
        <v>43746.904710648145</v>
      </c>
      <c r="X542" s="82" t="s">
        <v>951</v>
      </c>
      <c r="Y542" s="79"/>
      <c r="Z542" s="79"/>
      <c r="AA542" s="85" t="s">
        <v>1127</v>
      </c>
      <c r="AB542" s="79"/>
      <c r="AC542" s="79" t="b">
        <v>0</v>
      </c>
      <c r="AD542" s="79">
        <v>0</v>
      </c>
      <c r="AE542" s="85" t="s">
        <v>1166</v>
      </c>
      <c r="AF542" s="79" t="b">
        <v>0</v>
      </c>
      <c r="AG542" s="79" t="s">
        <v>1216</v>
      </c>
      <c r="AH542" s="79"/>
      <c r="AI542" s="85" t="s">
        <v>1166</v>
      </c>
      <c r="AJ542" s="79" t="b">
        <v>0</v>
      </c>
      <c r="AK542" s="79">
        <v>11</v>
      </c>
      <c r="AL542" s="85" t="s">
        <v>1117</v>
      </c>
      <c r="AM542" s="79" t="s">
        <v>1232</v>
      </c>
      <c r="AN542" s="79" t="b">
        <v>0</v>
      </c>
      <c r="AO542" s="85" t="s">
        <v>1117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329</v>
      </c>
      <c r="B543" s="64" t="s">
        <v>322</v>
      </c>
      <c r="C543" s="65" t="s">
        <v>3915</v>
      </c>
      <c r="D543" s="66">
        <v>3</v>
      </c>
      <c r="E543" s="67" t="s">
        <v>132</v>
      </c>
      <c r="F543" s="68">
        <v>35</v>
      </c>
      <c r="G543" s="65"/>
      <c r="H543" s="69"/>
      <c r="I543" s="70"/>
      <c r="J543" s="70"/>
      <c r="K543" s="34" t="s">
        <v>65</v>
      </c>
      <c r="L543" s="77">
        <v>543</v>
      </c>
      <c r="M543" s="77"/>
      <c r="N543" s="72"/>
      <c r="O543" s="79" t="s">
        <v>419</v>
      </c>
      <c r="P543" s="81">
        <v>43746.904710648145</v>
      </c>
      <c r="Q543" s="79" t="s">
        <v>512</v>
      </c>
      <c r="R543" s="79"/>
      <c r="S543" s="79"/>
      <c r="T543" s="79"/>
      <c r="U543" s="79"/>
      <c r="V543" s="82" t="s">
        <v>775</v>
      </c>
      <c r="W543" s="81">
        <v>43746.904710648145</v>
      </c>
      <c r="X543" s="82" t="s">
        <v>951</v>
      </c>
      <c r="Y543" s="79"/>
      <c r="Z543" s="79"/>
      <c r="AA543" s="85" t="s">
        <v>1127</v>
      </c>
      <c r="AB543" s="79"/>
      <c r="AC543" s="79" t="b">
        <v>0</v>
      </c>
      <c r="AD543" s="79">
        <v>0</v>
      </c>
      <c r="AE543" s="85" t="s">
        <v>1166</v>
      </c>
      <c r="AF543" s="79" t="b">
        <v>0</v>
      </c>
      <c r="AG543" s="79" t="s">
        <v>1216</v>
      </c>
      <c r="AH543" s="79"/>
      <c r="AI543" s="85" t="s">
        <v>1166</v>
      </c>
      <c r="AJ543" s="79" t="b">
        <v>0</v>
      </c>
      <c r="AK543" s="79">
        <v>11</v>
      </c>
      <c r="AL543" s="85" t="s">
        <v>1117</v>
      </c>
      <c r="AM543" s="79" t="s">
        <v>1232</v>
      </c>
      <c r="AN543" s="79" t="b">
        <v>0</v>
      </c>
      <c r="AO543" s="85" t="s">
        <v>1117</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2</v>
      </c>
      <c r="BC543" s="78" t="str">
        <f>REPLACE(INDEX(GroupVertices[Group],MATCH(Edges[[#This Row],[Vertex 2]],GroupVertices[Vertex],0)),1,1,"")</f>
        <v>2</v>
      </c>
      <c r="BD543" s="48">
        <v>0</v>
      </c>
      <c r="BE543" s="49">
        <v>0</v>
      </c>
      <c r="BF543" s="48">
        <v>0</v>
      </c>
      <c r="BG543" s="49">
        <v>0</v>
      </c>
      <c r="BH543" s="48">
        <v>0</v>
      </c>
      <c r="BI543" s="49">
        <v>0</v>
      </c>
      <c r="BJ543" s="48">
        <v>20</v>
      </c>
      <c r="BK543" s="49">
        <v>100</v>
      </c>
      <c r="BL543" s="48">
        <v>20</v>
      </c>
    </row>
    <row r="544" spans="1:64" ht="15">
      <c r="A544" s="64" t="s">
        <v>330</v>
      </c>
      <c r="B544" s="64" t="s">
        <v>417</v>
      </c>
      <c r="C544" s="65" t="s">
        <v>3915</v>
      </c>
      <c r="D544" s="66">
        <v>3</v>
      </c>
      <c r="E544" s="67" t="s">
        <v>132</v>
      </c>
      <c r="F544" s="68">
        <v>35</v>
      </c>
      <c r="G544" s="65"/>
      <c r="H544" s="69"/>
      <c r="I544" s="70"/>
      <c r="J544" s="70"/>
      <c r="K544" s="34" t="s">
        <v>65</v>
      </c>
      <c r="L544" s="77">
        <v>544</v>
      </c>
      <c r="M544" s="77"/>
      <c r="N544" s="72"/>
      <c r="O544" s="79" t="s">
        <v>419</v>
      </c>
      <c r="P544" s="81">
        <v>43746.9477662037</v>
      </c>
      <c r="Q544" s="79" t="s">
        <v>568</v>
      </c>
      <c r="R544" s="79"/>
      <c r="S544" s="79"/>
      <c r="T544" s="79"/>
      <c r="U544" s="79"/>
      <c r="V544" s="82" t="s">
        <v>776</v>
      </c>
      <c r="W544" s="81">
        <v>43746.9477662037</v>
      </c>
      <c r="X544" s="82" t="s">
        <v>952</v>
      </c>
      <c r="Y544" s="79"/>
      <c r="Z544" s="79"/>
      <c r="AA544" s="85" t="s">
        <v>1128</v>
      </c>
      <c r="AB544" s="85" t="s">
        <v>1165</v>
      </c>
      <c r="AC544" s="79" t="b">
        <v>0</v>
      </c>
      <c r="AD544" s="79">
        <v>1</v>
      </c>
      <c r="AE544" s="85" t="s">
        <v>1214</v>
      </c>
      <c r="AF544" s="79" t="b">
        <v>0</v>
      </c>
      <c r="AG544" s="79" t="s">
        <v>1224</v>
      </c>
      <c r="AH544" s="79"/>
      <c r="AI544" s="85" t="s">
        <v>1166</v>
      </c>
      <c r="AJ544" s="79" t="b">
        <v>0</v>
      </c>
      <c r="AK544" s="79">
        <v>0</v>
      </c>
      <c r="AL544" s="85" t="s">
        <v>1166</v>
      </c>
      <c r="AM544" s="79" t="s">
        <v>1232</v>
      </c>
      <c r="AN544" s="79" t="b">
        <v>0</v>
      </c>
      <c r="AO544" s="85" t="s">
        <v>1165</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13</v>
      </c>
      <c r="BC544" s="78" t="str">
        <f>REPLACE(INDEX(GroupVertices[Group],MATCH(Edges[[#This Row],[Vertex 2]],GroupVertices[Vertex],0)),1,1,"")</f>
        <v>13</v>
      </c>
      <c r="BD544" s="48"/>
      <c r="BE544" s="49"/>
      <c r="BF544" s="48"/>
      <c r="BG544" s="49"/>
      <c r="BH544" s="48"/>
      <c r="BI544" s="49"/>
      <c r="BJ544" s="48"/>
      <c r="BK544" s="49"/>
      <c r="BL544" s="48"/>
    </row>
    <row r="545" spans="1:64" ht="15">
      <c r="A545" s="64" t="s">
        <v>331</v>
      </c>
      <c r="B545" s="64" t="s">
        <v>417</v>
      </c>
      <c r="C545" s="65" t="s">
        <v>3915</v>
      </c>
      <c r="D545" s="66">
        <v>3</v>
      </c>
      <c r="E545" s="67" t="s">
        <v>132</v>
      </c>
      <c r="F545" s="68">
        <v>35</v>
      </c>
      <c r="G545" s="65"/>
      <c r="H545" s="69"/>
      <c r="I545" s="70"/>
      <c r="J545" s="70"/>
      <c r="K545" s="34" t="s">
        <v>65</v>
      </c>
      <c r="L545" s="77">
        <v>545</v>
      </c>
      <c r="M545" s="77"/>
      <c r="N545" s="72"/>
      <c r="O545" s="79" t="s">
        <v>419</v>
      </c>
      <c r="P545" s="81">
        <v>43746.955196759256</v>
      </c>
      <c r="Q545" s="79" t="s">
        <v>569</v>
      </c>
      <c r="R545" s="79"/>
      <c r="S545" s="79"/>
      <c r="T545" s="79"/>
      <c r="U545" s="79"/>
      <c r="V545" s="82" t="s">
        <v>777</v>
      </c>
      <c r="W545" s="81">
        <v>43746.955196759256</v>
      </c>
      <c r="X545" s="82" t="s">
        <v>953</v>
      </c>
      <c r="Y545" s="79"/>
      <c r="Z545" s="79"/>
      <c r="AA545" s="85" t="s">
        <v>1129</v>
      </c>
      <c r="AB545" s="85" t="s">
        <v>1128</v>
      </c>
      <c r="AC545" s="79" t="b">
        <v>0</v>
      </c>
      <c r="AD545" s="79">
        <v>0</v>
      </c>
      <c r="AE545" s="85" t="s">
        <v>1215</v>
      </c>
      <c r="AF545" s="79" t="b">
        <v>0</v>
      </c>
      <c r="AG545" s="79" t="s">
        <v>1224</v>
      </c>
      <c r="AH545" s="79"/>
      <c r="AI545" s="85" t="s">
        <v>1166</v>
      </c>
      <c r="AJ545" s="79" t="b">
        <v>0</v>
      </c>
      <c r="AK545" s="79">
        <v>0</v>
      </c>
      <c r="AL545" s="85" t="s">
        <v>1166</v>
      </c>
      <c r="AM545" s="79" t="s">
        <v>1232</v>
      </c>
      <c r="AN545" s="79" t="b">
        <v>0</v>
      </c>
      <c r="AO545" s="85" t="s">
        <v>1128</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13</v>
      </c>
      <c r="BC545" s="78" t="str">
        <f>REPLACE(INDEX(GroupVertices[Group],MATCH(Edges[[#This Row],[Vertex 2]],GroupVertices[Vertex],0)),1,1,"")</f>
        <v>13</v>
      </c>
      <c r="BD545" s="48"/>
      <c r="BE545" s="49"/>
      <c r="BF545" s="48"/>
      <c r="BG545" s="49"/>
      <c r="BH545" s="48"/>
      <c r="BI545" s="49"/>
      <c r="BJ545" s="48"/>
      <c r="BK545" s="49"/>
      <c r="BL545" s="48"/>
    </row>
    <row r="546" spans="1:64" ht="15">
      <c r="A546" s="64" t="s">
        <v>330</v>
      </c>
      <c r="B546" s="64" t="s">
        <v>418</v>
      </c>
      <c r="C546" s="65" t="s">
        <v>3915</v>
      </c>
      <c r="D546" s="66">
        <v>3</v>
      </c>
      <c r="E546" s="67" t="s">
        <v>132</v>
      </c>
      <c r="F546" s="68">
        <v>35</v>
      </c>
      <c r="G546" s="65"/>
      <c r="H546" s="69"/>
      <c r="I546" s="70"/>
      <c r="J546" s="70"/>
      <c r="K546" s="34" t="s">
        <v>65</v>
      </c>
      <c r="L546" s="77">
        <v>546</v>
      </c>
      <c r="M546" s="77"/>
      <c r="N546" s="72"/>
      <c r="O546" s="79" t="s">
        <v>419</v>
      </c>
      <c r="P546" s="81">
        <v>43746.9477662037</v>
      </c>
      <c r="Q546" s="79" t="s">
        <v>568</v>
      </c>
      <c r="R546" s="79"/>
      <c r="S546" s="79"/>
      <c r="T546" s="79"/>
      <c r="U546" s="79"/>
      <c r="V546" s="82" t="s">
        <v>776</v>
      </c>
      <c r="W546" s="81">
        <v>43746.9477662037</v>
      </c>
      <c r="X546" s="82" t="s">
        <v>952</v>
      </c>
      <c r="Y546" s="79"/>
      <c r="Z546" s="79"/>
      <c r="AA546" s="85" t="s">
        <v>1128</v>
      </c>
      <c r="AB546" s="85" t="s">
        <v>1165</v>
      </c>
      <c r="AC546" s="79" t="b">
        <v>0</v>
      </c>
      <c r="AD546" s="79">
        <v>1</v>
      </c>
      <c r="AE546" s="85" t="s">
        <v>1214</v>
      </c>
      <c r="AF546" s="79" t="b">
        <v>0</v>
      </c>
      <c r="AG546" s="79" t="s">
        <v>1224</v>
      </c>
      <c r="AH546" s="79"/>
      <c r="AI546" s="85" t="s">
        <v>1166</v>
      </c>
      <c r="AJ546" s="79" t="b">
        <v>0</v>
      </c>
      <c r="AK546" s="79">
        <v>0</v>
      </c>
      <c r="AL546" s="85" t="s">
        <v>1166</v>
      </c>
      <c r="AM546" s="79" t="s">
        <v>1232</v>
      </c>
      <c r="AN546" s="79" t="b">
        <v>0</v>
      </c>
      <c r="AO546" s="85" t="s">
        <v>1165</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13</v>
      </c>
      <c r="BC546" s="78" t="str">
        <f>REPLACE(INDEX(GroupVertices[Group],MATCH(Edges[[#This Row],[Vertex 2]],GroupVertices[Vertex],0)),1,1,"")</f>
        <v>13</v>
      </c>
      <c r="BD546" s="48">
        <v>0</v>
      </c>
      <c r="BE546" s="49">
        <v>0</v>
      </c>
      <c r="BF546" s="48">
        <v>0</v>
      </c>
      <c r="BG546" s="49">
        <v>0</v>
      </c>
      <c r="BH546" s="48">
        <v>0</v>
      </c>
      <c r="BI546" s="49">
        <v>0</v>
      </c>
      <c r="BJ546" s="48">
        <v>25</v>
      </c>
      <c r="BK546" s="49">
        <v>100</v>
      </c>
      <c r="BL546" s="48">
        <v>25</v>
      </c>
    </row>
    <row r="547" spans="1:64" ht="15">
      <c r="A547" s="64" t="s">
        <v>331</v>
      </c>
      <c r="B547" s="64" t="s">
        <v>418</v>
      </c>
      <c r="C547" s="65" t="s">
        <v>3915</v>
      </c>
      <c r="D547" s="66">
        <v>3</v>
      </c>
      <c r="E547" s="67" t="s">
        <v>132</v>
      </c>
      <c r="F547" s="68">
        <v>35</v>
      </c>
      <c r="G547" s="65"/>
      <c r="H547" s="69"/>
      <c r="I547" s="70"/>
      <c r="J547" s="70"/>
      <c r="K547" s="34" t="s">
        <v>65</v>
      </c>
      <c r="L547" s="77">
        <v>547</v>
      </c>
      <c r="M547" s="77"/>
      <c r="N547" s="72"/>
      <c r="O547" s="79" t="s">
        <v>419</v>
      </c>
      <c r="P547" s="81">
        <v>43746.955196759256</v>
      </c>
      <c r="Q547" s="79" t="s">
        <v>569</v>
      </c>
      <c r="R547" s="79"/>
      <c r="S547" s="79"/>
      <c r="T547" s="79"/>
      <c r="U547" s="79"/>
      <c r="V547" s="82" t="s">
        <v>777</v>
      </c>
      <c r="W547" s="81">
        <v>43746.955196759256</v>
      </c>
      <c r="X547" s="82" t="s">
        <v>953</v>
      </c>
      <c r="Y547" s="79"/>
      <c r="Z547" s="79"/>
      <c r="AA547" s="85" t="s">
        <v>1129</v>
      </c>
      <c r="AB547" s="85" t="s">
        <v>1128</v>
      </c>
      <c r="AC547" s="79" t="b">
        <v>0</v>
      </c>
      <c r="AD547" s="79">
        <v>0</v>
      </c>
      <c r="AE547" s="85" t="s">
        <v>1215</v>
      </c>
      <c r="AF547" s="79" t="b">
        <v>0</v>
      </c>
      <c r="AG547" s="79" t="s">
        <v>1224</v>
      </c>
      <c r="AH547" s="79"/>
      <c r="AI547" s="85" t="s">
        <v>1166</v>
      </c>
      <c r="AJ547" s="79" t="b">
        <v>0</v>
      </c>
      <c r="AK547" s="79">
        <v>0</v>
      </c>
      <c r="AL547" s="85" t="s">
        <v>1166</v>
      </c>
      <c r="AM547" s="79" t="s">
        <v>1232</v>
      </c>
      <c r="AN547" s="79" t="b">
        <v>0</v>
      </c>
      <c r="AO547" s="85" t="s">
        <v>1128</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13</v>
      </c>
      <c r="BC547" s="78" t="str">
        <f>REPLACE(INDEX(GroupVertices[Group],MATCH(Edges[[#This Row],[Vertex 2]],GroupVertices[Vertex],0)),1,1,"")</f>
        <v>13</v>
      </c>
      <c r="BD547" s="48">
        <v>0</v>
      </c>
      <c r="BE547" s="49">
        <v>0</v>
      </c>
      <c r="BF547" s="48">
        <v>0</v>
      </c>
      <c r="BG547" s="49">
        <v>0</v>
      </c>
      <c r="BH547" s="48">
        <v>0</v>
      </c>
      <c r="BI547" s="49">
        <v>0</v>
      </c>
      <c r="BJ547" s="48">
        <v>11</v>
      </c>
      <c r="BK547" s="49">
        <v>100</v>
      </c>
      <c r="BL547" s="48">
        <v>11</v>
      </c>
    </row>
    <row r="548" spans="1:64" ht="15">
      <c r="A548" s="64" t="s">
        <v>330</v>
      </c>
      <c r="B548" s="64" t="s">
        <v>331</v>
      </c>
      <c r="C548" s="65" t="s">
        <v>3915</v>
      </c>
      <c r="D548" s="66">
        <v>3</v>
      </c>
      <c r="E548" s="67" t="s">
        <v>132</v>
      </c>
      <c r="F548" s="68">
        <v>35</v>
      </c>
      <c r="G548" s="65"/>
      <c r="H548" s="69"/>
      <c r="I548" s="70"/>
      <c r="J548" s="70"/>
      <c r="K548" s="34" t="s">
        <v>66</v>
      </c>
      <c r="L548" s="77">
        <v>548</v>
      </c>
      <c r="M548" s="77"/>
      <c r="N548" s="72"/>
      <c r="O548" s="79" t="s">
        <v>420</v>
      </c>
      <c r="P548" s="81">
        <v>43746.9477662037</v>
      </c>
      <c r="Q548" s="79" t="s">
        <v>568</v>
      </c>
      <c r="R548" s="79"/>
      <c r="S548" s="79"/>
      <c r="T548" s="79"/>
      <c r="U548" s="79"/>
      <c r="V548" s="82" t="s">
        <v>776</v>
      </c>
      <c r="W548" s="81">
        <v>43746.9477662037</v>
      </c>
      <c r="X548" s="82" t="s">
        <v>952</v>
      </c>
      <c r="Y548" s="79"/>
      <c r="Z548" s="79"/>
      <c r="AA548" s="85" t="s">
        <v>1128</v>
      </c>
      <c r="AB548" s="85" t="s">
        <v>1165</v>
      </c>
      <c r="AC548" s="79" t="b">
        <v>0</v>
      </c>
      <c r="AD548" s="79">
        <v>1</v>
      </c>
      <c r="AE548" s="85" t="s">
        <v>1214</v>
      </c>
      <c r="AF548" s="79" t="b">
        <v>0</v>
      </c>
      <c r="AG548" s="79" t="s">
        <v>1224</v>
      </c>
      <c r="AH548" s="79"/>
      <c r="AI548" s="85" t="s">
        <v>1166</v>
      </c>
      <c r="AJ548" s="79" t="b">
        <v>0</v>
      </c>
      <c r="AK548" s="79">
        <v>0</v>
      </c>
      <c r="AL548" s="85" t="s">
        <v>1166</v>
      </c>
      <c r="AM548" s="79" t="s">
        <v>1232</v>
      </c>
      <c r="AN548" s="79" t="b">
        <v>0</v>
      </c>
      <c r="AO548" s="85" t="s">
        <v>1165</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13</v>
      </c>
      <c r="BC548" s="78" t="str">
        <f>REPLACE(INDEX(GroupVertices[Group],MATCH(Edges[[#This Row],[Vertex 2]],GroupVertices[Vertex],0)),1,1,"")</f>
        <v>13</v>
      </c>
      <c r="BD548" s="48"/>
      <c r="BE548" s="49"/>
      <c r="BF548" s="48"/>
      <c r="BG548" s="49"/>
      <c r="BH548" s="48"/>
      <c r="BI548" s="49"/>
      <c r="BJ548" s="48"/>
      <c r="BK548" s="49"/>
      <c r="BL548" s="48"/>
    </row>
    <row r="549" spans="1:64" ht="15">
      <c r="A549" s="64" t="s">
        <v>331</v>
      </c>
      <c r="B549" s="64" t="s">
        <v>330</v>
      </c>
      <c r="C549" s="65" t="s">
        <v>3915</v>
      </c>
      <c r="D549" s="66">
        <v>3</v>
      </c>
      <c r="E549" s="67" t="s">
        <v>132</v>
      </c>
      <c r="F549" s="68">
        <v>35</v>
      </c>
      <c r="G549" s="65"/>
      <c r="H549" s="69"/>
      <c r="I549" s="70"/>
      <c r="J549" s="70"/>
      <c r="K549" s="34" t="s">
        <v>66</v>
      </c>
      <c r="L549" s="77">
        <v>549</v>
      </c>
      <c r="M549" s="77"/>
      <c r="N549" s="72"/>
      <c r="O549" s="79" t="s">
        <v>420</v>
      </c>
      <c r="P549" s="81">
        <v>43746.955196759256</v>
      </c>
      <c r="Q549" s="79" t="s">
        <v>569</v>
      </c>
      <c r="R549" s="79"/>
      <c r="S549" s="79"/>
      <c r="T549" s="79"/>
      <c r="U549" s="79"/>
      <c r="V549" s="82" t="s">
        <v>777</v>
      </c>
      <c r="W549" s="81">
        <v>43746.955196759256</v>
      </c>
      <c r="X549" s="82" t="s">
        <v>953</v>
      </c>
      <c r="Y549" s="79"/>
      <c r="Z549" s="79"/>
      <c r="AA549" s="85" t="s">
        <v>1129</v>
      </c>
      <c r="AB549" s="85" t="s">
        <v>1128</v>
      </c>
      <c r="AC549" s="79" t="b">
        <v>0</v>
      </c>
      <c r="AD549" s="79">
        <v>0</v>
      </c>
      <c r="AE549" s="85" t="s">
        <v>1215</v>
      </c>
      <c r="AF549" s="79" t="b">
        <v>0</v>
      </c>
      <c r="AG549" s="79" t="s">
        <v>1224</v>
      </c>
      <c r="AH549" s="79"/>
      <c r="AI549" s="85" t="s">
        <v>1166</v>
      </c>
      <c r="AJ549" s="79" t="b">
        <v>0</v>
      </c>
      <c r="AK549" s="79">
        <v>0</v>
      </c>
      <c r="AL549" s="85" t="s">
        <v>1166</v>
      </c>
      <c r="AM549" s="79" t="s">
        <v>1232</v>
      </c>
      <c r="AN549" s="79" t="b">
        <v>0</v>
      </c>
      <c r="AO549" s="85" t="s">
        <v>1128</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13</v>
      </c>
      <c r="BC549" s="78" t="str">
        <f>REPLACE(INDEX(GroupVertices[Group],MATCH(Edges[[#This Row],[Vertex 2]],GroupVertices[Vertex],0)),1,1,"")</f>
        <v>13</v>
      </c>
      <c r="BD549" s="48"/>
      <c r="BE549" s="49"/>
      <c r="BF549" s="48"/>
      <c r="BG549" s="49"/>
      <c r="BH549" s="48"/>
      <c r="BI549" s="49"/>
      <c r="BJ549" s="48"/>
      <c r="BK549" s="49"/>
      <c r="BL549"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9"/>
    <dataValidation allowBlank="1" showErrorMessage="1" sqref="N2:N5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9"/>
    <dataValidation allowBlank="1" showInputMessage="1" promptTitle="Edge Color" prompt="To select an optional edge color, right-click and select Select Color on the right-click menu." sqref="C3:C549"/>
    <dataValidation allowBlank="1" showInputMessage="1" promptTitle="Edge Width" prompt="Enter an optional edge width between 1 and 10." errorTitle="Invalid Edge Width" error="The optional edge width must be a whole number between 1 and 10." sqref="D3:D549"/>
    <dataValidation allowBlank="1" showInputMessage="1" promptTitle="Edge Opacity" prompt="Enter an optional edge opacity between 0 (transparent) and 100 (opaque)." errorTitle="Invalid Edge Opacity" error="The optional edge opacity must be a whole number between 0 and 10." sqref="F3:F5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9">
      <formula1>ValidEdgeVisibilities</formula1>
    </dataValidation>
    <dataValidation allowBlank="1" showInputMessage="1" showErrorMessage="1" promptTitle="Vertex 1 Name" prompt="Enter the name of the edge's first vertex." sqref="A3:A549"/>
    <dataValidation allowBlank="1" showInputMessage="1" showErrorMessage="1" promptTitle="Vertex 2 Name" prompt="Enter the name of the edge's second vertex." sqref="B3:B549"/>
    <dataValidation allowBlank="1" showInputMessage="1" showErrorMessage="1" promptTitle="Edge Label" prompt="Enter an optional edge label." errorTitle="Invalid Edge Visibility" error="You have entered an unrecognized edge visibility.  Try selecting from the drop-down list instead." sqref="H3:H5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9"/>
  </dataValidations>
  <hyperlinks>
    <hyperlink ref="R5" r:id="rId1" display="https://tutormentor.blogspot.com/2015/05/report-looks-at-tutormentor-conferences.html"/>
    <hyperlink ref="R6" r:id="rId2" display="http://www.tutormentorconference.org/ConferenceMaps.htm"/>
    <hyperlink ref="R10" r:id="rId3" display="https://tutormentor.blogspot.com/2015/05/report-looks-at-tutormentor-conferences.html"/>
    <hyperlink ref="R11" r:id="rId4" display="http://www.tutormentorconference.org/ConferenceMaps.htm"/>
    <hyperlink ref="R12" r:id="rId5" display="https://tutormentor.blogspot.com/2015/05/report-looks-at-tutormentor-conferences.html"/>
    <hyperlink ref="R13" r:id="rId6" display="https://tutormentor.blogspot.com/2015/05/report-looks-at-tutormentor-conferences.html"/>
    <hyperlink ref="R14" r:id="rId7" display="http://www.tutormentorconference.org/ConferenceMaps.htm"/>
    <hyperlink ref="R15" r:id="rId8" display="http://www.tutormentorconference.org/ConferenceMaps.htm"/>
    <hyperlink ref="R17" r:id="rId9" display="https://twitter.com/josh_tapley/status/1176946318616518657"/>
    <hyperlink ref="R18" r:id="rId10" display="https://twitter.com/josh_tapley/status/1176946318616518657"/>
    <hyperlink ref="R24" r:id="rId11" display="https://github.com/gephi/gephi/wiki/Fruchterman-Reingold"/>
    <hyperlink ref="R42" r:id="rId12" display="https://twitter.com/ismailfahmi/status/1177254823885803520"/>
    <hyperlink ref="R67" r:id="rId13" display="https://www.youtube.com/watch?v=8EU_iRikAEw&amp;feature=youtu.be"/>
    <hyperlink ref="R71" r:id="rId14" display="https://gephi.org/"/>
    <hyperlink ref="R73" r:id="rId15" display="https://www.youtube.com/watch?v=2FqM4gKeNO4&amp;feature=youtu.be&amp;t=341"/>
    <hyperlink ref="R79" r:id="rId16" display="https://educacioncontinuada.uniandes.edu.co/index.php/es/nuestra-oferta/2091_curso-teoria-de-grafos-analisis-de-datos-y-sus-aplicaciones"/>
    <hyperlink ref="R81" r:id="rId17" display="https://gephi.org/"/>
    <hyperlink ref="R95" r:id="rId18" display="https://www.youtube.com/watch?v=dhQ3TucrSvs"/>
    <hyperlink ref="R96" r:id="rId19" display="https://www.youtube.com/watch?v=dhQ3TucrSvs"/>
    <hyperlink ref="R97" r:id="rId20" display="https://www.youtube.com/watch?v=dhQ3TucrSvs"/>
    <hyperlink ref="R98" r:id="rId21" display="https://www.youtube.com/watch?v=dhQ3TucrSvs"/>
    <hyperlink ref="R101" r:id="rId22" display="https://www.youtube.com/watch?v=dhQ3TucrSvs"/>
    <hyperlink ref="R102" r:id="rId23" display="https://cartorezo.wordpress.com/2019/10/02/cash-investigation-sur-les-travailleurs-de-lia-les-politiques-manquent-dintelligence/"/>
    <hyperlink ref="R113" r:id="rId24" display="https://github.com/schochastics/snahelper"/>
    <hyperlink ref="R115" r:id="rId25" display="https://github.com/schochastics/snahelper"/>
    <hyperlink ref="R116" r:id="rId26" display="https://github.com/schochastics/snahelper"/>
    <hyperlink ref="R138" r:id="rId27" display="https://gephi.wordpress.com/2017/09/26/gephi-0-9-2-a-new-csv-importer/"/>
    <hyperlink ref="R142" r:id="rId28" display="https://gephi.wordpress.com/2017/09/26/gephi-0-9-2-a-new-csv-importer/"/>
    <hyperlink ref="R152" r:id="rId29" display="https://www.linkedin.com/slink?code=gQyrApk"/>
    <hyperlink ref="R155" r:id="rId30" display="https://www.linkedin.com/slink?code=gQyrApk"/>
    <hyperlink ref="R165" r:id="rId31" display="https://educationaltechnologyjournal.springeropen.com/articles/10.1186/s41239-019-0167-9"/>
    <hyperlink ref="R166" r:id="rId32" display="https://educationaltechnologyjournal.springeropen.com/articles/10.1186/s41239-019-0167-9"/>
    <hyperlink ref="R167" r:id="rId33" display="https://educationaltechnologyjournal.springeropen.com/articles/10.1186/s41239-019-0167-9"/>
    <hyperlink ref="R168" r:id="rId34" display="https://educationaltechnologyjournal.springeropen.com/articles/10.1186/s41239-019-0167-9"/>
    <hyperlink ref="R171" r:id="rId35" display="https://nodexlgraphgallery.org/Pages/Graph.aspx?graphID=211983"/>
    <hyperlink ref="R172" r:id="rId36" display="https://nodexlgraphgallery.org/Pages/Graph.aspx?graphID=211983"/>
    <hyperlink ref="R173" r:id="rId37" display="https://nodexlgraphgallery.org/Pages/Graph.aspx?graphID=211983"/>
    <hyperlink ref="R174" r:id="rId38" display="https://nodexlgraphgallery.org/Pages/Graph.aspx?graphID=211983"/>
    <hyperlink ref="R175" r:id="rId39" display="https://nodexlgraphgallery.org/Pages/Graph.aspx?graphID=211983"/>
    <hyperlink ref="R176" r:id="rId40" display="https://nodexlgraphgallery.org/Pages/Graph.aspx?graphID=211983"/>
    <hyperlink ref="R177" r:id="rId41" display="https://nodexlgraphgallery.org/Pages/Graph.aspx?graphID=211983"/>
    <hyperlink ref="R178" r:id="rId42" display="https://nodexlgraphgallery.org/Pages/Graph.aspx?graphID=211983"/>
    <hyperlink ref="R187" r:id="rId43" display="https://twitter.com/RajapintaCo/status/1171438469526126594"/>
    <hyperlink ref="R191" r:id="rId44" display="https://twitter.com/RajapintaCo/status/1171438469526126594"/>
    <hyperlink ref="R193" r:id="rId45" display="https://github.com/AntonioCheca/MTGG"/>
    <hyperlink ref="R230" r:id="rId46" display="https://maladesimaginaires.github.io/intnetviz/"/>
    <hyperlink ref="R235" r:id="rId47" display="http://www.martingrandjean.ch/network-visualization-shakespeare/"/>
    <hyperlink ref="R236" r:id="rId48" display="https://maladesimaginaires.github.io/intnetviz/"/>
    <hyperlink ref="R240" r:id="rId49" display="http://www.martingrandjean.ch/network-visualization-shakespeare/"/>
    <hyperlink ref="R241" r:id="rId50" display="https://maladesimaginaires.github.io/intnetviz/"/>
    <hyperlink ref="R243" r:id="rId51" display="http://www.martingrandjean.ch/network-visualization-shakespeare/"/>
    <hyperlink ref="R244" r:id="rId52" display="https://maladesimaginaires.github.io/intnetviz/"/>
    <hyperlink ref="R263" r:id="rId53" display="https://nodexlgraphgallery.org/Pages/Graph.aspx?graphID=211805"/>
    <hyperlink ref="R264" r:id="rId54" display="https://nodexlgraphgallery.org/Pages/Graph.aspx?graphID=211983"/>
    <hyperlink ref="R265" r:id="rId55" display="https://nodexlgraphgallery.org/Pages/Graph.aspx?graphID=211805"/>
    <hyperlink ref="R266" r:id="rId56" display="https://nodexlgraphgallery.org/Pages/Graph.aspx?graphID=211983"/>
    <hyperlink ref="R267" r:id="rId57" display="https://nodexlgraphgallery.org/Pages/Graph.aspx?graphID=210977"/>
    <hyperlink ref="R268" r:id="rId58" display="https://nodexlgraphgallery.org/Pages/Graph.aspx?graphID=210977"/>
    <hyperlink ref="R270" r:id="rId59" display="https://nodexlgraphgallery.org/Pages/Graph.aspx?graphID=210977"/>
    <hyperlink ref="R271" r:id="rId60" display="https://nodexlgraphgallery.org/Pages/Graph.aspx?graphID=210977"/>
    <hyperlink ref="R273" r:id="rId61" display="https://nodexlgraphgallery.org/Pages/Graph.aspx?graphID=210977"/>
    <hyperlink ref="R274" r:id="rId62" display="https://nodexlgraphgallery.org/Pages/Graph.aspx?graphID=210977"/>
    <hyperlink ref="R275" r:id="rId63" display="https://nodexlgraphgallery.org/Pages/Graph.aspx?graphID=210977"/>
    <hyperlink ref="R276" r:id="rId64" display="https://nodexlgraphgallery.org/Pages/Graph.aspx?graphID=210977"/>
    <hyperlink ref="R278" r:id="rId65" display="https://nodexlgraphgallery.org/Pages/Graph.aspx?graphID=210977"/>
    <hyperlink ref="R279" r:id="rId66" display="https://nodexlgraphgallery.org/Pages/Graph.aspx?graphID=210977"/>
    <hyperlink ref="R280" r:id="rId67" display="https://nodexlgraphgallery.org/Pages/Graph.aspx?graphID=210977"/>
    <hyperlink ref="R281" r:id="rId68" display="https://nodexlgraphgallery.org/Pages/Graph.aspx?graphID=210977"/>
    <hyperlink ref="R285" r:id="rId69" display="https://nodexlgraphgallery.org/Pages/Graph.aspx?graphID=210977"/>
    <hyperlink ref="R286" r:id="rId70" display="https://nodexlgraphgallery.org/Pages/Graph.aspx?graphID=210977"/>
    <hyperlink ref="R287" r:id="rId71" display="https://nodexlgraphgallery.org/Pages/Graph.aspx?graphID=210977"/>
    <hyperlink ref="R288" r:id="rId72" display="https://nodexlgraphgallery.org/Pages/Graph.aspx?graphID=210977"/>
    <hyperlink ref="R290" r:id="rId73" display="https://nodexlgraphgallery.org/Pages/Graph.aspx?graphID=209537"/>
    <hyperlink ref="R292" r:id="rId74" display="https://nodexlgraphgallery.org/Pages/Graph.aspx?graphID=209537"/>
    <hyperlink ref="R294" r:id="rId75" display="https://nodexlgraphgallery.org/Pages/Graph.aspx?graphID=209537"/>
    <hyperlink ref="R296" r:id="rId76" display="https://nodexlgraphgallery.org/Pages/Graph.aspx?graphID=209537"/>
    <hyperlink ref="R297" r:id="rId77" display="https://nodexlgraphgallery.org/Pages/Graph.aspx?graphID=209537"/>
    <hyperlink ref="R298" r:id="rId78" display="https://nodexlgraphgallery.org/Pages/Graph.aspx?graphID=209537"/>
    <hyperlink ref="R300" r:id="rId79" display="https://nodexlgraphgallery.org/Pages/Graph.aspx?graphID=209537"/>
    <hyperlink ref="R301" r:id="rId80" display="https://nodexlgraphgallery.org/Pages/Graph.aspx?graphID=209537"/>
    <hyperlink ref="R302" r:id="rId81" display="https://nodexlgraphgallery.org/Pages/Graph.aspx?graphID=209537"/>
    <hyperlink ref="R303" r:id="rId82" display="https://nodexlgraphgallery.org/Pages/Graph.aspx?graphID=209537"/>
    <hyperlink ref="R304" r:id="rId83" display="https://nodexlgraphgallery.org/Pages/Graph.aspx?graphID=209537"/>
    <hyperlink ref="R305" r:id="rId84" display="https://nodexlgraphgallery.org/Pages/Graph.aspx?graphID=209537"/>
    <hyperlink ref="R306" r:id="rId85" display="https://nodexlgraphgallery.org/Pages/Graph.aspx?graphID=209537"/>
    <hyperlink ref="R307" r:id="rId86" display="https://nodexlgraphgallery.org/Pages/Graph.aspx?graphID=209537"/>
    <hyperlink ref="R308" r:id="rId87" display="https://nodexlgraphgallery.org/Pages/Graph.aspx?graphID=209537"/>
    <hyperlink ref="R311" r:id="rId88" display="https://nodexlgraphgallery.org/Pages/Graph.aspx?graphID=209537"/>
    <hyperlink ref="R312" r:id="rId89" display="https://nodexlgraphgallery.org/Pages/Graph.aspx?graphID=209537"/>
    <hyperlink ref="R313" r:id="rId90" display="https://nodexlgraphgallery.org/Pages/Graph.aspx?graphID=209537"/>
    <hyperlink ref="R314" r:id="rId91" display="https://nodexlgraphgallery.org/Pages/Graph.aspx?graphID=209537"/>
    <hyperlink ref="R315" r:id="rId92" display="https://nodexlgraphgallery.org/Pages/Graph.aspx?graphID=209537"/>
    <hyperlink ref="R323" r:id="rId93" display="https://nodexlgraphgallery.org/Pages/Graph.aspx?graphID=210977"/>
    <hyperlink ref="R324" r:id="rId94" display="https://nodexlgraphgallery.org/Pages/Graph.aspx?graphID=210977"/>
    <hyperlink ref="R325" r:id="rId95" display="https://nodexlgraphgallery.org/Pages/Graph.aspx?graphID=210977"/>
    <hyperlink ref="R326" r:id="rId96" display="https://nodexlgraphgallery.org/Pages/Graph.aspx?graphID=210977"/>
    <hyperlink ref="R327" r:id="rId97" display="https://nodexlgraphgallery.org/Pages/Graph.aspx?graphID=210977"/>
    <hyperlink ref="R328" r:id="rId98" display="https://nodexlgraphgallery.org/Pages/Graph.aspx?graphID=211805"/>
    <hyperlink ref="R329" r:id="rId99" display="https://nodexlgraphgallery.org/Pages/Graph.aspx?graphID=211805"/>
    <hyperlink ref="R330" r:id="rId100" display="https://nodexlgraphgallery.org/Pages/Graph.aspx?graphID=211805"/>
    <hyperlink ref="R331" r:id="rId101" display="https://nodexlgraphgallery.org/Pages/Graph.aspx?graphID=211805"/>
    <hyperlink ref="R332" r:id="rId102" display="https://nodexlgraphgallery.org/Pages/Graph.aspx?graphID=211805"/>
    <hyperlink ref="R333" r:id="rId103" display="https://nodexlgraphgallery.org/Pages/Graph.aspx?graphID=211805"/>
    <hyperlink ref="R334" r:id="rId104" display="https://nodexlgraphgallery.org/Pages/Graph.aspx?graphID=211805"/>
    <hyperlink ref="R335" r:id="rId105" display="https://nodexlgraphgallery.org/Pages/Graph.aspx?graphID=211805"/>
    <hyperlink ref="R337" r:id="rId106" display="https://nodexlgraphgallery.org/Pages/Graph.aspx?graphID=209909"/>
    <hyperlink ref="R338" r:id="rId107" display="https://nodexlgraphgallery.org/Pages/Graph.aspx?graphID=209909"/>
    <hyperlink ref="R340" r:id="rId108" display="https://nodexlgraphgallery.org/Pages/Graph.aspx?graphID=209909"/>
    <hyperlink ref="R342" r:id="rId109" display="https://nodexlgraphgallery.org/Pages/Graph.aspx?graphID=209909"/>
    <hyperlink ref="R344" r:id="rId110" display="https://nodexlgraphgallery.org/Pages/Graph.aspx?graphID=209909"/>
    <hyperlink ref="R347" r:id="rId111" display="https://nodexlgraphgallery.org/Pages/Graph.aspx?graphID=209909"/>
    <hyperlink ref="R348" r:id="rId112" display="https://nodexlgraphgallery.org/Pages/Graph.aspx?graphID=209537"/>
    <hyperlink ref="R350" r:id="rId113" display="https://nodexlgraphgallery.org/Pages/Graph.aspx?graphID=209909"/>
    <hyperlink ref="R352" r:id="rId114" display="https://nodexlgraphgallery.org/Pages/Graph.aspx?graphID=211983"/>
    <hyperlink ref="R353" r:id="rId115" display="https://nodexlgraphgallery.org/Pages/Graph.aspx?graphID=211805"/>
    <hyperlink ref="R354" r:id="rId116" display="https://nodexlgraphgallery.org/Pages/Graph.aspx?graphID=211983"/>
    <hyperlink ref="R355" r:id="rId117" display="https://nodexlgraphgallery.org/Pages/Graph.aspx?graphID=211805"/>
    <hyperlink ref="R356" r:id="rId118" display="https://nodexlgraphgallery.org/Pages/Graph.aspx?graphID=211677"/>
    <hyperlink ref="R357" r:id="rId119" display="https://twitter.com/RajapintaCo/status/1171438469526126594"/>
    <hyperlink ref="R359" r:id="rId120" display="https://nodexlgraphgallery.org/Pages/Graph.aspx?graphID=209909"/>
    <hyperlink ref="R361" r:id="rId121" display="https://nodexlgraphgallery.org/Pages/Graph.aspx?graphID=209537"/>
    <hyperlink ref="R363" r:id="rId122" display="https://nodexlgraphgallery.org/Pages/Graph.aspx?graphID=209909"/>
    <hyperlink ref="R371" r:id="rId123" display="https://nodexlgraphgallery.org/Pages/Graph.aspx?graphID=211677"/>
    <hyperlink ref="R372" r:id="rId124" display="https://nodexlgraphgallery.org/Pages/Graph.aspx?graphID=211805"/>
    <hyperlink ref="R373" r:id="rId125" display="https://nodexlgraphgallery.org/Pages/Graph.aspx?graphID=211983"/>
    <hyperlink ref="R374" r:id="rId126" display="https://nodexlgraphgallery.org/Pages/Graph.aspx?graphID=211677"/>
    <hyperlink ref="R375" r:id="rId127" display="https://nodexlgraphgallery.org/Pages/Graph.aspx?graphID=211805"/>
    <hyperlink ref="R376" r:id="rId128" display="https://nodexlgraphgallery.org/Pages/Graph.aspx?graphID=211983"/>
    <hyperlink ref="R378" r:id="rId129" display="https://nodexlgraphgallery.org/Pages/Graph.aspx?graphID=211677"/>
    <hyperlink ref="R379" r:id="rId130" display="https://nodexlgraphgallery.org/Pages/Graph.aspx?graphID=211805"/>
    <hyperlink ref="R380" r:id="rId131" display="https://nodexlgraphgallery.org/Pages/Graph.aspx?graphID=211983"/>
    <hyperlink ref="R381" r:id="rId132" display="https://nodexlgraphgallery.org/Pages/Graph.aspx?graphID=211677"/>
    <hyperlink ref="R382" r:id="rId133" display="https://nodexlgraphgallery.org/Pages/Graph.aspx?graphID=211805"/>
    <hyperlink ref="R383" r:id="rId134" display="https://nodexlgraphgallery.org/Pages/Graph.aspx?graphID=211983"/>
    <hyperlink ref="R385" r:id="rId135" display="https://twitter.com/laloumo/status/1065515482567057410"/>
    <hyperlink ref="R386" r:id="rId136" display="https://gephi.wordpress.com/2017/09/26/gephi-0-9-2-a-new-csv-importer/"/>
    <hyperlink ref="R388" r:id="rId137" display="https://nodexlgraphgallery.org/Pages/Graph.aspx?graphID=211677"/>
    <hyperlink ref="R389" r:id="rId138" display="https://nodexlgraphgallery.org/Pages/Graph.aspx?graphID=211805"/>
    <hyperlink ref="R390" r:id="rId139" display="https://nodexlgraphgallery.org/Pages/Graph.aspx?graphID=211983"/>
    <hyperlink ref="R391" r:id="rId140" display="https://nodexlgraphgallery.org/Pages/Graph.aspx?graphID=211677"/>
    <hyperlink ref="R392" r:id="rId141" display="https://nodexlgraphgallery.org/Pages/Graph.aspx?graphID=211805"/>
    <hyperlink ref="R393" r:id="rId142" display="https://nodexlgraphgallery.org/Pages/Graph.aspx?graphID=211983"/>
    <hyperlink ref="R394" r:id="rId143" display="https://nodexlgraphgallery.org/Pages/Graph.aspx?graphID=211983"/>
    <hyperlink ref="R395" r:id="rId144" display="https://nodexlgraphgallery.org/Pages/Graph.aspx?graphID=211805"/>
    <hyperlink ref="R396" r:id="rId145" display="https://nodexlgraphgallery.org/Pages/Graph.aspx?graphID=211983"/>
    <hyperlink ref="R397" r:id="rId146" display="https://nodexlgraphgallery.org/Pages/Graph.aspx?graphID=211805"/>
    <hyperlink ref="R399" r:id="rId147" display="https://twitter.com/RajapintaCo/status/1171438469526126594"/>
    <hyperlink ref="R401" r:id="rId148" display="https://nodexlgraphgallery.org/Pages/Graph.aspx?graphID=210977"/>
    <hyperlink ref="R402" r:id="rId149" display="https://nodexlgraphgallery.org/Pages/Graph.aspx?graphID=210977"/>
    <hyperlink ref="R403" r:id="rId150" display="https://nodexlgraphgallery.org/Pages/Graph.aspx?graphID=211677"/>
    <hyperlink ref="R404" r:id="rId151" display="https://nodexlgraphgallery.org/Pages/Graph.aspx?graphID=209909"/>
    <hyperlink ref="R405" r:id="rId152" display="https://nodexlgraphgallery.org/Pages/Graph.aspx?graphID=211677"/>
    <hyperlink ref="R406" r:id="rId153" display="https://nodexlgraphgallery.org/Pages/Graph.aspx?graphID=210977"/>
    <hyperlink ref="R408" r:id="rId154" display="https://nodexlgraphgallery.org/Pages/Graph.aspx?graphID=209537"/>
    <hyperlink ref="R410" r:id="rId155" display="https://nodexlgraphgallery.org/Pages/Graph.aspx?graphID=209909"/>
    <hyperlink ref="R412" r:id="rId156" display="https://nodexlgraphgallery.org/Pages/Graph.aspx?graphID=211677"/>
    <hyperlink ref="R414" r:id="rId157" display="https://nodexlgraphgallery.org/Pages/Graph.aspx?graphID=210977"/>
    <hyperlink ref="R415" r:id="rId158" display="https://nodexlgraphgallery.org/Pages/Graph.aspx?graphID=210977"/>
    <hyperlink ref="R416" r:id="rId159" display="https://nodexlgraphgallery.org/Pages/Graph.aspx?graphID=211677"/>
    <hyperlink ref="R417" r:id="rId160" display="https://nodexlgraphgallery.org/Pages/Graph.aspx?graphID=211805"/>
    <hyperlink ref="R418" r:id="rId161" display="https://nodexlgraphgallery.org/Pages/Graph.aspx?graphID=211983"/>
    <hyperlink ref="R419" r:id="rId162" display="https://nodexlgraphgallery.org/Pages/Graph.aspx?graphID=211677"/>
    <hyperlink ref="R420" r:id="rId163" display="https://nodexlgraphgallery.org/Pages/Graph.aspx?graphID=211805"/>
    <hyperlink ref="R421" r:id="rId164" display="https://nodexlgraphgallery.org/Pages/Graph.aspx?graphID=211983"/>
    <hyperlink ref="R423" r:id="rId165" display="https://nodexlgraphgallery.org/Pages/Graph.aspx?graphID=211983"/>
    <hyperlink ref="R424" r:id="rId166" display="https://nodexlgraphgallery.org/Pages/Graph.aspx?graphID=211805"/>
    <hyperlink ref="R425" r:id="rId167" display="https://nodexlgraphgallery.org/Pages/Graph.aspx?graphID=211983"/>
    <hyperlink ref="R426" r:id="rId168" display="https://nodexlgraphgallery.org/Pages/Graph.aspx?graphID=211805"/>
    <hyperlink ref="R427" r:id="rId169" display="https://nodexlgraphgallery.org/Pages/Graph.aspx?graphID=211677"/>
    <hyperlink ref="R432" r:id="rId170" display="https://nodexlgraphgallery.org/Pages/Graph.aspx?graphID=211677"/>
    <hyperlink ref="R433" r:id="rId171" display="https://nodexlgraphgallery.org/Pages/Graph.aspx?graphID=211805"/>
    <hyperlink ref="R434" r:id="rId172" display="https://nodexlgraphgallery.org/Pages/Graph.aspx?graphID=211983"/>
    <hyperlink ref="R435" r:id="rId173" display="https://nodexlgraphgallery.org/Pages/Graph.aspx?graphID=211677"/>
    <hyperlink ref="R436" r:id="rId174" display="https://nodexlgraphgallery.org/Pages/Graph.aspx?graphID=211805"/>
    <hyperlink ref="R437" r:id="rId175" display="https://nodexlgraphgallery.org/Pages/Graph.aspx?graphID=211983"/>
    <hyperlink ref="R438" r:id="rId176" display="https://nodexlgraphgallery.org/Pages/Graph.aspx?graphID=211983"/>
    <hyperlink ref="R439" r:id="rId177" display="https://nodexlgraphgallery.org/Pages/Graph.aspx?graphID=211805"/>
    <hyperlink ref="R440" r:id="rId178" display="https://nodexlgraphgallery.org/Pages/Graph.aspx?graphID=211983"/>
    <hyperlink ref="R441" r:id="rId179" display="https://nodexlgraphgallery.org/Pages/Graph.aspx?graphID=211805"/>
    <hyperlink ref="R442" r:id="rId180" display="https://nodexlgraphgallery.org/Pages/Graph.aspx?graphID=211677"/>
    <hyperlink ref="R450" r:id="rId181" display="https://nodexlgraphgallery.org/Pages/Graph.aspx?graphID=210977"/>
    <hyperlink ref="R451" r:id="rId182" display="https://nodexlgraphgallery.org/Pages/Graph.aspx?graphID=210977"/>
    <hyperlink ref="R452" r:id="rId183" display="https://nodexlgraphgallery.org/Pages/Graph.aspx?graphID=211677"/>
    <hyperlink ref="R453" r:id="rId184" display="https://nodexlgraphgallery.org/Pages/Graph.aspx?graphID=211805"/>
    <hyperlink ref="R454" r:id="rId185" display="https://nodexlgraphgallery.org/Pages/Graph.aspx?graphID=211983"/>
    <hyperlink ref="R455" r:id="rId186" display="https://nodexlgraphgallery.org/Pages/Graph.aspx?graphID=211677"/>
    <hyperlink ref="R456" r:id="rId187" display="https://nodexlgraphgallery.org/Pages/Graph.aspx?graphID=211805"/>
    <hyperlink ref="R457" r:id="rId188" display="https://nodexlgraphgallery.org/Pages/Graph.aspx?graphID=211983"/>
    <hyperlink ref="R458" r:id="rId189" display="https://nodexlgraphgallery.org/Pages/Graph.aspx?graphID=210977"/>
    <hyperlink ref="R460" r:id="rId190" display="https://nodexlgraphgallery.org/Pages/Graph.aspx?graphID=211983"/>
    <hyperlink ref="R461" r:id="rId191" display="https://nodexlgraphgallery.org/Pages/Graph.aspx?graphID=211805"/>
    <hyperlink ref="R462" r:id="rId192" display="https://nodexlgraphgallery.org/Pages/Graph.aspx?graphID=211983"/>
    <hyperlink ref="R463" r:id="rId193" display="https://nodexlgraphgallery.org/Pages/Graph.aspx?graphID=211805"/>
    <hyperlink ref="R464" r:id="rId194" display="https://nodexlgraphgallery.org/Pages/Graph.aspx?graphID=211677"/>
    <hyperlink ref="R466" r:id="rId195" display="https://nodexlgraphgallery.org/Pages/Graph.aspx?graphID=210977"/>
    <hyperlink ref="R467" r:id="rId196" display="https://nodexlgraphgallery.org/Pages/Graph.aspx?graphID=210977"/>
    <hyperlink ref="R468" r:id="rId197" display="https://nodexlgraphgallery.org/Pages/Graph.aspx?graphID=210977"/>
    <hyperlink ref="R469" r:id="rId198" display="https://nodexlgraphgallery.org/Pages/Graph.aspx?graphID=210977"/>
    <hyperlink ref="R470" r:id="rId199" display="https://nodexlgraphgallery.org/Pages/Graph.aspx?graphID=211677"/>
    <hyperlink ref="R471" r:id="rId200" display="https://nodexlgraphgallery.org/Pages/Graph.aspx?graphID=211677"/>
    <hyperlink ref="R472" r:id="rId201" display="https://nodexlgraphgallery.org/Pages/Graph.aspx?graphID=211805"/>
    <hyperlink ref="R473" r:id="rId202" display="https://nodexlgraphgallery.org/Pages/Graph.aspx?graphID=211805"/>
    <hyperlink ref="R474" r:id="rId203" display="https://nodexlgraphgallery.org/Pages/Graph.aspx?graphID=211983"/>
    <hyperlink ref="R475" r:id="rId204" display="https://nodexlgraphgallery.org/Pages/Graph.aspx?graphID=211983"/>
    <hyperlink ref="R476" r:id="rId205" display="https://nodexlgraphgallery.org/Pages/Graph.aspx?graphID=209909"/>
    <hyperlink ref="R477" r:id="rId206" display="https://nodexlgraphgallery.org/Pages/Graph.aspx?graphID=209909"/>
    <hyperlink ref="R478" r:id="rId207" display="https://nodexlgraphgallery.org/Pages/Graph.aspx?graphID=211677"/>
    <hyperlink ref="R479" r:id="rId208" display="https://nodexlgraphgallery.org/Pages/Graph.aspx?graphID=211677"/>
    <hyperlink ref="R480" r:id="rId209" display="https://nodexlgraphgallery.org/Pages/Graph.aspx?graphID=211805"/>
    <hyperlink ref="R481" r:id="rId210" display="https://nodexlgraphgallery.org/Pages/Graph.aspx?graphID=211805"/>
    <hyperlink ref="R482" r:id="rId211" display="https://nodexlgraphgallery.org/Pages/Graph.aspx?graphID=211983"/>
    <hyperlink ref="R483" r:id="rId212" display="https://nodexlgraphgallery.org/Pages/Graph.aspx?graphID=211983"/>
    <hyperlink ref="R484" r:id="rId213" display="https://nodexlgraphgallery.org/Pages/Graph.aspx?graphID=210977"/>
    <hyperlink ref="R486" r:id="rId214" display="https://nodexlgraphgallery.org/Pages/Graph.aspx?graphID=211983"/>
    <hyperlink ref="R487" r:id="rId215" display="https://nodexlgraphgallery.org/Pages/Graph.aspx?graphID=211805"/>
    <hyperlink ref="R489" r:id="rId216" display="https://nodexlgraphgallery.org/Pages/Graph.aspx?graphID=209909"/>
    <hyperlink ref="R491" r:id="rId217" display="https://nodexlgraphgallery.org/Pages/Graph.aspx?graphID=211983"/>
    <hyperlink ref="R492" r:id="rId218" display="https://nodexlgraphgallery.org/Pages/Graph.aspx?graphID=211805"/>
    <hyperlink ref="R493" r:id="rId219" display="https://nodexlgraphgallery.org/Pages/Graph.aspx?graphID=211677"/>
    <hyperlink ref="R495" r:id="rId220" display="https://nodexlgraphgallery.org/Pages/Graph.aspx?graphID=210977"/>
    <hyperlink ref="R497" r:id="rId221" display="https://nodexlgraphgallery.org/Pages/Graph.aspx?graphID=209537"/>
    <hyperlink ref="R499" r:id="rId222" display="https://nodexlgraphgallery.org/Pages/Graph.aspx?graphID=211983"/>
    <hyperlink ref="R500" r:id="rId223" display="https://nodexlgraphgallery.org/Pages/Graph.aspx?graphID=211805"/>
    <hyperlink ref="R501" r:id="rId224" display="https://nodexlgraphgallery.org/Pages/Graph.aspx?graphID=209909"/>
    <hyperlink ref="R503" r:id="rId225" display="https://nodexlgraphgallery.org/Pages/Graph.aspx?graphID=211983"/>
    <hyperlink ref="R504" r:id="rId226" display="https://nodexlgraphgallery.org/Pages/Graph.aspx?graphID=211805"/>
    <hyperlink ref="R505" r:id="rId227" display="https://nodexlgraphgallery.org/Pages/Graph.aspx?graphID=211677"/>
    <hyperlink ref="R508" r:id="rId228" display="https://educationaltechnologyjournal.springeropen.com/articles/10.1186/s41239-019-0167-9"/>
    <hyperlink ref="R511" r:id="rId229" display="https://digitacy.com/visualizing-ecommerce-website-structures-100m-pages-crawled/"/>
    <hyperlink ref="R513" r:id="rId230" display="https://digitacy.com/visualizing-ecommerce-website-structures-100m-pages-crawled/"/>
    <hyperlink ref="R514" r:id="rId231" display="https://digitacy.com/visualizing-ecommerce-website-structures-100m-pages-crawled/"/>
    <hyperlink ref="R515" r:id="rId232" display="https://digitacy.com/visualizing-ecommerce-website-structures-100m-pages-crawled/"/>
    <hyperlink ref="R517" r:id="rId233" display="https://digitacy.com/visualizing-ecommerce-website-structures-100m-pages-crawled/"/>
    <hyperlink ref="R518" r:id="rId234" display="https://digitacy.com/visualizing-ecommerce-website-structures-100m-pages-crawled/"/>
    <hyperlink ref="R519" r:id="rId235" display="https://digitacy.com/visualizing-ecommerce-website-structures-100m-pages-crawled/"/>
    <hyperlink ref="R524" r:id="rId236" display="https://digitacy.com/visualizing-ecommerce-website-structures-100m-pages-crawled/"/>
    <hyperlink ref="R525" r:id="rId237" display="https://digitacy.com/visualizing-ecommerce-website-structures-100m-pages-crawled/"/>
    <hyperlink ref="R526" r:id="rId238" display="https://digitacy.com/visualizing-ecommerce-website-structures-100m-pages-crawled/"/>
    <hyperlink ref="R527" r:id="rId239" display="https://digitacy.com/visualizing-ecommerce-website-structures-100m-pages-crawled/"/>
    <hyperlink ref="R532" r:id="rId240" display="https://github.com/gephi/gephi/issues/1787"/>
    <hyperlink ref="R535" r:id="rId241" display="https://github.com/gephi/gephi/issues/1787"/>
    <hyperlink ref="R538" r:id="rId242" display="https://github.com/gephi/gephi/issues/1787"/>
    <hyperlink ref="R541" r:id="rId243" display="https://digitacy.com/visualizing-ecommerce-website-structures-100m-pages-crawled/"/>
    <hyperlink ref="U4" r:id="rId244" display="https://pbs.twimg.com/media/EFRzcQYXYAAh40P.jpg"/>
    <hyperlink ref="U6" r:id="rId245" display="https://pbs.twimg.com/media/EFUk56wWkAINRrB.png"/>
    <hyperlink ref="U7" r:id="rId246" display="https://pbs.twimg.com/media/EFRzcQYXYAAh40P.jpg"/>
    <hyperlink ref="U8" r:id="rId247" display="https://pbs.twimg.com/media/EFRzcQYXYAAh40P.jpg"/>
    <hyperlink ref="U9" r:id="rId248" display="https://pbs.twimg.com/media/EFRzcQYXYAAh40P.jpg"/>
    <hyperlink ref="U11" r:id="rId249" display="https://pbs.twimg.com/media/EFUk56wWkAINRrB.png"/>
    <hyperlink ref="U14" r:id="rId250" display="https://pbs.twimg.com/media/EFUk56wWkAINRrB.png"/>
    <hyperlink ref="U15" r:id="rId251" display="https://pbs.twimg.com/media/EFUk56wWkAINRrB.png"/>
    <hyperlink ref="U43" r:id="rId252" display="https://pbs.twimg.com/media/EFb67kiWwAEaJs0.jpg"/>
    <hyperlink ref="U76" r:id="rId253" display="https://pbs.twimg.com/media/EFvehPYWkAEY4E6.jpg"/>
    <hyperlink ref="U77" r:id="rId254" display="https://pbs.twimg.com/media/EFvehPYWkAEY4E6.jpg"/>
    <hyperlink ref="U78" r:id="rId255" display="https://pbs.twimg.com/tweet_video_thumb/EFv-3M9UEAMmqrJ.jpg"/>
    <hyperlink ref="U79" r:id="rId256" display="https://pbs.twimg.com/media/EFwHq1UWkAAP--x.jpg"/>
    <hyperlink ref="U81" r:id="rId257" display="https://pbs.twimg.com/media/EFwqf2vUEAARdne.jpg"/>
    <hyperlink ref="U102" r:id="rId258" display="https://pbs.twimg.com/media/EF32DcEXUAYqoR0.jpg"/>
    <hyperlink ref="U130" r:id="rId259" display="https://pbs.twimg.com/media/EF6BjNAWkAcZ7cs.jpg"/>
    <hyperlink ref="U131" r:id="rId260" display="https://pbs.twimg.com/media/EF6BjNAWkAcZ7cs.jpg"/>
    <hyperlink ref="U159" r:id="rId261" display="https://pbs.twimg.com/media/EF9ZxwdXoAE67vf.jpg"/>
    <hyperlink ref="U192" r:id="rId262" display="https://pbs.twimg.com/media/EF6clwrWwAEHaaT.png"/>
    <hyperlink ref="U217" r:id="rId263" display="https://pbs.twimg.com/media/EGPb5dMU4AApwuM.jpg"/>
    <hyperlink ref="U220" r:id="rId264" display="https://pbs.twimg.com/media/EGPZwrJVUAAa269.png"/>
    <hyperlink ref="U221" r:id="rId265" display="https://pbs.twimg.com/media/EGPb5dMU4AApwuM.jpg"/>
    <hyperlink ref="U283" r:id="rId266" display="https://pbs.twimg.com/media/EDjCDkFWkAEF4Pm.jpg"/>
    <hyperlink ref="U284" r:id="rId267" display="https://pbs.twimg.com/media/EDjCEqNXUAEHDpx.jpg"/>
    <hyperlink ref="U290" r:id="rId268" display="https://pbs.twimg.com/media/EFXsQV_VAAEW3y2.jpg"/>
    <hyperlink ref="U292" r:id="rId269" display="https://pbs.twimg.com/media/EFXsQV_VAAEW3y2.jpg"/>
    <hyperlink ref="U294" r:id="rId270" display="https://pbs.twimg.com/media/EFXsQV_VAAEW3y2.jpg"/>
    <hyperlink ref="U296" r:id="rId271" display="https://pbs.twimg.com/media/EFXsQV_VAAEW3y2.jpg"/>
    <hyperlink ref="U300" r:id="rId272" display="https://pbs.twimg.com/media/EFXsQV_VAAEW3y2.jpg"/>
    <hyperlink ref="U301" r:id="rId273" display="https://pbs.twimg.com/media/EFXsQV_VAAEW3y2.jpg"/>
    <hyperlink ref="U302" r:id="rId274" display="https://pbs.twimg.com/media/EFXsQV_VAAEW3y2.jpg"/>
    <hyperlink ref="U303" r:id="rId275" display="https://pbs.twimg.com/media/EFXsQV_VAAEW3y2.jpg"/>
    <hyperlink ref="U304" r:id="rId276" display="https://pbs.twimg.com/media/EFXsQV_VAAEW3y2.jpg"/>
    <hyperlink ref="U305" r:id="rId277" display="https://pbs.twimg.com/media/EFXsQV_VAAEW3y2.jpg"/>
    <hyperlink ref="U306" r:id="rId278" display="https://pbs.twimg.com/media/EFXsQV_VAAEW3y2.jpg"/>
    <hyperlink ref="U429" r:id="rId279" display="https://pbs.twimg.com/media/D_moWPTUIAAW3kC.jpg"/>
    <hyperlink ref="U444" r:id="rId280" display="https://pbs.twimg.com/media/EFjDvkMVUAA9deT.png"/>
    <hyperlink ref="U446" r:id="rId281" display="https://pbs.twimg.com/media/EGPZwrJVUAAa269.png"/>
    <hyperlink ref="U447" r:id="rId282" display="https://pbs.twimg.com/media/EGPb5dMU4AApwuM.jpg"/>
    <hyperlink ref="U511" r:id="rId283" display="https://pbs.twimg.com/media/EGR1PejWwAAdWVl.jpg"/>
    <hyperlink ref="U513" r:id="rId284" display="https://pbs.twimg.com/media/EGNrUvTXUAApNZ1.jpg"/>
    <hyperlink ref="U514" r:id="rId285" display="https://pbs.twimg.com/media/EGR1PejWwAAdWVl.jpg"/>
    <hyperlink ref="U515" r:id="rId286" display="https://pbs.twimg.com/media/EGXsOT5X0AAlVpW.jpg"/>
    <hyperlink ref="U517" r:id="rId287" display="https://pbs.twimg.com/media/EGNrUvTXUAApNZ1.jpg"/>
    <hyperlink ref="U518" r:id="rId288" display="https://pbs.twimg.com/media/EGR1PejWwAAdWVl.jpg"/>
    <hyperlink ref="U519" r:id="rId289" display="https://pbs.twimg.com/media/EGXsOT5X0AAlVpW.jpg"/>
    <hyperlink ref="U524" r:id="rId290" display="https://pbs.twimg.com/media/EGNrUvTXUAApNZ1.jpg"/>
    <hyperlink ref="U525" r:id="rId291" display="https://pbs.twimg.com/media/EGR1PejWwAAdWVl.jpg"/>
    <hyperlink ref="U526" r:id="rId292" display="https://pbs.twimg.com/media/EGXsOT5X0AAlVpW.jpg"/>
    <hyperlink ref="U527" r:id="rId293" display="https://pbs.twimg.com/media/EGXsOT5X0AAlVpW.jpg"/>
    <hyperlink ref="U539" r:id="rId294" display="https://pbs.twimg.com/ext_tw_video_thumb/1022859968142352385/pu/img/0gHeUu42XqUEV7tF.jpg"/>
    <hyperlink ref="U541" r:id="rId295" display="https://pbs.twimg.com/media/EGNrUvTXUAApNZ1.jpg"/>
    <hyperlink ref="V3" r:id="rId296" display="http://pbs.twimg.com/profile_images/904076008441217024/CYV6esqx_normal.jpg"/>
    <hyperlink ref="V4" r:id="rId297" display="https://pbs.twimg.com/media/EFRzcQYXYAAh40P.jpg"/>
    <hyperlink ref="V5" r:id="rId298" display="http://pbs.twimg.com/profile_images/1106198763473944577/9-Ws7_kE_normal.png"/>
    <hyperlink ref="V6" r:id="rId299" display="https://pbs.twimg.com/media/EFUk56wWkAINRrB.png"/>
    <hyperlink ref="V7" r:id="rId300" display="https://pbs.twimg.com/media/EFRzcQYXYAAh40P.jpg"/>
    <hyperlink ref="V8" r:id="rId301" display="https://pbs.twimg.com/media/EFRzcQYXYAAh40P.jpg"/>
    <hyperlink ref="V9" r:id="rId302" display="https://pbs.twimg.com/media/EFRzcQYXYAAh40P.jpg"/>
    <hyperlink ref="V10" r:id="rId303" display="http://pbs.twimg.com/profile_images/1106198763473944577/9-Ws7_kE_normal.png"/>
    <hyperlink ref="V11" r:id="rId304" display="https://pbs.twimg.com/media/EFUk56wWkAINRrB.png"/>
    <hyperlink ref="V12" r:id="rId305" display="http://pbs.twimg.com/profile_images/1106198763473944577/9-Ws7_kE_normal.png"/>
    <hyperlink ref="V13" r:id="rId306" display="http://pbs.twimg.com/profile_images/1106198763473944577/9-Ws7_kE_normal.png"/>
    <hyperlink ref="V14" r:id="rId307" display="https://pbs.twimg.com/media/EFUk56wWkAINRrB.png"/>
    <hyperlink ref="V15" r:id="rId308" display="https://pbs.twimg.com/media/EFUk56wWkAINRrB.png"/>
    <hyperlink ref="V16" r:id="rId309" display="http://pbs.twimg.com/profile_images/1168533473684086791/0YKd_MeE_normal.jpg"/>
    <hyperlink ref="V17" r:id="rId310" display="http://pbs.twimg.com/profile_images/976682170587660288/0nb6ea1i_normal.jpg"/>
    <hyperlink ref="V18" r:id="rId311" display="http://pbs.twimg.com/profile_images/976682170587660288/0nb6ea1i_normal.jpg"/>
    <hyperlink ref="V19" r:id="rId312" display="http://pbs.twimg.com/profile_images/137433992/twitterlogo_normal.jpg"/>
    <hyperlink ref="V20" r:id="rId313" display="http://pbs.twimg.com/profile_images/137433992/twitterlogo_normal.jpg"/>
    <hyperlink ref="V21" r:id="rId314" display="http://pbs.twimg.com/profile_images/1173216675119820800/fQm9Vbss_normal.jpg"/>
    <hyperlink ref="V22" r:id="rId315" display="http://pbs.twimg.com/profile_images/1173216675119820800/fQm9Vbss_normal.jpg"/>
    <hyperlink ref="V23" r:id="rId316" display="http://pbs.twimg.com/profile_images/1024655144066199552/B5tDymWq_normal.jpg"/>
    <hyperlink ref="V24" r:id="rId317" display="http://pbs.twimg.com/profile_images/1169033958887231489/FoyFYYt0_normal.jpg"/>
    <hyperlink ref="V25" r:id="rId318" display="http://pbs.twimg.com/profile_images/1004235176082321408/sr8WYJoB_normal.jpg"/>
    <hyperlink ref="V26" r:id="rId319" display="http://pbs.twimg.com/profile_images/1004235176082321408/sr8WYJoB_normal.jpg"/>
    <hyperlink ref="V27" r:id="rId320" display="http://pbs.twimg.com/profile_images/1004235176082321408/sr8WYJoB_normal.jpg"/>
    <hyperlink ref="V28" r:id="rId321" display="http://pbs.twimg.com/profile_images/1004235176082321408/sr8WYJoB_normal.jpg"/>
    <hyperlink ref="V29" r:id="rId322" display="http://pbs.twimg.com/profile_images/1004235176082321408/sr8WYJoB_normal.jpg"/>
    <hyperlink ref="V30" r:id="rId323" display="http://pbs.twimg.com/profile_images/1004235176082321408/sr8WYJoB_normal.jpg"/>
    <hyperlink ref="V31" r:id="rId324" display="http://pbs.twimg.com/profile_images/1004235176082321408/sr8WYJoB_normal.jpg"/>
    <hyperlink ref="V32" r:id="rId325" display="http://pbs.twimg.com/profile_images/1004235176082321408/sr8WYJoB_normal.jpg"/>
    <hyperlink ref="V33" r:id="rId326" display="http://pbs.twimg.com/profile_images/1004235176082321408/sr8WYJoB_normal.jpg"/>
    <hyperlink ref="V34" r:id="rId327" display="http://pbs.twimg.com/profile_images/1004235176082321408/sr8WYJoB_normal.jpg"/>
    <hyperlink ref="V35" r:id="rId328" display="http://pbs.twimg.com/profile_images/1004235176082321408/sr8WYJoB_normal.jpg"/>
    <hyperlink ref="V36" r:id="rId329" display="http://pbs.twimg.com/profile_images/1004235176082321408/sr8WYJoB_normal.jpg"/>
    <hyperlink ref="V37" r:id="rId330" display="http://pbs.twimg.com/profile_images/1176410164162977792/qaahmoT8_normal.jpg"/>
    <hyperlink ref="V38" r:id="rId331" display="http://pbs.twimg.com/profile_images/1012619146121662464/0RyzU7nO_normal.jpg"/>
    <hyperlink ref="V39" r:id="rId332" display="http://pbs.twimg.com/profile_images/989305200761589761/sraGd680_normal.jpg"/>
    <hyperlink ref="V40" r:id="rId333" display="http://pbs.twimg.com/profile_images/1171102847150252032/8eW5MSbg_normal.jpg"/>
    <hyperlink ref="V41" r:id="rId334" display="http://pbs.twimg.com/profile_images/1176666321024507904/Vo1NhJhq_normal.jpg"/>
    <hyperlink ref="V42" r:id="rId335" display="http://pbs.twimg.com/profile_images/1176666321024507904/Vo1NhJhq_normal.jpg"/>
    <hyperlink ref="V43" r:id="rId336" display="https://pbs.twimg.com/media/EFb67kiWwAEaJs0.jpg"/>
    <hyperlink ref="V44" r:id="rId337" display="http://pbs.twimg.com/profile_images/3161411892/3d153ae77cdd6348bff77b4fef10145f_normal.jpeg"/>
    <hyperlink ref="V45" r:id="rId338" display="http://pbs.twimg.com/profile_images/3161411892/3d153ae77cdd6348bff77b4fef10145f_normal.jpeg"/>
    <hyperlink ref="V46" r:id="rId339" display="http://pbs.twimg.com/profile_images/1097517386771644417/Avrzn88x_normal.jpg"/>
    <hyperlink ref="V47" r:id="rId340" display="http://pbs.twimg.com/profile_images/1145660203599372294/LuehUDpP_normal.jpg"/>
    <hyperlink ref="V48" r:id="rId341" display="http://pbs.twimg.com/profile_images/1037787653184409601/y6I6yya4_normal.jpg"/>
    <hyperlink ref="V49" r:id="rId342" display="http://pbs.twimg.com/profile_images/1037787653184409601/y6I6yya4_normal.jpg"/>
    <hyperlink ref="V50" r:id="rId343" display="http://pbs.twimg.com/profile_images/840117810705518594/twomBGOE_normal.jpg"/>
    <hyperlink ref="V51" r:id="rId344" display="http://pbs.twimg.com/profile_images/1037787653184409601/y6I6yya4_normal.jpg"/>
    <hyperlink ref="V52" r:id="rId345" display="http://pbs.twimg.com/profile_images/1037787653184409601/y6I6yya4_normal.jpg"/>
    <hyperlink ref="V53" r:id="rId346" display="http://pbs.twimg.com/profile_images/840117810705518594/twomBGOE_normal.jpg"/>
    <hyperlink ref="V54" r:id="rId347" display="http://pbs.twimg.com/profile_images/1037787653184409601/y6I6yya4_normal.jpg"/>
    <hyperlink ref="V55" r:id="rId348" display="http://pbs.twimg.com/profile_images/1037787653184409601/y6I6yya4_normal.jpg"/>
    <hyperlink ref="V56" r:id="rId349" display="http://pbs.twimg.com/profile_images/840117810705518594/twomBGOE_normal.jpg"/>
    <hyperlink ref="V57" r:id="rId350" display="http://pbs.twimg.com/profile_images/1037787653184409601/y6I6yya4_normal.jpg"/>
    <hyperlink ref="V58" r:id="rId351" display="http://pbs.twimg.com/profile_images/1037787653184409601/y6I6yya4_normal.jpg"/>
    <hyperlink ref="V59" r:id="rId352" display="http://pbs.twimg.com/profile_images/840117810705518594/twomBGOE_normal.jpg"/>
    <hyperlink ref="V60" r:id="rId353" display="http://pbs.twimg.com/profile_images/949914271529529344/Q1BjVXX__normal.jpg"/>
    <hyperlink ref="V61" r:id="rId354" display="http://pbs.twimg.com/profile_images/949914271529529344/Q1BjVXX__normal.jpg"/>
    <hyperlink ref="V62" r:id="rId355" display="http://pbs.twimg.com/profile_images/840117810705518594/twomBGOE_normal.jpg"/>
    <hyperlink ref="V63" r:id="rId356" display="http://pbs.twimg.com/profile_images/1138333783147601921/otG5KZP8_normal.png"/>
    <hyperlink ref="V64" r:id="rId357" display="http://pbs.twimg.com/profile_images/809385852115636230/DWvOo87R_normal.jpg"/>
    <hyperlink ref="V65" r:id="rId358" display="http://pbs.twimg.com/profile_images/692461293589151744/XiQIRKPI_normal.jpg"/>
    <hyperlink ref="V66" r:id="rId359" display="http://pbs.twimg.com/profile_images/692461293589151744/XiQIRKPI_normal.jpg"/>
    <hyperlink ref="V67" r:id="rId360" display="http://pbs.twimg.com/profile_images/1143889524621074432/pOff6dka_normal.jpg"/>
    <hyperlink ref="V68" r:id="rId361" display="http://pbs.twimg.com/profile_images/1124434773940801536/ZGV2Ukby_normal.jpg"/>
    <hyperlink ref="V69" r:id="rId362" display="http://pbs.twimg.com/profile_images/1124434773940801536/ZGV2Ukby_normal.jpg"/>
    <hyperlink ref="V70" r:id="rId363" display="http://pbs.twimg.com/profile_images/560653375243821057/0GZb6Cx1_normal.jpeg"/>
    <hyperlink ref="V71" r:id="rId364" display="http://pbs.twimg.com/profile_images/1736353228/twittlogo1_normal.gif"/>
    <hyperlink ref="V72" r:id="rId365" display="http://pbs.twimg.com/profile_images/2645899157/4981195db5318a195d4933b552a8e804_normal.jpeg"/>
    <hyperlink ref="V73" r:id="rId366" display="http://pbs.twimg.com/profile_images/1168909317111783425/DHGWoYTi_normal.jpg"/>
    <hyperlink ref="V74" r:id="rId367" display="http://pbs.twimg.com/profile_images/1148545280754761728/kNr0vIRn_normal.jpg"/>
    <hyperlink ref="V75" r:id="rId368" display="http://pbs.twimg.com/profile_images/1127964940726222848/K_wizKws_normal.jpg"/>
    <hyperlink ref="V76" r:id="rId369" display="https://pbs.twimg.com/media/EFvehPYWkAEY4E6.jpg"/>
    <hyperlink ref="V77" r:id="rId370" display="https://pbs.twimg.com/media/EFvehPYWkAEY4E6.jpg"/>
    <hyperlink ref="V78" r:id="rId371" display="https://pbs.twimg.com/tweet_video_thumb/EFv-3M9UEAMmqrJ.jpg"/>
    <hyperlink ref="V79" r:id="rId372" display="https://pbs.twimg.com/media/EFwHq1UWkAAP--x.jpg"/>
    <hyperlink ref="V80" r:id="rId373" display="http://pbs.twimg.com/profile_images/1061561055397076994/RfTmBYyh_normal.jpg"/>
    <hyperlink ref="V81" r:id="rId374" display="https://pbs.twimg.com/media/EFwqf2vUEAARdne.jpg"/>
    <hyperlink ref="V82" r:id="rId375" display="http://pbs.twimg.com/profile_images/553568373619957761/sm1-zLUW_normal.jpeg"/>
    <hyperlink ref="V83" r:id="rId376" display="http://pbs.twimg.com/profile_images/1178962868093542400/qbToRQMT_normal.jpg"/>
    <hyperlink ref="V84" r:id="rId377" display="http://pbs.twimg.com/profile_images/1167688148152934400/bs1m_DUo_normal.jpg"/>
    <hyperlink ref="V85" r:id="rId378" display="http://pbs.twimg.com/profile_images/1167688148152934400/bs1m_DUo_normal.jpg"/>
    <hyperlink ref="V86" r:id="rId379" display="http://pbs.twimg.com/profile_images/864558976649666560/Ms-xPfrI_normal.jpg"/>
    <hyperlink ref="V87" r:id="rId380" display="http://pbs.twimg.com/profile_images/864558976649666560/Ms-xPfrI_normal.jpg"/>
    <hyperlink ref="V88" r:id="rId381" display="http://pbs.twimg.com/profile_images/832932282541314048/0VUkcZDS_normal.jpg"/>
    <hyperlink ref="V89" r:id="rId382" display="http://pbs.twimg.com/profile_images/957963038711304192/1j8NoQ6T_normal.jpg"/>
    <hyperlink ref="V90" r:id="rId383" display="http://pbs.twimg.com/profile_images/1142629294704922627/osOwk_Fc_normal.png"/>
    <hyperlink ref="V91" r:id="rId384" display="http://pbs.twimg.com/profile_images/957963038711304192/1j8NoQ6T_normal.jpg"/>
    <hyperlink ref="V92" r:id="rId385" display="http://pbs.twimg.com/profile_images/957963038711304192/1j8NoQ6T_normal.jpg"/>
    <hyperlink ref="V93" r:id="rId386" display="http://pbs.twimg.com/profile_images/957963038711304192/1j8NoQ6T_normal.jpg"/>
    <hyperlink ref="V94" r:id="rId387" display="http://pbs.twimg.com/profile_images/1142629294704922627/osOwk_Fc_normal.png"/>
    <hyperlink ref="V95" r:id="rId388" display="http://pbs.twimg.com/profile_images/1142629294704922627/osOwk_Fc_normal.png"/>
    <hyperlink ref="V96" r:id="rId389" display="http://pbs.twimg.com/profile_images/1142629294704922627/osOwk_Fc_normal.png"/>
    <hyperlink ref="V97" r:id="rId390" display="http://pbs.twimg.com/profile_images/1142629294704922627/osOwk_Fc_normal.png"/>
    <hyperlink ref="V98" r:id="rId391" display="http://pbs.twimg.com/profile_images/1142629294704922627/osOwk_Fc_normal.png"/>
    <hyperlink ref="V99" r:id="rId392" display="http://pbs.twimg.com/profile_images/1142629294704922627/osOwk_Fc_normal.png"/>
    <hyperlink ref="V100" r:id="rId393" display="http://pbs.twimg.com/profile_images/1142629294704922627/osOwk_Fc_normal.png"/>
    <hyperlink ref="V101" r:id="rId394" display="http://pbs.twimg.com/profile_images/1142629294704922627/osOwk_Fc_normal.png"/>
    <hyperlink ref="V102" r:id="rId395" display="https://pbs.twimg.com/media/EF32DcEXUAYqoR0.jpg"/>
    <hyperlink ref="V103" r:id="rId396" display="http://pbs.twimg.com/profile_images/1097460327065812992/FlYEwnxR_normal.png"/>
    <hyperlink ref="V104" r:id="rId397" display="http://pbs.twimg.com/profile_images/1097460327065812992/FlYEwnxR_normal.png"/>
    <hyperlink ref="V105" r:id="rId398" display="http://pbs.twimg.com/profile_images/421419563985543168/jRxNU8By_normal.jpeg"/>
    <hyperlink ref="V106" r:id="rId399" display="http://pbs.twimg.com/profile_images/607685736574255105/j4BnO2cq_normal.jpg"/>
    <hyperlink ref="V107" r:id="rId400" display="http://pbs.twimg.com/profile_images/421419563985543168/jRxNU8By_normal.jpeg"/>
    <hyperlink ref="V108" r:id="rId401" display="http://pbs.twimg.com/profile_images/421419563985543168/jRxNU8By_normal.jpeg"/>
    <hyperlink ref="V109" r:id="rId402" display="http://pbs.twimg.com/profile_images/913589681241108480/fMQS4u-l_normal.jpg"/>
    <hyperlink ref="V110" r:id="rId403" display="http://pbs.twimg.com/profile_images/913589681241108480/fMQS4u-l_normal.jpg"/>
    <hyperlink ref="V111" r:id="rId404" display="http://pbs.twimg.com/profile_images/1011818295916417025/P1CkbdYi_normal.jpg"/>
    <hyperlink ref="V112" r:id="rId405" display="http://pbs.twimg.com/profile_images/1011818295916417025/P1CkbdYi_normal.jpg"/>
    <hyperlink ref="V113" r:id="rId406" display="http://pbs.twimg.com/profile_images/962914644535881728/IdbYlfEc_normal.jpg"/>
    <hyperlink ref="V114" r:id="rId407" display="http://pbs.twimg.com/profile_images/1139563012967133185/vtW94cv-_normal.jpg"/>
    <hyperlink ref="V115" r:id="rId408" display="http://pbs.twimg.com/profile_images/962914644535881728/IdbYlfEc_normal.jpg"/>
    <hyperlink ref="V116" r:id="rId409" display="http://pbs.twimg.com/profile_images/962914644535881728/IdbYlfEc_normal.jpg"/>
    <hyperlink ref="V117" r:id="rId410" display="http://pbs.twimg.com/profile_images/1139563012967133185/vtW94cv-_normal.jpg"/>
    <hyperlink ref="V118" r:id="rId411" display="http://pbs.twimg.com/profile_images/1139563012967133185/vtW94cv-_normal.jpg"/>
    <hyperlink ref="V119" r:id="rId412" display="http://pbs.twimg.com/profile_images/1150164248464482304/8G8l3gXS_normal.jpg"/>
    <hyperlink ref="V120" r:id="rId413" display="http://pbs.twimg.com/profile_images/1150164248464482304/8G8l3gXS_normal.jpg"/>
    <hyperlink ref="V121" r:id="rId414" display="http://pbs.twimg.com/profile_images/724853119574769665/cQAq1z4r_normal.jpg"/>
    <hyperlink ref="V122" r:id="rId415" display="http://pbs.twimg.com/profile_images/724853119574769665/cQAq1z4r_normal.jpg"/>
    <hyperlink ref="V123" r:id="rId416" display="http://pbs.twimg.com/profile_images/724853119574769665/cQAq1z4r_normal.jpg"/>
    <hyperlink ref="V124" r:id="rId417" display="http://pbs.twimg.com/profile_images/724853119574769665/cQAq1z4r_normal.jpg"/>
    <hyperlink ref="V125" r:id="rId418" display="http://pbs.twimg.com/profile_images/724853119574769665/cQAq1z4r_normal.jpg"/>
    <hyperlink ref="V126" r:id="rId419" display="http://pbs.twimg.com/profile_images/724853119574769665/cQAq1z4r_normal.jpg"/>
    <hyperlink ref="V127" r:id="rId420" display="http://pbs.twimg.com/profile_images/724853119574769665/cQAq1z4r_normal.jpg"/>
    <hyperlink ref="V128" r:id="rId421" display="http://pbs.twimg.com/profile_images/724853119574769665/cQAq1z4r_normal.jpg"/>
    <hyperlink ref="V129" r:id="rId422" display="http://pbs.twimg.com/profile_images/724853119574769665/cQAq1z4r_normal.jpg"/>
    <hyperlink ref="V130" r:id="rId423" display="https://pbs.twimg.com/media/EF6BjNAWkAcZ7cs.jpg"/>
    <hyperlink ref="V131" r:id="rId424" display="https://pbs.twimg.com/media/EF6BjNAWkAcZ7cs.jpg"/>
    <hyperlink ref="V132" r:id="rId425" display="http://abs.twimg.com/sticky/default_profile_images/default_profile_normal.png"/>
    <hyperlink ref="V133" r:id="rId426" display="http://pbs.twimg.com/profile_images/421419563985543168/jRxNU8By_normal.jpeg"/>
    <hyperlink ref="V134" r:id="rId427" display="http://pbs.twimg.com/profile_images/411694091538165760/WO9XkQZa_normal.jpeg"/>
    <hyperlink ref="V135" r:id="rId428" display="http://pbs.twimg.com/profile_images/897890073773002752/b5kkl5nG_normal.jpg"/>
    <hyperlink ref="V136" r:id="rId429" display="http://pbs.twimg.com/profile_images/897890073773002752/b5kkl5nG_normal.jpg"/>
    <hyperlink ref="V137" r:id="rId430" display="http://pbs.twimg.com/profile_images/897890073773002752/b5kkl5nG_normal.jpg"/>
    <hyperlink ref="V138" r:id="rId431" display="http://pbs.twimg.com/profile_images/561893824029421571/rPz1UutI_normal.jpeg"/>
    <hyperlink ref="V139" r:id="rId432" display="http://pbs.twimg.com/profile_images/561893824029421571/rPz1UutI_normal.jpeg"/>
    <hyperlink ref="V140" r:id="rId433" display="http://pbs.twimg.com/profile_images/1153246788759052288/J7imc2ho_normal.png"/>
    <hyperlink ref="V141" r:id="rId434" display="http://pbs.twimg.com/profile_images/1153246788759052288/J7imc2ho_normal.png"/>
    <hyperlink ref="V142" r:id="rId435" display="http://pbs.twimg.com/profile_images/561893824029421571/rPz1UutI_normal.jpeg"/>
    <hyperlink ref="V143" r:id="rId436" display="http://pbs.twimg.com/profile_images/561893824029421571/rPz1UutI_normal.jpeg"/>
    <hyperlink ref="V144" r:id="rId437" display="http://pbs.twimg.com/profile_images/1153246788759052288/J7imc2ho_normal.png"/>
    <hyperlink ref="V145" r:id="rId438" display="http://pbs.twimg.com/profile_images/1153246788759052288/J7imc2ho_normal.png"/>
    <hyperlink ref="V146" r:id="rId439" display="http://pbs.twimg.com/profile_images/1153246788759052288/J7imc2ho_normal.png"/>
    <hyperlink ref="V147" r:id="rId440" display="http://pbs.twimg.com/profile_images/1153246788759052288/J7imc2ho_normal.png"/>
    <hyperlink ref="V148" r:id="rId441" display="http://pbs.twimg.com/profile_images/1153246788759052288/J7imc2ho_normal.png"/>
    <hyperlink ref="V149" r:id="rId442" display="http://pbs.twimg.com/profile_images/1153246788759052288/J7imc2ho_normal.png"/>
    <hyperlink ref="V150" r:id="rId443" display="http://pbs.twimg.com/profile_images/544807298883801088/UNPDAF_i_normal.jpeg"/>
    <hyperlink ref="V151" r:id="rId444" display="http://pbs.twimg.com/profile_images/697448076773101570/NQhfaMcJ_normal.jpg"/>
    <hyperlink ref="V152" r:id="rId445" display="http://pbs.twimg.com/profile_images/571421295414231040/T2wYz7Oa_normal.jpeg"/>
    <hyperlink ref="V153" r:id="rId446" display="http://pbs.twimg.com/profile_images/571421295414231040/T2wYz7Oa_normal.jpeg"/>
    <hyperlink ref="V154" r:id="rId447" display="http://pbs.twimg.com/profile_images/2178089097/11855760-l-39-art-illustration-d-39-un-arbre-fleuri-sur-fond-isole_normal.jpg"/>
    <hyperlink ref="V155" r:id="rId448" display="http://pbs.twimg.com/profile_images/571421295414231040/T2wYz7Oa_normal.jpeg"/>
    <hyperlink ref="V156" r:id="rId449" display="http://pbs.twimg.com/profile_images/571421295414231040/T2wYz7Oa_normal.jpeg"/>
    <hyperlink ref="V157" r:id="rId450" display="http://pbs.twimg.com/profile_images/2178089097/11855760-l-39-art-illustration-d-39-un-arbre-fleuri-sur-fond-isole_normal.jpg"/>
    <hyperlink ref="V158" r:id="rId451" display="http://pbs.twimg.com/profile_images/2178089097/11855760-l-39-art-illustration-d-39-un-arbre-fleuri-sur-fond-isole_normal.jpg"/>
    <hyperlink ref="V159" r:id="rId452" display="https://pbs.twimg.com/media/EF9ZxwdXoAE67vf.jpg"/>
    <hyperlink ref="V160" r:id="rId453" display="http://pbs.twimg.com/profile_images/1170026407260557312/Xh271wh1_normal.jpg"/>
    <hyperlink ref="V161" r:id="rId454" display="http://pbs.twimg.com/profile_images/1170026407260557312/Xh271wh1_normal.jpg"/>
    <hyperlink ref="V162" r:id="rId455" display="http://pbs.twimg.com/profile_images/997495926611587073/z5RmyKi1_normal.jpg"/>
    <hyperlink ref="V163" r:id="rId456" display="http://pbs.twimg.com/profile_images/706345865720438784/PNitK7yL_normal.jpg"/>
    <hyperlink ref="V164" r:id="rId457" display="http://pbs.twimg.com/profile_images/706345865720438784/PNitK7yL_normal.jpg"/>
    <hyperlink ref="V165" r:id="rId458" display="http://pbs.twimg.com/profile_images/687928482169532416/txuTx5OV_normal.jpg"/>
    <hyperlink ref="V166" r:id="rId459" display="http://pbs.twimg.com/profile_images/687928482169532416/txuTx5OV_normal.jpg"/>
    <hyperlink ref="V167" r:id="rId460" display="http://pbs.twimg.com/profile_images/687928482169532416/txuTx5OV_normal.jpg"/>
    <hyperlink ref="V168" r:id="rId461" display="http://pbs.twimg.com/profile_images/687928482169532416/txuTx5OV_normal.jpg"/>
    <hyperlink ref="V169" r:id="rId462" display="http://pbs.twimg.com/profile_images/1124622820699512833/Ec7BYH5l_normal.jpg"/>
    <hyperlink ref="V170" r:id="rId463" display="http://pbs.twimg.com/profile_images/1006716805430169601/bwtyBHaT_normal.jpg"/>
    <hyperlink ref="V171" r:id="rId464" display="http://pbs.twimg.com/profile_images/952858814562357248/29dpzh1w_normal.jpg"/>
    <hyperlink ref="V172" r:id="rId465" display="http://pbs.twimg.com/profile_images/952858814562357248/29dpzh1w_normal.jpg"/>
    <hyperlink ref="V173" r:id="rId466" display="http://pbs.twimg.com/profile_images/952858814562357248/29dpzh1w_normal.jpg"/>
    <hyperlink ref="V174" r:id="rId467" display="http://pbs.twimg.com/profile_images/952858814562357248/29dpzh1w_normal.jpg"/>
    <hyperlink ref="V175" r:id="rId468" display="http://pbs.twimg.com/profile_images/952858814562357248/29dpzh1w_normal.jpg"/>
    <hyperlink ref="V176" r:id="rId469" display="http://pbs.twimg.com/profile_images/952858814562357248/29dpzh1w_normal.jpg"/>
    <hyperlink ref="V177" r:id="rId470" display="http://pbs.twimg.com/profile_images/952858814562357248/29dpzh1w_normal.jpg"/>
    <hyperlink ref="V178" r:id="rId471" display="http://pbs.twimg.com/profile_images/952858814562357248/29dpzh1w_normal.jpg"/>
    <hyperlink ref="V179" r:id="rId472" display="http://pbs.twimg.com/profile_images/527523006872961025/6rR8dgJU_normal.jpeg"/>
    <hyperlink ref="V180" r:id="rId473" display="http://pbs.twimg.com/profile_images/527523006872961025/6rR8dgJU_normal.jpeg"/>
    <hyperlink ref="V181" r:id="rId474" display="http://pbs.twimg.com/profile_images/3257614392/248e3b0f160a0c091906329e5dad0261_normal.png"/>
    <hyperlink ref="V182" r:id="rId475" display="http://pbs.twimg.com/profile_images/3257614392/248e3b0f160a0c091906329e5dad0261_normal.png"/>
    <hyperlink ref="V183" r:id="rId476" display="http://pbs.twimg.com/profile_images/1157588958869671936/WwkI-_nh_normal.jpg"/>
    <hyperlink ref="V184" r:id="rId477" display="http://pbs.twimg.com/profile_images/1062605743088680960/Ftq7bPWT_normal.jpg"/>
    <hyperlink ref="V185" r:id="rId478" display="http://pbs.twimg.com/profile_images/1062605743088680960/Ftq7bPWT_normal.jpg"/>
    <hyperlink ref="V186" r:id="rId479" display="http://pbs.twimg.com/profile_images/1163543066311049218/Q-3uuSBf_normal.jpg"/>
    <hyperlink ref="V187" r:id="rId480" display="http://pbs.twimg.com/profile_images/2679171403/5bc192c97dd1a23ce4421a4d95b919bc_normal.png"/>
    <hyperlink ref="V188" r:id="rId481" display="http://pbs.twimg.com/profile_images/1163543066311049218/Q-3uuSBf_normal.jpg"/>
    <hyperlink ref="V189" r:id="rId482" display="http://pbs.twimg.com/profile_images/1163543066311049218/Q-3uuSBf_normal.jpg"/>
    <hyperlink ref="V190" r:id="rId483" display="http://pbs.twimg.com/profile_images/1163543066311049218/Q-3uuSBf_normal.jpg"/>
    <hyperlink ref="V191" r:id="rId484" display="http://pbs.twimg.com/profile_images/2679171403/5bc192c97dd1a23ce4421a4d95b919bc_normal.png"/>
    <hyperlink ref="V192" r:id="rId485" display="https://pbs.twimg.com/media/EF6clwrWwAEHaaT.png"/>
    <hyperlink ref="V193" r:id="rId486" display="http://pbs.twimg.com/profile_images/1067896655993806848/xS_GqOP7_normal.jpg"/>
    <hyperlink ref="V194" r:id="rId487" display="http://pbs.twimg.com/profile_images/1092517360454356992/4hEEvoac_normal.jpg"/>
    <hyperlink ref="V195" r:id="rId488" display="http://abs.twimg.com/sticky/default_profile_images/default_profile_normal.png"/>
    <hyperlink ref="V196" r:id="rId489" display="http://pbs.twimg.com/profile_images/1043464516317732864/1oOGO81F_normal.jpg"/>
    <hyperlink ref="V197" r:id="rId490" display="http://pbs.twimg.com/profile_images/1043464516317732864/1oOGO81F_normal.jpg"/>
    <hyperlink ref="V198" r:id="rId491" display="http://pbs.twimg.com/profile_images/1175172788484747264/LNwrz4OQ_normal.jpg"/>
    <hyperlink ref="V199" r:id="rId492" display="http://pbs.twimg.com/profile_images/1175172788484747264/LNwrz4OQ_normal.jpg"/>
    <hyperlink ref="V200" r:id="rId493" display="http://pbs.twimg.com/profile_images/1147172342084362240/cKvANBMd_normal.jpg"/>
    <hyperlink ref="V201" r:id="rId494" display="http://pbs.twimg.com/profile_images/1147172342084362240/cKvANBMd_normal.jpg"/>
    <hyperlink ref="V202" r:id="rId495" display="http://pbs.twimg.com/profile_images/378800000285212152/49ee321fe647029af737a26867e8f8eb_normal.jpeg"/>
    <hyperlink ref="V203" r:id="rId496" display="http://pbs.twimg.com/profile_images/378800000285212152/49ee321fe647029af737a26867e8f8eb_normal.jpeg"/>
    <hyperlink ref="V204" r:id="rId497" display="http://pbs.twimg.com/profile_images/994846758776836097/M8ov9Wyi_normal.jpg"/>
    <hyperlink ref="V205" r:id="rId498" display="http://pbs.twimg.com/profile_images/994846758776836097/M8ov9Wyi_normal.jpg"/>
    <hyperlink ref="V206" r:id="rId499" display="http://pbs.twimg.com/profile_images/1075497007207366656/LS15zm6Y_normal.jpg"/>
    <hyperlink ref="V207" r:id="rId500" display="http://pbs.twimg.com/profile_images/1174795527486988288/UYDCE7CB_normal.jpg"/>
    <hyperlink ref="V208" r:id="rId501" display="http://pbs.twimg.com/profile_images/1174795527486988288/UYDCE7CB_normal.jpg"/>
    <hyperlink ref="V209" r:id="rId502" display="http://pbs.twimg.com/profile_images/1174795527486988288/UYDCE7CB_normal.jpg"/>
    <hyperlink ref="V210" r:id="rId503" display="http://pbs.twimg.com/profile_images/1174795527486988288/UYDCE7CB_normal.jpg"/>
    <hyperlink ref="V211" r:id="rId504" display="http://pbs.twimg.com/profile_images/1174795527486988288/UYDCE7CB_normal.jpg"/>
    <hyperlink ref="V212" r:id="rId505" display="http://pbs.twimg.com/profile_images/1174795527486988288/UYDCE7CB_normal.jpg"/>
    <hyperlink ref="V213" r:id="rId506" display="http://pbs.twimg.com/profile_images/1174795527486988288/UYDCE7CB_normal.jpg"/>
    <hyperlink ref="V214" r:id="rId507" display="http://pbs.twimg.com/profile_images/1159339028761550853/YMdASxru_normal.jpg"/>
    <hyperlink ref="V215" r:id="rId508" display="http://pbs.twimg.com/profile_images/1159339028761550853/YMdASxru_normal.jpg"/>
    <hyperlink ref="V216" r:id="rId509" display="http://pbs.twimg.com/profile_images/1159339028761550853/YMdASxru_normal.jpg"/>
    <hyperlink ref="V217" r:id="rId510" display="https://pbs.twimg.com/media/EGPb5dMU4AApwuM.jpg"/>
    <hyperlink ref="V218" r:id="rId511" display="http://pbs.twimg.com/profile_images/1159339028761550853/YMdASxru_normal.jpg"/>
    <hyperlink ref="V219" r:id="rId512" display="http://pbs.twimg.com/profile_images/1159339028761550853/YMdASxru_normal.jpg"/>
    <hyperlink ref="V220" r:id="rId513" display="https://pbs.twimg.com/media/EGPZwrJVUAAa269.png"/>
    <hyperlink ref="V221" r:id="rId514" display="https://pbs.twimg.com/media/EGPb5dMU4AApwuM.jpg"/>
    <hyperlink ref="V222" r:id="rId515" display="http://pbs.twimg.com/profile_images/1159339028761550853/YMdASxru_normal.jpg"/>
    <hyperlink ref="V223" r:id="rId516" display="http://pbs.twimg.com/profile_images/1159339028761550853/YMdASxru_normal.jpg"/>
    <hyperlink ref="V224" r:id="rId517" display="http://pbs.twimg.com/profile_images/1152305127031750656/H3r0TSVW_normal.jpg"/>
    <hyperlink ref="V225" r:id="rId518" display="http://pbs.twimg.com/profile_images/1012021842876551171/JFJSXYyn_normal.jpg"/>
    <hyperlink ref="V226" r:id="rId519" display="http://pbs.twimg.com/profile_images/1012021842876551171/JFJSXYyn_normal.jpg"/>
    <hyperlink ref="V227" r:id="rId520" display="http://pbs.twimg.com/profile_images/989966974250815490/mxZpvkc6_normal.jpg"/>
    <hyperlink ref="V228" r:id="rId521" display="http://pbs.twimg.com/profile_images/989966974250815490/mxZpvkc6_normal.jpg"/>
    <hyperlink ref="V229" r:id="rId522" display="http://pbs.twimg.com/profile_images/989966974250815490/mxZpvkc6_normal.jpg"/>
    <hyperlink ref="V230" r:id="rId523" display="http://pbs.twimg.com/profile_images/1004708592031854592/RByEz26V_normal.jpg"/>
    <hyperlink ref="V231" r:id="rId524" display="http://pbs.twimg.com/profile_images/1004708592031854592/RByEz26V_normal.jpg"/>
    <hyperlink ref="V232" r:id="rId525" display="http://pbs.twimg.com/profile_images/989966974250815490/mxZpvkc6_normal.jpg"/>
    <hyperlink ref="V233" r:id="rId526" display="http://pbs.twimg.com/profile_images/989966974250815490/mxZpvkc6_normal.jpg"/>
    <hyperlink ref="V234" r:id="rId527" display="http://pbs.twimg.com/profile_images/989966974250815490/mxZpvkc6_normal.jpg"/>
    <hyperlink ref="V235" r:id="rId528" display="http://pbs.twimg.com/profile_images/1004708592031854592/RByEz26V_normal.jpg"/>
    <hyperlink ref="V236" r:id="rId529" display="http://pbs.twimg.com/profile_images/1004708592031854592/RByEz26V_normal.jpg"/>
    <hyperlink ref="V237" r:id="rId530" display="http://pbs.twimg.com/profile_images/1004708592031854592/RByEz26V_normal.jpg"/>
    <hyperlink ref="V238" r:id="rId531" display="http://pbs.twimg.com/profile_images/989966974250815490/mxZpvkc6_normal.jpg"/>
    <hyperlink ref="V239" r:id="rId532" display="http://pbs.twimg.com/profile_images/989966974250815490/mxZpvkc6_normal.jpg"/>
    <hyperlink ref="V240" r:id="rId533" display="http://pbs.twimg.com/profile_images/1004708592031854592/RByEz26V_normal.jpg"/>
    <hyperlink ref="V241" r:id="rId534" display="http://pbs.twimg.com/profile_images/1004708592031854592/RByEz26V_normal.jpg"/>
    <hyperlink ref="V242" r:id="rId535" display="http://pbs.twimg.com/profile_images/1004708592031854592/RByEz26V_normal.jpg"/>
    <hyperlink ref="V243" r:id="rId536" display="http://pbs.twimg.com/profile_images/1004708592031854592/RByEz26V_normal.jpg"/>
    <hyperlink ref="V244" r:id="rId537" display="http://pbs.twimg.com/profile_images/1004708592031854592/RByEz26V_normal.jpg"/>
    <hyperlink ref="V245" r:id="rId538" display="http://pbs.twimg.com/profile_images/1004708592031854592/RByEz26V_normal.jpg"/>
    <hyperlink ref="V246" r:id="rId539" display="http://pbs.twimg.com/profile_images/549477928493264896/UCgbD7LW_normal.jpeg"/>
    <hyperlink ref="V247" r:id="rId540" display="http://pbs.twimg.com/profile_images/549477928493264896/UCgbD7LW_normal.jpeg"/>
    <hyperlink ref="V248" r:id="rId541" display="http://pbs.twimg.com/profile_images/1031843601129455617/r3x5W7Zr_normal.jpg"/>
    <hyperlink ref="V249" r:id="rId542" display="http://pbs.twimg.com/profile_images/1031843601129455617/r3x5W7Zr_normal.jpg"/>
    <hyperlink ref="V250" r:id="rId543" display="http://pbs.twimg.com/profile_images/1855021756/NewDesign_Social_normal.jpg"/>
    <hyperlink ref="V251" r:id="rId544" display="http://pbs.twimg.com/profile_images/1855021756/NewDesign_Social_normal.jpg"/>
    <hyperlink ref="V252" r:id="rId545" display="http://pbs.twimg.com/profile_images/1153193466618359809/n6RWQLml_normal.jpg"/>
    <hyperlink ref="V253" r:id="rId546" display="http://pbs.twimg.com/profile_images/1153193466618359809/n6RWQLml_normal.jpg"/>
    <hyperlink ref="V254" r:id="rId547" display="http://pbs.twimg.com/profile_images/1153193466618359809/n6RWQLml_normal.jpg"/>
    <hyperlink ref="V255" r:id="rId548" display="http://pbs.twimg.com/profile_images/1153193466618359809/n6RWQLml_normal.jpg"/>
    <hyperlink ref="V256" r:id="rId549" display="http://pbs.twimg.com/profile_images/1153193466618359809/n6RWQLml_normal.jpg"/>
    <hyperlink ref="V257" r:id="rId550" display="http://pbs.twimg.com/profile_images/956112831845404672/8OQY7Ezm_normal.jpg"/>
    <hyperlink ref="V258" r:id="rId551" display="http://pbs.twimg.com/profile_images/956112831845404672/8OQY7Ezm_normal.jpg"/>
    <hyperlink ref="V259" r:id="rId552" display="http://pbs.twimg.com/profile_images/930806761459736576/9cX_lrSY_normal.jpg"/>
    <hyperlink ref="V260" r:id="rId553" display="http://pbs.twimg.com/profile_images/930806761459736576/9cX_lrSY_normal.jpg"/>
    <hyperlink ref="V261" r:id="rId554" display="http://pbs.twimg.com/profile_images/1172681996423892993/fEf1fj8N_normal.jpg"/>
    <hyperlink ref="V262" r:id="rId555" display="http://pbs.twimg.com/profile_images/1172681996423892993/fEf1fj8N_normal.jpg"/>
    <hyperlink ref="V263" r:id="rId556" display="http://pbs.twimg.com/profile_images/993645134372798469/pAZy1Q6j_normal.jpg"/>
    <hyperlink ref="V264" r:id="rId557" display="http://pbs.twimg.com/profile_images/993645134372798469/pAZy1Q6j_normal.jpg"/>
    <hyperlink ref="V265" r:id="rId558" display="http://pbs.twimg.com/profile_images/993645134372798469/pAZy1Q6j_normal.jpg"/>
    <hyperlink ref="V266" r:id="rId559" display="http://pbs.twimg.com/profile_images/993645134372798469/pAZy1Q6j_normal.jpg"/>
    <hyperlink ref="V267" r:id="rId560" display="http://pbs.twimg.com/profile_images/993645134372798469/pAZy1Q6j_normal.jpg"/>
    <hyperlink ref="V268" r:id="rId561" display="http://pbs.twimg.com/profile_images/993645134372798469/pAZy1Q6j_normal.jpg"/>
    <hyperlink ref="V269" r:id="rId562" display="http://pbs.twimg.com/profile_images/760774125522518016/jhzjWv0i_normal.jpg"/>
    <hyperlink ref="V270" r:id="rId563" display="http://pbs.twimg.com/profile_images/993645134372798469/pAZy1Q6j_normal.jpg"/>
    <hyperlink ref="V271" r:id="rId564" display="http://pbs.twimg.com/profile_images/993645134372798469/pAZy1Q6j_normal.jpg"/>
    <hyperlink ref="V272" r:id="rId565" display="http://pbs.twimg.com/profile_images/760774125522518016/jhzjWv0i_normal.jpg"/>
    <hyperlink ref="V273" r:id="rId566" display="http://pbs.twimg.com/profile_images/1137012768303931392/_YNnZ4rm_normal.jpg"/>
    <hyperlink ref="V274" r:id="rId567" display="http://pbs.twimg.com/profile_images/993645134372798469/pAZy1Q6j_normal.jpg"/>
    <hyperlink ref="V275" r:id="rId568" display="http://pbs.twimg.com/profile_images/993645134372798469/pAZy1Q6j_normal.jpg"/>
    <hyperlink ref="V276" r:id="rId569" display="http://pbs.twimg.com/profile_images/760774125522518016/jhzjWv0i_normal.jpg"/>
    <hyperlink ref="V277" r:id="rId570" display="http://pbs.twimg.com/profile_images/760774125522518016/jhzjWv0i_normal.jpg"/>
    <hyperlink ref="V278" r:id="rId571" display="http://pbs.twimg.com/profile_images/1137012768303931392/_YNnZ4rm_normal.jpg"/>
    <hyperlink ref="V279" r:id="rId572" display="http://pbs.twimg.com/profile_images/993645134372798469/pAZy1Q6j_normal.jpg"/>
    <hyperlink ref="V280" r:id="rId573" display="http://pbs.twimg.com/profile_images/993645134372798469/pAZy1Q6j_normal.jpg"/>
    <hyperlink ref="V281" r:id="rId574" display="http://pbs.twimg.com/profile_images/760774125522518016/jhzjWv0i_normal.jpg"/>
    <hyperlink ref="V282" r:id="rId575" display="http://pbs.twimg.com/profile_images/760774125522518016/jhzjWv0i_normal.jpg"/>
    <hyperlink ref="V283" r:id="rId576" display="https://pbs.twimg.com/media/EDjCDkFWkAEF4Pm.jpg"/>
    <hyperlink ref="V284" r:id="rId577" display="https://pbs.twimg.com/media/EDjCEqNXUAEHDpx.jpg"/>
    <hyperlink ref="V285" r:id="rId578" display="http://pbs.twimg.com/profile_images/1137012768303931392/_YNnZ4rm_normal.jpg"/>
    <hyperlink ref="V286" r:id="rId579" display="http://pbs.twimg.com/profile_images/993645134372798469/pAZy1Q6j_normal.jpg"/>
    <hyperlink ref="V287" r:id="rId580" display="http://pbs.twimg.com/profile_images/993645134372798469/pAZy1Q6j_normal.jpg"/>
    <hyperlink ref="V288" r:id="rId581" display="http://pbs.twimg.com/profile_images/760774125522518016/jhzjWv0i_normal.jpg"/>
    <hyperlink ref="V289" r:id="rId582" display="http://pbs.twimg.com/profile_images/760774125522518016/jhzjWv0i_normal.jpg"/>
    <hyperlink ref="V290" r:id="rId583" display="https://pbs.twimg.com/media/EFXsQV_VAAEW3y2.jpg"/>
    <hyperlink ref="V291" r:id="rId584" display="http://pbs.twimg.com/profile_images/760774125522518016/jhzjWv0i_normal.jpg"/>
    <hyperlink ref="V292" r:id="rId585" display="https://pbs.twimg.com/media/EFXsQV_VAAEW3y2.jpg"/>
    <hyperlink ref="V293" r:id="rId586" display="http://pbs.twimg.com/profile_images/760774125522518016/jhzjWv0i_normal.jpg"/>
    <hyperlink ref="V294" r:id="rId587" display="https://pbs.twimg.com/media/EFXsQV_VAAEW3y2.jpg"/>
    <hyperlink ref="V295" r:id="rId588" display="http://pbs.twimg.com/profile_images/760774125522518016/jhzjWv0i_normal.jpg"/>
    <hyperlink ref="V296" r:id="rId589" display="https://pbs.twimg.com/media/EFXsQV_VAAEW3y2.jpg"/>
    <hyperlink ref="V297" r:id="rId590" display="http://pbs.twimg.com/profile_images/1404245782/igeek_normal.jpg"/>
    <hyperlink ref="V298" r:id="rId591" display="http://pbs.twimg.com/profile_images/760774125522518016/jhzjWv0i_normal.jpg"/>
    <hyperlink ref="V299" r:id="rId592" display="http://pbs.twimg.com/profile_images/760774125522518016/jhzjWv0i_normal.jpg"/>
    <hyperlink ref="V300" r:id="rId593" display="https://pbs.twimg.com/media/EFXsQV_VAAEW3y2.jpg"/>
    <hyperlink ref="V301" r:id="rId594" display="https://pbs.twimg.com/media/EFXsQV_VAAEW3y2.jpg"/>
    <hyperlink ref="V302" r:id="rId595" display="https://pbs.twimg.com/media/EFXsQV_VAAEW3y2.jpg"/>
    <hyperlink ref="V303" r:id="rId596" display="https://pbs.twimg.com/media/EFXsQV_VAAEW3y2.jpg"/>
    <hyperlink ref="V304" r:id="rId597" display="https://pbs.twimg.com/media/EFXsQV_VAAEW3y2.jpg"/>
    <hyperlink ref="V305" r:id="rId598" display="https://pbs.twimg.com/media/EFXsQV_VAAEW3y2.jpg"/>
    <hyperlink ref="V306" r:id="rId599" display="https://pbs.twimg.com/media/EFXsQV_VAAEW3y2.jpg"/>
    <hyperlink ref="V307" r:id="rId600" display="http://pbs.twimg.com/profile_images/1404245782/igeek_normal.jpg"/>
    <hyperlink ref="V308" r:id="rId601" display="http://pbs.twimg.com/profile_images/760774125522518016/jhzjWv0i_normal.jpg"/>
    <hyperlink ref="V309" r:id="rId602" display="http://pbs.twimg.com/profile_images/760774125522518016/jhzjWv0i_normal.jpg"/>
    <hyperlink ref="V310" r:id="rId603" display="http://pbs.twimg.com/profile_images/760774125522518016/jhzjWv0i_normal.jpg"/>
    <hyperlink ref="V311" r:id="rId604" display="http://pbs.twimg.com/profile_images/1404245782/igeek_normal.jpg"/>
    <hyperlink ref="V312" r:id="rId605" display="http://pbs.twimg.com/profile_images/1404245782/igeek_normal.jpg"/>
    <hyperlink ref="V313" r:id="rId606" display="http://pbs.twimg.com/profile_images/1404245782/igeek_normal.jpg"/>
    <hyperlink ref="V314" r:id="rId607" display="http://pbs.twimg.com/profile_images/1404245782/igeek_normal.jpg"/>
    <hyperlink ref="V315" r:id="rId608" display="http://pbs.twimg.com/profile_images/1404245782/igeek_normal.jpg"/>
    <hyperlink ref="V316" r:id="rId609" display="http://pbs.twimg.com/profile_images/760774125522518016/jhzjWv0i_normal.jpg"/>
    <hyperlink ref="V317" r:id="rId610" display="http://pbs.twimg.com/profile_images/760774125522518016/jhzjWv0i_normal.jpg"/>
    <hyperlink ref="V318" r:id="rId611" display="http://pbs.twimg.com/profile_images/760774125522518016/jhzjWv0i_normal.jpg"/>
    <hyperlink ref="V319" r:id="rId612" display="http://pbs.twimg.com/profile_images/760774125522518016/jhzjWv0i_normal.jpg"/>
    <hyperlink ref="V320" r:id="rId613" display="http://pbs.twimg.com/profile_images/760774125522518016/jhzjWv0i_normal.jpg"/>
    <hyperlink ref="V321" r:id="rId614" display="http://pbs.twimg.com/profile_images/760774125522518016/jhzjWv0i_normal.jpg"/>
    <hyperlink ref="V322" r:id="rId615" display="http://pbs.twimg.com/profile_images/760774125522518016/jhzjWv0i_normal.jpg"/>
    <hyperlink ref="V323" r:id="rId616" display="http://pbs.twimg.com/profile_images/1137012768303931392/_YNnZ4rm_normal.jpg"/>
    <hyperlink ref="V324" r:id="rId617" display="http://pbs.twimg.com/profile_images/1137012768303931392/_YNnZ4rm_normal.jpg"/>
    <hyperlink ref="V325" r:id="rId618" display="http://pbs.twimg.com/profile_images/1137012768303931392/_YNnZ4rm_normal.jpg"/>
    <hyperlink ref="V326" r:id="rId619" display="http://pbs.twimg.com/profile_images/1137012768303931392/_YNnZ4rm_normal.jpg"/>
    <hyperlink ref="V327" r:id="rId620" display="http://pbs.twimg.com/profile_images/1137012768303931392/_YNnZ4rm_normal.jpg"/>
    <hyperlink ref="V328" r:id="rId621" display="http://pbs.twimg.com/profile_images/1137012768303931392/_YNnZ4rm_normal.jpg"/>
    <hyperlink ref="V329" r:id="rId622" display="http://pbs.twimg.com/profile_images/1137012768303931392/_YNnZ4rm_normal.jpg"/>
    <hyperlink ref="V330" r:id="rId623" display="http://pbs.twimg.com/profile_images/1137012768303931392/_YNnZ4rm_normal.jpg"/>
    <hyperlink ref="V331" r:id="rId624" display="http://pbs.twimg.com/profile_images/1137012768303931392/_YNnZ4rm_normal.jpg"/>
    <hyperlink ref="V332" r:id="rId625" display="http://pbs.twimg.com/profile_images/1137012768303931392/_YNnZ4rm_normal.jpg"/>
    <hyperlink ref="V333" r:id="rId626" display="http://pbs.twimg.com/profile_images/1137012768303931392/_YNnZ4rm_normal.jpg"/>
    <hyperlink ref="V334" r:id="rId627" display="http://pbs.twimg.com/profile_images/1137012768303931392/_YNnZ4rm_normal.jpg"/>
    <hyperlink ref="V335" r:id="rId628" display="http://pbs.twimg.com/profile_images/1137012768303931392/_YNnZ4rm_normal.jpg"/>
    <hyperlink ref="V336" r:id="rId629" display="http://pbs.twimg.com/profile_images/760774125522518016/jhzjWv0i_normal.jpg"/>
    <hyperlink ref="V337" r:id="rId630" display="http://pbs.twimg.com/profile_images/760774125522518016/jhzjWv0i_normal.jpg"/>
    <hyperlink ref="V338" r:id="rId631" display="http://pbs.twimg.com/profile_images/993645134372798469/pAZy1Q6j_normal.jpg"/>
    <hyperlink ref="V339" r:id="rId632" display="http://pbs.twimg.com/profile_images/760774125522518016/jhzjWv0i_normal.jpg"/>
    <hyperlink ref="V340" r:id="rId633" display="http://pbs.twimg.com/profile_images/993645134372798469/pAZy1Q6j_normal.jpg"/>
    <hyperlink ref="V341" r:id="rId634" display="http://pbs.twimg.com/profile_images/760774125522518016/jhzjWv0i_normal.jpg"/>
    <hyperlink ref="V342" r:id="rId635" display="http://pbs.twimg.com/profile_images/993645134372798469/pAZy1Q6j_normal.jpg"/>
    <hyperlink ref="V343" r:id="rId636" display="http://pbs.twimg.com/profile_images/760774125522518016/jhzjWv0i_normal.jpg"/>
    <hyperlink ref="V344" r:id="rId637" display="http://pbs.twimg.com/profile_images/993645134372798469/pAZy1Q6j_normal.jpg"/>
    <hyperlink ref="V345" r:id="rId638" display="http://pbs.twimg.com/profile_images/760774125522518016/jhzjWv0i_normal.jpg"/>
    <hyperlink ref="V346" r:id="rId639" display="http://pbs.twimg.com/profile_images/760774125522518016/jhzjWv0i_normal.jpg"/>
    <hyperlink ref="V347" r:id="rId640" display="http://pbs.twimg.com/profile_images/993645134372798469/pAZy1Q6j_normal.jpg"/>
    <hyperlink ref="V348" r:id="rId641" display="http://pbs.twimg.com/profile_images/760774125522518016/jhzjWv0i_normal.jpg"/>
    <hyperlink ref="V349" r:id="rId642" display="http://pbs.twimg.com/profile_images/760774125522518016/jhzjWv0i_normal.jpg"/>
    <hyperlink ref="V350" r:id="rId643" display="http://pbs.twimg.com/profile_images/760774125522518016/jhzjWv0i_normal.jpg"/>
    <hyperlink ref="V351" r:id="rId644" display="http://pbs.twimg.com/profile_images/760774125522518016/jhzjWv0i_normal.jpg"/>
    <hyperlink ref="V352" r:id="rId645" display="http://pbs.twimg.com/profile_images/760774125522518016/jhzjWv0i_normal.jpg"/>
    <hyperlink ref="V353" r:id="rId646" display="http://pbs.twimg.com/profile_images/760774125522518016/jhzjWv0i_normal.jpg"/>
    <hyperlink ref="V354" r:id="rId647" display="http://pbs.twimg.com/profile_images/760774125522518016/jhzjWv0i_normal.jpg"/>
    <hyperlink ref="V355" r:id="rId648" display="http://pbs.twimg.com/profile_images/760774125522518016/jhzjWv0i_normal.jpg"/>
    <hyperlink ref="V356" r:id="rId649" display="http://pbs.twimg.com/profile_images/760774125522518016/jhzjWv0i_normal.jpg"/>
    <hyperlink ref="V357" r:id="rId650" display="http://pbs.twimg.com/profile_images/2679171403/5bc192c97dd1a23ce4421a4d95b919bc_normal.png"/>
    <hyperlink ref="V358" r:id="rId651" display="http://pbs.twimg.com/profile_images/2679171403/5bc192c97dd1a23ce4421a4d95b919bc_normal.png"/>
    <hyperlink ref="V359" r:id="rId652" display="http://pbs.twimg.com/profile_images/993645134372798469/pAZy1Q6j_normal.jpg"/>
    <hyperlink ref="V360" r:id="rId653" display="http://pbs.twimg.com/profile_images/760774125522518016/jhzjWv0i_normal.jpg"/>
    <hyperlink ref="V361" r:id="rId654" display="http://pbs.twimg.com/profile_images/760774125522518016/jhzjWv0i_normal.jpg"/>
    <hyperlink ref="V362" r:id="rId655" display="http://pbs.twimg.com/profile_images/760774125522518016/jhzjWv0i_normal.jpg"/>
    <hyperlink ref="V363" r:id="rId656" display="http://pbs.twimg.com/profile_images/760774125522518016/jhzjWv0i_normal.jpg"/>
    <hyperlink ref="V364" r:id="rId657" display="http://pbs.twimg.com/profile_images/760774125522518016/jhzjWv0i_normal.jpg"/>
    <hyperlink ref="V365" r:id="rId658" display="http://pbs.twimg.com/profile_images/760774125522518016/jhzjWv0i_normal.jpg"/>
    <hyperlink ref="V366" r:id="rId659" display="http://pbs.twimg.com/profile_images/1037787653184409601/y6I6yya4_normal.jpg"/>
    <hyperlink ref="V367" r:id="rId660" display="http://pbs.twimg.com/profile_images/1037787653184409601/y6I6yya4_normal.jpg"/>
    <hyperlink ref="V368" r:id="rId661" display="http://pbs.twimg.com/profile_images/1037787653184409601/y6I6yya4_normal.jpg"/>
    <hyperlink ref="V369" r:id="rId662" display="http://pbs.twimg.com/profile_images/1037787653184409601/y6I6yya4_normal.jpg"/>
    <hyperlink ref="V370" r:id="rId663" display="http://pbs.twimg.com/profile_images/840117810705518594/twomBGOE_normal.jpg"/>
    <hyperlink ref="V371" r:id="rId664" display="http://pbs.twimg.com/profile_images/993645134372798469/pAZy1Q6j_normal.jpg"/>
    <hyperlink ref="V372" r:id="rId665" display="http://pbs.twimg.com/profile_images/993645134372798469/pAZy1Q6j_normal.jpg"/>
    <hyperlink ref="V373" r:id="rId666" display="http://pbs.twimg.com/profile_images/993645134372798469/pAZy1Q6j_normal.jpg"/>
    <hyperlink ref="V374" r:id="rId667" display="http://pbs.twimg.com/profile_images/993645134372798469/pAZy1Q6j_normal.jpg"/>
    <hyperlink ref="V375" r:id="rId668" display="http://pbs.twimg.com/profile_images/993645134372798469/pAZy1Q6j_normal.jpg"/>
    <hyperlink ref="V376" r:id="rId669" display="http://pbs.twimg.com/profile_images/993645134372798469/pAZy1Q6j_normal.jpg"/>
    <hyperlink ref="V377" r:id="rId670" display="http://pbs.twimg.com/profile_images/760774125522518016/jhzjWv0i_normal.jpg"/>
    <hyperlink ref="V378" r:id="rId671" display="http://pbs.twimg.com/profile_images/993645134372798469/pAZy1Q6j_normal.jpg"/>
    <hyperlink ref="V379" r:id="rId672" display="http://pbs.twimg.com/profile_images/993645134372798469/pAZy1Q6j_normal.jpg"/>
    <hyperlink ref="V380" r:id="rId673" display="http://pbs.twimg.com/profile_images/993645134372798469/pAZy1Q6j_normal.jpg"/>
    <hyperlink ref="V381" r:id="rId674" display="http://pbs.twimg.com/profile_images/993645134372798469/pAZy1Q6j_normal.jpg"/>
    <hyperlink ref="V382" r:id="rId675" display="http://pbs.twimg.com/profile_images/993645134372798469/pAZy1Q6j_normal.jpg"/>
    <hyperlink ref="V383" r:id="rId676" display="http://pbs.twimg.com/profile_images/993645134372798469/pAZy1Q6j_normal.jpg"/>
    <hyperlink ref="V384" r:id="rId677" display="http://pbs.twimg.com/profile_images/760774125522518016/jhzjWv0i_normal.jpg"/>
    <hyperlink ref="V385" r:id="rId678" display="http://pbs.twimg.com/profile_images/561893824029421571/rPz1UutI_normal.jpeg"/>
    <hyperlink ref="V386" r:id="rId679" display="http://pbs.twimg.com/profile_images/561893824029421571/rPz1UutI_normal.jpeg"/>
    <hyperlink ref="V387" r:id="rId680" display="http://pbs.twimg.com/profile_images/561893824029421571/rPz1UutI_normal.jpeg"/>
    <hyperlink ref="V388" r:id="rId681" display="http://pbs.twimg.com/profile_images/993645134372798469/pAZy1Q6j_normal.jpg"/>
    <hyperlink ref="V389" r:id="rId682" display="http://pbs.twimg.com/profile_images/993645134372798469/pAZy1Q6j_normal.jpg"/>
    <hyperlink ref="V390" r:id="rId683" display="http://pbs.twimg.com/profile_images/993645134372798469/pAZy1Q6j_normal.jpg"/>
    <hyperlink ref="V391" r:id="rId684" display="http://pbs.twimg.com/profile_images/993645134372798469/pAZy1Q6j_normal.jpg"/>
    <hyperlink ref="V392" r:id="rId685" display="http://pbs.twimg.com/profile_images/993645134372798469/pAZy1Q6j_normal.jpg"/>
    <hyperlink ref="V393" r:id="rId686" display="http://pbs.twimg.com/profile_images/993645134372798469/pAZy1Q6j_normal.jpg"/>
    <hyperlink ref="V394" r:id="rId687" display="http://pbs.twimg.com/profile_images/760774125522518016/jhzjWv0i_normal.jpg"/>
    <hyperlink ref="V395" r:id="rId688" display="http://pbs.twimg.com/profile_images/760774125522518016/jhzjWv0i_normal.jpg"/>
    <hyperlink ref="V396" r:id="rId689" display="http://pbs.twimg.com/profile_images/760774125522518016/jhzjWv0i_normal.jpg"/>
    <hyperlink ref="V397" r:id="rId690" display="http://pbs.twimg.com/profile_images/760774125522518016/jhzjWv0i_normal.jpg"/>
    <hyperlink ref="V398" r:id="rId691" display="http://pbs.twimg.com/profile_images/760774125522518016/jhzjWv0i_normal.jpg"/>
    <hyperlink ref="V399" r:id="rId692" display="http://pbs.twimg.com/profile_images/2679171403/5bc192c97dd1a23ce4421a4d95b919bc_normal.png"/>
    <hyperlink ref="V400" r:id="rId693" display="http://pbs.twimg.com/profile_images/2679171403/5bc192c97dd1a23ce4421a4d95b919bc_normal.png"/>
    <hyperlink ref="V401" r:id="rId694" display="http://pbs.twimg.com/profile_images/993645134372798469/pAZy1Q6j_normal.jpg"/>
    <hyperlink ref="V402" r:id="rId695" display="http://pbs.twimg.com/profile_images/993645134372798469/pAZy1Q6j_normal.jpg"/>
    <hyperlink ref="V403" r:id="rId696" display="http://pbs.twimg.com/profile_images/993645134372798469/pAZy1Q6j_normal.jpg"/>
    <hyperlink ref="V404" r:id="rId697" display="http://pbs.twimg.com/profile_images/993645134372798469/pAZy1Q6j_normal.jpg"/>
    <hyperlink ref="V405" r:id="rId698" display="http://pbs.twimg.com/profile_images/993645134372798469/pAZy1Q6j_normal.jpg"/>
    <hyperlink ref="V406" r:id="rId699" display="http://pbs.twimg.com/profile_images/760774125522518016/jhzjWv0i_normal.jpg"/>
    <hyperlink ref="V407" r:id="rId700" display="http://pbs.twimg.com/profile_images/760774125522518016/jhzjWv0i_normal.jpg"/>
    <hyperlink ref="V408" r:id="rId701" display="http://pbs.twimg.com/profile_images/760774125522518016/jhzjWv0i_normal.jpg"/>
    <hyperlink ref="V409" r:id="rId702" display="http://pbs.twimg.com/profile_images/760774125522518016/jhzjWv0i_normal.jpg"/>
    <hyperlink ref="V410" r:id="rId703" display="http://pbs.twimg.com/profile_images/760774125522518016/jhzjWv0i_normal.jpg"/>
    <hyperlink ref="V411" r:id="rId704" display="http://pbs.twimg.com/profile_images/760774125522518016/jhzjWv0i_normal.jpg"/>
    <hyperlink ref="V412" r:id="rId705" display="http://pbs.twimg.com/profile_images/760774125522518016/jhzjWv0i_normal.jpg"/>
    <hyperlink ref="V413" r:id="rId706" display="http://pbs.twimg.com/profile_images/760774125522518016/jhzjWv0i_normal.jpg"/>
    <hyperlink ref="V414" r:id="rId707" display="http://pbs.twimg.com/profile_images/993645134372798469/pAZy1Q6j_normal.jpg"/>
    <hyperlink ref="V415" r:id="rId708" display="http://pbs.twimg.com/profile_images/993645134372798469/pAZy1Q6j_normal.jpg"/>
    <hyperlink ref="V416" r:id="rId709" display="http://pbs.twimg.com/profile_images/993645134372798469/pAZy1Q6j_normal.jpg"/>
    <hyperlink ref="V417" r:id="rId710" display="http://pbs.twimg.com/profile_images/993645134372798469/pAZy1Q6j_normal.jpg"/>
    <hyperlink ref="V418" r:id="rId711" display="http://pbs.twimg.com/profile_images/993645134372798469/pAZy1Q6j_normal.jpg"/>
    <hyperlink ref="V419" r:id="rId712" display="http://pbs.twimg.com/profile_images/993645134372798469/pAZy1Q6j_normal.jpg"/>
    <hyperlink ref="V420" r:id="rId713" display="http://pbs.twimg.com/profile_images/993645134372798469/pAZy1Q6j_normal.jpg"/>
    <hyperlink ref="V421" r:id="rId714" display="http://pbs.twimg.com/profile_images/993645134372798469/pAZy1Q6j_normal.jpg"/>
    <hyperlink ref="V422" r:id="rId715" display="http://pbs.twimg.com/profile_images/760774125522518016/jhzjWv0i_normal.jpg"/>
    <hyperlink ref="V423" r:id="rId716" display="http://pbs.twimg.com/profile_images/760774125522518016/jhzjWv0i_normal.jpg"/>
    <hyperlink ref="V424" r:id="rId717" display="http://pbs.twimg.com/profile_images/760774125522518016/jhzjWv0i_normal.jpg"/>
    <hyperlink ref="V425" r:id="rId718" display="http://pbs.twimg.com/profile_images/760774125522518016/jhzjWv0i_normal.jpg"/>
    <hyperlink ref="V426" r:id="rId719" display="http://pbs.twimg.com/profile_images/760774125522518016/jhzjWv0i_normal.jpg"/>
    <hyperlink ref="V427" r:id="rId720" display="http://pbs.twimg.com/profile_images/760774125522518016/jhzjWv0i_normal.jpg"/>
    <hyperlink ref="V428" r:id="rId721" display="http://pbs.twimg.com/profile_images/760774125522518016/jhzjWv0i_normal.jpg"/>
    <hyperlink ref="V429" r:id="rId722" display="https://pbs.twimg.com/media/D_moWPTUIAAW3kC.jpg"/>
    <hyperlink ref="V430" r:id="rId723" display="http://pbs.twimg.com/profile_images/840117810705518594/twomBGOE_normal.jpg"/>
    <hyperlink ref="V431" r:id="rId724" display="http://pbs.twimg.com/profile_images/840117810705518594/twomBGOE_normal.jpg"/>
    <hyperlink ref="V432" r:id="rId725" display="http://pbs.twimg.com/profile_images/993645134372798469/pAZy1Q6j_normal.jpg"/>
    <hyperlink ref="V433" r:id="rId726" display="http://pbs.twimg.com/profile_images/993645134372798469/pAZy1Q6j_normal.jpg"/>
    <hyperlink ref="V434" r:id="rId727" display="http://pbs.twimg.com/profile_images/993645134372798469/pAZy1Q6j_normal.jpg"/>
    <hyperlink ref="V435" r:id="rId728" display="http://pbs.twimg.com/profile_images/993645134372798469/pAZy1Q6j_normal.jpg"/>
    <hyperlink ref="V436" r:id="rId729" display="http://pbs.twimg.com/profile_images/993645134372798469/pAZy1Q6j_normal.jpg"/>
    <hyperlink ref="V437" r:id="rId730" display="http://pbs.twimg.com/profile_images/993645134372798469/pAZy1Q6j_normal.jpg"/>
    <hyperlink ref="V438" r:id="rId731" display="http://pbs.twimg.com/profile_images/760774125522518016/jhzjWv0i_normal.jpg"/>
    <hyperlink ref="V439" r:id="rId732" display="http://pbs.twimg.com/profile_images/760774125522518016/jhzjWv0i_normal.jpg"/>
    <hyperlink ref="V440" r:id="rId733" display="http://pbs.twimg.com/profile_images/760774125522518016/jhzjWv0i_normal.jpg"/>
    <hyperlink ref="V441" r:id="rId734" display="http://pbs.twimg.com/profile_images/760774125522518016/jhzjWv0i_normal.jpg"/>
    <hyperlink ref="V442" r:id="rId735" display="http://pbs.twimg.com/profile_images/760774125522518016/jhzjWv0i_normal.jpg"/>
    <hyperlink ref="V443" r:id="rId736" display="http://pbs.twimg.com/profile_images/760774125522518016/jhzjWv0i_normal.jpg"/>
    <hyperlink ref="V444" r:id="rId737" display="https://pbs.twimg.com/media/EFjDvkMVUAA9deT.png"/>
    <hyperlink ref="V445" r:id="rId738" display="http://pbs.twimg.com/profile_images/1159339028761550853/YMdASxru_normal.jpg"/>
    <hyperlink ref="V446" r:id="rId739" display="https://pbs.twimg.com/media/EGPZwrJVUAAa269.png"/>
    <hyperlink ref="V447" r:id="rId740" display="https://pbs.twimg.com/media/EGPb5dMU4AApwuM.jpg"/>
    <hyperlink ref="V448" r:id="rId741" display="http://pbs.twimg.com/profile_images/1159339028761550853/YMdASxru_normal.jpg"/>
    <hyperlink ref="V449" r:id="rId742" display="http://pbs.twimg.com/profile_images/1159339028761550853/YMdASxru_normal.jpg"/>
    <hyperlink ref="V450" r:id="rId743" display="http://pbs.twimg.com/profile_images/993645134372798469/pAZy1Q6j_normal.jpg"/>
    <hyperlink ref="V451" r:id="rId744" display="http://pbs.twimg.com/profile_images/993645134372798469/pAZy1Q6j_normal.jpg"/>
    <hyperlink ref="V452" r:id="rId745" display="http://pbs.twimg.com/profile_images/993645134372798469/pAZy1Q6j_normal.jpg"/>
    <hyperlink ref="V453" r:id="rId746" display="http://pbs.twimg.com/profile_images/993645134372798469/pAZy1Q6j_normal.jpg"/>
    <hyperlink ref="V454" r:id="rId747" display="http://pbs.twimg.com/profile_images/993645134372798469/pAZy1Q6j_normal.jpg"/>
    <hyperlink ref="V455" r:id="rId748" display="http://pbs.twimg.com/profile_images/993645134372798469/pAZy1Q6j_normal.jpg"/>
    <hyperlink ref="V456" r:id="rId749" display="http://pbs.twimg.com/profile_images/993645134372798469/pAZy1Q6j_normal.jpg"/>
    <hyperlink ref="V457" r:id="rId750" display="http://pbs.twimg.com/profile_images/993645134372798469/pAZy1Q6j_normal.jpg"/>
    <hyperlink ref="V458" r:id="rId751" display="http://pbs.twimg.com/profile_images/760774125522518016/jhzjWv0i_normal.jpg"/>
    <hyperlink ref="V459" r:id="rId752" display="http://pbs.twimg.com/profile_images/760774125522518016/jhzjWv0i_normal.jpg"/>
    <hyperlink ref="V460" r:id="rId753" display="http://pbs.twimg.com/profile_images/760774125522518016/jhzjWv0i_normal.jpg"/>
    <hyperlink ref="V461" r:id="rId754" display="http://pbs.twimg.com/profile_images/760774125522518016/jhzjWv0i_normal.jpg"/>
    <hyperlink ref="V462" r:id="rId755" display="http://pbs.twimg.com/profile_images/760774125522518016/jhzjWv0i_normal.jpg"/>
    <hyperlink ref="V463" r:id="rId756" display="http://pbs.twimg.com/profile_images/760774125522518016/jhzjWv0i_normal.jpg"/>
    <hyperlink ref="V464" r:id="rId757" display="http://pbs.twimg.com/profile_images/760774125522518016/jhzjWv0i_normal.jpg"/>
    <hyperlink ref="V465" r:id="rId758" display="http://pbs.twimg.com/profile_images/760774125522518016/jhzjWv0i_normal.jpg"/>
    <hyperlink ref="V466" r:id="rId759" display="http://pbs.twimg.com/profile_images/993645134372798469/pAZy1Q6j_normal.jpg"/>
    <hyperlink ref="V467" r:id="rId760" display="http://pbs.twimg.com/profile_images/993645134372798469/pAZy1Q6j_normal.jpg"/>
    <hyperlink ref="V468" r:id="rId761" display="http://pbs.twimg.com/profile_images/993645134372798469/pAZy1Q6j_normal.jpg"/>
    <hyperlink ref="V469" r:id="rId762" display="http://pbs.twimg.com/profile_images/993645134372798469/pAZy1Q6j_normal.jpg"/>
    <hyperlink ref="V470" r:id="rId763" display="http://pbs.twimg.com/profile_images/993645134372798469/pAZy1Q6j_normal.jpg"/>
    <hyperlink ref="V471" r:id="rId764" display="http://pbs.twimg.com/profile_images/993645134372798469/pAZy1Q6j_normal.jpg"/>
    <hyperlink ref="V472" r:id="rId765" display="http://pbs.twimg.com/profile_images/993645134372798469/pAZy1Q6j_normal.jpg"/>
    <hyperlink ref="V473" r:id="rId766" display="http://pbs.twimg.com/profile_images/993645134372798469/pAZy1Q6j_normal.jpg"/>
    <hyperlink ref="V474" r:id="rId767" display="http://pbs.twimg.com/profile_images/993645134372798469/pAZy1Q6j_normal.jpg"/>
    <hyperlink ref="V475" r:id="rId768" display="http://pbs.twimg.com/profile_images/993645134372798469/pAZy1Q6j_normal.jpg"/>
    <hyperlink ref="V476" r:id="rId769" display="http://pbs.twimg.com/profile_images/993645134372798469/pAZy1Q6j_normal.jpg"/>
    <hyperlink ref="V477" r:id="rId770" display="http://pbs.twimg.com/profile_images/993645134372798469/pAZy1Q6j_normal.jpg"/>
    <hyperlink ref="V478" r:id="rId771" display="http://pbs.twimg.com/profile_images/993645134372798469/pAZy1Q6j_normal.jpg"/>
    <hyperlink ref="V479" r:id="rId772" display="http://pbs.twimg.com/profile_images/993645134372798469/pAZy1Q6j_normal.jpg"/>
    <hyperlink ref="V480" r:id="rId773" display="http://pbs.twimg.com/profile_images/993645134372798469/pAZy1Q6j_normal.jpg"/>
    <hyperlink ref="V481" r:id="rId774" display="http://pbs.twimg.com/profile_images/993645134372798469/pAZy1Q6j_normal.jpg"/>
    <hyperlink ref="V482" r:id="rId775" display="http://pbs.twimg.com/profile_images/993645134372798469/pAZy1Q6j_normal.jpg"/>
    <hyperlink ref="V483" r:id="rId776" display="http://pbs.twimg.com/profile_images/993645134372798469/pAZy1Q6j_normal.jpg"/>
    <hyperlink ref="V484" r:id="rId777" display="http://pbs.twimg.com/profile_images/760774125522518016/jhzjWv0i_normal.jpg"/>
    <hyperlink ref="V485" r:id="rId778" display="http://pbs.twimg.com/profile_images/760774125522518016/jhzjWv0i_normal.jpg"/>
    <hyperlink ref="V486" r:id="rId779" display="http://pbs.twimg.com/profile_images/760774125522518016/jhzjWv0i_normal.jpg"/>
    <hyperlink ref="V487" r:id="rId780" display="http://pbs.twimg.com/profile_images/760774125522518016/jhzjWv0i_normal.jpg"/>
    <hyperlink ref="V488" r:id="rId781" display="http://pbs.twimg.com/profile_images/760774125522518016/jhzjWv0i_normal.jpg"/>
    <hyperlink ref="V489" r:id="rId782" display="http://pbs.twimg.com/profile_images/760774125522518016/jhzjWv0i_normal.jpg"/>
    <hyperlink ref="V490" r:id="rId783" display="http://pbs.twimg.com/profile_images/760774125522518016/jhzjWv0i_normal.jpg"/>
    <hyperlink ref="V491" r:id="rId784" display="http://pbs.twimg.com/profile_images/760774125522518016/jhzjWv0i_normal.jpg"/>
    <hyperlink ref="V492" r:id="rId785" display="http://pbs.twimg.com/profile_images/760774125522518016/jhzjWv0i_normal.jpg"/>
    <hyperlink ref="V493" r:id="rId786" display="http://pbs.twimg.com/profile_images/760774125522518016/jhzjWv0i_normal.jpg"/>
    <hyperlink ref="V494" r:id="rId787" display="http://pbs.twimg.com/profile_images/760774125522518016/jhzjWv0i_normal.jpg"/>
    <hyperlink ref="V495" r:id="rId788" display="http://pbs.twimg.com/profile_images/760774125522518016/jhzjWv0i_normal.jpg"/>
    <hyperlink ref="V496" r:id="rId789" display="http://pbs.twimg.com/profile_images/760774125522518016/jhzjWv0i_normal.jpg"/>
    <hyperlink ref="V497" r:id="rId790" display="http://pbs.twimg.com/profile_images/760774125522518016/jhzjWv0i_normal.jpg"/>
    <hyperlink ref="V498" r:id="rId791" display="http://pbs.twimg.com/profile_images/760774125522518016/jhzjWv0i_normal.jpg"/>
    <hyperlink ref="V499" r:id="rId792" display="http://pbs.twimg.com/profile_images/760774125522518016/jhzjWv0i_normal.jpg"/>
    <hyperlink ref="V500" r:id="rId793" display="http://pbs.twimg.com/profile_images/760774125522518016/jhzjWv0i_normal.jpg"/>
    <hyperlink ref="V501" r:id="rId794" display="http://pbs.twimg.com/profile_images/760774125522518016/jhzjWv0i_normal.jpg"/>
    <hyperlink ref="V502" r:id="rId795" display="http://pbs.twimg.com/profile_images/760774125522518016/jhzjWv0i_normal.jpg"/>
    <hyperlink ref="V503" r:id="rId796" display="http://pbs.twimg.com/profile_images/760774125522518016/jhzjWv0i_normal.jpg"/>
    <hyperlink ref="V504" r:id="rId797" display="http://pbs.twimg.com/profile_images/760774125522518016/jhzjWv0i_normal.jpg"/>
    <hyperlink ref="V505" r:id="rId798" display="http://pbs.twimg.com/profile_images/760774125522518016/jhzjWv0i_normal.jpg"/>
    <hyperlink ref="V506" r:id="rId799" display="http://pbs.twimg.com/profile_images/760774125522518016/jhzjWv0i_normal.jpg"/>
    <hyperlink ref="V507" r:id="rId800" display="http://pbs.twimg.com/profile_images/722622196640657409/Si74pFI2_normal.jpg"/>
    <hyperlink ref="V508" r:id="rId801" display="http://pbs.twimg.com/profile_images/687928482169532416/txuTx5OV_normal.jpg"/>
    <hyperlink ref="V509" r:id="rId802" display="http://pbs.twimg.com/profile_images/882539662509830144/A_bWjgya_normal.jpg"/>
    <hyperlink ref="V510" r:id="rId803" display="http://pbs.twimg.com/profile_images/1111110094316408832/OKZqAHmU_normal.jpg"/>
    <hyperlink ref="V511" r:id="rId804" display="https://pbs.twimg.com/media/EGR1PejWwAAdWVl.jpg"/>
    <hyperlink ref="V512" r:id="rId805" display="http://pbs.twimg.com/profile_images/1080491328314712066/w5BwvUyi_normal.jpg"/>
    <hyperlink ref="V513" r:id="rId806" display="https://pbs.twimg.com/media/EGNrUvTXUAApNZ1.jpg"/>
    <hyperlink ref="V514" r:id="rId807" display="https://pbs.twimg.com/media/EGR1PejWwAAdWVl.jpg"/>
    <hyperlink ref="V515" r:id="rId808" display="https://pbs.twimg.com/media/EGXsOT5X0AAlVpW.jpg"/>
    <hyperlink ref="V516" r:id="rId809" display="http://pbs.twimg.com/profile_images/1080491328314712066/w5BwvUyi_normal.jpg"/>
    <hyperlink ref="V517" r:id="rId810" display="https://pbs.twimg.com/media/EGNrUvTXUAApNZ1.jpg"/>
    <hyperlink ref="V518" r:id="rId811" display="https://pbs.twimg.com/media/EGR1PejWwAAdWVl.jpg"/>
    <hyperlink ref="V519" r:id="rId812" display="https://pbs.twimg.com/media/EGXsOT5X0AAlVpW.jpg"/>
    <hyperlink ref="V520" r:id="rId813" display="http://pbs.twimg.com/profile_images/1080491328314712066/w5BwvUyi_normal.jpg"/>
    <hyperlink ref="V521" r:id="rId814" display="http://pbs.twimg.com/profile_images/1080491328314712066/w5BwvUyi_normal.jpg"/>
    <hyperlink ref="V522" r:id="rId815" display="http://pbs.twimg.com/profile_images/1080491328314712066/w5BwvUyi_normal.jpg"/>
    <hyperlink ref="V523" r:id="rId816" display="http://pbs.twimg.com/profile_images/1080491328314712066/w5BwvUyi_normal.jpg"/>
    <hyperlink ref="V524" r:id="rId817" display="https://pbs.twimg.com/media/EGNrUvTXUAApNZ1.jpg"/>
    <hyperlink ref="V525" r:id="rId818" display="https://pbs.twimg.com/media/EGR1PejWwAAdWVl.jpg"/>
    <hyperlink ref="V526" r:id="rId819" display="https://pbs.twimg.com/media/EGXsOT5X0AAlVpW.jpg"/>
    <hyperlink ref="V527" r:id="rId820" display="https://pbs.twimg.com/media/EGXsOT5X0AAlVpW.jpg"/>
    <hyperlink ref="V528" r:id="rId821" display="http://pbs.twimg.com/profile_images/465966833070112768/F6-U7OZf_normal.jpeg"/>
    <hyperlink ref="V529" r:id="rId822" display="http://pbs.twimg.com/profile_images/966026562809278464/hd0I-1zF_normal.jpg"/>
    <hyperlink ref="V530" r:id="rId823" display="http://pbs.twimg.com/profile_images/1143210553617321989/L0VZ1B8o_normal.jpg"/>
    <hyperlink ref="V531" r:id="rId824" display="http://pbs.twimg.com/profile_images/1143210553617321989/L0VZ1B8o_normal.jpg"/>
    <hyperlink ref="V532" r:id="rId825" display="http://pbs.twimg.com/profile_images/1055807149786439680/sQiHu-95_normal.jpg"/>
    <hyperlink ref="V533" r:id="rId826" display="http://pbs.twimg.com/profile_images/1143210553617321989/L0VZ1B8o_normal.jpg"/>
    <hyperlink ref="V534" r:id="rId827" display="http://pbs.twimg.com/profile_images/1143210553617321989/L0VZ1B8o_normal.jpg"/>
    <hyperlink ref="V535" r:id="rId828" display="http://pbs.twimg.com/profile_images/1055807149786439680/sQiHu-95_normal.jpg"/>
    <hyperlink ref="V536" r:id="rId829" display="http://pbs.twimg.com/profile_images/1143210553617321989/L0VZ1B8o_normal.jpg"/>
    <hyperlink ref="V537" r:id="rId830" display="http://pbs.twimg.com/profile_images/1143210553617321989/L0VZ1B8o_normal.jpg"/>
    <hyperlink ref="V538" r:id="rId831" display="http://pbs.twimg.com/profile_images/1055807149786439680/sQiHu-95_normal.jpg"/>
    <hyperlink ref="V539" r:id="rId832" display="https://pbs.twimg.com/ext_tw_video_thumb/1022859968142352385/pu/img/0gHeUu42XqUEV7tF.jpg"/>
    <hyperlink ref="V540" r:id="rId833" display="http://pbs.twimg.com/profile_images/699014291224027136/1C5iuqAB_normal.jpg"/>
    <hyperlink ref="V541" r:id="rId834" display="https://pbs.twimg.com/media/EGNrUvTXUAApNZ1.jpg"/>
    <hyperlink ref="V542" r:id="rId835" display="http://pbs.twimg.com/profile_images/1172523928516026375/2lArGbl3_normal.jpg"/>
    <hyperlink ref="V543" r:id="rId836" display="http://pbs.twimg.com/profile_images/1172523928516026375/2lArGbl3_normal.jpg"/>
    <hyperlink ref="V544" r:id="rId837" display="http://pbs.twimg.com/profile_images/1167068531692904450/AI_BicPf_normal.jpg"/>
    <hyperlink ref="V545" r:id="rId838" display="http://pbs.twimg.com/profile_images/977584785890660358/5pDTWl60_normal.jpg"/>
    <hyperlink ref="V546" r:id="rId839" display="http://pbs.twimg.com/profile_images/1167068531692904450/AI_BicPf_normal.jpg"/>
    <hyperlink ref="V547" r:id="rId840" display="http://pbs.twimg.com/profile_images/977584785890660358/5pDTWl60_normal.jpg"/>
    <hyperlink ref="V548" r:id="rId841" display="http://pbs.twimg.com/profile_images/1167068531692904450/AI_BicPf_normal.jpg"/>
    <hyperlink ref="V549" r:id="rId842" display="http://pbs.twimg.com/profile_images/977584785890660358/5pDTWl60_normal.jpg"/>
    <hyperlink ref="X3" r:id="rId843" display="https://twitter.com/#!/xmacex/status/1176878606682902531"/>
    <hyperlink ref="X4" r:id="rId844" display="https://twitter.com/#!/profstevek/status/1176692336648249344"/>
    <hyperlink ref="X5" r:id="rId845" display="https://twitter.com/#!/tutormentorteam/status/1176886571745861639"/>
    <hyperlink ref="X6" r:id="rId846" display="https://twitter.com/#!/tutormentorteam/status/1176887462267891712"/>
    <hyperlink ref="X7" r:id="rId847" display="https://twitter.com/#!/profstevek/status/1176692336648249344"/>
    <hyperlink ref="X8" r:id="rId848" display="https://twitter.com/#!/profstevek/status/1176692336648249344"/>
    <hyperlink ref="X9" r:id="rId849" display="https://twitter.com/#!/profstevek/status/1176692336648249344"/>
    <hyperlink ref="X10" r:id="rId850" display="https://twitter.com/#!/tutormentorteam/status/1176886571745861639"/>
    <hyperlink ref="X11" r:id="rId851" display="https://twitter.com/#!/tutormentorteam/status/1176887462267891712"/>
    <hyperlink ref="X12" r:id="rId852" display="https://twitter.com/#!/tutormentorteam/status/1176886571745861639"/>
    <hyperlink ref="X13" r:id="rId853" display="https://twitter.com/#!/tutormentorteam/status/1176886571745861639"/>
    <hyperlink ref="X14" r:id="rId854" display="https://twitter.com/#!/tutormentorteam/status/1176887462267891712"/>
    <hyperlink ref="X15" r:id="rId855" display="https://twitter.com/#!/tutormentorteam/status/1176887462267891712"/>
    <hyperlink ref="X16" r:id="rId856" display="https://twitter.com/#!/manthorp/status/1176932730556342272"/>
    <hyperlink ref="X17" r:id="rId857" display="https://twitter.com/#!/fiorellaconn/status/1176949046734401537"/>
    <hyperlink ref="X18" r:id="rId858" display="https://twitter.com/#!/fiorellaconn/status/1176949046734401537"/>
    <hyperlink ref="X19" r:id="rId859" display="https://twitter.com/#!/pollenstudio/status/1176953548489273345"/>
    <hyperlink ref="X20" r:id="rId860" display="https://twitter.com/#!/pollenstudio/status/1176953548489273345"/>
    <hyperlink ref="X21" r:id="rId861" display="https://twitter.com/#!/avopq/status/1177010368880599041"/>
    <hyperlink ref="X22" r:id="rId862" display="https://twitter.com/#!/avopq/status/1177010368880599041"/>
    <hyperlink ref="X23" r:id="rId863" display="https://twitter.com/#!/chronic0ps/status/1177034936722829313"/>
    <hyperlink ref="X24" r:id="rId864" display="https://twitter.com/#!/dendisuhubdy/status/1177114608349265921"/>
    <hyperlink ref="X25" r:id="rId865" display="https://twitter.com/#!/machine_ml/status/1177118954323623937"/>
    <hyperlink ref="X26" r:id="rId866" display="https://twitter.com/#!/machine_ml/status/1177118954323623937"/>
    <hyperlink ref="X27" r:id="rId867" display="https://twitter.com/#!/machine_ml/status/1177118954323623937"/>
    <hyperlink ref="X28" r:id="rId868" display="https://twitter.com/#!/machine_ml/status/1177118954323623937"/>
    <hyperlink ref="X29" r:id="rId869" display="https://twitter.com/#!/machine_ml/status/1177118954323623937"/>
    <hyperlink ref="X30" r:id="rId870" display="https://twitter.com/#!/machine_ml/status/1177118954323623937"/>
    <hyperlink ref="X31" r:id="rId871" display="https://twitter.com/#!/machine_ml/status/1177118954323623937"/>
    <hyperlink ref="X32" r:id="rId872" display="https://twitter.com/#!/machine_ml/status/1177118954323623937"/>
    <hyperlink ref="X33" r:id="rId873" display="https://twitter.com/#!/machine_ml/status/1177118954323623937"/>
    <hyperlink ref="X34" r:id="rId874" display="https://twitter.com/#!/machine_ml/status/1177118954323623937"/>
    <hyperlink ref="X35" r:id="rId875" display="https://twitter.com/#!/machine_ml/status/1177118954323623937"/>
    <hyperlink ref="X36" r:id="rId876" display="https://twitter.com/#!/machine_ml/status/1177118954323623937"/>
    <hyperlink ref="X37" r:id="rId877" display="https://twitter.com/#!/nullnotes/status/1177179476913983488"/>
    <hyperlink ref="X38" r:id="rId878" display="https://twitter.com/#!/supposeiam/status/1177183551160295426"/>
    <hyperlink ref="X39" r:id="rId879" display="https://twitter.com/#!/derekr0ss/status/1177247614212796416"/>
    <hyperlink ref="X40" r:id="rId880" display="https://twitter.com/#!/theosrsorg/status/1177256365099769861"/>
    <hyperlink ref="X41" r:id="rId881" display="https://twitter.com/#!/chevyputrii/status/1176721581424250881"/>
    <hyperlink ref="X42" r:id="rId882" display="https://twitter.com/#!/chevyputrii/status/1177380008756572160"/>
    <hyperlink ref="X43" r:id="rId883" display="https://twitter.com/#!/brazoli/status/1177404297182662663"/>
    <hyperlink ref="X44" r:id="rId884" display="https://twitter.com/#!/donna_close/status/1177472403867258881"/>
    <hyperlink ref="X45" r:id="rId885" display="https://twitter.com/#!/donna_close/status/1177472403867258881"/>
    <hyperlink ref="X46" r:id="rId886" display="https://twitter.com/#!/misterdanielm/status/1177480678662782976"/>
    <hyperlink ref="X47" r:id="rId887" display="https://twitter.com/#!/abell_design/status/1177488943572373504"/>
    <hyperlink ref="X48" r:id="rId888" display="https://twitter.com/#!/owen_ubd/status/1177481396773720065"/>
    <hyperlink ref="X49" r:id="rId889" display="https://twitter.com/#!/owen_ubd/status/1177642002856517633"/>
    <hyperlink ref="X50" r:id="rId890" display="https://twitter.com/#!/jon_swords/status/1177538486045483009"/>
    <hyperlink ref="X51" r:id="rId891" display="https://twitter.com/#!/owen_ubd/status/1177481396773720065"/>
    <hyperlink ref="X52" r:id="rId892" display="https://twitter.com/#!/owen_ubd/status/1177642002856517633"/>
    <hyperlink ref="X53" r:id="rId893" display="https://twitter.com/#!/jon_swords/status/1177538486045483009"/>
    <hyperlink ref="X54" r:id="rId894" display="https://twitter.com/#!/owen_ubd/status/1177481396773720065"/>
    <hyperlink ref="X55" r:id="rId895" display="https://twitter.com/#!/owen_ubd/status/1177642002856517633"/>
    <hyperlink ref="X56" r:id="rId896" display="https://twitter.com/#!/jon_swords/status/1177538486045483009"/>
    <hyperlink ref="X57" r:id="rId897" display="https://twitter.com/#!/owen_ubd/status/1177481396773720065"/>
    <hyperlink ref="X58" r:id="rId898" display="https://twitter.com/#!/owen_ubd/status/1177642002856517633"/>
    <hyperlink ref="X59" r:id="rId899" display="https://twitter.com/#!/jon_swords/status/1177538486045483009"/>
    <hyperlink ref="X60" r:id="rId900" display="https://twitter.com/#!/ravagephoto/status/1177630323124953088"/>
    <hyperlink ref="X61" r:id="rId901" display="https://twitter.com/#!/ravagephoto/status/1177630323124953088"/>
    <hyperlink ref="X62" r:id="rId902" display="https://twitter.com/#!/jon_swords/status/1177860703706910721"/>
    <hyperlink ref="X63" r:id="rId903" display="https://twitter.com/#!/sjnrth/status/1177875817034141696"/>
    <hyperlink ref="X64" r:id="rId904" display="https://twitter.com/#!/ooof/status/1177911489748856832"/>
    <hyperlink ref="X65" r:id="rId905" display="https://twitter.com/#!/kerner_gary/status/1177984041955549184"/>
    <hyperlink ref="X66" r:id="rId906" display="https://twitter.com/#!/kerner_gary/status/1177984041955549184"/>
    <hyperlink ref="X67" r:id="rId907" display="https://twitter.com/#!/bpellegr_econ/status/1178078495466897409"/>
    <hyperlink ref="X68" r:id="rId908" display="https://twitter.com/#!/cardonanl/status/1178110626016747520"/>
    <hyperlink ref="X69" r:id="rId909" display="https://twitter.com/#!/cardonanl/status/1178110626016747520"/>
    <hyperlink ref="X70" r:id="rId910" display="https://twitter.com/#!/karyprem/status/1178122020648898560"/>
    <hyperlink ref="X71" r:id="rId911" display="https://twitter.com/#!/biocomicals/status/1178311235353419776"/>
    <hyperlink ref="X72" r:id="rId912" display="https://twitter.com/#!/debienj/status/1178369469162442752"/>
    <hyperlink ref="X73" r:id="rId913" display="https://twitter.com/#!/ict690/status/1178519977353043968"/>
    <hyperlink ref="X74" r:id="rId914" display="https://twitter.com/#!/mv_pereirasilva/status/1178653664644345857"/>
    <hyperlink ref="X75" r:id="rId915" display="https://twitter.com/#!/danimallo1/status/1178688366675542017"/>
    <hyperlink ref="X76" r:id="rId916" display="https://twitter.com/#!/ifeanyidiaye/status/1178780410295267328"/>
    <hyperlink ref="X77" r:id="rId917" display="https://twitter.com/#!/ifeanyidiaye/status/1178780410295267328"/>
    <hyperlink ref="X78" r:id="rId918" display="https://twitter.com/#!/herrrul/status/1178815962914545665"/>
    <hyperlink ref="X79" r:id="rId919" display="https://twitter.com/#!/edcouniandes/status/1178825637768892417"/>
    <hyperlink ref="X80" r:id="rId920" display="https://twitter.com/#!/vezziet/status/1178837083172945920"/>
    <hyperlink ref="X81" r:id="rId921" display="https://twitter.com/#!/ialexs/status/1178863933618184194"/>
    <hyperlink ref="X82" r:id="rId922" display="https://twitter.com/#!/kitsunegari13/status/1178955869742141440"/>
    <hyperlink ref="X83" r:id="rId923" display="https://twitter.com/#!/segolenemathieu/status/1178956458303610880"/>
    <hyperlink ref="X84" r:id="rId924" display="https://twitter.com/#!/mrminiki/status/1179147558897238016"/>
    <hyperlink ref="X85" r:id="rId925" display="https://twitter.com/#!/mrminiki/status/1179147558897238016"/>
    <hyperlink ref="X86" r:id="rId926" display="https://twitter.com/#!/christinelocher/status/1179159473396600835"/>
    <hyperlink ref="X87" r:id="rId927" display="https://twitter.com/#!/christinelocher/status/1179159473396600835"/>
    <hyperlink ref="X88" r:id="rId928" display="https://twitter.com/#!/sizuma090800/status/1179300407304024065"/>
    <hyperlink ref="X89" r:id="rId929" display="https://twitter.com/#!/wietsewind/status/1177555297818349573"/>
    <hyperlink ref="X90" r:id="rId930" display="https://twitter.com/#!/smellslike9/status/1177552147866693633"/>
    <hyperlink ref="X91" r:id="rId931" display="https://twitter.com/#!/wietsewind/status/1177555297818349573"/>
    <hyperlink ref="X92" r:id="rId932" display="https://twitter.com/#!/wietsewind/status/1177555297818349573"/>
    <hyperlink ref="X93" r:id="rId933" display="https://twitter.com/#!/wietsewind/status/1177555297818349573"/>
    <hyperlink ref="X94" r:id="rId934" display="https://twitter.com/#!/smellslike9/status/1177552147866693633"/>
    <hyperlink ref="X95" r:id="rId935" display="https://twitter.com/#!/smellslike9/status/1179356797754322944"/>
    <hyperlink ref="X96" r:id="rId936" display="https://twitter.com/#!/smellslike9/status/1179356797754322944"/>
    <hyperlink ref="X97" r:id="rId937" display="https://twitter.com/#!/smellslike9/status/1179356797754322944"/>
    <hyperlink ref="X98" r:id="rId938" display="https://twitter.com/#!/smellslike9/status/1179356797754322944"/>
    <hyperlink ref="X99" r:id="rId939" display="https://twitter.com/#!/smellslike9/status/1177552147866693633"/>
    <hyperlink ref="X100" r:id="rId940" display="https://twitter.com/#!/smellslike9/status/1177552147866693633"/>
    <hyperlink ref="X101" r:id="rId941" display="https://twitter.com/#!/smellslike9/status/1179356797754322944"/>
    <hyperlink ref="X102" r:id="rId942" display="https://twitter.com/#!/laloumo/status/1179369218388742144"/>
    <hyperlink ref="X103" r:id="rId943" display="https://twitter.com/#!/bahs/status/1177517627645677568"/>
    <hyperlink ref="X104" r:id="rId944" display="https://twitter.com/#!/bahs/status/1179371803791286272"/>
    <hyperlink ref="X105" r:id="rId945" display="https://twitter.com/#!/scott_bot/status/1179413331226046464"/>
    <hyperlink ref="X106" r:id="rId946" display="https://twitter.com/#!/tinkeringhuman/status/1179404223861186560"/>
    <hyperlink ref="X107" r:id="rId947" display="https://twitter.com/#!/scott_bot/status/1179413331226046464"/>
    <hyperlink ref="X108" r:id="rId948" display="https://twitter.com/#!/scott_bot/status/1179413467587067905"/>
    <hyperlink ref="X109" r:id="rId949" display="https://twitter.com/#!/kalanicraig/status/1179417496711041030"/>
    <hyperlink ref="X110" r:id="rId950" display="https://twitter.com/#!/kalanicraig/status/1179417496711041030"/>
    <hyperlink ref="X111" r:id="rId951" display="https://twitter.com/#!/rstatstweet/status/1179496369473675264"/>
    <hyperlink ref="X112" r:id="rId952" display="https://twitter.com/#!/rstatstweet/status/1179496369473675264"/>
    <hyperlink ref="X113" r:id="rId953" display="https://twitter.com/#!/gdeandajauregui/status/1179496227446108160"/>
    <hyperlink ref="X114" r:id="rId954" display="https://twitter.com/#!/ruydg/status/1179499806944894982"/>
    <hyperlink ref="X115" r:id="rId955" display="https://twitter.com/#!/gdeandajauregui/status/1179496227446108160"/>
    <hyperlink ref="X116" r:id="rId956" display="https://twitter.com/#!/gdeandajauregui/status/1179496227446108160"/>
    <hyperlink ref="X117" r:id="rId957" display="https://twitter.com/#!/ruydg/status/1179499806944894982"/>
    <hyperlink ref="X118" r:id="rId958" display="https://twitter.com/#!/ruydg/status/1179499806944894982"/>
    <hyperlink ref="X119" r:id="rId959" display="https://twitter.com/#!/ariful7079/status/1179510912849305600"/>
    <hyperlink ref="X120" r:id="rId960" display="https://twitter.com/#!/ariful7079/status/1179510912849305600"/>
    <hyperlink ref="X121" r:id="rId961" display="https://twitter.com/#!/fadlan_anam/status/1177829019015770113"/>
    <hyperlink ref="X122" r:id="rId962" display="https://twitter.com/#!/fadlan_anam/status/1177829019015770113"/>
    <hyperlink ref="X123" r:id="rId963" display="https://twitter.com/#!/fadlan_anam/status/1177829019015770113"/>
    <hyperlink ref="X124" r:id="rId964" display="https://twitter.com/#!/fadlan_anam/status/1177829019015770113"/>
    <hyperlink ref="X125" r:id="rId965" display="https://twitter.com/#!/fadlan_anam/status/1177829019015770113"/>
    <hyperlink ref="X126" r:id="rId966" display="https://twitter.com/#!/fadlan_anam/status/1179512939360817152"/>
    <hyperlink ref="X127" r:id="rId967" display="https://twitter.com/#!/fadlan_anam/status/1179512939360817152"/>
    <hyperlink ref="X128" r:id="rId968" display="https://twitter.com/#!/fadlan_anam/status/1179512939360817152"/>
    <hyperlink ref="X129" r:id="rId969" display="https://twitter.com/#!/fadlan_anam/status/1179512939360817152"/>
    <hyperlink ref="X130" r:id="rId970" display="https://twitter.com/#!/tillgrallert/status/1179522880306061313"/>
    <hyperlink ref="X131" r:id="rId971" display="https://twitter.com/#!/tillgrallert/status/1179522880306061313"/>
    <hyperlink ref="X132" r:id="rId972" display="https://twitter.com/#!/digtalhumanatee/status/1179537263610470401"/>
    <hyperlink ref="X133" r:id="rId973" display="https://twitter.com/#!/scott_bot/status/1179393236479234049"/>
    <hyperlink ref="X134" r:id="rId974" display="https://twitter.com/#!/electricarchaeo/status/1179556052767006725"/>
    <hyperlink ref="X135" r:id="rId975" display="https://twitter.com/#!/boogheta/status/1179446921049575424"/>
    <hyperlink ref="X136" r:id="rId976" display="https://twitter.com/#!/boogheta/status/1179446921049575424"/>
    <hyperlink ref="X137" r:id="rId977" display="https://twitter.com/#!/boogheta/status/1179446921049575424"/>
    <hyperlink ref="X138" r:id="rId978" display="https://twitter.com/#!/jacomyma/status/1179449395777085440"/>
    <hyperlink ref="X139" r:id="rId979" display="https://twitter.com/#!/jacomyma/status/1179472313252745217"/>
    <hyperlink ref="X140" r:id="rId980" display="https://twitter.com/#!/amarlakel/status/1179470010948947970"/>
    <hyperlink ref="X141" r:id="rId981" display="https://twitter.com/#!/amarlakel/status/1179624070654115840"/>
    <hyperlink ref="X142" r:id="rId982" display="https://twitter.com/#!/jacomyma/status/1179449395777085440"/>
    <hyperlink ref="X143" r:id="rId983" display="https://twitter.com/#!/jacomyma/status/1179472313252745217"/>
    <hyperlink ref="X144" r:id="rId984" display="https://twitter.com/#!/amarlakel/status/1179440052004368388"/>
    <hyperlink ref="X145" r:id="rId985" display="https://twitter.com/#!/amarlakel/status/1179440052004368388"/>
    <hyperlink ref="X146" r:id="rId986" display="https://twitter.com/#!/amarlakel/status/1179470010948947970"/>
    <hyperlink ref="X147" r:id="rId987" display="https://twitter.com/#!/amarlakel/status/1179470010948947970"/>
    <hyperlink ref="X148" r:id="rId988" display="https://twitter.com/#!/amarlakel/status/1179624070654115840"/>
    <hyperlink ref="X149" r:id="rId989" display="https://twitter.com/#!/amarlakel/status/1179624070654115840"/>
    <hyperlink ref="X150" r:id="rId990" display="https://twitter.com/#!/nicolas_hu/status/1179663797553942528"/>
    <hyperlink ref="X151" r:id="rId991" display="https://twitter.com/#!/reisoduke/status/1179666374379081729"/>
    <hyperlink ref="X152" r:id="rId992" display="https://twitter.com/#!/g_sylvestre/status/1170983680585523200"/>
    <hyperlink ref="X153" r:id="rId993" display="https://twitter.com/#!/g_sylvestre/status/1179357384080314368"/>
    <hyperlink ref="X154" r:id="rId994" display="https://twitter.com/#!/competencerh2/status/1179686617646342144"/>
    <hyperlink ref="X155" r:id="rId995" display="https://twitter.com/#!/g_sylvestre/status/1170983680585523200"/>
    <hyperlink ref="X156" r:id="rId996" display="https://twitter.com/#!/g_sylvestre/status/1179357384080314368"/>
    <hyperlink ref="X157" r:id="rId997" display="https://twitter.com/#!/competencerh2/status/1179686493629100032"/>
    <hyperlink ref="X158" r:id="rId998" display="https://twitter.com/#!/competencerh2/status/1179686617646342144"/>
    <hyperlink ref="X159" r:id="rId999" display="https://twitter.com/#!/alexpinto83/status/1179760346002788353"/>
    <hyperlink ref="X160" r:id="rId1000" display="https://twitter.com/#!/nathalie_pe/status/1179760599762386945"/>
    <hyperlink ref="X161" r:id="rId1001" display="https://twitter.com/#!/nathalie_pe/status/1179760599762386945"/>
    <hyperlink ref="X162" r:id="rId1002" display="https://twitter.com/#!/soychicka/status/906254599849476101"/>
    <hyperlink ref="X163" r:id="rId1003" display="https://twitter.com/#!/mayirmamay14/status/1179833129441353728"/>
    <hyperlink ref="X164" r:id="rId1004" display="https://twitter.com/#!/mayirmamay14/status/1179833129441353728"/>
    <hyperlink ref="X165" r:id="rId1005" display="https://twitter.com/#!/ethejournal/status/1180030056476872705"/>
    <hyperlink ref="X166" r:id="rId1006" display="https://twitter.com/#!/ethejournal/status/1180030056476872705"/>
    <hyperlink ref="X167" r:id="rId1007" display="https://twitter.com/#!/ethejournal/status/1180030056476872705"/>
    <hyperlink ref="X168" r:id="rId1008" display="https://twitter.com/#!/ethejournal/status/1180030056476872705"/>
    <hyperlink ref="X169" r:id="rId1009" display="https://twitter.com/#!/dl_research/status/1180033412737970176"/>
    <hyperlink ref="X170" r:id="rId1010" display="https://twitter.com/#!/jimmypashley/status/1180084697033932800"/>
    <hyperlink ref="X171" r:id="rId1011" display="https://twitter.com/#!/iottogether/status/1180305147580370944"/>
    <hyperlink ref="X172" r:id="rId1012" display="https://twitter.com/#!/iottogether/status/1180305147580370944"/>
    <hyperlink ref="X173" r:id="rId1013" display="https://twitter.com/#!/iottogether/status/1180305147580370944"/>
    <hyperlink ref="X174" r:id="rId1014" display="https://twitter.com/#!/iottogether/status/1180305147580370944"/>
    <hyperlink ref="X175" r:id="rId1015" display="https://twitter.com/#!/iottogether/status/1180305147580370944"/>
    <hyperlink ref="X176" r:id="rId1016" display="https://twitter.com/#!/iottogether/status/1180305147580370944"/>
    <hyperlink ref="X177" r:id="rId1017" display="https://twitter.com/#!/iottogether/status/1180305147580370944"/>
    <hyperlink ref="X178" r:id="rId1018" display="https://twitter.com/#!/iottogether/status/1180305147580370944"/>
    <hyperlink ref="X179" r:id="rId1019" display="https://twitter.com/#!/outstandjing/status/1180361232663994368"/>
    <hyperlink ref="X180" r:id="rId1020" display="https://twitter.com/#!/outstandjing/status/1180361232663994368"/>
    <hyperlink ref="X181" r:id="rId1021" display="https://twitter.com/#!/brookskaiser/status/1180380929577095168"/>
    <hyperlink ref="X182" r:id="rId1022" display="https://twitter.com/#!/brookskaiser/status/1180380929577095168"/>
    <hyperlink ref="X183" r:id="rId1023" display="https://twitter.com/#!/sbonet/status/1180398890778017792"/>
    <hyperlink ref="X184" r:id="rId1024" display="https://twitter.com/#!/dylanjfoster/status/1180505575953559552"/>
    <hyperlink ref="X185" r:id="rId1025" display="https://twitter.com/#!/dylanjfoster/status/1180505597990453248"/>
    <hyperlink ref="X186" r:id="rId1026" display="https://twitter.com/#!/socioviznet/status/1177826889009905664"/>
    <hyperlink ref="X187" r:id="rId1027" display="https://twitter.com/#!/mihkal/status/1177509737820127235"/>
    <hyperlink ref="X188" r:id="rId1028" display="https://twitter.com/#!/socioviznet/status/1177826889009905664"/>
    <hyperlink ref="X189" r:id="rId1029" display="https://twitter.com/#!/socioviznet/status/1177826889009905664"/>
    <hyperlink ref="X190" r:id="rId1030" display="https://twitter.com/#!/socioviznet/status/1177826889009905664"/>
    <hyperlink ref="X191" r:id="rId1031" display="https://twitter.com/#!/mihkal/status/1177509737820127235"/>
    <hyperlink ref="X192" r:id="rId1032" display="https://twitter.com/#!/acheca7/status/1179552802638565376"/>
    <hyperlink ref="X193" r:id="rId1033" display="https://twitter.com/#!/acheca7/status/1180651131279687683"/>
    <hyperlink ref="X194" r:id="rId1034" display="https://twitter.com/#!/rya_ryzuka/status/1180671147123232768"/>
    <hyperlink ref="X195" r:id="rId1035" display="https://twitter.com/#!/kemp_ebooks/status/1180821082963693568"/>
    <hyperlink ref="X196" r:id="rId1036" display="https://twitter.com/#!/gutewebsites/status/1180921745718611969"/>
    <hyperlink ref="X197" r:id="rId1037" display="https://twitter.com/#!/gutewebsites/status/1180921745718611969"/>
    <hyperlink ref="X198" r:id="rId1038" display="https://twitter.com/#!/omo_west12/status/1180923411981316104"/>
    <hyperlink ref="X199" r:id="rId1039" display="https://twitter.com/#!/omo_west12/status/1180923411981316104"/>
    <hyperlink ref="X200" r:id="rId1040" display="https://twitter.com/#!/henrimorrgh/status/1180927940596555777"/>
    <hyperlink ref="X201" r:id="rId1041" display="https://twitter.com/#!/henrimorrgh/status/1180927940596555777"/>
    <hyperlink ref="X202" r:id="rId1042" display="https://twitter.com/#!/levyunipap/status/1180938630610767874"/>
    <hyperlink ref="X203" r:id="rId1043" display="https://twitter.com/#!/levyunipap/status/1180938630610767874"/>
    <hyperlink ref="X204" r:id="rId1044" display="https://twitter.com/#!/f_depmann26/status/1180950238611140610"/>
    <hyperlink ref="X205" r:id="rId1045" display="https://twitter.com/#!/f_depmann26/status/1180950238611140610"/>
    <hyperlink ref="X206" r:id="rId1046" display="https://twitter.com/#!/roxmix/status/1181026377807679488"/>
    <hyperlink ref="X207" r:id="rId1047" display="https://twitter.com/#!/brondickson/status/1181030298118606849"/>
    <hyperlink ref="X208" r:id="rId1048" display="https://twitter.com/#!/brondickson/status/1181030298118606849"/>
    <hyperlink ref="X209" r:id="rId1049" display="https://twitter.com/#!/brondickson/status/1181030298118606849"/>
    <hyperlink ref="X210" r:id="rId1050" display="https://twitter.com/#!/brondickson/status/1181030298118606849"/>
    <hyperlink ref="X211" r:id="rId1051" display="https://twitter.com/#!/brondickson/status/1181030363683901440"/>
    <hyperlink ref="X212" r:id="rId1052" display="https://twitter.com/#!/brondickson/status/1181030363683901440"/>
    <hyperlink ref="X213" r:id="rId1053" display="https://twitter.com/#!/brondickson/status/1181030363683901440"/>
    <hyperlink ref="X214" r:id="rId1054" display="https://twitter.com/#!/netwarsystem/status/1177908041099857921"/>
    <hyperlink ref="X215" r:id="rId1055" display="https://twitter.com/#!/netwarsystem/status/1177908041099857921"/>
    <hyperlink ref="X216" r:id="rId1056" display="https://twitter.com/#!/netwarsystem/status/1181031316294262786"/>
    <hyperlink ref="X217" r:id="rId1057" display="https://twitter.com/#!/netwarsystem/status/1181029315724509184"/>
    <hyperlink ref="X218" r:id="rId1058" display="https://twitter.com/#!/netwarsystem/status/1181031254457606147"/>
    <hyperlink ref="X219" r:id="rId1059" display="https://twitter.com/#!/netwarsystem/status/1181031316294262786"/>
    <hyperlink ref="X220" r:id="rId1060" display="https://twitter.com/#!/netwarsystem/status/1181026965655916544"/>
    <hyperlink ref="X221" r:id="rId1061" display="https://twitter.com/#!/netwarsystem/status/1181029315724509184"/>
    <hyperlink ref="X222" r:id="rId1062" display="https://twitter.com/#!/netwarsystem/status/1181031254457606147"/>
    <hyperlink ref="X223" r:id="rId1063" display="https://twitter.com/#!/netwarsystem/status/1181031316294262786"/>
    <hyperlink ref="X224" r:id="rId1064" display="https://twitter.com/#!/damien_liccia/status/1181115451423768579"/>
    <hyperlink ref="X225" r:id="rId1065" display="https://twitter.com/#!/svtux/status/1180786866620178432"/>
    <hyperlink ref="X226" r:id="rId1066" display="https://twitter.com/#!/svtux/status/1180786866620178432"/>
    <hyperlink ref="X227" r:id="rId1067" display="https://twitter.com/#!/petitpixel29/status/1180766590658371584"/>
    <hyperlink ref="X228" r:id="rId1068" display="https://twitter.com/#!/petitpixel29/status/1180776452112965632"/>
    <hyperlink ref="X229" r:id="rId1069" display="https://twitter.com/#!/petitpixel29/status/1181141694831628288"/>
    <hyperlink ref="X230" r:id="rId1070" display="https://twitter.com/#!/grandjeanmartin/status/1181140262527086592"/>
    <hyperlink ref="X231" r:id="rId1071" display="https://twitter.com/#!/grandjeanmartin/status/1181147113746509824"/>
    <hyperlink ref="X232" r:id="rId1072" display="https://twitter.com/#!/petitpixel29/status/1180766590658371584"/>
    <hyperlink ref="X233" r:id="rId1073" display="https://twitter.com/#!/petitpixel29/status/1180776452112965632"/>
    <hyperlink ref="X234" r:id="rId1074" display="https://twitter.com/#!/petitpixel29/status/1181141694831628288"/>
    <hyperlink ref="X235" r:id="rId1075" display="https://twitter.com/#!/grandjeanmartin/status/1181139783676039169"/>
    <hyperlink ref="X236" r:id="rId1076" display="https://twitter.com/#!/grandjeanmartin/status/1181140262527086592"/>
    <hyperlink ref="X237" r:id="rId1077" display="https://twitter.com/#!/grandjeanmartin/status/1181147113746509824"/>
    <hyperlink ref="X238" r:id="rId1078" display="https://twitter.com/#!/petitpixel29/status/1181141694831628288"/>
    <hyperlink ref="X239" r:id="rId1079" display="https://twitter.com/#!/petitpixel29/status/1181141694831628288"/>
    <hyperlink ref="X240" r:id="rId1080" display="https://twitter.com/#!/grandjeanmartin/status/1181139783676039169"/>
    <hyperlink ref="X241" r:id="rId1081" display="https://twitter.com/#!/grandjeanmartin/status/1181140262527086592"/>
    <hyperlink ref="X242" r:id="rId1082" display="https://twitter.com/#!/grandjeanmartin/status/1181147113746509824"/>
    <hyperlink ref="X243" r:id="rId1083" display="https://twitter.com/#!/grandjeanmartin/status/1181139783676039169"/>
    <hyperlink ref="X244" r:id="rId1084" display="https://twitter.com/#!/grandjeanmartin/status/1181140262527086592"/>
    <hyperlink ref="X245" r:id="rId1085" display="https://twitter.com/#!/grandjeanmartin/status/1181147113746509824"/>
    <hyperlink ref="X246" r:id="rId1086" display="https://twitter.com/#!/milaniolivera/status/1181152965924667393"/>
    <hyperlink ref="X247" r:id="rId1087" display="https://twitter.com/#!/milaniolivera/status/1181152965924667393"/>
    <hyperlink ref="X248" r:id="rId1088" display="https://twitter.com/#!/mikaeldewabrata/status/1181156307404914688"/>
    <hyperlink ref="X249" r:id="rId1089" display="https://twitter.com/#!/mikaeldewabrata/status/1181156307404914688"/>
    <hyperlink ref="X250" r:id="rId1090" display="https://twitter.com/#!/newdesignkievua/status/1181178167010181122"/>
    <hyperlink ref="X251" r:id="rId1091" display="https://twitter.com/#!/newdesignkievua/status/1181178167010181122"/>
    <hyperlink ref="X252" r:id="rId1092" display="https://twitter.com/#!/andrea_moro/status/1181192714848735232"/>
    <hyperlink ref="X253" r:id="rId1093" display="https://twitter.com/#!/andrea_moro/status/1181192714848735232"/>
    <hyperlink ref="X254" r:id="rId1094" display="https://twitter.com/#!/andrea_moro/status/1181192714848735232"/>
    <hyperlink ref="X255" r:id="rId1095" display="https://twitter.com/#!/andrea_moro/status/1181192714848735232"/>
    <hyperlink ref="X256" r:id="rId1096" display="https://twitter.com/#!/andrea_moro/status/1181192714848735232"/>
    <hyperlink ref="X257" r:id="rId1097" display="https://twitter.com/#!/agephipopart/status/1181204659500924928"/>
    <hyperlink ref="X258" r:id="rId1098" display="https://twitter.com/#!/agephipopart/status/1181204659500924928"/>
    <hyperlink ref="X259" r:id="rId1099" display="https://twitter.com/#!/mario_angst_sci/status/1181226948393160705"/>
    <hyperlink ref="X260" r:id="rId1100" display="https://twitter.com/#!/mario_angst_sci/status/1181226948393160705"/>
    <hyperlink ref="X261" r:id="rId1101" display="https://twitter.com/#!/nohemidecampos/status/1181232514792394753"/>
    <hyperlink ref="X262" r:id="rId1102" display="https://twitter.com/#!/nohemidecampos/status/1181232514792394753"/>
    <hyperlink ref="X263" r:id="rId1103" display="https://twitter.com/#!/docassar/status/1180304489124958208"/>
    <hyperlink ref="X264" r:id="rId1104" display="https://twitter.com/#!/docassar/status/1180304541834723328"/>
    <hyperlink ref="X265" r:id="rId1105" display="https://twitter.com/#!/docassar/status/1181244082322051072"/>
    <hyperlink ref="X266" r:id="rId1106" display="https://twitter.com/#!/docassar/status/1181244129323487234"/>
    <hyperlink ref="X267" r:id="rId1107" display="https://twitter.com/#!/docassar/status/1176911408988119041"/>
    <hyperlink ref="X268" r:id="rId1108" display="https://twitter.com/#!/docassar/status/1179411612089946113"/>
    <hyperlink ref="X269" r:id="rId1109" display="https://twitter.com/#!/chidambara09/status/1176914370669924352"/>
    <hyperlink ref="X270" r:id="rId1110" display="https://twitter.com/#!/docassar/status/1176911408988119041"/>
    <hyperlink ref="X271" r:id="rId1111" display="https://twitter.com/#!/docassar/status/1179411612089946113"/>
    <hyperlink ref="X272" r:id="rId1112" display="https://twitter.com/#!/chidambara09/status/1176914370669924352"/>
    <hyperlink ref="X273" r:id="rId1113" display="https://twitter.com/#!/likely75463987/status/1176925149054025729"/>
    <hyperlink ref="X274" r:id="rId1114" display="https://twitter.com/#!/docassar/status/1176911408988119041"/>
    <hyperlink ref="X275" r:id="rId1115" display="https://twitter.com/#!/docassar/status/1179411612089946113"/>
    <hyperlink ref="X276" r:id="rId1116" display="https://twitter.com/#!/chidambara09/status/1176913037116076032"/>
    <hyperlink ref="X277" r:id="rId1117" display="https://twitter.com/#!/chidambara09/status/1176914370669924352"/>
    <hyperlink ref="X278" r:id="rId1118" display="https://twitter.com/#!/likely75463987/status/1176925149054025729"/>
    <hyperlink ref="X279" r:id="rId1119" display="https://twitter.com/#!/docassar/status/1176911408988119041"/>
    <hyperlink ref="X280" r:id="rId1120" display="https://twitter.com/#!/docassar/status/1179411612089946113"/>
    <hyperlink ref="X281" r:id="rId1121" display="https://twitter.com/#!/chidambara09/status/1176913037116076032"/>
    <hyperlink ref="X282" r:id="rId1122" display="https://twitter.com/#!/chidambara09/status/1176914370669924352"/>
    <hyperlink ref="X283" r:id="rId1123" display="https://twitter.com/#!/bendobrown/status/1168897475840827396"/>
    <hyperlink ref="X284" r:id="rId1124" display="https://twitter.com/#!/bendobrown/status/1168897494664847362"/>
    <hyperlink ref="X285" r:id="rId1125" display="https://twitter.com/#!/likely75463987/status/1176925149054025729"/>
    <hyperlink ref="X286" r:id="rId1126" display="https://twitter.com/#!/docassar/status/1176911408988119041"/>
    <hyperlink ref="X287" r:id="rId1127" display="https://twitter.com/#!/docassar/status/1179411612089946113"/>
    <hyperlink ref="X288" r:id="rId1128" display="https://twitter.com/#!/chidambara09/status/1176913037116076032"/>
    <hyperlink ref="X289" r:id="rId1129" display="https://twitter.com/#!/chidambara09/status/1176914370669924352"/>
    <hyperlink ref="X290" r:id="rId1130" display="https://twitter.com/#!/pd_mobileapps/status/1177106645815459840"/>
    <hyperlink ref="X291" r:id="rId1131" display="https://twitter.com/#!/chidambara09/status/1177118038337835008"/>
    <hyperlink ref="X292" r:id="rId1132" display="https://twitter.com/#!/pd_mobileapps/status/1177106645815459840"/>
    <hyperlink ref="X293" r:id="rId1133" display="https://twitter.com/#!/chidambara09/status/1177118038337835008"/>
    <hyperlink ref="X294" r:id="rId1134" display="https://twitter.com/#!/pd_mobileapps/status/1177106645815459840"/>
    <hyperlink ref="X295" r:id="rId1135" display="https://twitter.com/#!/chidambara09/status/1177118038337835008"/>
    <hyperlink ref="X296" r:id="rId1136" display="https://twitter.com/#!/pd_mobileapps/status/1177106645815459840"/>
    <hyperlink ref="X297" r:id="rId1137" display="https://twitter.com/#!/gamergeeknews/status/1177121383446454272"/>
    <hyperlink ref="X298" r:id="rId1138" display="https://twitter.com/#!/chidambara09/status/1177117078639144960"/>
    <hyperlink ref="X299" r:id="rId1139" display="https://twitter.com/#!/chidambara09/status/1177118038337835008"/>
    <hyperlink ref="X300" r:id="rId1140" display="https://twitter.com/#!/pd_mobileapps/status/1177106645815459840"/>
    <hyperlink ref="X301" r:id="rId1141" display="https://twitter.com/#!/pd_mobileapps/status/1177106645815459840"/>
    <hyperlink ref="X302" r:id="rId1142" display="https://twitter.com/#!/pd_mobileapps/status/1177106645815459840"/>
    <hyperlink ref="X303" r:id="rId1143" display="https://twitter.com/#!/pd_mobileapps/status/1177106645815459840"/>
    <hyperlink ref="X304" r:id="rId1144" display="https://twitter.com/#!/pd_mobileapps/status/1177106645815459840"/>
    <hyperlink ref="X305" r:id="rId1145" display="https://twitter.com/#!/pd_mobileapps/status/1177106645815459840"/>
    <hyperlink ref="X306" r:id="rId1146" display="https://twitter.com/#!/pd_mobileapps/status/1177106645815459840"/>
    <hyperlink ref="X307" r:id="rId1147" display="https://twitter.com/#!/gamergeeknews/status/1177121383446454272"/>
    <hyperlink ref="X308" r:id="rId1148" display="https://twitter.com/#!/chidambara09/status/1177117078639144960"/>
    <hyperlink ref="X309" r:id="rId1149" display="https://twitter.com/#!/chidambara09/status/1177118038337835008"/>
    <hyperlink ref="X310" r:id="rId1150" display="https://twitter.com/#!/chidambara09/status/1180313557658849282"/>
    <hyperlink ref="X311" r:id="rId1151" display="https://twitter.com/#!/gamergeeknews/status/1177121383446454272"/>
    <hyperlink ref="X312" r:id="rId1152" display="https://twitter.com/#!/gamergeeknews/status/1177121383446454272"/>
    <hyperlink ref="X313" r:id="rId1153" display="https://twitter.com/#!/gamergeeknews/status/1177121383446454272"/>
    <hyperlink ref="X314" r:id="rId1154" display="https://twitter.com/#!/gamergeeknews/status/1177121383446454272"/>
    <hyperlink ref="X315" r:id="rId1155" display="https://twitter.com/#!/gamergeeknews/status/1177121383446454272"/>
    <hyperlink ref="X316" r:id="rId1156" display="https://twitter.com/#!/chidambara09/status/1177118038337835008"/>
    <hyperlink ref="X317" r:id="rId1157" display="https://twitter.com/#!/chidambara09/status/1180313557658849282"/>
    <hyperlink ref="X318" r:id="rId1158" display="https://twitter.com/#!/chidambara09/status/1180313557658849282"/>
    <hyperlink ref="X319" r:id="rId1159" display="https://twitter.com/#!/chidambara09/status/1180313557658849282"/>
    <hyperlink ref="X320" r:id="rId1160" display="https://twitter.com/#!/chidambara09/status/1180313557658849282"/>
    <hyperlink ref="X321" r:id="rId1161" display="https://twitter.com/#!/chidambara09/status/1180313557658849282"/>
    <hyperlink ref="X322" r:id="rId1162" display="https://twitter.com/#!/chidambara09/status/1180313557658849282"/>
    <hyperlink ref="X323" r:id="rId1163" display="https://twitter.com/#!/likely75463987/status/1176925149054025729"/>
    <hyperlink ref="X324" r:id="rId1164" display="https://twitter.com/#!/likely75463987/status/1176925149054025729"/>
    <hyperlink ref="X325" r:id="rId1165" display="https://twitter.com/#!/likely75463987/status/1176925149054025729"/>
    <hyperlink ref="X326" r:id="rId1166" display="https://twitter.com/#!/likely75463987/status/1176925149054025729"/>
    <hyperlink ref="X327" r:id="rId1167" display="https://twitter.com/#!/likely75463987/status/1176925149054025729"/>
    <hyperlink ref="X328" r:id="rId1168" display="https://twitter.com/#!/likely75463987/status/1180579551639851008"/>
    <hyperlink ref="X329" r:id="rId1169" display="https://twitter.com/#!/likely75463987/status/1180579551639851008"/>
    <hyperlink ref="X330" r:id="rId1170" display="https://twitter.com/#!/likely75463987/status/1180579551639851008"/>
    <hyperlink ref="X331" r:id="rId1171" display="https://twitter.com/#!/likely75463987/status/1180579551639851008"/>
    <hyperlink ref="X332" r:id="rId1172" display="https://twitter.com/#!/likely75463987/status/1180579551639851008"/>
    <hyperlink ref="X333" r:id="rId1173" display="https://twitter.com/#!/likely75463987/status/1180579551639851008"/>
    <hyperlink ref="X334" r:id="rId1174" display="https://twitter.com/#!/likely75463987/status/1180579551639851008"/>
    <hyperlink ref="X335" r:id="rId1175" display="https://twitter.com/#!/likely75463987/status/1180579551639851008"/>
    <hyperlink ref="X336" r:id="rId1176" display="https://twitter.com/#!/chidambara09/status/1180313557658849282"/>
    <hyperlink ref="X337" r:id="rId1177" display="https://twitter.com/#!/chidambara09/status/1181062825814319104"/>
    <hyperlink ref="X338" r:id="rId1178" display="https://twitter.com/#!/docassar/status/1181011136482828289"/>
    <hyperlink ref="X339" r:id="rId1179" display="https://twitter.com/#!/chidambara09/status/1181065785134829569"/>
    <hyperlink ref="X340" r:id="rId1180" display="https://twitter.com/#!/docassar/status/1181011136482828289"/>
    <hyperlink ref="X341" r:id="rId1181" display="https://twitter.com/#!/chidambara09/status/1181065785134829569"/>
    <hyperlink ref="X342" r:id="rId1182" display="https://twitter.com/#!/docassar/status/1181011136482828289"/>
    <hyperlink ref="X343" r:id="rId1183" display="https://twitter.com/#!/chidambara09/status/1181065785134829569"/>
    <hyperlink ref="X344" r:id="rId1184" display="https://twitter.com/#!/docassar/status/1181011136482828289"/>
    <hyperlink ref="X345" r:id="rId1185" display="https://twitter.com/#!/chidambara09/status/1177118038337835008"/>
    <hyperlink ref="X346" r:id="rId1186" display="https://twitter.com/#!/chidambara09/status/1181065785134829569"/>
    <hyperlink ref="X347" r:id="rId1187" display="https://twitter.com/#!/docassar/status/1181011136482828289"/>
    <hyperlink ref="X348" r:id="rId1188" display="https://twitter.com/#!/chidambara09/status/1177117078639144960"/>
    <hyperlink ref="X349" r:id="rId1189" display="https://twitter.com/#!/chidambara09/status/1177118038337835008"/>
    <hyperlink ref="X350" r:id="rId1190" display="https://twitter.com/#!/chidambara09/status/1181062825814319104"/>
    <hyperlink ref="X351" r:id="rId1191" display="https://twitter.com/#!/chidambara09/status/1181065785134829569"/>
    <hyperlink ref="X352" r:id="rId1192" display="https://twitter.com/#!/chidambara09/status/1180311779898904576"/>
    <hyperlink ref="X353" r:id="rId1193" display="https://twitter.com/#!/chidambara09/status/1180311791546454016"/>
    <hyperlink ref="X354" r:id="rId1194" display="https://twitter.com/#!/chidambara09/status/1181250722110664704"/>
    <hyperlink ref="X355" r:id="rId1195" display="https://twitter.com/#!/chidambara09/status/1181250743384199168"/>
    <hyperlink ref="X356" r:id="rId1196" display="https://twitter.com/#!/chidambara09/status/1181250755375714305"/>
    <hyperlink ref="X357" r:id="rId1197" display="https://twitter.com/#!/mihkal/status/1177509737820127235"/>
    <hyperlink ref="X358" r:id="rId1198" display="https://twitter.com/#!/mihkal/status/1180538386039353344"/>
    <hyperlink ref="X359" r:id="rId1199" display="https://twitter.com/#!/docassar/status/1181011136482828289"/>
    <hyperlink ref="X360" r:id="rId1200" display="https://twitter.com/#!/chidambara09/status/1176914370669924352"/>
    <hyperlink ref="X361" r:id="rId1201" display="https://twitter.com/#!/chidambara09/status/1177117078639144960"/>
    <hyperlink ref="X362" r:id="rId1202" display="https://twitter.com/#!/chidambara09/status/1177118038337835008"/>
    <hyperlink ref="X363" r:id="rId1203" display="https://twitter.com/#!/chidambara09/status/1181062825814319104"/>
    <hyperlink ref="X364" r:id="rId1204" display="https://twitter.com/#!/chidambara09/status/1181065785134829569"/>
    <hyperlink ref="X365" r:id="rId1205" display="https://twitter.com/#!/chidambara09/status/1181251598015549440"/>
    <hyperlink ref="X366" r:id="rId1206" display="https://twitter.com/#!/owen_ubd/status/1177481396773720065"/>
    <hyperlink ref="X367" r:id="rId1207" display="https://twitter.com/#!/owen_ubd/status/1177481396773720065"/>
    <hyperlink ref="X368" r:id="rId1208" display="https://twitter.com/#!/owen_ubd/status/1177642002856517633"/>
    <hyperlink ref="X369" r:id="rId1209" display="https://twitter.com/#!/owen_ubd/status/1177642002856517633"/>
    <hyperlink ref="X370" r:id="rId1210" display="https://twitter.com/#!/jon_swords/status/1177538486045483009"/>
    <hyperlink ref="X371" r:id="rId1211" display="https://twitter.com/#!/docassar/status/1179572387685261312"/>
    <hyperlink ref="X372" r:id="rId1212" display="https://twitter.com/#!/docassar/status/1180304489124958208"/>
    <hyperlink ref="X373" r:id="rId1213" display="https://twitter.com/#!/docassar/status/1180304541834723328"/>
    <hyperlink ref="X374" r:id="rId1214" display="https://twitter.com/#!/docassar/status/1181244033999523846"/>
    <hyperlink ref="X375" r:id="rId1215" display="https://twitter.com/#!/docassar/status/1181244082322051072"/>
    <hyperlink ref="X376" r:id="rId1216" display="https://twitter.com/#!/docassar/status/1181244129323487234"/>
    <hyperlink ref="X377" r:id="rId1217" display="https://twitter.com/#!/chidambara09/status/1181251598015549440"/>
    <hyperlink ref="X378" r:id="rId1218" display="https://twitter.com/#!/docassar/status/1179572387685261312"/>
    <hyperlink ref="X379" r:id="rId1219" display="https://twitter.com/#!/docassar/status/1180304489124958208"/>
    <hyperlink ref="X380" r:id="rId1220" display="https://twitter.com/#!/docassar/status/1180304541834723328"/>
    <hyperlink ref="X381" r:id="rId1221" display="https://twitter.com/#!/docassar/status/1181244033999523846"/>
    <hyperlink ref="X382" r:id="rId1222" display="https://twitter.com/#!/docassar/status/1181244082322051072"/>
    <hyperlink ref="X383" r:id="rId1223" display="https://twitter.com/#!/docassar/status/1181244129323487234"/>
    <hyperlink ref="X384" r:id="rId1224" display="https://twitter.com/#!/chidambara09/status/1181251598015549440"/>
    <hyperlink ref="X385" r:id="rId1225" display="https://twitter.com/#!/jacomyma/status/1065517606139060224"/>
    <hyperlink ref="X386" r:id="rId1226" display="https://twitter.com/#!/jacomyma/status/1179449395777085440"/>
    <hyperlink ref="X387" r:id="rId1227" display="https://twitter.com/#!/jacomyma/status/1179472313252745217"/>
    <hyperlink ref="X388" r:id="rId1228" display="https://twitter.com/#!/docassar/status/1179572387685261312"/>
    <hyperlink ref="X389" r:id="rId1229" display="https://twitter.com/#!/docassar/status/1180304489124958208"/>
    <hyperlink ref="X390" r:id="rId1230" display="https://twitter.com/#!/docassar/status/1180304541834723328"/>
    <hyperlink ref="X391" r:id="rId1231" display="https://twitter.com/#!/docassar/status/1181244033999523846"/>
    <hyperlink ref="X392" r:id="rId1232" display="https://twitter.com/#!/docassar/status/1181244082322051072"/>
    <hyperlink ref="X393" r:id="rId1233" display="https://twitter.com/#!/docassar/status/1181244129323487234"/>
    <hyperlink ref="X394" r:id="rId1234" display="https://twitter.com/#!/chidambara09/status/1180311779898904576"/>
    <hyperlink ref="X395" r:id="rId1235" display="https://twitter.com/#!/chidambara09/status/1180311791546454016"/>
    <hyperlink ref="X396" r:id="rId1236" display="https://twitter.com/#!/chidambara09/status/1181250722110664704"/>
    <hyperlink ref="X397" r:id="rId1237" display="https://twitter.com/#!/chidambara09/status/1181250743384199168"/>
    <hyperlink ref="X398" r:id="rId1238" display="https://twitter.com/#!/chidambara09/status/1181251598015549440"/>
    <hyperlink ref="X399" r:id="rId1239" display="https://twitter.com/#!/mihkal/status/1177509737820127235"/>
    <hyperlink ref="X400" r:id="rId1240" display="https://twitter.com/#!/mihkal/status/1180538386039353344"/>
    <hyperlink ref="X401" r:id="rId1241" display="https://twitter.com/#!/docassar/status/1176911408988119041"/>
    <hyperlink ref="X402" r:id="rId1242" display="https://twitter.com/#!/docassar/status/1179411612089946113"/>
    <hyperlink ref="X403" r:id="rId1243" display="https://twitter.com/#!/docassar/status/1179572387685261312"/>
    <hyperlink ref="X404" r:id="rId1244" display="https://twitter.com/#!/docassar/status/1181011136482828289"/>
    <hyperlink ref="X405" r:id="rId1245" display="https://twitter.com/#!/docassar/status/1181244033999523846"/>
    <hyperlink ref="X406" r:id="rId1246" display="https://twitter.com/#!/chidambara09/status/1176913037116076032"/>
    <hyperlink ref="X407" r:id="rId1247" display="https://twitter.com/#!/chidambara09/status/1176914370669924352"/>
    <hyperlink ref="X408" r:id="rId1248" display="https://twitter.com/#!/chidambara09/status/1177117078639144960"/>
    <hyperlink ref="X409" r:id="rId1249" display="https://twitter.com/#!/chidambara09/status/1177118038337835008"/>
    <hyperlink ref="X410" r:id="rId1250" display="https://twitter.com/#!/chidambara09/status/1181062825814319104"/>
    <hyperlink ref="X411" r:id="rId1251" display="https://twitter.com/#!/chidambara09/status/1181065785134829569"/>
    <hyperlink ref="X412" r:id="rId1252" display="https://twitter.com/#!/chidambara09/status/1181250755375714305"/>
    <hyperlink ref="X413" r:id="rId1253" display="https://twitter.com/#!/chidambara09/status/1181251598015549440"/>
    <hyperlink ref="X414" r:id="rId1254" display="https://twitter.com/#!/docassar/status/1176911408988119041"/>
    <hyperlink ref="X415" r:id="rId1255" display="https://twitter.com/#!/docassar/status/1179411612089946113"/>
    <hyperlink ref="X416" r:id="rId1256" display="https://twitter.com/#!/docassar/status/1179572387685261312"/>
    <hyperlink ref="X417" r:id="rId1257" display="https://twitter.com/#!/docassar/status/1180304489124958208"/>
    <hyperlink ref="X418" r:id="rId1258" display="https://twitter.com/#!/docassar/status/1180304541834723328"/>
    <hyperlink ref="X419" r:id="rId1259" display="https://twitter.com/#!/docassar/status/1181244033999523846"/>
    <hyperlink ref="X420" r:id="rId1260" display="https://twitter.com/#!/docassar/status/1181244082322051072"/>
    <hyperlink ref="X421" r:id="rId1261" display="https://twitter.com/#!/docassar/status/1181244129323487234"/>
    <hyperlink ref="X422" r:id="rId1262" display="https://twitter.com/#!/chidambara09/status/1176914370669924352"/>
    <hyperlink ref="X423" r:id="rId1263" display="https://twitter.com/#!/chidambara09/status/1180311779898904576"/>
    <hyperlink ref="X424" r:id="rId1264" display="https://twitter.com/#!/chidambara09/status/1180311791546454016"/>
    <hyperlink ref="X425" r:id="rId1265" display="https://twitter.com/#!/chidambara09/status/1181250722110664704"/>
    <hyperlink ref="X426" r:id="rId1266" display="https://twitter.com/#!/chidambara09/status/1181250743384199168"/>
    <hyperlink ref="X427" r:id="rId1267" display="https://twitter.com/#!/chidambara09/status/1181250755375714305"/>
    <hyperlink ref="X428" r:id="rId1268" display="https://twitter.com/#!/chidambara09/status/1181251598015549440"/>
    <hyperlink ref="X429" r:id="rId1269" display="https://twitter.com/#!/jon_swords/status/1151141410369761283"/>
    <hyperlink ref="X430" r:id="rId1270" display="https://twitter.com/#!/jon_swords/status/1177538486045483009"/>
    <hyperlink ref="X431" r:id="rId1271" display="https://twitter.com/#!/jon_swords/status/1177860703706910721"/>
    <hyperlink ref="X432" r:id="rId1272" display="https://twitter.com/#!/docassar/status/1179572387685261312"/>
    <hyperlink ref="X433" r:id="rId1273" display="https://twitter.com/#!/docassar/status/1180304489124958208"/>
    <hyperlink ref="X434" r:id="rId1274" display="https://twitter.com/#!/docassar/status/1180304541834723328"/>
    <hyperlink ref="X435" r:id="rId1275" display="https://twitter.com/#!/docassar/status/1181244033999523846"/>
    <hyperlink ref="X436" r:id="rId1276" display="https://twitter.com/#!/docassar/status/1181244082322051072"/>
    <hyperlink ref="X437" r:id="rId1277" display="https://twitter.com/#!/docassar/status/1181244129323487234"/>
    <hyperlink ref="X438" r:id="rId1278" display="https://twitter.com/#!/chidambara09/status/1180311779898904576"/>
    <hyperlink ref="X439" r:id="rId1279" display="https://twitter.com/#!/chidambara09/status/1180311791546454016"/>
    <hyperlink ref="X440" r:id="rId1280" display="https://twitter.com/#!/chidambara09/status/1181250722110664704"/>
    <hyperlink ref="X441" r:id="rId1281" display="https://twitter.com/#!/chidambara09/status/1181250743384199168"/>
    <hyperlink ref="X442" r:id="rId1282" display="https://twitter.com/#!/chidambara09/status/1181250755375714305"/>
    <hyperlink ref="X443" r:id="rId1283" display="https://twitter.com/#!/chidambara09/status/1181251598015549440"/>
    <hyperlink ref="X444" r:id="rId1284" display="https://twitter.com/#!/netwarsystem/status/1177906530131144704"/>
    <hyperlink ref="X445" r:id="rId1285" display="https://twitter.com/#!/netwarsystem/status/1177908041099857921"/>
    <hyperlink ref="X446" r:id="rId1286" display="https://twitter.com/#!/netwarsystem/status/1181026965655916544"/>
    <hyperlink ref="X447" r:id="rId1287" display="https://twitter.com/#!/netwarsystem/status/1181029315724509184"/>
    <hyperlink ref="X448" r:id="rId1288" display="https://twitter.com/#!/netwarsystem/status/1181031254457606147"/>
    <hyperlink ref="X449" r:id="rId1289" display="https://twitter.com/#!/netwarsystem/status/1181031316294262786"/>
    <hyperlink ref="X450" r:id="rId1290" display="https://twitter.com/#!/docassar/status/1176911408988119041"/>
    <hyperlink ref="X451" r:id="rId1291" display="https://twitter.com/#!/docassar/status/1179411612089946113"/>
    <hyperlink ref="X452" r:id="rId1292" display="https://twitter.com/#!/docassar/status/1179572387685261312"/>
    <hyperlink ref="X453" r:id="rId1293" display="https://twitter.com/#!/docassar/status/1180304489124958208"/>
    <hyperlink ref="X454" r:id="rId1294" display="https://twitter.com/#!/docassar/status/1180304541834723328"/>
    <hyperlink ref="X455" r:id="rId1295" display="https://twitter.com/#!/docassar/status/1181244033999523846"/>
    <hyperlink ref="X456" r:id="rId1296" display="https://twitter.com/#!/docassar/status/1181244082322051072"/>
    <hyperlink ref="X457" r:id="rId1297" display="https://twitter.com/#!/docassar/status/1181244129323487234"/>
    <hyperlink ref="X458" r:id="rId1298" display="https://twitter.com/#!/chidambara09/status/1176913037116076032"/>
    <hyperlink ref="X459" r:id="rId1299" display="https://twitter.com/#!/chidambara09/status/1176914370669924352"/>
    <hyperlink ref="X460" r:id="rId1300" display="https://twitter.com/#!/chidambara09/status/1180311779898904576"/>
    <hyperlink ref="X461" r:id="rId1301" display="https://twitter.com/#!/chidambara09/status/1180311791546454016"/>
    <hyperlink ref="X462" r:id="rId1302" display="https://twitter.com/#!/chidambara09/status/1181250722110664704"/>
    <hyperlink ref="X463" r:id="rId1303" display="https://twitter.com/#!/chidambara09/status/1181250743384199168"/>
    <hyperlink ref="X464" r:id="rId1304" display="https://twitter.com/#!/chidambara09/status/1181250755375714305"/>
    <hyperlink ref="X465" r:id="rId1305" display="https://twitter.com/#!/chidambara09/status/1181251598015549440"/>
    <hyperlink ref="X466" r:id="rId1306" display="https://twitter.com/#!/docassar/status/1176911408988119041"/>
    <hyperlink ref="X467" r:id="rId1307" display="https://twitter.com/#!/docassar/status/1176911408988119041"/>
    <hyperlink ref="X468" r:id="rId1308" display="https://twitter.com/#!/docassar/status/1179411612089946113"/>
    <hyperlink ref="X469" r:id="rId1309" display="https://twitter.com/#!/docassar/status/1179411612089946113"/>
    <hyperlink ref="X470" r:id="rId1310" display="https://twitter.com/#!/docassar/status/1179572387685261312"/>
    <hyperlink ref="X471" r:id="rId1311" display="https://twitter.com/#!/docassar/status/1179572387685261312"/>
    <hyperlink ref="X472" r:id="rId1312" display="https://twitter.com/#!/docassar/status/1180304489124958208"/>
    <hyperlink ref="X473" r:id="rId1313" display="https://twitter.com/#!/docassar/status/1180304489124958208"/>
    <hyperlink ref="X474" r:id="rId1314" display="https://twitter.com/#!/docassar/status/1180304541834723328"/>
    <hyperlink ref="X475" r:id="rId1315" display="https://twitter.com/#!/docassar/status/1180304541834723328"/>
    <hyperlink ref="X476" r:id="rId1316" display="https://twitter.com/#!/docassar/status/1181011136482828289"/>
    <hyperlink ref="X477" r:id="rId1317" display="https://twitter.com/#!/docassar/status/1181011136482828289"/>
    <hyperlink ref="X478" r:id="rId1318" display="https://twitter.com/#!/docassar/status/1181244033999523846"/>
    <hyperlink ref="X479" r:id="rId1319" display="https://twitter.com/#!/docassar/status/1181244033999523846"/>
    <hyperlink ref="X480" r:id="rId1320" display="https://twitter.com/#!/docassar/status/1181244082322051072"/>
    <hyperlink ref="X481" r:id="rId1321" display="https://twitter.com/#!/docassar/status/1181244082322051072"/>
    <hyperlink ref="X482" r:id="rId1322" display="https://twitter.com/#!/docassar/status/1181244129323487234"/>
    <hyperlink ref="X483" r:id="rId1323" display="https://twitter.com/#!/docassar/status/1181244129323487234"/>
    <hyperlink ref="X484" r:id="rId1324" display="https://twitter.com/#!/chidambara09/status/1176913037116076032"/>
    <hyperlink ref="X485" r:id="rId1325" display="https://twitter.com/#!/chidambara09/status/1176914370669924352"/>
    <hyperlink ref="X486" r:id="rId1326" display="https://twitter.com/#!/chidambara09/status/1180311779898904576"/>
    <hyperlink ref="X487" r:id="rId1327" display="https://twitter.com/#!/chidambara09/status/1180311791546454016"/>
    <hyperlink ref="X488" r:id="rId1328" display="https://twitter.com/#!/chidambara09/status/1180313557658849282"/>
    <hyperlink ref="X489" r:id="rId1329" display="https://twitter.com/#!/chidambara09/status/1181062825814319104"/>
    <hyperlink ref="X490" r:id="rId1330" display="https://twitter.com/#!/chidambara09/status/1181065785134829569"/>
    <hyperlink ref="X491" r:id="rId1331" display="https://twitter.com/#!/chidambara09/status/1181250722110664704"/>
    <hyperlink ref="X492" r:id="rId1332" display="https://twitter.com/#!/chidambara09/status/1181250743384199168"/>
    <hyperlink ref="X493" r:id="rId1333" display="https://twitter.com/#!/chidambara09/status/1181250755375714305"/>
    <hyperlink ref="X494" r:id="rId1334" display="https://twitter.com/#!/chidambara09/status/1181251598015549440"/>
    <hyperlink ref="X495" r:id="rId1335" display="https://twitter.com/#!/chidambara09/status/1176913037116076032"/>
    <hyperlink ref="X496" r:id="rId1336" display="https://twitter.com/#!/chidambara09/status/1176914370669924352"/>
    <hyperlink ref="X497" r:id="rId1337" display="https://twitter.com/#!/chidambara09/status/1177117078639144960"/>
    <hyperlink ref="X498" r:id="rId1338" display="https://twitter.com/#!/chidambara09/status/1177118038337835008"/>
    <hyperlink ref="X499" r:id="rId1339" display="https://twitter.com/#!/chidambara09/status/1180311779898904576"/>
    <hyperlink ref="X500" r:id="rId1340" display="https://twitter.com/#!/chidambara09/status/1180311791546454016"/>
    <hyperlink ref="X501" r:id="rId1341" display="https://twitter.com/#!/chidambara09/status/1181062825814319104"/>
    <hyperlink ref="X502" r:id="rId1342" display="https://twitter.com/#!/chidambara09/status/1181065785134829569"/>
    <hyperlink ref="X503" r:id="rId1343" display="https://twitter.com/#!/chidambara09/status/1181250722110664704"/>
    <hyperlink ref="X504" r:id="rId1344" display="https://twitter.com/#!/chidambara09/status/1181250743384199168"/>
    <hyperlink ref="X505" r:id="rId1345" display="https://twitter.com/#!/chidambara09/status/1181250755375714305"/>
    <hyperlink ref="X506" r:id="rId1346" display="https://twitter.com/#!/chidambara09/status/1181251598015549440"/>
    <hyperlink ref="X507" r:id="rId1347" display="https://twitter.com/#!/naqiadaud/status/1181434677535662080"/>
    <hyperlink ref="X508" r:id="rId1348" display="https://twitter.com/#!/ethejournal/status/1180030056476872705"/>
    <hyperlink ref="X509" r:id="rId1349" display="https://twitter.com/#!/elc_uoc/status/1181481087048003584"/>
    <hyperlink ref="X510" r:id="rId1350" display="https://twitter.com/#!/jarango/status/1181584357569392640"/>
    <hyperlink ref="X511" r:id="rId1351" display="https://twitter.com/#!/digitacy/status/1181197931073998848"/>
    <hyperlink ref="X512" r:id="rId1352" display="https://twitter.com/#!/screamingfrog/status/1180907089608286214"/>
    <hyperlink ref="X513" r:id="rId1353" display="https://twitter.com/#!/digitacy/status/1180905596305977344"/>
    <hyperlink ref="X514" r:id="rId1354" display="https://twitter.com/#!/digitacy/status/1181197931073998848"/>
    <hyperlink ref="X515" r:id="rId1355" display="https://twitter.com/#!/digitacy/status/1181610235145916418"/>
    <hyperlink ref="X516" r:id="rId1356" display="https://twitter.com/#!/screamingfrog/status/1180907089608286214"/>
    <hyperlink ref="X517" r:id="rId1357" display="https://twitter.com/#!/digitacy/status/1180905596305977344"/>
    <hyperlink ref="X518" r:id="rId1358" display="https://twitter.com/#!/digitacy/status/1181197931073998848"/>
    <hyperlink ref="X519" r:id="rId1359" display="https://twitter.com/#!/digitacy/status/1181610235145916418"/>
    <hyperlink ref="X520" r:id="rId1360" display="https://twitter.com/#!/screamingfrog/status/1180907018326040576"/>
    <hyperlink ref="X521" r:id="rId1361" display="https://twitter.com/#!/screamingfrog/status/1180907018326040576"/>
    <hyperlink ref="X522" r:id="rId1362" display="https://twitter.com/#!/screamingfrog/status/1180907089608286214"/>
    <hyperlink ref="X523" r:id="rId1363" display="https://twitter.com/#!/screamingfrog/status/1180907089608286214"/>
    <hyperlink ref="X524" r:id="rId1364" display="https://twitter.com/#!/digitacy/status/1180905596305977344"/>
    <hyperlink ref="X525" r:id="rId1365" display="https://twitter.com/#!/digitacy/status/1181197931073998848"/>
    <hyperlink ref="X526" r:id="rId1366" display="https://twitter.com/#!/digitacy/status/1181610235145916418"/>
    <hyperlink ref="X527" r:id="rId1367" display="https://twitter.com/#!/digitacy/status/1181610235145916418"/>
    <hyperlink ref="X528" r:id="rId1368" display="https://twitter.com/#!/louisrosenfeld/status/1181583733373190145"/>
    <hyperlink ref="X529" r:id="rId1369" display="https://twitter.com/#!/stlxcon/status/1181611656423641091"/>
    <hyperlink ref="X530" r:id="rId1370" display="https://twitter.com/#!/rubaalhassani/status/1181612324941127680"/>
    <hyperlink ref="X531" r:id="rId1371" display="https://twitter.com/#!/rubaalhassani/status/1181614682068733953"/>
    <hyperlink ref="X532" r:id="rId1372" display="https://twitter.com/#!/luca/status/1181617968859533312"/>
    <hyperlink ref="X533" r:id="rId1373" display="https://twitter.com/#!/rubaalhassani/status/1181612324941127680"/>
    <hyperlink ref="X534" r:id="rId1374" display="https://twitter.com/#!/rubaalhassani/status/1181614682068733953"/>
    <hyperlink ref="X535" r:id="rId1375" display="https://twitter.com/#!/luca/status/1181617968859533312"/>
    <hyperlink ref="X536" r:id="rId1376" display="https://twitter.com/#!/rubaalhassani/status/1181612324941127680"/>
    <hyperlink ref="X537" r:id="rId1377" display="https://twitter.com/#!/rubaalhassani/status/1181614682068733953"/>
    <hyperlink ref="X538" r:id="rId1378" display="https://twitter.com/#!/luca/status/1181617968859533312"/>
    <hyperlink ref="X539" r:id="rId1379" display="https://twitter.com/#!/luca/status/1022860061411094530"/>
    <hyperlink ref="X540" r:id="rId1380" display="https://twitter.com/#!/doriantaylor/status/1181632978012606464"/>
    <hyperlink ref="X541" r:id="rId1381" display="https://twitter.com/#!/digitacy/status/1180905596305977344"/>
    <hyperlink ref="X542" r:id="rId1382" display="https://twitter.com/#!/_marisela_10/status/1181686402284740609"/>
    <hyperlink ref="X543" r:id="rId1383" display="https://twitter.com/#!/_marisela_10/status/1181686402284740609"/>
    <hyperlink ref="X544" r:id="rId1384" display="https://twitter.com/#!/dsampaolo/status/1181702004370001931"/>
    <hyperlink ref="X545" r:id="rId1385" display="https://twitter.com/#!/adrienrusso/status/1181704696538566658"/>
    <hyperlink ref="X546" r:id="rId1386" display="https://twitter.com/#!/dsampaolo/status/1181702004370001931"/>
    <hyperlink ref="X547" r:id="rId1387" display="https://twitter.com/#!/adrienrusso/status/1181704696538566658"/>
    <hyperlink ref="X548" r:id="rId1388" display="https://twitter.com/#!/dsampaolo/status/1181702004370001931"/>
    <hyperlink ref="X549" r:id="rId1389" display="https://twitter.com/#!/adrienrusso/status/1181704696538566658"/>
    <hyperlink ref="AZ74" r:id="rId1390" display="https://api.twitter.com/1.1/geo/id/97bcdfca1a2dca59.json"/>
  </hyperlinks>
  <printOptions/>
  <pageMargins left="0.7" right="0.7" top="0.75" bottom="0.75" header="0.3" footer="0.3"/>
  <pageSetup horizontalDpi="600" verticalDpi="600" orientation="portrait" r:id="rId1394"/>
  <legacyDrawing r:id="rId1392"/>
  <tableParts>
    <tablePart r:id="rId13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3812</v>
      </c>
      <c r="B1" s="13" t="s">
        <v>3813</v>
      </c>
      <c r="C1" s="13" t="s">
        <v>3806</v>
      </c>
      <c r="D1" s="13" t="s">
        <v>3807</v>
      </c>
      <c r="E1" s="13" t="s">
        <v>3814</v>
      </c>
      <c r="F1" s="13" t="s">
        <v>144</v>
      </c>
      <c r="G1" s="13" t="s">
        <v>3815</v>
      </c>
      <c r="H1" s="13" t="s">
        <v>3816</v>
      </c>
      <c r="I1" s="13" t="s">
        <v>3817</v>
      </c>
      <c r="J1" s="13" t="s">
        <v>3818</v>
      </c>
      <c r="K1" s="13" t="s">
        <v>3819</v>
      </c>
      <c r="L1" s="13" t="s">
        <v>3820</v>
      </c>
    </row>
    <row r="2" spans="1:12" ht="15">
      <c r="A2" s="84" t="s">
        <v>332</v>
      </c>
      <c r="B2" s="84" t="s">
        <v>334</v>
      </c>
      <c r="C2" s="84">
        <v>28</v>
      </c>
      <c r="D2" s="118">
        <v>0.006914299357010225</v>
      </c>
      <c r="E2" s="118">
        <v>0.977921527441394</v>
      </c>
      <c r="F2" s="84" t="s">
        <v>3808</v>
      </c>
      <c r="G2" s="84" t="b">
        <v>0</v>
      </c>
      <c r="H2" s="84" t="b">
        <v>0</v>
      </c>
      <c r="I2" s="84" t="b">
        <v>0</v>
      </c>
      <c r="J2" s="84" t="b">
        <v>0</v>
      </c>
      <c r="K2" s="84" t="b">
        <v>0</v>
      </c>
      <c r="L2" s="84" t="b">
        <v>0</v>
      </c>
    </row>
    <row r="3" spans="1:12" ht="15">
      <c r="A3" s="84" t="s">
        <v>334</v>
      </c>
      <c r="B3" s="84" t="s">
        <v>332</v>
      </c>
      <c r="C3" s="84">
        <v>27</v>
      </c>
      <c r="D3" s="118">
        <v>0.006799263964951867</v>
      </c>
      <c r="E3" s="118">
        <v>0.9732636263761217</v>
      </c>
      <c r="F3" s="84" t="s">
        <v>3808</v>
      </c>
      <c r="G3" s="84" t="b">
        <v>0</v>
      </c>
      <c r="H3" s="84" t="b">
        <v>0</v>
      </c>
      <c r="I3" s="84" t="b">
        <v>0</v>
      </c>
      <c r="J3" s="84" t="b">
        <v>0</v>
      </c>
      <c r="K3" s="84" t="b">
        <v>0</v>
      </c>
      <c r="L3" s="84" t="b">
        <v>0</v>
      </c>
    </row>
    <row r="4" spans="1:12" ht="15">
      <c r="A4" s="84" t="s">
        <v>2869</v>
      </c>
      <c r="B4" s="84" t="s">
        <v>2871</v>
      </c>
      <c r="C4" s="84">
        <v>15</v>
      </c>
      <c r="D4" s="118">
        <v>0.0049617448596897705</v>
      </c>
      <c r="E4" s="118">
        <v>2.2065418377732597</v>
      </c>
      <c r="F4" s="84" t="s">
        <v>3808</v>
      </c>
      <c r="G4" s="84" t="b">
        <v>0</v>
      </c>
      <c r="H4" s="84" t="b">
        <v>0</v>
      </c>
      <c r="I4" s="84" t="b">
        <v>0</v>
      </c>
      <c r="J4" s="84" t="b">
        <v>0</v>
      </c>
      <c r="K4" s="84" t="b">
        <v>0</v>
      </c>
      <c r="L4" s="84" t="b">
        <v>0</v>
      </c>
    </row>
    <row r="5" spans="1:12" ht="15">
      <c r="A5" s="84" t="s">
        <v>2872</v>
      </c>
      <c r="B5" s="84" t="s">
        <v>2873</v>
      </c>
      <c r="C5" s="84">
        <v>15</v>
      </c>
      <c r="D5" s="118">
        <v>0.0049617448596897705</v>
      </c>
      <c r="E5" s="118">
        <v>2.2019942100225394</v>
      </c>
      <c r="F5" s="84" t="s">
        <v>3808</v>
      </c>
      <c r="G5" s="84" t="b">
        <v>0</v>
      </c>
      <c r="H5" s="84" t="b">
        <v>0</v>
      </c>
      <c r="I5" s="84" t="b">
        <v>0</v>
      </c>
      <c r="J5" s="84" t="b">
        <v>0</v>
      </c>
      <c r="K5" s="84" t="b">
        <v>0</v>
      </c>
      <c r="L5" s="84" t="b">
        <v>0</v>
      </c>
    </row>
    <row r="6" spans="1:12" ht="15">
      <c r="A6" s="84" t="s">
        <v>2873</v>
      </c>
      <c r="B6" s="84" t="s">
        <v>2874</v>
      </c>
      <c r="C6" s="84">
        <v>15</v>
      </c>
      <c r="D6" s="118">
        <v>0.0049617448596897705</v>
      </c>
      <c r="E6" s="118">
        <v>2.2300229336227826</v>
      </c>
      <c r="F6" s="84" t="s">
        <v>3808</v>
      </c>
      <c r="G6" s="84" t="b">
        <v>0</v>
      </c>
      <c r="H6" s="84" t="b">
        <v>0</v>
      </c>
      <c r="I6" s="84" t="b">
        <v>0</v>
      </c>
      <c r="J6" s="84" t="b">
        <v>0</v>
      </c>
      <c r="K6" s="84" t="b">
        <v>0</v>
      </c>
      <c r="L6" s="84" t="b">
        <v>0</v>
      </c>
    </row>
    <row r="7" spans="1:12" ht="15">
      <c r="A7" s="84" t="s">
        <v>332</v>
      </c>
      <c r="B7" s="84" t="s">
        <v>301</v>
      </c>
      <c r="C7" s="84">
        <v>14</v>
      </c>
      <c r="D7" s="118">
        <v>0.004760712913672367</v>
      </c>
      <c r="E7" s="118">
        <v>1.1540127864970753</v>
      </c>
      <c r="F7" s="84" t="s">
        <v>3808</v>
      </c>
      <c r="G7" s="84" t="b">
        <v>0</v>
      </c>
      <c r="H7" s="84" t="b">
        <v>0</v>
      </c>
      <c r="I7" s="84" t="b">
        <v>0</v>
      </c>
      <c r="J7" s="84" t="b">
        <v>0</v>
      </c>
      <c r="K7" s="84" t="b">
        <v>0</v>
      </c>
      <c r="L7" s="84" t="b">
        <v>0</v>
      </c>
    </row>
    <row r="8" spans="1:12" ht="15">
      <c r="A8" s="84" t="s">
        <v>232</v>
      </c>
      <c r="B8" s="84" t="s">
        <v>377</v>
      </c>
      <c r="C8" s="84">
        <v>14</v>
      </c>
      <c r="D8" s="118">
        <v>0.004760712913672367</v>
      </c>
      <c r="E8" s="118">
        <v>2.058551872203847</v>
      </c>
      <c r="F8" s="84" t="s">
        <v>3808</v>
      </c>
      <c r="G8" s="84" t="b">
        <v>0</v>
      </c>
      <c r="H8" s="84" t="b">
        <v>0</v>
      </c>
      <c r="I8" s="84" t="b">
        <v>0</v>
      </c>
      <c r="J8" s="84" t="b">
        <v>0</v>
      </c>
      <c r="K8" s="84" t="b">
        <v>0</v>
      </c>
      <c r="L8" s="84" t="b">
        <v>0</v>
      </c>
    </row>
    <row r="9" spans="1:12" ht="15">
      <c r="A9" s="84" t="s">
        <v>301</v>
      </c>
      <c r="B9" s="84" t="s">
        <v>313</v>
      </c>
      <c r="C9" s="84">
        <v>13</v>
      </c>
      <c r="D9" s="118">
        <v>0.004550077668294176</v>
      </c>
      <c r="E9" s="118">
        <v>2.110688074532481</v>
      </c>
      <c r="F9" s="84" t="s">
        <v>3808</v>
      </c>
      <c r="G9" s="84" t="b">
        <v>0</v>
      </c>
      <c r="H9" s="84" t="b">
        <v>0</v>
      </c>
      <c r="I9" s="84" t="b">
        <v>0</v>
      </c>
      <c r="J9" s="84" t="b">
        <v>0</v>
      </c>
      <c r="K9" s="84" t="b">
        <v>0</v>
      </c>
      <c r="L9" s="84" t="b">
        <v>0</v>
      </c>
    </row>
    <row r="10" spans="1:12" ht="15">
      <c r="A10" s="84" t="s">
        <v>313</v>
      </c>
      <c r="B10" s="84" t="s">
        <v>314</v>
      </c>
      <c r="C10" s="84">
        <v>13</v>
      </c>
      <c r="D10" s="118">
        <v>0.004550077668294176</v>
      </c>
      <c r="E10" s="118">
        <v>1.7903529236731133</v>
      </c>
      <c r="F10" s="84" t="s">
        <v>3808</v>
      </c>
      <c r="G10" s="84" t="b">
        <v>0</v>
      </c>
      <c r="H10" s="84" t="b">
        <v>0</v>
      </c>
      <c r="I10" s="84" t="b">
        <v>0</v>
      </c>
      <c r="J10" s="84" t="b">
        <v>0</v>
      </c>
      <c r="K10" s="84" t="b">
        <v>0</v>
      </c>
      <c r="L10" s="84" t="b">
        <v>0</v>
      </c>
    </row>
    <row r="11" spans="1:12" ht="15">
      <c r="A11" s="84" t="s">
        <v>314</v>
      </c>
      <c r="B11" s="84" t="s">
        <v>232</v>
      </c>
      <c r="C11" s="84">
        <v>13</v>
      </c>
      <c r="D11" s="118">
        <v>0.004550077668294176</v>
      </c>
      <c r="E11" s="118">
        <v>2.0728995136430814</v>
      </c>
      <c r="F11" s="84" t="s">
        <v>3808</v>
      </c>
      <c r="G11" s="84" t="b">
        <v>0</v>
      </c>
      <c r="H11" s="84" t="b">
        <v>0</v>
      </c>
      <c r="I11" s="84" t="b">
        <v>0</v>
      </c>
      <c r="J11" s="84" t="b">
        <v>0</v>
      </c>
      <c r="K11" s="84" t="b">
        <v>0</v>
      </c>
      <c r="L11" s="84" t="b">
        <v>0</v>
      </c>
    </row>
    <row r="12" spans="1:12" ht="15">
      <c r="A12" s="84" t="s">
        <v>322</v>
      </c>
      <c r="B12" s="84" t="s">
        <v>2870</v>
      </c>
      <c r="C12" s="84">
        <v>12</v>
      </c>
      <c r="D12" s="118">
        <v>0.004329098998205475</v>
      </c>
      <c r="E12" s="118">
        <v>2.339167403047851</v>
      </c>
      <c r="F12" s="84" t="s">
        <v>3808</v>
      </c>
      <c r="G12" s="84" t="b">
        <v>0</v>
      </c>
      <c r="H12" s="84" t="b">
        <v>0</v>
      </c>
      <c r="I12" s="84" t="b">
        <v>0</v>
      </c>
      <c r="J12" s="84" t="b">
        <v>0</v>
      </c>
      <c r="K12" s="84" t="b">
        <v>0</v>
      </c>
      <c r="L12" s="84" t="b">
        <v>0</v>
      </c>
    </row>
    <row r="13" spans="1:12" ht="15">
      <c r="A13" s="84" t="s">
        <v>2870</v>
      </c>
      <c r="B13" s="84" t="s">
        <v>383</v>
      </c>
      <c r="C13" s="84">
        <v>12</v>
      </c>
      <c r="D13" s="118">
        <v>0.004329098998205475</v>
      </c>
      <c r="E13" s="118">
        <v>2.242257390039794</v>
      </c>
      <c r="F13" s="84" t="s">
        <v>3808</v>
      </c>
      <c r="G13" s="84" t="b">
        <v>0</v>
      </c>
      <c r="H13" s="84" t="b">
        <v>0</v>
      </c>
      <c r="I13" s="84" t="b">
        <v>0</v>
      </c>
      <c r="J13" s="84" t="b">
        <v>0</v>
      </c>
      <c r="K13" s="84" t="b">
        <v>0</v>
      </c>
      <c r="L13" s="84" t="b">
        <v>0</v>
      </c>
    </row>
    <row r="14" spans="1:12" ht="15">
      <c r="A14" s="84" t="s">
        <v>383</v>
      </c>
      <c r="B14" s="84" t="s">
        <v>2869</v>
      </c>
      <c r="C14" s="84">
        <v>12</v>
      </c>
      <c r="D14" s="118">
        <v>0.004329098998205475</v>
      </c>
      <c r="E14" s="118">
        <v>2.1173186534314943</v>
      </c>
      <c r="F14" s="84" t="s">
        <v>3808</v>
      </c>
      <c r="G14" s="84" t="b">
        <v>0</v>
      </c>
      <c r="H14" s="84" t="b">
        <v>0</v>
      </c>
      <c r="I14" s="84" t="b">
        <v>0</v>
      </c>
      <c r="J14" s="84" t="b">
        <v>0</v>
      </c>
      <c r="K14" s="84" t="b">
        <v>0</v>
      </c>
      <c r="L14" s="84" t="b">
        <v>0</v>
      </c>
    </row>
    <row r="15" spans="1:12" ht="15">
      <c r="A15" s="84" t="s">
        <v>2871</v>
      </c>
      <c r="B15" s="84" t="s">
        <v>2875</v>
      </c>
      <c r="C15" s="84">
        <v>12</v>
      </c>
      <c r="D15" s="118">
        <v>0.004329098998205475</v>
      </c>
      <c r="E15" s="118">
        <v>2.3092041796704077</v>
      </c>
      <c r="F15" s="84" t="s">
        <v>3808</v>
      </c>
      <c r="G15" s="84" t="b">
        <v>0</v>
      </c>
      <c r="H15" s="84" t="b">
        <v>0</v>
      </c>
      <c r="I15" s="84" t="b">
        <v>0</v>
      </c>
      <c r="J15" s="84" t="b">
        <v>0</v>
      </c>
      <c r="K15" s="84" t="b">
        <v>0</v>
      </c>
      <c r="L15" s="84" t="b">
        <v>0</v>
      </c>
    </row>
    <row r="16" spans="1:12" ht="15">
      <c r="A16" s="84" t="s">
        <v>2875</v>
      </c>
      <c r="B16" s="84" t="s">
        <v>2876</v>
      </c>
      <c r="C16" s="84">
        <v>12</v>
      </c>
      <c r="D16" s="118">
        <v>0.004329098998205475</v>
      </c>
      <c r="E16" s="118">
        <v>2.3092041796704077</v>
      </c>
      <c r="F16" s="84" t="s">
        <v>3808</v>
      </c>
      <c r="G16" s="84" t="b">
        <v>0</v>
      </c>
      <c r="H16" s="84" t="b">
        <v>0</v>
      </c>
      <c r="I16" s="84" t="b">
        <v>0</v>
      </c>
      <c r="J16" s="84" t="b">
        <v>0</v>
      </c>
      <c r="K16" s="84" t="b">
        <v>0</v>
      </c>
      <c r="L16" s="84" t="b">
        <v>0</v>
      </c>
    </row>
    <row r="17" spans="1:12" ht="15">
      <c r="A17" s="84" t="s">
        <v>2876</v>
      </c>
      <c r="B17" s="84" t="s">
        <v>3448</v>
      </c>
      <c r="C17" s="84">
        <v>12</v>
      </c>
      <c r="D17" s="118">
        <v>0.004329098998205475</v>
      </c>
      <c r="E17" s="118">
        <v>2.3092041796704077</v>
      </c>
      <c r="F17" s="84" t="s">
        <v>3808</v>
      </c>
      <c r="G17" s="84" t="b">
        <v>0</v>
      </c>
      <c r="H17" s="84" t="b">
        <v>0</v>
      </c>
      <c r="I17" s="84" t="b">
        <v>0</v>
      </c>
      <c r="J17" s="84" t="b">
        <v>0</v>
      </c>
      <c r="K17" s="84" t="b">
        <v>0</v>
      </c>
      <c r="L17" s="84" t="b">
        <v>0</v>
      </c>
    </row>
    <row r="18" spans="1:12" ht="15">
      <c r="A18" s="84" t="s">
        <v>3448</v>
      </c>
      <c r="B18" s="84" t="s">
        <v>3449</v>
      </c>
      <c r="C18" s="84">
        <v>12</v>
      </c>
      <c r="D18" s="118">
        <v>0.004329098998205475</v>
      </c>
      <c r="E18" s="118">
        <v>2.371352086419252</v>
      </c>
      <c r="F18" s="84" t="s">
        <v>3808</v>
      </c>
      <c r="G18" s="84" t="b">
        <v>0</v>
      </c>
      <c r="H18" s="84" t="b">
        <v>0</v>
      </c>
      <c r="I18" s="84" t="b">
        <v>0</v>
      </c>
      <c r="J18" s="84" t="b">
        <v>0</v>
      </c>
      <c r="K18" s="84" t="b">
        <v>0</v>
      </c>
      <c r="L18" s="84" t="b">
        <v>0</v>
      </c>
    </row>
    <row r="19" spans="1:12" ht="15">
      <c r="A19" s="84" t="s">
        <v>3449</v>
      </c>
      <c r="B19" s="84" t="s">
        <v>3450</v>
      </c>
      <c r="C19" s="84">
        <v>12</v>
      </c>
      <c r="D19" s="118">
        <v>0.004329098998205475</v>
      </c>
      <c r="E19" s="118">
        <v>2.406114192678464</v>
      </c>
      <c r="F19" s="84" t="s">
        <v>3808</v>
      </c>
      <c r="G19" s="84" t="b">
        <v>0</v>
      </c>
      <c r="H19" s="84" t="b">
        <v>0</v>
      </c>
      <c r="I19" s="84" t="b">
        <v>0</v>
      </c>
      <c r="J19" s="84" t="b">
        <v>0</v>
      </c>
      <c r="K19" s="84" t="b">
        <v>0</v>
      </c>
      <c r="L19" s="84" t="b">
        <v>0</v>
      </c>
    </row>
    <row r="20" spans="1:12" ht="15">
      <c r="A20" s="84" t="s">
        <v>3450</v>
      </c>
      <c r="B20" s="84" t="s">
        <v>3451</v>
      </c>
      <c r="C20" s="84">
        <v>12</v>
      </c>
      <c r="D20" s="118">
        <v>0.004329098998205475</v>
      </c>
      <c r="E20" s="118">
        <v>2.406114192678464</v>
      </c>
      <c r="F20" s="84" t="s">
        <v>3808</v>
      </c>
      <c r="G20" s="84" t="b">
        <v>0</v>
      </c>
      <c r="H20" s="84" t="b">
        <v>0</v>
      </c>
      <c r="I20" s="84" t="b">
        <v>0</v>
      </c>
      <c r="J20" s="84" t="b">
        <v>0</v>
      </c>
      <c r="K20" s="84" t="b">
        <v>0</v>
      </c>
      <c r="L20" s="84" t="b">
        <v>0</v>
      </c>
    </row>
    <row r="21" spans="1:12" ht="15">
      <c r="A21" s="84" t="s">
        <v>3451</v>
      </c>
      <c r="B21" s="84" t="s">
        <v>2872</v>
      </c>
      <c r="C21" s="84">
        <v>12</v>
      </c>
      <c r="D21" s="118">
        <v>0.004329098998205475</v>
      </c>
      <c r="E21" s="118">
        <v>2.281175456070164</v>
      </c>
      <c r="F21" s="84" t="s">
        <v>3808</v>
      </c>
      <c r="G21" s="84" t="b">
        <v>0</v>
      </c>
      <c r="H21" s="84" t="b">
        <v>0</v>
      </c>
      <c r="I21" s="84" t="b">
        <v>0</v>
      </c>
      <c r="J21" s="84" t="b">
        <v>0</v>
      </c>
      <c r="K21" s="84" t="b">
        <v>0</v>
      </c>
      <c r="L21" s="84" t="b">
        <v>0</v>
      </c>
    </row>
    <row r="22" spans="1:12" ht="15">
      <c r="A22" s="84" t="s">
        <v>313</v>
      </c>
      <c r="B22" s="84" t="s">
        <v>332</v>
      </c>
      <c r="C22" s="84">
        <v>12</v>
      </c>
      <c r="D22" s="118">
        <v>0.004329098998205475</v>
      </c>
      <c r="E22" s="118">
        <v>0.9297979325950313</v>
      </c>
      <c r="F22" s="84" t="s">
        <v>3808</v>
      </c>
      <c r="G22" s="84" t="b">
        <v>0</v>
      </c>
      <c r="H22" s="84" t="b">
        <v>0</v>
      </c>
      <c r="I22" s="84" t="b">
        <v>0</v>
      </c>
      <c r="J22" s="84" t="b">
        <v>0</v>
      </c>
      <c r="K22" s="84" t="b">
        <v>0</v>
      </c>
      <c r="L22" s="84" t="b">
        <v>0</v>
      </c>
    </row>
    <row r="23" spans="1:12" ht="15">
      <c r="A23" s="84" t="s">
        <v>2926</v>
      </c>
      <c r="B23" s="84" t="s">
        <v>2927</v>
      </c>
      <c r="C23" s="84">
        <v>11</v>
      </c>
      <c r="D23" s="118">
        <v>0.004096913024811374</v>
      </c>
      <c r="E23" s="118">
        <v>1.9034388334864134</v>
      </c>
      <c r="F23" s="84" t="s">
        <v>3808</v>
      </c>
      <c r="G23" s="84" t="b">
        <v>0</v>
      </c>
      <c r="H23" s="84" t="b">
        <v>0</v>
      </c>
      <c r="I23" s="84" t="b">
        <v>0</v>
      </c>
      <c r="J23" s="84" t="b">
        <v>0</v>
      </c>
      <c r="K23" s="84" t="b">
        <v>0</v>
      </c>
      <c r="L23" s="84" t="b">
        <v>0</v>
      </c>
    </row>
    <row r="24" spans="1:12" ht="15">
      <c r="A24" s="84" t="s">
        <v>334</v>
      </c>
      <c r="B24" s="84" t="s">
        <v>334</v>
      </c>
      <c r="C24" s="84">
        <v>10</v>
      </c>
      <c r="D24" s="118">
        <v>0.003852498199239561</v>
      </c>
      <c r="E24" s="118">
        <v>0.9735457273811059</v>
      </c>
      <c r="F24" s="84" t="s">
        <v>3808</v>
      </c>
      <c r="G24" s="84" t="b">
        <v>0</v>
      </c>
      <c r="H24" s="84" t="b">
        <v>0</v>
      </c>
      <c r="I24" s="84" t="b">
        <v>0</v>
      </c>
      <c r="J24" s="84" t="b">
        <v>0</v>
      </c>
      <c r="K24" s="84" t="b">
        <v>0</v>
      </c>
      <c r="L24" s="84" t="b">
        <v>0</v>
      </c>
    </row>
    <row r="25" spans="1:12" ht="15">
      <c r="A25" s="84" t="s">
        <v>377</v>
      </c>
      <c r="B25" s="84" t="s">
        <v>271</v>
      </c>
      <c r="C25" s="84">
        <v>10</v>
      </c>
      <c r="D25" s="118">
        <v>0.003852498199239561</v>
      </c>
      <c r="E25" s="118">
        <v>2.0787552582921336</v>
      </c>
      <c r="F25" s="84" t="s">
        <v>3808</v>
      </c>
      <c r="G25" s="84" t="b">
        <v>0</v>
      </c>
      <c r="H25" s="84" t="b">
        <v>0</v>
      </c>
      <c r="I25" s="84" t="b">
        <v>0</v>
      </c>
      <c r="J25" s="84" t="b">
        <v>0</v>
      </c>
      <c r="K25" s="84" t="b">
        <v>0</v>
      </c>
      <c r="L25" s="84" t="b">
        <v>0</v>
      </c>
    </row>
    <row r="26" spans="1:12" ht="15">
      <c r="A26" s="84" t="s">
        <v>2878</v>
      </c>
      <c r="B26" s="84" t="s">
        <v>2879</v>
      </c>
      <c r="C26" s="84">
        <v>10</v>
      </c>
      <c r="D26" s="118">
        <v>0.003852498199239561</v>
      </c>
      <c r="E26" s="118">
        <v>2.371352086419252</v>
      </c>
      <c r="F26" s="84" t="s">
        <v>3808</v>
      </c>
      <c r="G26" s="84" t="b">
        <v>1</v>
      </c>
      <c r="H26" s="84" t="b">
        <v>0</v>
      </c>
      <c r="I26" s="84" t="b">
        <v>0</v>
      </c>
      <c r="J26" s="84" t="b">
        <v>0</v>
      </c>
      <c r="K26" s="84" t="b">
        <v>0</v>
      </c>
      <c r="L26" s="84" t="b">
        <v>0</v>
      </c>
    </row>
    <row r="27" spans="1:12" ht="15">
      <c r="A27" s="84" t="s">
        <v>3460</v>
      </c>
      <c r="B27" s="84" t="s">
        <v>2900</v>
      </c>
      <c r="C27" s="84">
        <v>8</v>
      </c>
      <c r="D27" s="118">
        <v>0.00332180063302742</v>
      </c>
      <c r="E27" s="118">
        <v>2.1630761439921695</v>
      </c>
      <c r="F27" s="84" t="s">
        <v>3808</v>
      </c>
      <c r="G27" s="84" t="b">
        <v>0</v>
      </c>
      <c r="H27" s="84" t="b">
        <v>0</v>
      </c>
      <c r="I27" s="84" t="b">
        <v>0</v>
      </c>
      <c r="J27" s="84" t="b">
        <v>0</v>
      </c>
      <c r="K27" s="84" t="b">
        <v>0</v>
      </c>
      <c r="L27" s="84" t="b">
        <v>0</v>
      </c>
    </row>
    <row r="28" spans="1:12" ht="15">
      <c r="A28" s="84" t="s">
        <v>3455</v>
      </c>
      <c r="B28" s="84" t="s">
        <v>3455</v>
      </c>
      <c r="C28" s="84">
        <v>8</v>
      </c>
      <c r="D28" s="118">
        <v>0.004811587187504284</v>
      </c>
      <c r="E28" s="118">
        <v>2.3883854257180324</v>
      </c>
      <c r="F28" s="84" t="s">
        <v>3808</v>
      </c>
      <c r="G28" s="84" t="b">
        <v>0</v>
      </c>
      <c r="H28" s="84" t="b">
        <v>0</v>
      </c>
      <c r="I28" s="84" t="b">
        <v>0</v>
      </c>
      <c r="J28" s="84" t="b">
        <v>0</v>
      </c>
      <c r="K28" s="84" t="b">
        <v>0</v>
      </c>
      <c r="L28" s="84" t="b">
        <v>0</v>
      </c>
    </row>
    <row r="29" spans="1:12" ht="15">
      <c r="A29" s="84" t="s">
        <v>271</v>
      </c>
      <c r="B29" s="84" t="s">
        <v>411</v>
      </c>
      <c r="C29" s="84">
        <v>7</v>
      </c>
      <c r="D29" s="118">
        <v>0.0030321380744198117</v>
      </c>
      <c r="E29" s="118">
        <v>2.184265443062108</v>
      </c>
      <c r="F29" s="84" t="s">
        <v>3808</v>
      </c>
      <c r="G29" s="84" t="b">
        <v>0</v>
      </c>
      <c r="H29" s="84" t="b">
        <v>0</v>
      </c>
      <c r="I29" s="84" t="b">
        <v>0</v>
      </c>
      <c r="J29" s="84" t="b">
        <v>0</v>
      </c>
      <c r="K29" s="84" t="b">
        <v>0</v>
      </c>
      <c r="L29" s="84" t="b">
        <v>0</v>
      </c>
    </row>
    <row r="30" spans="1:12" ht="15">
      <c r="A30" s="84" t="s">
        <v>411</v>
      </c>
      <c r="B30" s="84" t="s">
        <v>231</v>
      </c>
      <c r="C30" s="84">
        <v>7</v>
      </c>
      <c r="D30" s="118">
        <v>0.0030321380744198117</v>
      </c>
      <c r="E30" s="118">
        <v>2.640197398711832</v>
      </c>
      <c r="F30" s="84" t="s">
        <v>3808</v>
      </c>
      <c r="G30" s="84" t="b">
        <v>0</v>
      </c>
      <c r="H30" s="84" t="b">
        <v>0</v>
      </c>
      <c r="I30" s="84" t="b">
        <v>0</v>
      </c>
      <c r="J30" s="84" t="b">
        <v>0</v>
      </c>
      <c r="K30" s="84" t="b">
        <v>0</v>
      </c>
      <c r="L30" s="84" t="b">
        <v>0</v>
      </c>
    </row>
    <row r="31" spans="1:12" ht="15">
      <c r="A31" s="84" t="s">
        <v>2879</v>
      </c>
      <c r="B31" s="84" t="s">
        <v>2867</v>
      </c>
      <c r="C31" s="84">
        <v>7</v>
      </c>
      <c r="D31" s="118">
        <v>0.0030321380744198117</v>
      </c>
      <c r="E31" s="118">
        <v>2.0751209736370395</v>
      </c>
      <c r="F31" s="84" t="s">
        <v>3808</v>
      </c>
      <c r="G31" s="84" t="b">
        <v>0</v>
      </c>
      <c r="H31" s="84" t="b">
        <v>0</v>
      </c>
      <c r="I31" s="84" t="b">
        <v>0</v>
      </c>
      <c r="J31" s="84" t="b">
        <v>0</v>
      </c>
      <c r="K31" s="84" t="b">
        <v>0</v>
      </c>
      <c r="L31" s="84" t="b">
        <v>0</v>
      </c>
    </row>
    <row r="32" spans="1:12" ht="15">
      <c r="A32" s="84" t="s">
        <v>2880</v>
      </c>
      <c r="B32" s="84" t="s">
        <v>3447</v>
      </c>
      <c r="C32" s="84">
        <v>7</v>
      </c>
      <c r="D32" s="118">
        <v>0.0030321380744198117</v>
      </c>
      <c r="E32" s="118">
        <v>2.070322090755271</v>
      </c>
      <c r="F32" s="84" t="s">
        <v>3808</v>
      </c>
      <c r="G32" s="84" t="b">
        <v>0</v>
      </c>
      <c r="H32" s="84" t="b">
        <v>0</v>
      </c>
      <c r="I32" s="84" t="b">
        <v>0</v>
      </c>
      <c r="J32" s="84" t="b">
        <v>0</v>
      </c>
      <c r="K32" s="84" t="b">
        <v>0</v>
      </c>
      <c r="L32" s="84" t="b">
        <v>0</v>
      </c>
    </row>
    <row r="33" spans="1:12" ht="15">
      <c r="A33" s="84" t="s">
        <v>2883</v>
      </c>
      <c r="B33" s="84" t="s">
        <v>2884</v>
      </c>
      <c r="C33" s="84">
        <v>7</v>
      </c>
      <c r="D33" s="118">
        <v>0.003177089366536821</v>
      </c>
      <c r="E33" s="118">
        <v>2.531052929286764</v>
      </c>
      <c r="F33" s="84" t="s">
        <v>3808</v>
      </c>
      <c r="G33" s="84" t="b">
        <v>0</v>
      </c>
      <c r="H33" s="84" t="b">
        <v>0</v>
      </c>
      <c r="I33" s="84" t="b">
        <v>0</v>
      </c>
      <c r="J33" s="84" t="b">
        <v>0</v>
      </c>
      <c r="K33" s="84" t="b">
        <v>0</v>
      </c>
      <c r="L33" s="84" t="b">
        <v>0</v>
      </c>
    </row>
    <row r="34" spans="1:12" ht="15">
      <c r="A34" s="84" t="s">
        <v>2900</v>
      </c>
      <c r="B34" s="84" t="s">
        <v>2901</v>
      </c>
      <c r="C34" s="84">
        <v>7</v>
      </c>
      <c r="D34" s="118">
        <v>0.0030321380744198117</v>
      </c>
      <c r="E34" s="118">
        <v>2.0539316745671017</v>
      </c>
      <c r="F34" s="84" t="s">
        <v>3808</v>
      </c>
      <c r="G34" s="84" t="b">
        <v>0</v>
      </c>
      <c r="H34" s="84" t="b">
        <v>0</v>
      </c>
      <c r="I34" s="84" t="b">
        <v>0</v>
      </c>
      <c r="J34" s="84" t="b">
        <v>0</v>
      </c>
      <c r="K34" s="84" t="b">
        <v>0</v>
      </c>
      <c r="L34" s="84" t="b">
        <v>0</v>
      </c>
    </row>
    <row r="35" spans="1:12" ht="15">
      <c r="A35" s="84" t="s">
        <v>2867</v>
      </c>
      <c r="B35" s="84" t="s">
        <v>3445</v>
      </c>
      <c r="C35" s="84">
        <v>6</v>
      </c>
      <c r="D35" s="118">
        <v>0.002723219457031561</v>
      </c>
      <c r="E35" s="118">
        <v>1.832082924950745</v>
      </c>
      <c r="F35" s="84" t="s">
        <v>3808</v>
      </c>
      <c r="G35" s="84" t="b">
        <v>0</v>
      </c>
      <c r="H35" s="84" t="b">
        <v>0</v>
      </c>
      <c r="I35" s="84" t="b">
        <v>0</v>
      </c>
      <c r="J35" s="84" t="b">
        <v>0</v>
      </c>
      <c r="K35" s="84" t="b">
        <v>0</v>
      </c>
      <c r="L35" s="84" t="b">
        <v>0</v>
      </c>
    </row>
    <row r="36" spans="1:12" ht="15">
      <c r="A36" s="84" t="s">
        <v>3447</v>
      </c>
      <c r="B36" s="84" t="s">
        <v>3452</v>
      </c>
      <c r="C36" s="84">
        <v>6</v>
      </c>
      <c r="D36" s="118">
        <v>0.002723219457031561</v>
      </c>
      <c r="E36" s="118">
        <v>2.0381374073838696</v>
      </c>
      <c r="F36" s="84" t="s">
        <v>3808</v>
      </c>
      <c r="G36" s="84" t="b">
        <v>0</v>
      </c>
      <c r="H36" s="84" t="b">
        <v>0</v>
      </c>
      <c r="I36" s="84" t="b">
        <v>0</v>
      </c>
      <c r="J36" s="84" t="b">
        <v>0</v>
      </c>
      <c r="K36" s="84" t="b">
        <v>0</v>
      </c>
      <c r="L36" s="84" t="b">
        <v>0</v>
      </c>
    </row>
    <row r="37" spans="1:12" ht="15">
      <c r="A37" s="84" t="s">
        <v>3452</v>
      </c>
      <c r="B37" s="84" t="s">
        <v>3454</v>
      </c>
      <c r="C37" s="84">
        <v>6</v>
      </c>
      <c r="D37" s="118">
        <v>0.002723219457031561</v>
      </c>
      <c r="E37" s="118">
        <v>2.2220540039515075</v>
      </c>
      <c r="F37" s="84" t="s">
        <v>3808</v>
      </c>
      <c r="G37" s="84" t="b">
        <v>0</v>
      </c>
      <c r="H37" s="84" t="b">
        <v>0</v>
      </c>
      <c r="I37" s="84" t="b">
        <v>0</v>
      </c>
      <c r="J37" s="84" t="b">
        <v>0</v>
      </c>
      <c r="K37" s="84" t="b">
        <v>0</v>
      </c>
      <c r="L37" s="84" t="b">
        <v>0</v>
      </c>
    </row>
    <row r="38" spans="1:12" ht="15">
      <c r="A38" s="84" t="s">
        <v>3454</v>
      </c>
      <c r="B38" s="84" t="s">
        <v>3462</v>
      </c>
      <c r="C38" s="84">
        <v>6</v>
      </c>
      <c r="D38" s="118">
        <v>0.002723219457031561</v>
      </c>
      <c r="E38" s="118">
        <v>2.3603567021177887</v>
      </c>
      <c r="F38" s="84" t="s">
        <v>3808</v>
      </c>
      <c r="G38" s="84" t="b">
        <v>0</v>
      </c>
      <c r="H38" s="84" t="b">
        <v>0</v>
      </c>
      <c r="I38" s="84" t="b">
        <v>0</v>
      </c>
      <c r="J38" s="84" t="b">
        <v>0</v>
      </c>
      <c r="K38" s="84" t="b">
        <v>0</v>
      </c>
      <c r="L38" s="84" t="b">
        <v>0</v>
      </c>
    </row>
    <row r="39" spans="1:12" ht="15">
      <c r="A39" s="84" t="s">
        <v>3462</v>
      </c>
      <c r="B39" s="84" t="s">
        <v>3476</v>
      </c>
      <c r="C39" s="84">
        <v>6</v>
      </c>
      <c r="D39" s="118">
        <v>0.002723219457031561</v>
      </c>
      <c r="E39" s="118">
        <v>2.640197398711832</v>
      </c>
      <c r="F39" s="84" t="s">
        <v>3808</v>
      </c>
      <c r="G39" s="84" t="b">
        <v>0</v>
      </c>
      <c r="H39" s="84" t="b">
        <v>0</v>
      </c>
      <c r="I39" s="84" t="b">
        <v>0</v>
      </c>
      <c r="J39" s="84" t="b">
        <v>0</v>
      </c>
      <c r="K39" s="84" t="b">
        <v>0</v>
      </c>
      <c r="L39" s="84" t="b">
        <v>0</v>
      </c>
    </row>
    <row r="40" spans="1:12" ht="15">
      <c r="A40" s="84" t="s">
        <v>3476</v>
      </c>
      <c r="B40" s="84" t="s">
        <v>2902</v>
      </c>
      <c r="C40" s="84">
        <v>6</v>
      </c>
      <c r="D40" s="118">
        <v>0.002723219457031561</v>
      </c>
      <c r="E40" s="118">
        <v>2.640197398711832</v>
      </c>
      <c r="F40" s="84" t="s">
        <v>3808</v>
      </c>
      <c r="G40" s="84" t="b">
        <v>0</v>
      </c>
      <c r="H40" s="84" t="b">
        <v>0</v>
      </c>
      <c r="I40" s="84" t="b">
        <v>0</v>
      </c>
      <c r="J40" s="84" t="b">
        <v>0</v>
      </c>
      <c r="K40" s="84" t="b">
        <v>0</v>
      </c>
      <c r="L40" s="84" t="b">
        <v>0</v>
      </c>
    </row>
    <row r="41" spans="1:12" ht="15">
      <c r="A41" s="84" t="s">
        <v>271</v>
      </c>
      <c r="B41" s="84" t="s">
        <v>376</v>
      </c>
      <c r="C41" s="84">
        <v>6</v>
      </c>
      <c r="D41" s="118">
        <v>0.002723219457031561</v>
      </c>
      <c r="E41" s="118">
        <v>2.184265443062108</v>
      </c>
      <c r="F41" s="84" t="s">
        <v>3808</v>
      </c>
      <c r="G41" s="84" t="b">
        <v>0</v>
      </c>
      <c r="H41" s="84" t="b">
        <v>0</v>
      </c>
      <c r="I41" s="84" t="b">
        <v>0</v>
      </c>
      <c r="J41" s="84" t="b">
        <v>0</v>
      </c>
      <c r="K41" s="84" t="b">
        <v>0</v>
      </c>
      <c r="L41" s="84" t="b">
        <v>0</v>
      </c>
    </row>
    <row r="42" spans="1:12" ht="15">
      <c r="A42" s="84" t="s">
        <v>3457</v>
      </c>
      <c r="B42" s="84" t="s">
        <v>3478</v>
      </c>
      <c r="C42" s="84">
        <v>6</v>
      </c>
      <c r="D42" s="118">
        <v>0.003050020432699389</v>
      </c>
      <c r="E42" s="118">
        <v>2.531052929286764</v>
      </c>
      <c r="F42" s="84" t="s">
        <v>3808</v>
      </c>
      <c r="G42" s="84" t="b">
        <v>0</v>
      </c>
      <c r="H42" s="84" t="b">
        <v>0</v>
      </c>
      <c r="I42" s="84" t="b">
        <v>0</v>
      </c>
      <c r="J42" s="84" t="b">
        <v>0</v>
      </c>
      <c r="K42" s="84" t="b">
        <v>0</v>
      </c>
      <c r="L42" s="84" t="b">
        <v>0</v>
      </c>
    </row>
    <row r="43" spans="1:12" ht="15">
      <c r="A43" s="84" t="s">
        <v>2927</v>
      </c>
      <c r="B43" s="84" t="s">
        <v>2928</v>
      </c>
      <c r="C43" s="84">
        <v>6</v>
      </c>
      <c r="D43" s="118">
        <v>0.002723219457031561</v>
      </c>
      <c r="E43" s="118">
        <v>2.184265443062108</v>
      </c>
      <c r="F43" s="84" t="s">
        <v>3808</v>
      </c>
      <c r="G43" s="84" t="b">
        <v>0</v>
      </c>
      <c r="H43" s="84" t="b">
        <v>0</v>
      </c>
      <c r="I43" s="84" t="b">
        <v>0</v>
      </c>
      <c r="J43" s="84" t="b">
        <v>0</v>
      </c>
      <c r="K43" s="84" t="b">
        <v>0</v>
      </c>
      <c r="L43" s="84" t="b">
        <v>0</v>
      </c>
    </row>
    <row r="44" spans="1:12" ht="15">
      <c r="A44" s="84" t="s">
        <v>2928</v>
      </c>
      <c r="B44" s="84" t="s">
        <v>2929</v>
      </c>
      <c r="C44" s="84">
        <v>6</v>
      </c>
      <c r="D44" s="118">
        <v>0.002723219457031561</v>
      </c>
      <c r="E44" s="118">
        <v>2.5822054517341453</v>
      </c>
      <c r="F44" s="84" t="s">
        <v>3808</v>
      </c>
      <c r="G44" s="84" t="b">
        <v>0</v>
      </c>
      <c r="H44" s="84" t="b">
        <v>0</v>
      </c>
      <c r="I44" s="84" t="b">
        <v>0</v>
      </c>
      <c r="J44" s="84" t="b">
        <v>0</v>
      </c>
      <c r="K44" s="84" t="b">
        <v>0</v>
      </c>
      <c r="L44" s="84" t="b">
        <v>0</v>
      </c>
    </row>
    <row r="45" spans="1:12" ht="15">
      <c r="A45" s="84" t="s">
        <v>2927</v>
      </c>
      <c r="B45" s="84" t="s">
        <v>2930</v>
      </c>
      <c r="C45" s="84">
        <v>6</v>
      </c>
      <c r="D45" s="118">
        <v>0.002723219457031561</v>
      </c>
      <c r="E45" s="118">
        <v>2.184265443062108</v>
      </c>
      <c r="F45" s="84" t="s">
        <v>3808</v>
      </c>
      <c r="G45" s="84" t="b">
        <v>0</v>
      </c>
      <c r="H45" s="84" t="b">
        <v>0</v>
      </c>
      <c r="I45" s="84" t="b">
        <v>0</v>
      </c>
      <c r="J45" s="84" t="b">
        <v>0</v>
      </c>
      <c r="K45" s="84" t="b">
        <v>0</v>
      </c>
      <c r="L45" s="84" t="b">
        <v>0</v>
      </c>
    </row>
    <row r="46" spans="1:12" ht="15">
      <c r="A46" s="84" t="s">
        <v>2930</v>
      </c>
      <c r="B46" s="84" t="s">
        <v>2931</v>
      </c>
      <c r="C46" s="84">
        <v>6</v>
      </c>
      <c r="D46" s="118">
        <v>0.002723219457031561</v>
      </c>
      <c r="E46" s="118">
        <v>2.707144188342445</v>
      </c>
      <c r="F46" s="84" t="s">
        <v>3808</v>
      </c>
      <c r="G46" s="84" t="b">
        <v>0</v>
      </c>
      <c r="H46" s="84" t="b">
        <v>0</v>
      </c>
      <c r="I46" s="84" t="b">
        <v>0</v>
      </c>
      <c r="J46" s="84" t="b">
        <v>0</v>
      </c>
      <c r="K46" s="84" t="b">
        <v>0</v>
      </c>
      <c r="L46" s="84" t="b">
        <v>0</v>
      </c>
    </row>
    <row r="47" spans="1:12" ht="15">
      <c r="A47" s="84" t="s">
        <v>2931</v>
      </c>
      <c r="B47" s="84" t="s">
        <v>2932</v>
      </c>
      <c r="C47" s="84">
        <v>6</v>
      </c>
      <c r="D47" s="118">
        <v>0.002723219457031561</v>
      </c>
      <c r="E47" s="118">
        <v>2.707144188342445</v>
      </c>
      <c r="F47" s="84" t="s">
        <v>3808</v>
      </c>
      <c r="G47" s="84" t="b">
        <v>0</v>
      </c>
      <c r="H47" s="84" t="b">
        <v>0</v>
      </c>
      <c r="I47" s="84" t="b">
        <v>0</v>
      </c>
      <c r="J47" s="84" t="b">
        <v>0</v>
      </c>
      <c r="K47" s="84" t="b">
        <v>0</v>
      </c>
      <c r="L47" s="84" t="b">
        <v>0</v>
      </c>
    </row>
    <row r="48" spans="1:12" ht="15">
      <c r="A48" s="84" t="s">
        <v>2932</v>
      </c>
      <c r="B48" s="84" t="s">
        <v>2933</v>
      </c>
      <c r="C48" s="84">
        <v>6</v>
      </c>
      <c r="D48" s="118">
        <v>0.002723219457031561</v>
      </c>
      <c r="E48" s="118">
        <v>2.707144188342445</v>
      </c>
      <c r="F48" s="84" t="s">
        <v>3808</v>
      </c>
      <c r="G48" s="84" t="b">
        <v>0</v>
      </c>
      <c r="H48" s="84" t="b">
        <v>0</v>
      </c>
      <c r="I48" s="84" t="b">
        <v>0</v>
      </c>
      <c r="J48" s="84" t="b">
        <v>1</v>
      </c>
      <c r="K48" s="84" t="b">
        <v>0</v>
      </c>
      <c r="L48" s="84" t="b">
        <v>0</v>
      </c>
    </row>
    <row r="49" spans="1:12" ht="15">
      <c r="A49" s="84" t="s">
        <v>3456</v>
      </c>
      <c r="B49" s="84" t="s">
        <v>332</v>
      </c>
      <c r="C49" s="84">
        <v>5</v>
      </c>
      <c r="D49" s="118">
        <v>0.0023918073978938</v>
      </c>
      <c r="E49" s="118">
        <v>1.0425022127863197</v>
      </c>
      <c r="F49" s="84" t="s">
        <v>3808</v>
      </c>
      <c r="G49" s="84" t="b">
        <v>0</v>
      </c>
      <c r="H49" s="84" t="b">
        <v>0</v>
      </c>
      <c r="I49" s="84" t="b">
        <v>0</v>
      </c>
      <c r="J49" s="84" t="b">
        <v>0</v>
      </c>
      <c r="K49" s="84" t="b">
        <v>0</v>
      </c>
      <c r="L49" s="84" t="b">
        <v>0</v>
      </c>
    </row>
    <row r="50" spans="1:12" ht="15">
      <c r="A50" s="84" t="s">
        <v>2867</v>
      </c>
      <c r="B50" s="84" t="s">
        <v>3447</v>
      </c>
      <c r="C50" s="84">
        <v>5</v>
      </c>
      <c r="D50" s="118">
        <v>0.0023918073978938</v>
      </c>
      <c r="E50" s="118">
        <v>1.7828649022805634</v>
      </c>
      <c r="F50" s="84" t="s">
        <v>3808</v>
      </c>
      <c r="G50" s="84" t="b">
        <v>0</v>
      </c>
      <c r="H50" s="84" t="b">
        <v>0</v>
      </c>
      <c r="I50" s="84" t="b">
        <v>0</v>
      </c>
      <c r="J50" s="84" t="b">
        <v>0</v>
      </c>
      <c r="K50" s="84" t="b">
        <v>0</v>
      </c>
      <c r="L50" s="84" t="b">
        <v>0</v>
      </c>
    </row>
    <row r="51" spans="1:12" ht="15">
      <c r="A51" s="84" t="s">
        <v>3445</v>
      </c>
      <c r="B51" s="84" t="s">
        <v>3475</v>
      </c>
      <c r="C51" s="84">
        <v>5</v>
      </c>
      <c r="D51" s="118">
        <v>0.0023918073978938</v>
      </c>
      <c r="E51" s="118">
        <v>2.259986157000226</v>
      </c>
      <c r="F51" s="84" t="s">
        <v>3808</v>
      </c>
      <c r="G51" s="84" t="b">
        <v>0</v>
      </c>
      <c r="H51" s="84" t="b">
        <v>0</v>
      </c>
      <c r="I51" s="84" t="b">
        <v>0</v>
      </c>
      <c r="J51" s="84" t="b">
        <v>0</v>
      </c>
      <c r="K51" s="84" t="b">
        <v>0</v>
      </c>
      <c r="L51" s="84" t="b">
        <v>0</v>
      </c>
    </row>
    <row r="52" spans="1:12" ht="15">
      <c r="A52" s="84" t="s">
        <v>3475</v>
      </c>
      <c r="B52" s="84" t="s">
        <v>2880</v>
      </c>
      <c r="C52" s="84">
        <v>5</v>
      </c>
      <c r="D52" s="118">
        <v>0.0023918073978938</v>
      </c>
      <c r="E52" s="118">
        <v>2.2921708403716274</v>
      </c>
      <c r="F52" s="84" t="s">
        <v>3808</v>
      </c>
      <c r="G52" s="84" t="b">
        <v>0</v>
      </c>
      <c r="H52" s="84" t="b">
        <v>0</v>
      </c>
      <c r="I52" s="84" t="b">
        <v>0</v>
      </c>
      <c r="J52" s="84" t="b">
        <v>0</v>
      </c>
      <c r="K52" s="84" t="b">
        <v>0</v>
      </c>
      <c r="L52" s="84" t="b">
        <v>0</v>
      </c>
    </row>
    <row r="53" spans="1:12" ht="15">
      <c r="A53" s="84" t="s">
        <v>332</v>
      </c>
      <c r="B53" s="84" t="s">
        <v>316</v>
      </c>
      <c r="C53" s="84">
        <v>5</v>
      </c>
      <c r="D53" s="118">
        <v>0.0023918073978938</v>
      </c>
      <c r="E53" s="118">
        <v>1.2866383517716662</v>
      </c>
      <c r="F53" s="84" t="s">
        <v>3808</v>
      </c>
      <c r="G53" s="84" t="b">
        <v>0</v>
      </c>
      <c r="H53" s="84" t="b">
        <v>0</v>
      </c>
      <c r="I53" s="84" t="b">
        <v>0</v>
      </c>
      <c r="J53" s="84" t="b">
        <v>0</v>
      </c>
      <c r="K53" s="84" t="b">
        <v>0</v>
      </c>
      <c r="L53" s="84" t="b">
        <v>0</v>
      </c>
    </row>
    <row r="54" spans="1:12" ht="15">
      <c r="A54" s="84" t="s">
        <v>316</v>
      </c>
      <c r="B54" s="84" t="s">
        <v>290</v>
      </c>
      <c r="C54" s="84">
        <v>5</v>
      </c>
      <c r="D54" s="118">
        <v>0.0023918073978938</v>
      </c>
      <c r="E54" s="118">
        <v>1.999574012244509</v>
      </c>
      <c r="F54" s="84" t="s">
        <v>3808</v>
      </c>
      <c r="G54" s="84" t="b">
        <v>0</v>
      </c>
      <c r="H54" s="84" t="b">
        <v>0</v>
      </c>
      <c r="I54" s="84" t="b">
        <v>0</v>
      </c>
      <c r="J54" s="84" t="b">
        <v>0</v>
      </c>
      <c r="K54" s="84" t="b">
        <v>0</v>
      </c>
      <c r="L54" s="84" t="b">
        <v>0</v>
      </c>
    </row>
    <row r="55" spans="1:12" ht="15">
      <c r="A55" s="84" t="s">
        <v>399</v>
      </c>
      <c r="B55" s="84" t="s">
        <v>398</v>
      </c>
      <c r="C55" s="84">
        <v>5</v>
      </c>
      <c r="D55" s="118">
        <v>0.0023918073978938</v>
      </c>
      <c r="E55" s="118">
        <v>2.78632543439007</v>
      </c>
      <c r="F55" s="84" t="s">
        <v>3808</v>
      </c>
      <c r="G55" s="84" t="b">
        <v>0</v>
      </c>
      <c r="H55" s="84" t="b">
        <v>0</v>
      </c>
      <c r="I55" s="84" t="b">
        <v>0</v>
      </c>
      <c r="J55" s="84" t="b">
        <v>0</v>
      </c>
      <c r="K55" s="84" t="b">
        <v>0</v>
      </c>
      <c r="L55" s="84" t="b">
        <v>0</v>
      </c>
    </row>
    <row r="56" spans="1:12" ht="15">
      <c r="A56" s="84" t="s">
        <v>398</v>
      </c>
      <c r="B56" s="84" t="s">
        <v>301</v>
      </c>
      <c r="C56" s="84">
        <v>5</v>
      </c>
      <c r="D56" s="118">
        <v>0.0023918073978938</v>
      </c>
      <c r="E56" s="118">
        <v>2.2065418377732597</v>
      </c>
      <c r="F56" s="84" t="s">
        <v>3808</v>
      </c>
      <c r="G56" s="84" t="b">
        <v>0</v>
      </c>
      <c r="H56" s="84" t="b">
        <v>0</v>
      </c>
      <c r="I56" s="84" t="b">
        <v>0</v>
      </c>
      <c r="J56" s="84" t="b">
        <v>0</v>
      </c>
      <c r="K56" s="84" t="b">
        <v>0</v>
      </c>
      <c r="L56" s="84" t="b">
        <v>0</v>
      </c>
    </row>
    <row r="57" spans="1:12" ht="15">
      <c r="A57" s="84" t="s">
        <v>3489</v>
      </c>
      <c r="B57" s="84" t="s">
        <v>2926</v>
      </c>
      <c r="C57" s="84">
        <v>5</v>
      </c>
      <c r="D57" s="118">
        <v>0.0023918073978938</v>
      </c>
      <c r="E57" s="118">
        <v>2.1630761439921695</v>
      </c>
      <c r="F57" s="84" t="s">
        <v>3808</v>
      </c>
      <c r="G57" s="84" t="b">
        <v>0</v>
      </c>
      <c r="H57" s="84" t="b">
        <v>0</v>
      </c>
      <c r="I57" s="84" t="b">
        <v>0</v>
      </c>
      <c r="J57" s="84" t="b">
        <v>0</v>
      </c>
      <c r="K57" s="84" t="b">
        <v>0</v>
      </c>
      <c r="L57" s="84" t="b">
        <v>0</v>
      </c>
    </row>
    <row r="58" spans="1:12" ht="15">
      <c r="A58" s="84" t="s">
        <v>2929</v>
      </c>
      <c r="B58" s="84" t="s">
        <v>2846</v>
      </c>
      <c r="C58" s="84">
        <v>5</v>
      </c>
      <c r="D58" s="118">
        <v>0.0023918073978938</v>
      </c>
      <c r="E58" s="118">
        <v>2.5822054517341453</v>
      </c>
      <c r="F58" s="84" t="s">
        <v>3808</v>
      </c>
      <c r="G58" s="84" t="b">
        <v>0</v>
      </c>
      <c r="H58" s="84" t="b">
        <v>0</v>
      </c>
      <c r="I58" s="84" t="b">
        <v>0</v>
      </c>
      <c r="J58" s="84" t="b">
        <v>0</v>
      </c>
      <c r="K58" s="84" t="b">
        <v>0</v>
      </c>
      <c r="L58" s="84" t="b">
        <v>0</v>
      </c>
    </row>
    <row r="59" spans="1:12" ht="15">
      <c r="A59" s="84" t="s">
        <v>2846</v>
      </c>
      <c r="B59" s="84" t="s">
        <v>2927</v>
      </c>
      <c r="C59" s="84">
        <v>5</v>
      </c>
      <c r="D59" s="118">
        <v>0.0023918073978938</v>
      </c>
      <c r="E59" s="118">
        <v>2.184265443062108</v>
      </c>
      <c r="F59" s="84" t="s">
        <v>3808</v>
      </c>
      <c r="G59" s="84" t="b">
        <v>0</v>
      </c>
      <c r="H59" s="84" t="b">
        <v>0</v>
      </c>
      <c r="I59" s="84" t="b">
        <v>0</v>
      </c>
      <c r="J59" s="84" t="b">
        <v>0</v>
      </c>
      <c r="K59" s="84" t="b">
        <v>0</v>
      </c>
      <c r="L59" s="84" t="b">
        <v>0</v>
      </c>
    </row>
    <row r="60" spans="1:12" ht="15">
      <c r="A60" s="84" t="s">
        <v>2933</v>
      </c>
      <c r="B60" s="84" t="s">
        <v>3463</v>
      </c>
      <c r="C60" s="84">
        <v>5</v>
      </c>
      <c r="D60" s="118">
        <v>0.0023918073978938</v>
      </c>
      <c r="E60" s="118">
        <v>2.5030242056865206</v>
      </c>
      <c r="F60" s="84" t="s">
        <v>3808</v>
      </c>
      <c r="G60" s="84" t="b">
        <v>1</v>
      </c>
      <c r="H60" s="84" t="b">
        <v>0</v>
      </c>
      <c r="I60" s="84" t="b">
        <v>0</v>
      </c>
      <c r="J60" s="84" t="b">
        <v>0</v>
      </c>
      <c r="K60" s="84" t="b">
        <v>0</v>
      </c>
      <c r="L60" s="84" t="b">
        <v>0</v>
      </c>
    </row>
    <row r="61" spans="1:12" ht="15">
      <c r="A61" s="84" t="s">
        <v>3463</v>
      </c>
      <c r="B61" s="84" t="s">
        <v>2888</v>
      </c>
      <c r="C61" s="84">
        <v>5</v>
      </c>
      <c r="D61" s="118">
        <v>0.0023918073978938</v>
      </c>
      <c r="E61" s="118">
        <v>2.1050841970144827</v>
      </c>
      <c r="F61" s="84" t="s">
        <v>3808</v>
      </c>
      <c r="G61" s="84" t="b">
        <v>0</v>
      </c>
      <c r="H61" s="84" t="b">
        <v>0</v>
      </c>
      <c r="I61" s="84" t="b">
        <v>0</v>
      </c>
      <c r="J61" s="84" t="b">
        <v>0</v>
      </c>
      <c r="K61" s="84" t="b">
        <v>0</v>
      </c>
      <c r="L61" s="84" t="b">
        <v>0</v>
      </c>
    </row>
    <row r="62" spans="1:12" ht="15">
      <c r="A62" s="84" t="s">
        <v>2888</v>
      </c>
      <c r="B62" s="84" t="s">
        <v>3477</v>
      </c>
      <c r="C62" s="84">
        <v>5</v>
      </c>
      <c r="D62" s="118">
        <v>0.0023918073978938</v>
      </c>
      <c r="E62" s="118">
        <v>2.2300229336227826</v>
      </c>
      <c r="F62" s="84" t="s">
        <v>3808</v>
      </c>
      <c r="G62" s="84" t="b">
        <v>0</v>
      </c>
      <c r="H62" s="84" t="b">
        <v>0</v>
      </c>
      <c r="I62" s="84" t="b">
        <v>0</v>
      </c>
      <c r="J62" s="84" t="b">
        <v>0</v>
      </c>
      <c r="K62" s="84" t="b">
        <v>0</v>
      </c>
      <c r="L62" s="84" t="b">
        <v>0</v>
      </c>
    </row>
    <row r="63" spans="1:12" ht="15">
      <c r="A63" s="84" t="s">
        <v>3477</v>
      </c>
      <c r="B63" s="84" t="s">
        <v>2926</v>
      </c>
      <c r="C63" s="84">
        <v>5</v>
      </c>
      <c r="D63" s="118">
        <v>0.0023918073978938</v>
      </c>
      <c r="E63" s="118">
        <v>2.083894897944545</v>
      </c>
      <c r="F63" s="84" t="s">
        <v>3808</v>
      </c>
      <c r="G63" s="84" t="b">
        <v>0</v>
      </c>
      <c r="H63" s="84" t="b">
        <v>0</v>
      </c>
      <c r="I63" s="84" t="b">
        <v>0</v>
      </c>
      <c r="J63" s="84" t="b">
        <v>0</v>
      </c>
      <c r="K63" s="84" t="b">
        <v>0</v>
      </c>
      <c r="L63" s="84" t="b">
        <v>0</v>
      </c>
    </row>
    <row r="64" spans="1:12" ht="15">
      <c r="A64" s="84" t="s">
        <v>2926</v>
      </c>
      <c r="B64" s="84" t="s">
        <v>3490</v>
      </c>
      <c r="C64" s="84">
        <v>5</v>
      </c>
      <c r="D64" s="118">
        <v>0.0023918073978938</v>
      </c>
      <c r="E64" s="118">
        <v>2.1630761439921695</v>
      </c>
      <c r="F64" s="84" t="s">
        <v>3808</v>
      </c>
      <c r="G64" s="84" t="b">
        <v>0</v>
      </c>
      <c r="H64" s="84" t="b">
        <v>0</v>
      </c>
      <c r="I64" s="84" t="b">
        <v>0</v>
      </c>
      <c r="J64" s="84" t="b">
        <v>0</v>
      </c>
      <c r="K64" s="84" t="b">
        <v>0</v>
      </c>
      <c r="L64" s="84" t="b">
        <v>0</v>
      </c>
    </row>
    <row r="65" spans="1:12" ht="15">
      <c r="A65" s="84" t="s">
        <v>232</v>
      </c>
      <c r="B65" s="84" t="s">
        <v>332</v>
      </c>
      <c r="C65" s="84">
        <v>5</v>
      </c>
      <c r="D65" s="118">
        <v>0.0023918073978938</v>
      </c>
      <c r="E65" s="118">
        <v>0.6543220414034383</v>
      </c>
      <c r="F65" s="84" t="s">
        <v>3808</v>
      </c>
      <c r="G65" s="84" t="b">
        <v>0</v>
      </c>
      <c r="H65" s="84" t="b">
        <v>0</v>
      </c>
      <c r="I65" s="84" t="b">
        <v>0</v>
      </c>
      <c r="J65" s="84" t="b">
        <v>0</v>
      </c>
      <c r="K65" s="84" t="b">
        <v>0</v>
      </c>
      <c r="L65" s="84" t="b">
        <v>0</v>
      </c>
    </row>
    <row r="66" spans="1:12" ht="15">
      <c r="A66" s="84" t="s">
        <v>334</v>
      </c>
      <c r="B66" s="84" t="s">
        <v>345</v>
      </c>
      <c r="C66" s="84">
        <v>5</v>
      </c>
      <c r="D66" s="118">
        <v>0.0023918073978938</v>
      </c>
      <c r="E66" s="118">
        <v>1.5832925473753594</v>
      </c>
      <c r="F66" s="84" t="s">
        <v>3808</v>
      </c>
      <c r="G66" s="84" t="b">
        <v>0</v>
      </c>
      <c r="H66" s="84" t="b">
        <v>0</v>
      </c>
      <c r="I66" s="84" t="b">
        <v>0</v>
      </c>
      <c r="J66" s="84" t="b">
        <v>0</v>
      </c>
      <c r="K66" s="84" t="b">
        <v>0</v>
      </c>
      <c r="L66" s="84" t="b">
        <v>0</v>
      </c>
    </row>
    <row r="67" spans="1:12" ht="15">
      <c r="A67" s="84" t="s">
        <v>344</v>
      </c>
      <c r="B67" s="84" t="s">
        <v>290</v>
      </c>
      <c r="C67" s="84">
        <v>5</v>
      </c>
      <c r="D67" s="118">
        <v>0.0023918073978938</v>
      </c>
      <c r="E67" s="118">
        <v>2.05072653469189</v>
      </c>
      <c r="F67" s="84" t="s">
        <v>3808</v>
      </c>
      <c r="G67" s="84" t="b">
        <v>0</v>
      </c>
      <c r="H67" s="84" t="b">
        <v>0</v>
      </c>
      <c r="I67" s="84" t="b">
        <v>0</v>
      </c>
      <c r="J67" s="84" t="b">
        <v>0</v>
      </c>
      <c r="K67" s="84" t="b">
        <v>0</v>
      </c>
      <c r="L67" s="84" t="b">
        <v>0</v>
      </c>
    </row>
    <row r="68" spans="1:12" ht="15">
      <c r="A68" s="84" t="s">
        <v>345</v>
      </c>
      <c r="B68" s="84" t="s">
        <v>334</v>
      </c>
      <c r="C68" s="84">
        <v>5</v>
      </c>
      <c r="D68" s="118">
        <v>0.0023918073978938</v>
      </c>
      <c r="E68" s="118">
        <v>1.5832925473753594</v>
      </c>
      <c r="F68" s="84" t="s">
        <v>3808</v>
      </c>
      <c r="G68" s="84" t="b">
        <v>0</v>
      </c>
      <c r="H68" s="84" t="b">
        <v>0</v>
      </c>
      <c r="I68" s="84" t="b">
        <v>0</v>
      </c>
      <c r="J68" s="84" t="b">
        <v>0</v>
      </c>
      <c r="K68" s="84" t="b">
        <v>0</v>
      </c>
      <c r="L68" s="84" t="b">
        <v>0</v>
      </c>
    </row>
    <row r="69" spans="1:12" ht="15">
      <c r="A69" s="84" t="s">
        <v>3483</v>
      </c>
      <c r="B69" s="84" t="s">
        <v>2935</v>
      </c>
      <c r="C69" s="84">
        <v>4</v>
      </c>
      <c r="D69" s="118">
        <v>0.002033346955132926</v>
      </c>
      <c r="E69" s="118">
        <v>2.4341429162787076</v>
      </c>
      <c r="F69" s="84" t="s">
        <v>3808</v>
      </c>
      <c r="G69" s="84" t="b">
        <v>1</v>
      </c>
      <c r="H69" s="84" t="b">
        <v>0</v>
      </c>
      <c r="I69" s="84" t="b">
        <v>0</v>
      </c>
      <c r="J69" s="84" t="b">
        <v>0</v>
      </c>
      <c r="K69" s="84" t="b">
        <v>0</v>
      </c>
      <c r="L69" s="84" t="b">
        <v>0</v>
      </c>
    </row>
    <row r="70" spans="1:12" ht="15">
      <c r="A70" s="84" t="s">
        <v>2874</v>
      </c>
      <c r="B70" s="84" t="s">
        <v>3498</v>
      </c>
      <c r="C70" s="84">
        <v>4</v>
      </c>
      <c r="D70" s="118">
        <v>0.002033346955132926</v>
      </c>
      <c r="E70" s="118">
        <v>2.8832354473981265</v>
      </c>
      <c r="F70" s="84" t="s">
        <v>3808</v>
      </c>
      <c r="G70" s="84" t="b">
        <v>0</v>
      </c>
      <c r="H70" s="84" t="b">
        <v>0</v>
      </c>
      <c r="I70" s="84" t="b">
        <v>0</v>
      </c>
      <c r="J70" s="84" t="b">
        <v>0</v>
      </c>
      <c r="K70" s="84" t="b">
        <v>0</v>
      </c>
      <c r="L70" s="84" t="b">
        <v>0</v>
      </c>
    </row>
    <row r="71" spans="1:12" ht="15">
      <c r="A71" s="84" t="s">
        <v>3498</v>
      </c>
      <c r="B71" s="84" t="s">
        <v>3499</v>
      </c>
      <c r="C71" s="84">
        <v>4</v>
      </c>
      <c r="D71" s="118">
        <v>0.002033346955132926</v>
      </c>
      <c r="E71" s="118">
        <v>2.8832354473981265</v>
      </c>
      <c r="F71" s="84" t="s">
        <v>3808</v>
      </c>
      <c r="G71" s="84" t="b">
        <v>0</v>
      </c>
      <c r="H71" s="84" t="b">
        <v>0</v>
      </c>
      <c r="I71" s="84" t="b">
        <v>0</v>
      </c>
      <c r="J71" s="84" t="b">
        <v>0</v>
      </c>
      <c r="K71" s="84" t="b">
        <v>0</v>
      </c>
      <c r="L71" s="84" t="b">
        <v>0</v>
      </c>
    </row>
    <row r="72" spans="1:12" ht="15">
      <c r="A72" s="84" t="s">
        <v>3499</v>
      </c>
      <c r="B72" s="84" t="s">
        <v>3500</v>
      </c>
      <c r="C72" s="84">
        <v>4</v>
      </c>
      <c r="D72" s="118">
        <v>0.002033346955132926</v>
      </c>
      <c r="E72" s="118">
        <v>2.8832354473981265</v>
      </c>
      <c r="F72" s="84" t="s">
        <v>3808</v>
      </c>
      <c r="G72" s="84" t="b">
        <v>0</v>
      </c>
      <c r="H72" s="84" t="b">
        <v>0</v>
      </c>
      <c r="I72" s="84" t="b">
        <v>0</v>
      </c>
      <c r="J72" s="84" t="b">
        <v>0</v>
      </c>
      <c r="K72" s="84" t="b">
        <v>0</v>
      </c>
      <c r="L72" s="84" t="b">
        <v>0</v>
      </c>
    </row>
    <row r="73" spans="1:12" ht="15">
      <c r="A73" s="84" t="s">
        <v>3500</v>
      </c>
      <c r="B73" s="84" t="s">
        <v>3473</v>
      </c>
      <c r="C73" s="84">
        <v>4</v>
      </c>
      <c r="D73" s="118">
        <v>0.002033346955132926</v>
      </c>
      <c r="E73" s="118">
        <v>2.707144188342445</v>
      </c>
      <c r="F73" s="84" t="s">
        <v>3808</v>
      </c>
      <c r="G73" s="84" t="b">
        <v>0</v>
      </c>
      <c r="H73" s="84" t="b">
        <v>0</v>
      </c>
      <c r="I73" s="84" t="b">
        <v>0</v>
      </c>
      <c r="J73" s="84" t="b">
        <v>0</v>
      </c>
      <c r="K73" s="84" t="b">
        <v>0</v>
      </c>
      <c r="L73" s="84" t="b">
        <v>0</v>
      </c>
    </row>
    <row r="74" spans="1:12" ht="15">
      <c r="A74" s="84" t="s">
        <v>323</v>
      </c>
      <c r="B74" s="84" t="s">
        <v>391</v>
      </c>
      <c r="C74" s="84">
        <v>4</v>
      </c>
      <c r="D74" s="118">
        <v>0.002033346955132926</v>
      </c>
      <c r="E74" s="118">
        <v>2.78632543439007</v>
      </c>
      <c r="F74" s="84" t="s">
        <v>3808</v>
      </c>
      <c r="G74" s="84" t="b">
        <v>0</v>
      </c>
      <c r="H74" s="84" t="b">
        <v>0</v>
      </c>
      <c r="I74" s="84" t="b">
        <v>0</v>
      </c>
      <c r="J74" s="84" t="b">
        <v>0</v>
      </c>
      <c r="K74" s="84" t="b">
        <v>0</v>
      </c>
      <c r="L74" s="84" t="b">
        <v>0</v>
      </c>
    </row>
    <row r="75" spans="1:12" ht="15">
      <c r="A75" s="84" t="s">
        <v>377</v>
      </c>
      <c r="B75" s="84" t="s">
        <v>290</v>
      </c>
      <c r="C75" s="84">
        <v>4</v>
      </c>
      <c r="D75" s="118">
        <v>0.002033346955132926</v>
      </c>
      <c r="E75" s="118">
        <v>1.6264575872975033</v>
      </c>
      <c r="F75" s="84" t="s">
        <v>3808</v>
      </c>
      <c r="G75" s="84" t="b">
        <v>0</v>
      </c>
      <c r="H75" s="84" t="b">
        <v>0</v>
      </c>
      <c r="I75" s="84" t="b">
        <v>0</v>
      </c>
      <c r="J75" s="84" t="b">
        <v>0</v>
      </c>
      <c r="K75" s="84" t="b">
        <v>0</v>
      </c>
      <c r="L75" s="84" t="b">
        <v>0</v>
      </c>
    </row>
    <row r="76" spans="1:12" ht="15">
      <c r="A76" s="84" t="s">
        <v>3502</v>
      </c>
      <c r="B76" s="84" t="s">
        <v>3503</v>
      </c>
      <c r="C76" s="84">
        <v>4</v>
      </c>
      <c r="D76" s="118">
        <v>0.002033346955132926</v>
      </c>
      <c r="E76" s="118">
        <v>2.8832354473981265</v>
      </c>
      <c r="F76" s="84" t="s">
        <v>3808</v>
      </c>
      <c r="G76" s="84" t="b">
        <v>0</v>
      </c>
      <c r="H76" s="84" t="b">
        <v>0</v>
      </c>
      <c r="I76" s="84" t="b">
        <v>0</v>
      </c>
      <c r="J76" s="84" t="b">
        <v>0</v>
      </c>
      <c r="K76" s="84" t="b">
        <v>0</v>
      </c>
      <c r="L76" s="84" t="b">
        <v>0</v>
      </c>
    </row>
    <row r="77" spans="1:12" ht="15">
      <c r="A77" s="84" t="s">
        <v>3503</v>
      </c>
      <c r="B77" s="84" t="s">
        <v>3504</v>
      </c>
      <c r="C77" s="84">
        <v>4</v>
      </c>
      <c r="D77" s="118">
        <v>0.002033346955132926</v>
      </c>
      <c r="E77" s="118">
        <v>2.8832354473981265</v>
      </c>
      <c r="F77" s="84" t="s">
        <v>3808</v>
      </c>
      <c r="G77" s="84" t="b">
        <v>0</v>
      </c>
      <c r="H77" s="84" t="b">
        <v>0</v>
      </c>
      <c r="I77" s="84" t="b">
        <v>0</v>
      </c>
      <c r="J77" s="84" t="b">
        <v>0</v>
      </c>
      <c r="K77" s="84" t="b">
        <v>0</v>
      </c>
      <c r="L77" s="84" t="b">
        <v>0</v>
      </c>
    </row>
    <row r="78" spans="1:12" ht="15">
      <c r="A78" s="84" t="s">
        <v>231</v>
      </c>
      <c r="B78" s="84" t="s">
        <v>395</v>
      </c>
      <c r="C78" s="84">
        <v>4</v>
      </c>
      <c r="D78" s="118">
        <v>0.002033346955132926</v>
      </c>
      <c r="E78" s="118">
        <v>2.5822054517341453</v>
      </c>
      <c r="F78" s="84" t="s">
        <v>3808</v>
      </c>
      <c r="G78" s="84" t="b">
        <v>0</v>
      </c>
      <c r="H78" s="84" t="b">
        <v>0</v>
      </c>
      <c r="I78" s="84" t="b">
        <v>0</v>
      </c>
      <c r="J78" s="84" t="b">
        <v>0</v>
      </c>
      <c r="K78" s="84" t="b">
        <v>0</v>
      </c>
      <c r="L78" s="84" t="b">
        <v>0</v>
      </c>
    </row>
    <row r="79" spans="1:12" ht="15">
      <c r="A79" s="84" t="s">
        <v>395</v>
      </c>
      <c r="B79" s="84" t="s">
        <v>2878</v>
      </c>
      <c r="C79" s="84">
        <v>4</v>
      </c>
      <c r="D79" s="118">
        <v>0.002033346955132926</v>
      </c>
      <c r="E79" s="118">
        <v>2.371352086419252</v>
      </c>
      <c r="F79" s="84" t="s">
        <v>3808</v>
      </c>
      <c r="G79" s="84" t="b">
        <v>0</v>
      </c>
      <c r="H79" s="84" t="b">
        <v>0</v>
      </c>
      <c r="I79" s="84" t="b">
        <v>0</v>
      </c>
      <c r="J79" s="84" t="b">
        <v>1</v>
      </c>
      <c r="K79" s="84" t="b">
        <v>0</v>
      </c>
      <c r="L79" s="84" t="b">
        <v>0</v>
      </c>
    </row>
    <row r="80" spans="1:12" ht="15">
      <c r="A80" s="84" t="s">
        <v>3508</v>
      </c>
      <c r="B80" s="84" t="s">
        <v>3509</v>
      </c>
      <c r="C80" s="84">
        <v>4</v>
      </c>
      <c r="D80" s="118">
        <v>0.002033346955132926</v>
      </c>
      <c r="E80" s="118">
        <v>2.8832354473981265</v>
      </c>
      <c r="F80" s="84" t="s">
        <v>3808</v>
      </c>
      <c r="G80" s="84" t="b">
        <v>0</v>
      </c>
      <c r="H80" s="84" t="b">
        <v>0</v>
      </c>
      <c r="I80" s="84" t="b">
        <v>0</v>
      </c>
      <c r="J80" s="84" t="b">
        <v>0</v>
      </c>
      <c r="K80" s="84" t="b">
        <v>0</v>
      </c>
      <c r="L80" s="84" t="b">
        <v>0</v>
      </c>
    </row>
    <row r="81" spans="1:12" ht="15">
      <c r="A81" s="84" t="s">
        <v>332</v>
      </c>
      <c r="B81" s="84" t="s">
        <v>289</v>
      </c>
      <c r="C81" s="84">
        <v>4</v>
      </c>
      <c r="D81" s="118">
        <v>0.002033346955132926</v>
      </c>
      <c r="E81" s="118">
        <v>1.0436003030853718</v>
      </c>
      <c r="F81" s="84" t="s">
        <v>3808</v>
      </c>
      <c r="G81" s="84" t="b">
        <v>0</v>
      </c>
      <c r="H81" s="84" t="b">
        <v>0</v>
      </c>
      <c r="I81" s="84" t="b">
        <v>0</v>
      </c>
      <c r="J81" s="84" t="b">
        <v>0</v>
      </c>
      <c r="K81" s="84" t="b">
        <v>0</v>
      </c>
      <c r="L81" s="84" t="b">
        <v>0</v>
      </c>
    </row>
    <row r="82" spans="1:12" ht="15">
      <c r="A82" s="84" t="s">
        <v>290</v>
      </c>
      <c r="B82" s="84" t="s">
        <v>314</v>
      </c>
      <c r="C82" s="84">
        <v>4</v>
      </c>
      <c r="D82" s="118">
        <v>0.002033346955132926</v>
      </c>
      <c r="E82" s="118">
        <v>1.4951786726581844</v>
      </c>
      <c r="F82" s="84" t="s">
        <v>3808</v>
      </c>
      <c r="G82" s="84" t="b">
        <v>0</v>
      </c>
      <c r="H82" s="84" t="b">
        <v>0</v>
      </c>
      <c r="I82" s="84" t="b">
        <v>0</v>
      </c>
      <c r="J82" s="84" t="b">
        <v>0</v>
      </c>
      <c r="K82" s="84" t="b">
        <v>0</v>
      </c>
      <c r="L82" s="84" t="b">
        <v>0</v>
      </c>
    </row>
    <row r="83" spans="1:12" ht="15">
      <c r="A83" s="84" t="s">
        <v>314</v>
      </c>
      <c r="B83" s="84" t="s">
        <v>399</v>
      </c>
      <c r="C83" s="84">
        <v>4</v>
      </c>
      <c r="D83" s="118">
        <v>0.002033346955132926</v>
      </c>
      <c r="E83" s="118">
        <v>2.0081741840064264</v>
      </c>
      <c r="F83" s="84" t="s">
        <v>3808</v>
      </c>
      <c r="G83" s="84" t="b">
        <v>0</v>
      </c>
      <c r="H83" s="84" t="b">
        <v>0</v>
      </c>
      <c r="I83" s="84" t="b">
        <v>0</v>
      </c>
      <c r="J83" s="84" t="b">
        <v>0</v>
      </c>
      <c r="K83" s="84" t="b">
        <v>0</v>
      </c>
      <c r="L83" s="84" t="b">
        <v>0</v>
      </c>
    </row>
    <row r="84" spans="1:12" ht="15">
      <c r="A84" s="84" t="s">
        <v>304</v>
      </c>
      <c r="B84" s="84" t="s">
        <v>389</v>
      </c>
      <c r="C84" s="84">
        <v>4</v>
      </c>
      <c r="D84" s="118">
        <v>0.002033346955132926</v>
      </c>
      <c r="E84" s="118">
        <v>2.610234175334389</v>
      </c>
      <c r="F84" s="84" t="s">
        <v>3808</v>
      </c>
      <c r="G84" s="84" t="b">
        <v>0</v>
      </c>
      <c r="H84" s="84" t="b">
        <v>0</v>
      </c>
      <c r="I84" s="84" t="b">
        <v>0</v>
      </c>
      <c r="J84" s="84" t="b">
        <v>0</v>
      </c>
      <c r="K84" s="84" t="b">
        <v>0</v>
      </c>
      <c r="L84" s="84" t="b">
        <v>0</v>
      </c>
    </row>
    <row r="85" spans="1:12" ht="15">
      <c r="A85" s="84" t="s">
        <v>385</v>
      </c>
      <c r="B85" s="84" t="s">
        <v>332</v>
      </c>
      <c r="C85" s="84">
        <v>4</v>
      </c>
      <c r="D85" s="118">
        <v>0.002033346955132926</v>
      </c>
      <c r="E85" s="118">
        <v>1.1216834588339446</v>
      </c>
      <c r="F85" s="84" t="s">
        <v>3808</v>
      </c>
      <c r="G85" s="84" t="b">
        <v>0</v>
      </c>
      <c r="H85" s="84" t="b">
        <v>0</v>
      </c>
      <c r="I85" s="84" t="b">
        <v>0</v>
      </c>
      <c r="J85" s="84" t="b">
        <v>0</v>
      </c>
      <c r="K85" s="84" t="b">
        <v>0</v>
      </c>
      <c r="L85" s="84" t="b">
        <v>0</v>
      </c>
    </row>
    <row r="86" spans="1:12" ht="15">
      <c r="A86" s="84" t="s">
        <v>332</v>
      </c>
      <c r="B86" s="84" t="s">
        <v>3524</v>
      </c>
      <c r="C86" s="84">
        <v>4</v>
      </c>
      <c r="D86" s="118">
        <v>0.002033346955132926</v>
      </c>
      <c r="E86" s="118">
        <v>1.2866383517716662</v>
      </c>
      <c r="F86" s="84" t="s">
        <v>3808</v>
      </c>
      <c r="G86" s="84" t="b">
        <v>0</v>
      </c>
      <c r="H86" s="84" t="b">
        <v>0</v>
      </c>
      <c r="I86" s="84" t="b">
        <v>0</v>
      </c>
      <c r="J86" s="84" t="b">
        <v>0</v>
      </c>
      <c r="K86" s="84" t="b">
        <v>0</v>
      </c>
      <c r="L86" s="84" t="b">
        <v>0</v>
      </c>
    </row>
    <row r="87" spans="1:12" ht="15">
      <c r="A87" s="84" t="s">
        <v>275</v>
      </c>
      <c r="B87" s="84" t="s">
        <v>3489</v>
      </c>
      <c r="C87" s="84">
        <v>4</v>
      </c>
      <c r="D87" s="118">
        <v>0.002033346955132926</v>
      </c>
      <c r="E87" s="118">
        <v>2.707144188342445</v>
      </c>
      <c r="F87" s="84" t="s">
        <v>3808</v>
      </c>
      <c r="G87" s="84" t="b">
        <v>0</v>
      </c>
      <c r="H87" s="84" t="b">
        <v>0</v>
      </c>
      <c r="I87" s="84" t="b">
        <v>0</v>
      </c>
      <c r="J87" s="84" t="b">
        <v>0</v>
      </c>
      <c r="K87" s="84" t="b">
        <v>0</v>
      </c>
      <c r="L87" s="84" t="b">
        <v>0</v>
      </c>
    </row>
    <row r="88" spans="1:12" ht="15">
      <c r="A88" s="84" t="s">
        <v>3490</v>
      </c>
      <c r="B88" s="84" t="s">
        <v>2962</v>
      </c>
      <c r="C88" s="84">
        <v>4</v>
      </c>
      <c r="D88" s="118">
        <v>0.002033346955132926</v>
      </c>
      <c r="E88" s="118">
        <v>2.5432873857037754</v>
      </c>
      <c r="F88" s="84" t="s">
        <v>3808</v>
      </c>
      <c r="G88" s="84" t="b">
        <v>0</v>
      </c>
      <c r="H88" s="84" t="b">
        <v>0</v>
      </c>
      <c r="I88" s="84" t="b">
        <v>0</v>
      </c>
      <c r="J88" s="84" t="b">
        <v>0</v>
      </c>
      <c r="K88" s="84" t="b">
        <v>0</v>
      </c>
      <c r="L88" s="84" t="b">
        <v>0</v>
      </c>
    </row>
    <row r="89" spans="1:12" ht="15">
      <c r="A89" s="84" t="s">
        <v>3464</v>
      </c>
      <c r="B89" s="84" t="s">
        <v>3464</v>
      </c>
      <c r="C89" s="84">
        <v>4</v>
      </c>
      <c r="D89" s="118">
        <v>0.002405793593752142</v>
      </c>
      <c r="E89" s="118">
        <v>2.339167403047851</v>
      </c>
      <c r="F89" s="84" t="s">
        <v>3808</v>
      </c>
      <c r="G89" s="84" t="b">
        <v>0</v>
      </c>
      <c r="H89" s="84" t="b">
        <v>0</v>
      </c>
      <c r="I89" s="84" t="b">
        <v>0</v>
      </c>
      <c r="J89" s="84" t="b">
        <v>0</v>
      </c>
      <c r="K89" s="84" t="b">
        <v>0</v>
      </c>
      <c r="L89" s="84" t="b">
        <v>0</v>
      </c>
    </row>
    <row r="90" spans="1:12" ht="15">
      <c r="A90" s="84" t="s">
        <v>1226</v>
      </c>
      <c r="B90" s="84" t="s">
        <v>367</v>
      </c>
      <c r="C90" s="84">
        <v>4</v>
      </c>
      <c r="D90" s="118">
        <v>0.0021879262766402565</v>
      </c>
      <c r="E90" s="118">
        <v>2.78632543439007</v>
      </c>
      <c r="F90" s="84" t="s">
        <v>3808</v>
      </c>
      <c r="G90" s="84" t="b">
        <v>0</v>
      </c>
      <c r="H90" s="84" t="b">
        <v>0</v>
      </c>
      <c r="I90" s="84" t="b">
        <v>0</v>
      </c>
      <c r="J90" s="84" t="b">
        <v>0</v>
      </c>
      <c r="K90" s="84" t="b">
        <v>0</v>
      </c>
      <c r="L90" s="84" t="b">
        <v>0</v>
      </c>
    </row>
    <row r="91" spans="1:12" ht="15">
      <c r="A91" s="84" t="s">
        <v>2907</v>
      </c>
      <c r="B91" s="84" t="s">
        <v>2908</v>
      </c>
      <c r="C91" s="84">
        <v>4</v>
      </c>
      <c r="D91" s="118">
        <v>0.002033346955132926</v>
      </c>
      <c r="E91" s="118">
        <v>2.531052929286764</v>
      </c>
      <c r="F91" s="84" t="s">
        <v>3808</v>
      </c>
      <c r="G91" s="84" t="b">
        <v>0</v>
      </c>
      <c r="H91" s="84" t="b">
        <v>0</v>
      </c>
      <c r="I91" s="84" t="b">
        <v>0</v>
      </c>
      <c r="J91" s="84" t="b">
        <v>1</v>
      </c>
      <c r="K91" s="84" t="b">
        <v>0</v>
      </c>
      <c r="L91" s="84" t="b">
        <v>0</v>
      </c>
    </row>
    <row r="92" spans="1:12" ht="15">
      <c r="A92" s="84" t="s">
        <v>2908</v>
      </c>
      <c r="B92" s="84" t="s">
        <v>2909</v>
      </c>
      <c r="C92" s="84">
        <v>4</v>
      </c>
      <c r="D92" s="118">
        <v>0.002033346955132926</v>
      </c>
      <c r="E92" s="118">
        <v>2.5822054517341453</v>
      </c>
      <c r="F92" s="84" t="s">
        <v>3808</v>
      </c>
      <c r="G92" s="84" t="b">
        <v>1</v>
      </c>
      <c r="H92" s="84" t="b">
        <v>0</v>
      </c>
      <c r="I92" s="84" t="b">
        <v>0</v>
      </c>
      <c r="J92" s="84" t="b">
        <v>0</v>
      </c>
      <c r="K92" s="84" t="b">
        <v>0</v>
      </c>
      <c r="L92" s="84" t="b">
        <v>0</v>
      </c>
    </row>
    <row r="93" spans="1:12" ht="15">
      <c r="A93" s="84" t="s">
        <v>2909</v>
      </c>
      <c r="B93" s="84" t="s">
        <v>2910</v>
      </c>
      <c r="C93" s="84">
        <v>4</v>
      </c>
      <c r="D93" s="118">
        <v>0.002033346955132926</v>
      </c>
      <c r="E93" s="118">
        <v>2.5822054517341453</v>
      </c>
      <c r="F93" s="84" t="s">
        <v>3808</v>
      </c>
      <c r="G93" s="84" t="b">
        <v>0</v>
      </c>
      <c r="H93" s="84" t="b">
        <v>0</v>
      </c>
      <c r="I93" s="84" t="b">
        <v>0</v>
      </c>
      <c r="J93" s="84" t="b">
        <v>1</v>
      </c>
      <c r="K93" s="84" t="b">
        <v>0</v>
      </c>
      <c r="L93" s="84" t="b">
        <v>0</v>
      </c>
    </row>
    <row r="94" spans="1:12" ht="15">
      <c r="A94" s="84" t="s">
        <v>2910</v>
      </c>
      <c r="B94" s="84" t="s">
        <v>2911</v>
      </c>
      <c r="C94" s="84">
        <v>4</v>
      </c>
      <c r="D94" s="118">
        <v>0.002033346955132926</v>
      </c>
      <c r="E94" s="118">
        <v>2.8832354473981265</v>
      </c>
      <c r="F94" s="84" t="s">
        <v>3808</v>
      </c>
      <c r="G94" s="84" t="b">
        <v>1</v>
      </c>
      <c r="H94" s="84" t="b">
        <v>0</v>
      </c>
      <c r="I94" s="84" t="b">
        <v>0</v>
      </c>
      <c r="J94" s="84" t="b">
        <v>0</v>
      </c>
      <c r="K94" s="84" t="b">
        <v>0</v>
      </c>
      <c r="L94" s="84" t="b">
        <v>0</v>
      </c>
    </row>
    <row r="95" spans="1:12" ht="15">
      <c r="A95" s="84" t="s">
        <v>2911</v>
      </c>
      <c r="B95" s="84" t="s">
        <v>2912</v>
      </c>
      <c r="C95" s="84">
        <v>4</v>
      </c>
      <c r="D95" s="118">
        <v>0.002033346955132926</v>
      </c>
      <c r="E95" s="118">
        <v>2.8832354473981265</v>
      </c>
      <c r="F95" s="84" t="s">
        <v>3808</v>
      </c>
      <c r="G95" s="84" t="b">
        <v>0</v>
      </c>
      <c r="H95" s="84" t="b">
        <v>0</v>
      </c>
      <c r="I95" s="84" t="b">
        <v>0</v>
      </c>
      <c r="J95" s="84" t="b">
        <v>0</v>
      </c>
      <c r="K95" s="84" t="b">
        <v>0</v>
      </c>
      <c r="L95" s="84" t="b">
        <v>0</v>
      </c>
    </row>
    <row r="96" spans="1:12" ht="15">
      <c r="A96" s="84" t="s">
        <v>2912</v>
      </c>
      <c r="B96" s="84" t="s">
        <v>2913</v>
      </c>
      <c r="C96" s="84">
        <v>4</v>
      </c>
      <c r="D96" s="118">
        <v>0.002033346955132926</v>
      </c>
      <c r="E96" s="118">
        <v>2.8832354473981265</v>
      </c>
      <c r="F96" s="84" t="s">
        <v>3808</v>
      </c>
      <c r="G96" s="84" t="b">
        <v>0</v>
      </c>
      <c r="H96" s="84" t="b">
        <v>0</v>
      </c>
      <c r="I96" s="84" t="b">
        <v>0</v>
      </c>
      <c r="J96" s="84" t="b">
        <v>0</v>
      </c>
      <c r="K96" s="84" t="b">
        <v>0</v>
      </c>
      <c r="L96" s="84" t="b">
        <v>0</v>
      </c>
    </row>
    <row r="97" spans="1:12" ht="15">
      <c r="A97" s="84" t="s">
        <v>2913</v>
      </c>
      <c r="B97" s="84" t="s">
        <v>3530</v>
      </c>
      <c r="C97" s="84">
        <v>4</v>
      </c>
      <c r="D97" s="118">
        <v>0.002033346955132926</v>
      </c>
      <c r="E97" s="118">
        <v>2.8832354473981265</v>
      </c>
      <c r="F97" s="84" t="s">
        <v>3808</v>
      </c>
      <c r="G97" s="84" t="b">
        <v>0</v>
      </c>
      <c r="H97" s="84" t="b">
        <v>0</v>
      </c>
      <c r="I97" s="84" t="b">
        <v>0</v>
      </c>
      <c r="J97" s="84" t="b">
        <v>0</v>
      </c>
      <c r="K97" s="84" t="b">
        <v>0</v>
      </c>
      <c r="L97" s="84" t="b">
        <v>0</v>
      </c>
    </row>
    <row r="98" spans="1:12" ht="15">
      <c r="A98" s="84" t="s">
        <v>3530</v>
      </c>
      <c r="B98" s="84" t="s">
        <v>3460</v>
      </c>
      <c r="C98" s="84">
        <v>4</v>
      </c>
      <c r="D98" s="118">
        <v>0.002033346955132926</v>
      </c>
      <c r="E98" s="118">
        <v>2.5822054517341453</v>
      </c>
      <c r="F98" s="84" t="s">
        <v>3808</v>
      </c>
      <c r="G98" s="84" t="b">
        <v>0</v>
      </c>
      <c r="H98" s="84" t="b">
        <v>0</v>
      </c>
      <c r="I98" s="84" t="b">
        <v>0</v>
      </c>
      <c r="J98" s="84" t="b">
        <v>0</v>
      </c>
      <c r="K98" s="84" t="b">
        <v>0</v>
      </c>
      <c r="L98" s="84" t="b">
        <v>0</v>
      </c>
    </row>
    <row r="99" spans="1:12" ht="15">
      <c r="A99" s="84" t="s">
        <v>2901</v>
      </c>
      <c r="B99" s="84" t="s">
        <v>2906</v>
      </c>
      <c r="C99" s="84">
        <v>4</v>
      </c>
      <c r="D99" s="118">
        <v>0.002033346955132926</v>
      </c>
      <c r="E99" s="118">
        <v>2.2880148806004694</v>
      </c>
      <c r="F99" s="84" t="s">
        <v>3808</v>
      </c>
      <c r="G99" s="84" t="b">
        <v>0</v>
      </c>
      <c r="H99" s="84" t="b">
        <v>0</v>
      </c>
      <c r="I99" s="84" t="b">
        <v>0</v>
      </c>
      <c r="J99" s="84" t="b">
        <v>0</v>
      </c>
      <c r="K99" s="84" t="b">
        <v>0</v>
      </c>
      <c r="L99" s="84" t="b">
        <v>0</v>
      </c>
    </row>
    <row r="100" spans="1:12" ht="15">
      <c r="A100" s="84" t="s">
        <v>317</v>
      </c>
      <c r="B100" s="84" t="s">
        <v>332</v>
      </c>
      <c r="C100" s="84">
        <v>4</v>
      </c>
      <c r="D100" s="118">
        <v>0.002033346955132926</v>
      </c>
      <c r="E100" s="118">
        <v>1.2977747178896257</v>
      </c>
      <c r="F100" s="84" t="s">
        <v>3808</v>
      </c>
      <c r="G100" s="84" t="b">
        <v>0</v>
      </c>
      <c r="H100" s="84" t="b">
        <v>0</v>
      </c>
      <c r="I100" s="84" t="b">
        <v>0</v>
      </c>
      <c r="J100" s="84" t="b">
        <v>0</v>
      </c>
      <c r="K100" s="84" t="b">
        <v>0</v>
      </c>
      <c r="L100" s="84" t="b">
        <v>0</v>
      </c>
    </row>
    <row r="101" spans="1:12" ht="15">
      <c r="A101" s="84" t="s">
        <v>3481</v>
      </c>
      <c r="B101" s="84" t="s">
        <v>3496</v>
      </c>
      <c r="C101" s="84">
        <v>3</v>
      </c>
      <c r="D101" s="118">
        <v>0.0016409447074801924</v>
      </c>
      <c r="E101" s="118">
        <v>2.66138669778177</v>
      </c>
      <c r="F101" s="84" t="s">
        <v>3808</v>
      </c>
      <c r="G101" s="84" t="b">
        <v>0</v>
      </c>
      <c r="H101" s="84" t="b">
        <v>0</v>
      </c>
      <c r="I101" s="84" t="b">
        <v>0</v>
      </c>
      <c r="J101" s="84" t="b">
        <v>0</v>
      </c>
      <c r="K101" s="84" t="b">
        <v>0</v>
      </c>
      <c r="L101" s="84" t="b">
        <v>0</v>
      </c>
    </row>
    <row r="102" spans="1:12" ht="15">
      <c r="A102" s="84" t="s">
        <v>3496</v>
      </c>
      <c r="B102" s="84" t="s">
        <v>3482</v>
      </c>
      <c r="C102" s="84">
        <v>3</v>
      </c>
      <c r="D102" s="118">
        <v>0.0016409447074801924</v>
      </c>
      <c r="E102" s="118">
        <v>2.66138669778177</v>
      </c>
      <c r="F102" s="84" t="s">
        <v>3808</v>
      </c>
      <c r="G102" s="84" t="b">
        <v>0</v>
      </c>
      <c r="H102" s="84" t="b">
        <v>0</v>
      </c>
      <c r="I102" s="84" t="b">
        <v>0</v>
      </c>
      <c r="J102" s="84" t="b">
        <v>0</v>
      </c>
      <c r="K102" s="84" t="b">
        <v>0</v>
      </c>
      <c r="L102" s="84" t="b">
        <v>0</v>
      </c>
    </row>
    <row r="103" spans="1:12" ht="15">
      <c r="A103" s="84" t="s">
        <v>3482</v>
      </c>
      <c r="B103" s="84" t="s">
        <v>3483</v>
      </c>
      <c r="C103" s="84">
        <v>3</v>
      </c>
      <c r="D103" s="118">
        <v>0.0016409447074801924</v>
      </c>
      <c r="E103" s="118">
        <v>2.5644766847737137</v>
      </c>
      <c r="F103" s="84" t="s">
        <v>3808</v>
      </c>
      <c r="G103" s="84" t="b">
        <v>0</v>
      </c>
      <c r="H103" s="84" t="b">
        <v>0</v>
      </c>
      <c r="I103" s="84" t="b">
        <v>0</v>
      </c>
      <c r="J103" s="84" t="b">
        <v>1</v>
      </c>
      <c r="K103" s="84" t="b">
        <v>0</v>
      </c>
      <c r="L103" s="84" t="b">
        <v>0</v>
      </c>
    </row>
    <row r="104" spans="1:12" ht="15">
      <c r="A104" s="84" t="s">
        <v>2935</v>
      </c>
      <c r="B104" s="84" t="s">
        <v>3539</v>
      </c>
      <c r="C104" s="84">
        <v>3</v>
      </c>
      <c r="D104" s="118">
        <v>0.0016409447074801924</v>
      </c>
      <c r="E104" s="118">
        <v>2.531052929286764</v>
      </c>
      <c r="F104" s="84" t="s">
        <v>3808</v>
      </c>
      <c r="G104" s="84" t="b">
        <v>0</v>
      </c>
      <c r="H104" s="84" t="b">
        <v>0</v>
      </c>
      <c r="I104" s="84" t="b">
        <v>0</v>
      </c>
      <c r="J104" s="84" t="b">
        <v>0</v>
      </c>
      <c r="K104" s="84" t="b">
        <v>0</v>
      </c>
      <c r="L104" s="84" t="b">
        <v>0</v>
      </c>
    </row>
    <row r="105" spans="1:12" ht="15">
      <c r="A105" s="84" t="s">
        <v>3539</v>
      </c>
      <c r="B105" s="84" t="s">
        <v>3540</v>
      </c>
      <c r="C105" s="84">
        <v>3</v>
      </c>
      <c r="D105" s="118">
        <v>0.0016409447074801924</v>
      </c>
      <c r="E105" s="118">
        <v>3.0081741840064264</v>
      </c>
      <c r="F105" s="84" t="s">
        <v>3808</v>
      </c>
      <c r="G105" s="84" t="b">
        <v>0</v>
      </c>
      <c r="H105" s="84" t="b">
        <v>0</v>
      </c>
      <c r="I105" s="84" t="b">
        <v>0</v>
      </c>
      <c r="J105" s="84" t="b">
        <v>0</v>
      </c>
      <c r="K105" s="84" t="b">
        <v>0</v>
      </c>
      <c r="L105" s="84" t="b">
        <v>0</v>
      </c>
    </row>
    <row r="106" spans="1:12" ht="15">
      <c r="A106" s="84" t="s">
        <v>3540</v>
      </c>
      <c r="B106" s="84" t="s">
        <v>2907</v>
      </c>
      <c r="C106" s="84">
        <v>3</v>
      </c>
      <c r="D106" s="118">
        <v>0.0016409447074801924</v>
      </c>
      <c r="E106" s="118">
        <v>2.5822054517341453</v>
      </c>
      <c r="F106" s="84" t="s">
        <v>3808</v>
      </c>
      <c r="G106" s="84" t="b">
        <v>0</v>
      </c>
      <c r="H106" s="84" t="b">
        <v>0</v>
      </c>
      <c r="I106" s="84" t="b">
        <v>0</v>
      </c>
      <c r="J106" s="84" t="b">
        <v>0</v>
      </c>
      <c r="K106" s="84" t="b">
        <v>0</v>
      </c>
      <c r="L106" s="84" t="b">
        <v>0</v>
      </c>
    </row>
    <row r="107" spans="1:12" ht="15">
      <c r="A107" s="84" t="s">
        <v>2907</v>
      </c>
      <c r="B107" s="84" t="s">
        <v>3497</v>
      </c>
      <c r="C107" s="84">
        <v>3</v>
      </c>
      <c r="D107" s="118">
        <v>0.0016409447074801924</v>
      </c>
      <c r="E107" s="118">
        <v>2.406114192678464</v>
      </c>
      <c r="F107" s="84" t="s">
        <v>3808</v>
      </c>
      <c r="G107" s="84" t="b">
        <v>0</v>
      </c>
      <c r="H107" s="84" t="b">
        <v>0</v>
      </c>
      <c r="I107" s="84" t="b">
        <v>0</v>
      </c>
      <c r="J107" s="84" t="b">
        <v>0</v>
      </c>
      <c r="K107" s="84" t="b">
        <v>0</v>
      </c>
      <c r="L107" s="84" t="b">
        <v>0</v>
      </c>
    </row>
    <row r="108" spans="1:12" ht="15">
      <c r="A108" s="84" t="s">
        <v>3497</v>
      </c>
      <c r="B108" s="84" t="s">
        <v>3460</v>
      </c>
      <c r="C108" s="84">
        <v>3</v>
      </c>
      <c r="D108" s="118">
        <v>0.0016409447074801924</v>
      </c>
      <c r="E108" s="118">
        <v>2.4572667151258454</v>
      </c>
      <c r="F108" s="84" t="s">
        <v>3808</v>
      </c>
      <c r="G108" s="84" t="b">
        <v>0</v>
      </c>
      <c r="H108" s="84" t="b">
        <v>0</v>
      </c>
      <c r="I108" s="84" t="b">
        <v>0</v>
      </c>
      <c r="J108" s="84" t="b">
        <v>0</v>
      </c>
      <c r="K108" s="84" t="b">
        <v>0</v>
      </c>
      <c r="L108" s="84" t="b">
        <v>0</v>
      </c>
    </row>
    <row r="109" spans="1:12" ht="15">
      <c r="A109" s="84" t="s">
        <v>2900</v>
      </c>
      <c r="B109" s="84" t="s">
        <v>3461</v>
      </c>
      <c r="C109" s="84">
        <v>3</v>
      </c>
      <c r="D109" s="118">
        <v>0.0016409447074801924</v>
      </c>
      <c r="E109" s="118">
        <v>1.7371074117198884</v>
      </c>
      <c r="F109" s="84" t="s">
        <v>3808</v>
      </c>
      <c r="G109" s="84" t="b">
        <v>0</v>
      </c>
      <c r="H109" s="84" t="b">
        <v>0</v>
      </c>
      <c r="I109" s="84" t="b">
        <v>0</v>
      </c>
      <c r="J109" s="84" t="b">
        <v>0</v>
      </c>
      <c r="K109" s="84" t="b">
        <v>0</v>
      </c>
      <c r="L109" s="84" t="b">
        <v>0</v>
      </c>
    </row>
    <row r="110" spans="1:12" ht="15">
      <c r="A110" s="84" t="s">
        <v>3461</v>
      </c>
      <c r="B110" s="84" t="s">
        <v>3541</v>
      </c>
      <c r="C110" s="84">
        <v>3</v>
      </c>
      <c r="D110" s="118">
        <v>0.0016409447074801924</v>
      </c>
      <c r="E110" s="118">
        <v>2.5822054517341453</v>
      </c>
      <c r="F110" s="84" t="s">
        <v>3808</v>
      </c>
      <c r="G110" s="84" t="b">
        <v>0</v>
      </c>
      <c r="H110" s="84" t="b">
        <v>0</v>
      </c>
      <c r="I110" s="84" t="b">
        <v>0</v>
      </c>
      <c r="J110" s="84" t="b">
        <v>0</v>
      </c>
      <c r="K110" s="84" t="b">
        <v>0</v>
      </c>
      <c r="L110" s="84" t="b">
        <v>0</v>
      </c>
    </row>
    <row r="111" spans="1:12" ht="15">
      <c r="A111" s="84" t="s">
        <v>3541</v>
      </c>
      <c r="B111" s="84" t="s">
        <v>3542</v>
      </c>
      <c r="C111" s="84">
        <v>3</v>
      </c>
      <c r="D111" s="118">
        <v>0.0016409447074801924</v>
      </c>
      <c r="E111" s="118">
        <v>3.0081741840064264</v>
      </c>
      <c r="F111" s="84" t="s">
        <v>3808</v>
      </c>
      <c r="G111" s="84" t="b">
        <v>0</v>
      </c>
      <c r="H111" s="84" t="b">
        <v>0</v>
      </c>
      <c r="I111" s="84" t="b">
        <v>0</v>
      </c>
      <c r="J111" s="84" t="b">
        <v>0</v>
      </c>
      <c r="K111" s="84" t="b">
        <v>0</v>
      </c>
      <c r="L111" s="84" t="b">
        <v>0</v>
      </c>
    </row>
    <row r="112" spans="1:12" ht="15">
      <c r="A112" s="84" t="s">
        <v>3542</v>
      </c>
      <c r="B112" s="84" t="s">
        <v>3484</v>
      </c>
      <c r="C112" s="84">
        <v>3</v>
      </c>
      <c r="D112" s="118">
        <v>0.0016409447074801924</v>
      </c>
      <c r="E112" s="118">
        <v>2.7863254343900703</v>
      </c>
      <c r="F112" s="84" t="s">
        <v>3808</v>
      </c>
      <c r="G112" s="84" t="b">
        <v>0</v>
      </c>
      <c r="H112" s="84" t="b">
        <v>0</v>
      </c>
      <c r="I112" s="84" t="b">
        <v>0</v>
      </c>
      <c r="J112" s="84" t="b">
        <v>0</v>
      </c>
      <c r="K112" s="84" t="b">
        <v>0</v>
      </c>
      <c r="L112" s="84" t="b">
        <v>0</v>
      </c>
    </row>
    <row r="113" spans="1:12" ht="15">
      <c r="A113" s="84" t="s">
        <v>3473</v>
      </c>
      <c r="B113" s="84" t="s">
        <v>323</v>
      </c>
      <c r="C113" s="84">
        <v>3</v>
      </c>
      <c r="D113" s="118">
        <v>0.0016409447074801924</v>
      </c>
      <c r="E113" s="118">
        <v>2.5822054517341453</v>
      </c>
      <c r="F113" s="84" t="s">
        <v>3808</v>
      </c>
      <c r="G113" s="84" t="b">
        <v>0</v>
      </c>
      <c r="H113" s="84" t="b">
        <v>0</v>
      </c>
      <c r="I113" s="84" t="b">
        <v>0</v>
      </c>
      <c r="J113" s="84" t="b">
        <v>0</v>
      </c>
      <c r="K113" s="84" t="b">
        <v>0</v>
      </c>
      <c r="L113" s="84" t="b">
        <v>0</v>
      </c>
    </row>
    <row r="114" spans="1:12" ht="15">
      <c r="A114" s="84" t="s">
        <v>391</v>
      </c>
      <c r="B114" s="84" t="s">
        <v>3474</v>
      </c>
      <c r="C114" s="84">
        <v>3</v>
      </c>
      <c r="D114" s="118">
        <v>0.0016409447074801924</v>
      </c>
      <c r="E114" s="118">
        <v>2.485295438726089</v>
      </c>
      <c r="F114" s="84" t="s">
        <v>3808</v>
      </c>
      <c r="G114" s="84" t="b">
        <v>0</v>
      </c>
      <c r="H114" s="84" t="b">
        <v>0</v>
      </c>
      <c r="I114" s="84" t="b">
        <v>0</v>
      </c>
      <c r="J114" s="84" t="b">
        <v>0</v>
      </c>
      <c r="K114" s="84" t="b">
        <v>0</v>
      </c>
      <c r="L114" s="84" t="b">
        <v>0</v>
      </c>
    </row>
    <row r="115" spans="1:12" ht="15">
      <c r="A115" s="84" t="s">
        <v>3474</v>
      </c>
      <c r="B115" s="84" t="s">
        <v>2869</v>
      </c>
      <c r="C115" s="84">
        <v>3</v>
      </c>
      <c r="D115" s="118">
        <v>0.0016409447074801924</v>
      </c>
      <c r="E115" s="118">
        <v>1.8832354473981265</v>
      </c>
      <c r="F115" s="84" t="s">
        <v>3808</v>
      </c>
      <c r="G115" s="84" t="b">
        <v>0</v>
      </c>
      <c r="H115" s="84" t="b">
        <v>0</v>
      </c>
      <c r="I115" s="84" t="b">
        <v>0</v>
      </c>
      <c r="J115" s="84" t="b">
        <v>0</v>
      </c>
      <c r="K115" s="84" t="b">
        <v>0</v>
      </c>
      <c r="L115" s="84" t="b">
        <v>0</v>
      </c>
    </row>
    <row r="116" spans="1:12" ht="15">
      <c r="A116" s="84" t="s">
        <v>2869</v>
      </c>
      <c r="B116" s="84" t="s">
        <v>3543</v>
      </c>
      <c r="C116" s="84">
        <v>3</v>
      </c>
      <c r="D116" s="118">
        <v>0.0016409447074801924</v>
      </c>
      <c r="E116" s="118">
        <v>2.2065418377732597</v>
      </c>
      <c r="F116" s="84" t="s">
        <v>3808</v>
      </c>
      <c r="G116" s="84" t="b">
        <v>0</v>
      </c>
      <c r="H116" s="84" t="b">
        <v>0</v>
      </c>
      <c r="I116" s="84" t="b">
        <v>0</v>
      </c>
      <c r="J116" s="84" t="b">
        <v>0</v>
      </c>
      <c r="K116" s="84" t="b">
        <v>0</v>
      </c>
      <c r="L116" s="84" t="b">
        <v>0</v>
      </c>
    </row>
    <row r="117" spans="1:12" ht="15">
      <c r="A117" s="84" t="s">
        <v>3543</v>
      </c>
      <c r="B117" s="84" t="s">
        <v>3456</v>
      </c>
      <c r="C117" s="84">
        <v>3</v>
      </c>
      <c r="D117" s="118">
        <v>0.0016409447074801924</v>
      </c>
      <c r="E117" s="118">
        <v>2.531052929286764</v>
      </c>
      <c r="F117" s="84" t="s">
        <v>3808</v>
      </c>
      <c r="G117" s="84" t="b">
        <v>0</v>
      </c>
      <c r="H117" s="84" t="b">
        <v>0</v>
      </c>
      <c r="I117" s="84" t="b">
        <v>0</v>
      </c>
      <c r="J117" s="84" t="b">
        <v>0</v>
      </c>
      <c r="K117" s="84" t="b">
        <v>0</v>
      </c>
      <c r="L117" s="84" t="b">
        <v>0</v>
      </c>
    </row>
    <row r="118" spans="1:12" ht="15">
      <c r="A118" s="84" t="s">
        <v>332</v>
      </c>
      <c r="B118" s="84" t="s">
        <v>3544</v>
      </c>
      <c r="C118" s="84">
        <v>3</v>
      </c>
      <c r="D118" s="118">
        <v>0.0016409447074801924</v>
      </c>
      <c r="E118" s="118">
        <v>1.2866383517716662</v>
      </c>
      <c r="F118" s="84" t="s">
        <v>3808</v>
      </c>
      <c r="G118" s="84" t="b">
        <v>0</v>
      </c>
      <c r="H118" s="84" t="b">
        <v>0</v>
      </c>
      <c r="I118" s="84" t="b">
        <v>0</v>
      </c>
      <c r="J118" s="84" t="b">
        <v>0</v>
      </c>
      <c r="K118" s="84" t="b">
        <v>0</v>
      </c>
      <c r="L118" s="84" t="b">
        <v>0</v>
      </c>
    </row>
    <row r="119" spans="1:12" ht="15">
      <c r="A119" s="84" t="s">
        <v>3544</v>
      </c>
      <c r="B119" s="84" t="s">
        <v>3501</v>
      </c>
      <c r="C119" s="84">
        <v>3</v>
      </c>
      <c r="D119" s="118">
        <v>0.0016409447074801924</v>
      </c>
      <c r="E119" s="118">
        <v>2.8832354473981265</v>
      </c>
      <c r="F119" s="84" t="s">
        <v>3808</v>
      </c>
      <c r="G119" s="84" t="b">
        <v>0</v>
      </c>
      <c r="H119" s="84" t="b">
        <v>0</v>
      </c>
      <c r="I119" s="84" t="b">
        <v>0</v>
      </c>
      <c r="J119" s="84" t="b">
        <v>0</v>
      </c>
      <c r="K119" s="84" t="b">
        <v>0</v>
      </c>
      <c r="L119" s="84" t="b">
        <v>0</v>
      </c>
    </row>
    <row r="120" spans="1:12" ht="15">
      <c r="A120" s="84" t="s">
        <v>3501</v>
      </c>
      <c r="B120" s="84" t="s">
        <v>3468</v>
      </c>
      <c r="C120" s="84">
        <v>3</v>
      </c>
      <c r="D120" s="118">
        <v>0.0016409447074801924</v>
      </c>
      <c r="E120" s="118">
        <v>2.5152586621035318</v>
      </c>
      <c r="F120" s="84" t="s">
        <v>3808</v>
      </c>
      <c r="G120" s="84" t="b">
        <v>0</v>
      </c>
      <c r="H120" s="84" t="b">
        <v>0</v>
      </c>
      <c r="I120" s="84" t="b">
        <v>0</v>
      </c>
      <c r="J120" s="84" t="b">
        <v>0</v>
      </c>
      <c r="K120" s="84" t="b">
        <v>0</v>
      </c>
      <c r="L120" s="84" t="b">
        <v>0</v>
      </c>
    </row>
    <row r="121" spans="1:12" ht="15">
      <c r="A121" s="84" t="s">
        <v>2915</v>
      </c>
      <c r="B121" s="84" t="s">
        <v>2916</v>
      </c>
      <c r="C121" s="84">
        <v>3</v>
      </c>
      <c r="D121" s="118">
        <v>0.0016409447074801924</v>
      </c>
      <c r="E121" s="118">
        <v>2.8832354473981265</v>
      </c>
      <c r="F121" s="84" t="s">
        <v>3808</v>
      </c>
      <c r="G121" s="84" t="b">
        <v>0</v>
      </c>
      <c r="H121" s="84" t="b">
        <v>0</v>
      </c>
      <c r="I121" s="84" t="b">
        <v>0</v>
      </c>
      <c r="J121" s="84" t="b">
        <v>0</v>
      </c>
      <c r="K121" s="84" t="b">
        <v>0</v>
      </c>
      <c r="L121" s="84" t="b">
        <v>0</v>
      </c>
    </row>
    <row r="122" spans="1:12" ht="15">
      <c r="A122" s="84" t="s">
        <v>2916</v>
      </c>
      <c r="B122" s="84" t="s">
        <v>2917</v>
      </c>
      <c r="C122" s="84">
        <v>3</v>
      </c>
      <c r="D122" s="118">
        <v>0.0016409447074801924</v>
      </c>
      <c r="E122" s="118">
        <v>2.8832354473981265</v>
      </c>
      <c r="F122" s="84" t="s">
        <v>3808</v>
      </c>
      <c r="G122" s="84" t="b">
        <v>0</v>
      </c>
      <c r="H122" s="84" t="b">
        <v>0</v>
      </c>
      <c r="I122" s="84" t="b">
        <v>0</v>
      </c>
      <c r="J122" s="84" t="b">
        <v>0</v>
      </c>
      <c r="K122" s="84" t="b">
        <v>0</v>
      </c>
      <c r="L122" s="84" t="b">
        <v>0</v>
      </c>
    </row>
    <row r="123" spans="1:12" ht="15">
      <c r="A123" s="84" t="s">
        <v>2917</v>
      </c>
      <c r="B123" s="84" t="s">
        <v>2918</v>
      </c>
      <c r="C123" s="84">
        <v>3</v>
      </c>
      <c r="D123" s="118">
        <v>0.0016409447074801924</v>
      </c>
      <c r="E123" s="118">
        <v>3.0081741840064264</v>
      </c>
      <c r="F123" s="84" t="s">
        <v>3808</v>
      </c>
      <c r="G123" s="84" t="b">
        <v>0</v>
      </c>
      <c r="H123" s="84" t="b">
        <v>0</v>
      </c>
      <c r="I123" s="84" t="b">
        <v>0</v>
      </c>
      <c r="J123" s="84" t="b">
        <v>0</v>
      </c>
      <c r="K123" s="84" t="b">
        <v>0</v>
      </c>
      <c r="L123" s="84" t="b">
        <v>0</v>
      </c>
    </row>
    <row r="124" spans="1:12" ht="15">
      <c r="A124" s="84" t="s">
        <v>2918</v>
      </c>
      <c r="B124" s="84" t="s">
        <v>2919</v>
      </c>
      <c r="C124" s="84">
        <v>3</v>
      </c>
      <c r="D124" s="118">
        <v>0.0016409447074801924</v>
      </c>
      <c r="E124" s="118">
        <v>2.707144188342445</v>
      </c>
      <c r="F124" s="84" t="s">
        <v>3808</v>
      </c>
      <c r="G124" s="84" t="b">
        <v>0</v>
      </c>
      <c r="H124" s="84" t="b">
        <v>0</v>
      </c>
      <c r="I124" s="84" t="b">
        <v>0</v>
      </c>
      <c r="J124" s="84" t="b">
        <v>0</v>
      </c>
      <c r="K124" s="84" t="b">
        <v>0</v>
      </c>
      <c r="L124" s="84" t="b">
        <v>0</v>
      </c>
    </row>
    <row r="125" spans="1:12" ht="15">
      <c r="A125" s="84" t="s">
        <v>2919</v>
      </c>
      <c r="B125" s="84" t="s">
        <v>2920</v>
      </c>
      <c r="C125" s="84">
        <v>3</v>
      </c>
      <c r="D125" s="118">
        <v>0.0016409447074801924</v>
      </c>
      <c r="E125" s="118">
        <v>2.707144188342445</v>
      </c>
      <c r="F125" s="84" t="s">
        <v>3808</v>
      </c>
      <c r="G125" s="84" t="b">
        <v>0</v>
      </c>
      <c r="H125" s="84" t="b">
        <v>0</v>
      </c>
      <c r="I125" s="84" t="b">
        <v>0</v>
      </c>
      <c r="J125" s="84" t="b">
        <v>0</v>
      </c>
      <c r="K125" s="84" t="b">
        <v>0</v>
      </c>
      <c r="L125" s="84" t="b">
        <v>0</v>
      </c>
    </row>
    <row r="126" spans="1:12" ht="15">
      <c r="A126" s="84" t="s">
        <v>2920</v>
      </c>
      <c r="B126" s="84" t="s">
        <v>2921</v>
      </c>
      <c r="C126" s="84">
        <v>3</v>
      </c>
      <c r="D126" s="118">
        <v>0.0016409447074801924</v>
      </c>
      <c r="E126" s="118">
        <v>3.0081741840064264</v>
      </c>
      <c r="F126" s="84" t="s">
        <v>3808</v>
      </c>
      <c r="G126" s="84" t="b">
        <v>0</v>
      </c>
      <c r="H126" s="84" t="b">
        <v>0</v>
      </c>
      <c r="I126" s="84" t="b">
        <v>0</v>
      </c>
      <c r="J126" s="84" t="b">
        <v>0</v>
      </c>
      <c r="K126" s="84" t="b">
        <v>0</v>
      </c>
      <c r="L126" s="84" t="b">
        <v>0</v>
      </c>
    </row>
    <row r="127" spans="1:12" ht="15">
      <c r="A127" s="84" t="s">
        <v>2921</v>
      </c>
      <c r="B127" s="84" t="s">
        <v>2922</v>
      </c>
      <c r="C127" s="84">
        <v>3</v>
      </c>
      <c r="D127" s="118">
        <v>0.0016409447074801924</v>
      </c>
      <c r="E127" s="118">
        <v>3.0081741840064264</v>
      </c>
      <c r="F127" s="84" t="s">
        <v>3808</v>
      </c>
      <c r="G127" s="84" t="b">
        <v>0</v>
      </c>
      <c r="H127" s="84" t="b">
        <v>0</v>
      </c>
      <c r="I127" s="84" t="b">
        <v>0</v>
      </c>
      <c r="J127" s="84" t="b">
        <v>0</v>
      </c>
      <c r="K127" s="84" t="b">
        <v>0</v>
      </c>
      <c r="L127" s="84" t="b">
        <v>0</v>
      </c>
    </row>
    <row r="128" spans="1:12" ht="15">
      <c r="A128" s="84" t="s">
        <v>2922</v>
      </c>
      <c r="B128" s="84" t="s">
        <v>2923</v>
      </c>
      <c r="C128" s="84">
        <v>3</v>
      </c>
      <c r="D128" s="118">
        <v>0.0016409447074801924</v>
      </c>
      <c r="E128" s="118">
        <v>3.0081741840064264</v>
      </c>
      <c r="F128" s="84" t="s">
        <v>3808</v>
      </c>
      <c r="G128" s="84" t="b">
        <v>0</v>
      </c>
      <c r="H128" s="84" t="b">
        <v>0</v>
      </c>
      <c r="I128" s="84" t="b">
        <v>0</v>
      </c>
      <c r="J128" s="84" t="b">
        <v>0</v>
      </c>
      <c r="K128" s="84" t="b">
        <v>0</v>
      </c>
      <c r="L128" s="84" t="b">
        <v>0</v>
      </c>
    </row>
    <row r="129" spans="1:12" ht="15">
      <c r="A129" s="84" t="s">
        <v>2923</v>
      </c>
      <c r="B129" s="84" t="s">
        <v>2924</v>
      </c>
      <c r="C129" s="84">
        <v>3</v>
      </c>
      <c r="D129" s="118">
        <v>0.0016409447074801924</v>
      </c>
      <c r="E129" s="118">
        <v>2.8832354473981265</v>
      </c>
      <c r="F129" s="84" t="s">
        <v>3808</v>
      </c>
      <c r="G129" s="84" t="b">
        <v>0</v>
      </c>
      <c r="H129" s="84" t="b">
        <v>0</v>
      </c>
      <c r="I129" s="84" t="b">
        <v>0</v>
      </c>
      <c r="J129" s="84" t="b">
        <v>0</v>
      </c>
      <c r="K129" s="84" t="b">
        <v>0</v>
      </c>
      <c r="L129" s="84" t="b">
        <v>0</v>
      </c>
    </row>
    <row r="130" spans="1:12" ht="15">
      <c r="A130" s="84" t="s">
        <v>2924</v>
      </c>
      <c r="B130" s="84" t="s">
        <v>3546</v>
      </c>
      <c r="C130" s="84">
        <v>3</v>
      </c>
      <c r="D130" s="118">
        <v>0.0016409447074801924</v>
      </c>
      <c r="E130" s="118">
        <v>2.8832354473981265</v>
      </c>
      <c r="F130" s="84" t="s">
        <v>3808</v>
      </c>
      <c r="G130" s="84" t="b">
        <v>0</v>
      </c>
      <c r="H130" s="84" t="b">
        <v>0</v>
      </c>
      <c r="I130" s="84" t="b">
        <v>0</v>
      </c>
      <c r="J130" s="84" t="b">
        <v>0</v>
      </c>
      <c r="K130" s="84" t="b">
        <v>0</v>
      </c>
      <c r="L130" s="84" t="b">
        <v>0</v>
      </c>
    </row>
    <row r="131" spans="1:12" ht="15">
      <c r="A131" s="84" t="s">
        <v>3546</v>
      </c>
      <c r="B131" s="84" t="s">
        <v>3547</v>
      </c>
      <c r="C131" s="84">
        <v>3</v>
      </c>
      <c r="D131" s="118">
        <v>0.0016409447074801924</v>
      </c>
      <c r="E131" s="118">
        <v>3.0081741840064264</v>
      </c>
      <c r="F131" s="84" t="s">
        <v>3808</v>
      </c>
      <c r="G131" s="84" t="b">
        <v>0</v>
      </c>
      <c r="H131" s="84" t="b">
        <v>0</v>
      </c>
      <c r="I131" s="84" t="b">
        <v>0</v>
      </c>
      <c r="J131" s="84" t="b">
        <v>0</v>
      </c>
      <c r="K131" s="84" t="b">
        <v>0</v>
      </c>
      <c r="L131" s="84" t="b">
        <v>0</v>
      </c>
    </row>
    <row r="132" spans="1:12" ht="15">
      <c r="A132" s="84" t="s">
        <v>3547</v>
      </c>
      <c r="B132" s="84" t="s">
        <v>3548</v>
      </c>
      <c r="C132" s="84">
        <v>3</v>
      </c>
      <c r="D132" s="118">
        <v>0.0016409447074801924</v>
      </c>
      <c r="E132" s="118">
        <v>3.0081741840064264</v>
      </c>
      <c r="F132" s="84" t="s">
        <v>3808</v>
      </c>
      <c r="G132" s="84" t="b">
        <v>0</v>
      </c>
      <c r="H132" s="84" t="b">
        <v>0</v>
      </c>
      <c r="I132" s="84" t="b">
        <v>0</v>
      </c>
      <c r="J132" s="84" t="b">
        <v>0</v>
      </c>
      <c r="K132" s="84" t="b">
        <v>0</v>
      </c>
      <c r="L132" s="84" t="b">
        <v>0</v>
      </c>
    </row>
    <row r="133" spans="1:12" ht="15">
      <c r="A133" s="84" t="s">
        <v>290</v>
      </c>
      <c r="B133" s="84" t="s">
        <v>271</v>
      </c>
      <c r="C133" s="84">
        <v>3</v>
      </c>
      <c r="D133" s="118">
        <v>0.0016409447074801924</v>
      </c>
      <c r="E133" s="118">
        <v>1.555876513011796</v>
      </c>
      <c r="F133" s="84" t="s">
        <v>3808</v>
      </c>
      <c r="G133" s="84" t="b">
        <v>0</v>
      </c>
      <c r="H133" s="84" t="b">
        <v>0</v>
      </c>
      <c r="I133" s="84" t="b">
        <v>0</v>
      </c>
      <c r="J133" s="84" t="b">
        <v>0</v>
      </c>
      <c r="K133" s="84" t="b">
        <v>0</v>
      </c>
      <c r="L133" s="84" t="b">
        <v>0</v>
      </c>
    </row>
    <row r="134" spans="1:12" ht="15">
      <c r="A134" s="84" t="s">
        <v>3457</v>
      </c>
      <c r="B134" s="84" t="s">
        <v>3549</v>
      </c>
      <c r="C134" s="84">
        <v>3</v>
      </c>
      <c r="D134" s="118">
        <v>0.0016409447074801924</v>
      </c>
      <c r="E134" s="118">
        <v>2.531052929286764</v>
      </c>
      <c r="F134" s="84" t="s">
        <v>3808</v>
      </c>
      <c r="G134" s="84" t="b">
        <v>0</v>
      </c>
      <c r="H134" s="84" t="b">
        <v>0</v>
      </c>
      <c r="I134" s="84" t="b">
        <v>0</v>
      </c>
      <c r="J134" s="84" t="b">
        <v>0</v>
      </c>
      <c r="K134" s="84" t="b">
        <v>0</v>
      </c>
      <c r="L134" s="84" t="b">
        <v>0</v>
      </c>
    </row>
    <row r="135" spans="1:12" ht="15">
      <c r="A135" s="84" t="s">
        <v>3549</v>
      </c>
      <c r="B135" s="84" t="s">
        <v>3469</v>
      </c>
      <c r="C135" s="84">
        <v>3</v>
      </c>
      <c r="D135" s="118">
        <v>0.0016409447074801924</v>
      </c>
      <c r="E135" s="118">
        <v>2.640197398711832</v>
      </c>
      <c r="F135" s="84" t="s">
        <v>3808</v>
      </c>
      <c r="G135" s="84" t="b">
        <v>0</v>
      </c>
      <c r="H135" s="84" t="b">
        <v>0</v>
      </c>
      <c r="I135" s="84" t="b">
        <v>0</v>
      </c>
      <c r="J135" s="84" t="b">
        <v>0</v>
      </c>
      <c r="K135" s="84" t="b">
        <v>0</v>
      </c>
      <c r="L135" s="84" t="b">
        <v>0</v>
      </c>
    </row>
    <row r="136" spans="1:12" ht="15">
      <c r="A136" s="84" t="s">
        <v>3469</v>
      </c>
      <c r="B136" s="84" t="s">
        <v>3550</v>
      </c>
      <c r="C136" s="84">
        <v>3</v>
      </c>
      <c r="D136" s="118">
        <v>0.0016409447074801924</v>
      </c>
      <c r="E136" s="118">
        <v>2.707144188342445</v>
      </c>
      <c r="F136" s="84" t="s">
        <v>3808</v>
      </c>
      <c r="G136" s="84" t="b">
        <v>0</v>
      </c>
      <c r="H136" s="84" t="b">
        <v>0</v>
      </c>
      <c r="I136" s="84" t="b">
        <v>0</v>
      </c>
      <c r="J136" s="84" t="b">
        <v>0</v>
      </c>
      <c r="K136" s="84" t="b">
        <v>0</v>
      </c>
      <c r="L136" s="84" t="b">
        <v>0</v>
      </c>
    </row>
    <row r="137" spans="1:12" ht="15">
      <c r="A137" s="84" t="s">
        <v>3550</v>
      </c>
      <c r="B137" s="84" t="s">
        <v>3470</v>
      </c>
      <c r="C137" s="84">
        <v>3</v>
      </c>
      <c r="D137" s="118">
        <v>0.0016409447074801924</v>
      </c>
      <c r="E137" s="118">
        <v>2.640197398711832</v>
      </c>
      <c r="F137" s="84" t="s">
        <v>3808</v>
      </c>
      <c r="G137" s="84" t="b">
        <v>0</v>
      </c>
      <c r="H137" s="84" t="b">
        <v>0</v>
      </c>
      <c r="I137" s="84" t="b">
        <v>0</v>
      </c>
      <c r="J137" s="84" t="b">
        <v>0</v>
      </c>
      <c r="K137" s="84" t="b">
        <v>0</v>
      </c>
      <c r="L137" s="84" t="b">
        <v>0</v>
      </c>
    </row>
    <row r="138" spans="1:12" ht="15">
      <c r="A138" s="84" t="s">
        <v>334</v>
      </c>
      <c r="B138" s="84" t="s">
        <v>290</v>
      </c>
      <c r="C138" s="84">
        <v>3</v>
      </c>
      <c r="D138" s="118">
        <v>0.0016409447074801924</v>
      </c>
      <c r="E138" s="118">
        <v>0.9760929163949859</v>
      </c>
      <c r="F138" s="84" t="s">
        <v>3808</v>
      </c>
      <c r="G138" s="84" t="b">
        <v>0</v>
      </c>
      <c r="H138" s="84" t="b">
        <v>0</v>
      </c>
      <c r="I138" s="84" t="b">
        <v>0</v>
      </c>
      <c r="J138" s="84" t="b">
        <v>0</v>
      </c>
      <c r="K138" s="84" t="b">
        <v>0</v>
      </c>
      <c r="L138" s="84" t="b">
        <v>0</v>
      </c>
    </row>
    <row r="139" spans="1:12" ht="15">
      <c r="A139" s="84" t="s">
        <v>290</v>
      </c>
      <c r="B139" s="84" t="s">
        <v>344</v>
      </c>
      <c r="C139" s="84">
        <v>3</v>
      </c>
      <c r="D139" s="118">
        <v>0.0016409447074801924</v>
      </c>
      <c r="E139" s="118">
        <v>1.8288777850755338</v>
      </c>
      <c r="F139" s="84" t="s">
        <v>3808</v>
      </c>
      <c r="G139" s="84" t="b">
        <v>0</v>
      </c>
      <c r="H139" s="84" t="b">
        <v>0</v>
      </c>
      <c r="I139" s="84" t="b">
        <v>0</v>
      </c>
      <c r="J139" s="84" t="b">
        <v>0</v>
      </c>
      <c r="K139" s="84" t="b">
        <v>0</v>
      </c>
      <c r="L139" s="84" t="b">
        <v>0</v>
      </c>
    </row>
    <row r="140" spans="1:12" ht="15">
      <c r="A140" s="84" t="s">
        <v>289</v>
      </c>
      <c r="B140" s="84" t="s">
        <v>334</v>
      </c>
      <c r="C140" s="84">
        <v>3</v>
      </c>
      <c r="D140" s="118">
        <v>0.0016409447074801924</v>
      </c>
      <c r="E140" s="118">
        <v>1.3614437977590028</v>
      </c>
      <c r="F140" s="84" t="s">
        <v>3808</v>
      </c>
      <c r="G140" s="84" t="b">
        <v>0</v>
      </c>
      <c r="H140" s="84" t="b">
        <v>0</v>
      </c>
      <c r="I140" s="84" t="b">
        <v>0</v>
      </c>
      <c r="J140" s="84" t="b">
        <v>0</v>
      </c>
      <c r="K140" s="84" t="b">
        <v>0</v>
      </c>
      <c r="L140" s="84" t="b">
        <v>0</v>
      </c>
    </row>
    <row r="141" spans="1:12" ht="15">
      <c r="A141" s="84" t="s">
        <v>334</v>
      </c>
      <c r="B141" s="84" t="s">
        <v>2867</v>
      </c>
      <c r="C141" s="84">
        <v>3</v>
      </c>
      <c r="D141" s="118">
        <v>0.0016409447074801924</v>
      </c>
      <c r="E141" s="118">
        <v>0.9512693326699537</v>
      </c>
      <c r="F141" s="84" t="s">
        <v>3808</v>
      </c>
      <c r="G141" s="84" t="b">
        <v>0</v>
      </c>
      <c r="H141" s="84" t="b">
        <v>0</v>
      </c>
      <c r="I141" s="84" t="b">
        <v>0</v>
      </c>
      <c r="J141" s="84" t="b">
        <v>0</v>
      </c>
      <c r="K141" s="84" t="b">
        <v>0</v>
      </c>
      <c r="L141" s="84" t="b">
        <v>0</v>
      </c>
    </row>
    <row r="142" spans="1:12" ht="15">
      <c r="A142" s="84" t="s">
        <v>3454</v>
      </c>
      <c r="B142" s="84" t="s">
        <v>3452</v>
      </c>
      <c r="C142" s="84">
        <v>3</v>
      </c>
      <c r="D142" s="118">
        <v>0.0016409447074801924</v>
      </c>
      <c r="E142" s="118">
        <v>1.8832354473981265</v>
      </c>
      <c r="F142" s="84" t="s">
        <v>3808</v>
      </c>
      <c r="G142" s="84" t="b">
        <v>0</v>
      </c>
      <c r="H142" s="84" t="b">
        <v>0</v>
      </c>
      <c r="I142" s="84" t="b">
        <v>0</v>
      </c>
      <c r="J142" s="84" t="b">
        <v>0</v>
      </c>
      <c r="K142" s="84" t="b">
        <v>0</v>
      </c>
      <c r="L142" s="84" t="b">
        <v>0</v>
      </c>
    </row>
    <row r="143" spans="1:12" ht="15">
      <c r="A143" s="84" t="s">
        <v>3447</v>
      </c>
      <c r="B143" s="84" t="s">
        <v>2880</v>
      </c>
      <c r="C143" s="84">
        <v>3</v>
      </c>
      <c r="D143" s="118">
        <v>0.0016409447074801924</v>
      </c>
      <c r="E143" s="118">
        <v>1.7023453054606765</v>
      </c>
      <c r="F143" s="84" t="s">
        <v>3808</v>
      </c>
      <c r="G143" s="84" t="b">
        <v>0</v>
      </c>
      <c r="H143" s="84" t="b">
        <v>0</v>
      </c>
      <c r="I143" s="84" t="b">
        <v>0</v>
      </c>
      <c r="J143" s="84" t="b">
        <v>0</v>
      </c>
      <c r="K143" s="84" t="b">
        <v>0</v>
      </c>
      <c r="L143" s="84" t="b">
        <v>0</v>
      </c>
    </row>
    <row r="144" spans="1:12" ht="15">
      <c r="A144" s="84" t="s">
        <v>301</v>
      </c>
      <c r="B144" s="84" t="s">
        <v>397</v>
      </c>
      <c r="C144" s="84">
        <v>3</v>
      </c>
      <c r="D144" s="118">
        <v>0.0016409447074801924</v>
      </c>
      <c r="E144" s="118">
        <v>2.1428727579038824</v>
      </c>
      <c r="F144" s="84" t="s">
        <v>3808</v>
      </c>
      <c r="G144" s="84" t="b">
        <v>0</v>
      </c>
      <c r="H144" s="84" t="b">
        <v>0</v>
      </c>
      <c r="I144" s="84" t="b">
        <v>0</v>
      </c>
      <c r="J144" s="84" t="b">
        <v>0</v>
      </c>
      <c r="K144" s="84" t="b">
        <v>0</v>
      </c>
      <c r="L144" s="84" t="b">
        <v>0</v>
      </c>
    </row>
    <row r="145" spans="1:12" ht="15">
      <c r="A145" s="84" t="s">
        <v>397</v>
      </c>
      <c r="B145" s="84" t="s">
        <v>377</v>
      </c>
      <c r="C145" s="84">
        <v>3</v>
      </c>
      <c r="D145" s="118">
        <v>0.0016409447074801924</v>
      </c>
      <c r="E145" s="118">
        <v>2.254846517347815</v>
      </c>
      <c r="F145" s="84" t="s">
        <v>3808</v>
      </c>
      <c r="G145" s="84" t="b">
        <v>0</v>
      </c>
      <c r="H145" s="84" t="b">
        <v>0</v>
      </c>
      <c r="I145" s="84" t="b">
        <v>0</v>
      </c>
      <c r="J145" s="84" t="b">
        <v>0</v>
      </c>
      <c r="K145" s="84" t="b">
        <v>0</v>
      </c>
      <c r="L145" s="84" t="b">
        <v>0</v>
      </c>
    </row>
    <row r="146" spans="1:12" ht="15">
      <c r="A146" s="84" t="s">
        <v>377</v>
      </c>
      <c r="B146" s="84" t="s">
        <v>396</v>
      </c>
      <c r="C146" s="84">
        <v>3</v>
      </c>
      <c r="D146" s="118">
        <v>0.0016409447074801924</v>
      </c>
      <c r="E146" s="118">
        <v>2.254846517347815</v>
      </c>
      <c r="F146" s="84" t="s">
        <v>3808</v>
      </c>
      <c r="G146" s="84" t="b">
        <v>0</v>
      </c>
      <c r="H146" s="84" t="b">
        <v>0</v>
      </c>
      <c r="I146" s="84" t="b">
        <v>0</v>
      </c>
      <c r="J146" s="84" t="b">
        <v>0</v>
      </c>
      <c r="K146" s="84" t="b">
        <v>0</v>
      </c>
      <c r="L146" s="84" t="b">
        <v>0</v>
      </c>
    </row>
    <row r="147" spans="1:12" ht="15">
      <c r="A147" s="84" t="s">
        <v>3555</v>
      </c>
      <c r="B147" s="84" t="s">
        <v>3470</v>
      </c>
      <c r="C147" s="84">
        <v>3</v>
      </c>
      <c r="D147" s="118">
        <v>0.0016409447074801924</v>
      </c>
      <c r="E147" s="118">
        <v>2.640197398711832</v>
      </c>
      <c r="F147" s="84" t="s">
        <v>3808</v>
      </c>
      <c r="G147" s="84" t="b">
        <v>1</v>
      </c>
      <c r="H147" s="84" t="b">
        <v>0</v>
      </c>
      <c r="I147" s="84" t="b">
        <v>0</v>
      </c>
      <c r="J147" s="84" t="b">
        <v>0</v>
      </c>
      <c r="K147" s="84" t="b">
        <v>0</v>
      </c>
      <c r="L147" s="84" t="b">
        <v>0</v>
      </c>
    </row>
    <row r="148" spans="1:12" ht="15">
      <c r="A148" s="84" t="s">
        <v>389</v>
      </c>
      <c r="B148" s="84" t="s">
        <v>332</v>
      </c>
      <c r="C148" s="84">
        <v>3</v>
      </c>
      <c r="D148" s="118">
        <v>0.0016409447074801924</v>
      </c>
      <c r="E148" s="118">
        <v>0.8718059856173446</v>
      </c>
      <c r="F148" s="84" t="s">
        <v>3808</v>
      </c>
      <c r="G148" s="84" t="b">
        <v>0</v>
      </c>
      <c r="H148" s="84" t="b">
        <v>0</v>
      </c>
      <c r="I148" s="84" t="b">
        <v>0</v>
      </c>
      <c r="J148" s="84" t="b">
        <v>0</v>
      </c>
      <c r="K148" s="84" t="b">
        <v>0</v>
      </c>
      <c r="L148" s="84" t="b">
        <v>0</v>
      </c>
    </row>
    <row r="149" spans="1:12" ht="15">
      <c r="A149" s="84" t="s">
        <v>332</v>
      </c>
      <c r="B149" s="84" t="s">
        <v>2882</v>
      </c>
      <c r="C149" s="84">
        <v>3</v>
      </c>
      <c r="D149" s="118">
        <v>0.0016409447074801924</v>
      </c>
      <c r="E149" s="118">
        <v>0.42133692566912245</v>
      </c>
      <c r="F149" s="84" t="s">
        <v>3808</v>
      </c>
      <c r="G149" s="84" t="b">
        <v>0</v>
      </c>
      <c r="H149" s="84" t="b">
        <v>0</v>
      </c>
      <c r="I149" s="84" t="b">
        <v>0</v>
      </c>
      <c r="J149" s="84" t="b">
        <v>0</v>
      </c>
      <c r="K149" s="84" t="b">
        <v>0</v>
      </c>
      <c r="L149" s="84" t="b">
        <v>0</v>
      </c>
    </row>
    <row r="150" spans="1:12" ht="15">
      <c r="A150" s="84" t="s">
        <v>3560</v>
      </c>
      <c r="B150" s="84" t="s">
        <v>3457</v>
      </c>
      <c r="C150" s="84">
        <v>3</v>
      </c>
      <c r="D150" s="118">
        <v>0.0016409447074801924</v>
      </c>
      <c r="E150" s="118">
        <v>2.531052929286764</v>
      </c>
      <c r="F150" s="84" t="s">
        <v>3808</v>
      </c>
      <c r="G150" s="84" t="b">
        <v>0</v>
      </c>
      <c r="H150" s="84" t="b">
        <v>0</v>
      </c>
      <c r="I150" s="84" t="b">
        <v>0</v>
      </c>
      <c r="J150" s="84" t="b">
        <v>0</v>
      </c>
      <c r="K150" s="84" t="b">
        <v>0</v>
      </c>
      <c r="L150" s="84" t="b">
        <v>0</v>
      </c>
    </row>
    <row r="151" spans="1:12" ht="15">
      <c r="A151" s="84" t="s">
        <v>3573</v>
      </c>
      <c r="B151" s="84" t="s">
        <v>2900</v>
      </c>
      <c r="C151" s="84">
        <v>3</v>
      </c>
      <c r="D151" s="118">
        <v>0.0016409447074801924</v>
      </c>
      <c r="E151" s="118">
        <v>2.1630761439921695</v>
      </c>
      <c r="F151" s="84" t="s">
        <v>3808</v>
      </c>
      <c r="G151" s="84" t="b">
        <v>0</v>
      </c>
      <c r="H151" s="84" t="b">
        <v>1</v>
      </c>
      <c r="I151" s="84" t="b">
        <v>0</v>
      </c>
      <c r="J151" s="84" t="b">
        <v>0</v>
      </c>
      <c r="K151" s="84" t="b">
        <v>0</v>
      </c>
      <c r="L151" s="84" t="b">
        <v>0</v>
      </c>
    </row>
    <row r="152" spans="1:12" ht="15">
      <c r="A152" s="84" t="s">
        <v>2900</v>
      </c>
      <c r="B152" s="84" t="s">
        <v>3574</v>
      </c>
      <c r="C152" s="84">
        <v>3</v>
      </c>
      <c r="D152" s="118">
        <v>0.0016409447074801924</v>
      </c>
      <c r="E152" s="118">
        <v>2.1630761439921695</v>
      </c>
      <c r="F152" s="84" t="s">
        <v>3808</v>
      </c>
      <c r="G152" s="84" t="b">
        <v>0</v>
      </c>
      <c r="H152" s="84" t="b">
        <v>0</v>
      </c>
      <c r="I152" s="84" t="b">
        <v>0</v>
      </c>
      <c r="J152" s="84" t="b">
        <v>0</v>
      </c>
      <c r="K152" s="84" t="b">
        <v>0</v>
      </c>
      <c r="L152" s="84" t="b">
        <v>0</v>
      </c>
    </row>
    <row r="153" spans="1:12" ht="15">
      <c r="A153" s="84" t="s">
        <v>3574</v>
      </c>
      <c r="B153" s="84" t="s">
        <v>3466</v>
      </c>
      <c r="C153" s="84">
        <v>3</v>
      </c>
      <c r="D153" s="118">
        <v>0.0016409447074801924</v>
      </c>
      <c r="E153" s="118">
        <v>2.640197398711832</v>
      </c>
      <c r="F153" s="84" t="s">
        <v>3808</v>
      </c>
      <c r="G153" s="84" t="b">
        <v>0</v>
      </c>
      <c r="H153" s="84" t="b">
        <v>0</v>
      </c>
      <c r="I153" s="84" t="b">
        <v>0</v>
      </c>
      <c r="J153" s="84" t="b">
        <v>0</v>
      </c>
      <c r="K153" s="84" t="b">
        <v>0</v>
      </c>
      <c r="L153" s="84" t="b">
        <v>0</v>
      </c>
    </row>
    <row r="154" spans="1:12" ht="15">
      <c r="A154" s="84" t="s">
        <v>3466</v>
      </c>
      <c r="B154" s="84" t="s">
        <v>3521</v>
      </c>
      <c r="C154" s="84">
        <v>3</v>
      </c>
      <c r="D154" s="118">
        <v>0.0016409447074801924</v>
      </c>
      <c r="E154" s="118">
        <v>2.5152586621035318</v>
      </c>
      <c r="F154" s="84" t="s">
        <v>3808</v>
      </c>
      <c r="G154" s="84" t="b">
        <v>0</v>
      </c>
      <c r="H154" s="84" t="b">
        <v>0</v>
      </c>
      <c r="I154" s="84" t="b">
        <v>0</v>
      </c>
      <c r="J154" s="84" t="b">
        <v>0</v>
      </c>
      <c r="K154" s="84" t="b">
        <v>0</v>
      </c>
      <c r="L154" s="84" t="b">
        <v>0</v>
      </c>
    </row>
    <row r="155" spans="1:12" ht="15">
      <c r="A155" s="84" t="s">
        <v>3521</v>
      </c>
      <c r="B155" s="84" t="s">
        <v>3575</v>
      </c>
      <c r="C155" s="84">
        <v>3</v>
      </c>
      <c r="D155" s="118">
        <v>0.0016409447074801924</v>
      </c>
      <c r="E155" s="118">
        <v>2.8832354473981265</v>
      </c>
      <c r="F155" s="84" t="s">
        <v>3808</v>
      </c>
      <c r="G155" s="84" t="b">
        <v>0</v>
      </c>
      <c r="H155" s="84" t="b">
        <v>0</v>
      </c>
      <c r="I155" s="84" t="b">
        <v>0</v>
      </c>
      <c r="J155" s="84" t="b">
        <v>0</v>
      </c>
      <c r="K155" s="84" t="b">
        <v>0</v>
      </c>
      <c r="L155" s="84" t="b">
        <v>0</v>
      </c>
    </row>
    <row r="156" spans="1:12" ht="15">
      <c r="A156" s="84" t="s">
        <v>3575</v>
      </c>
      <c r="B156" s="84" t="s">
        <v>332</v>
      </c>
      <c r="C156" s="84">
        <v>3</v>
      </c>
      <c r="D156" s="118">
        <v>0.0016409447074801924</v>
      </c>
      <c r="E156" s="118">
        <v>1.2977747178896257</v>
      </c>
      <c r="F156" s="84" t="s">
        <v>3808</v>
      </c>
      <c r="G156" s="84" t="b">
        <v>0</v>
      </c>
      <c r="H156" s="84" t="b">
        <v>0</v>
      </c>
      <c r="I156" s="84" t="b">
        <v>0</v>
      </c>
      <c r="J156" s="84" t="b">
        <v>0</v>
      </c>
      <c r="K156" s="84" t="b">
        <v>0</v>
      </c>
      <c r="L156" s="84" t="b">
        <v>0</v>
      </c>
    </row>
    <row r="157" spans="1:12" ht="15">
      <c r="A157" s="84" t="s">
        <v>332</v>
      </c>
      <c r="B157" s="84" t="s">
        <v>2904</v>
      </c>
      <c r="C157" s="84">
        <v>3</v>
      </c>
      <c r="D157" s="118">
        <v>0.0016409447074801924</v>
      </c>
      <c r="E157" s="118">
        <v>0.6176315708130905</v>
      </c>
      <c r="F157" s="84" t="s">
        <v>3808</v>
      </c>
      <c r="G157" s="84" t="b">
        <v>0</v>
      </c>
      <c r="H157" s="84" t="b">
        <v>0</v>
      </c>
      <c r="I157" s="84" t="b">
        <v>0</v>
      </c>
      <c r="J157" s="84" t="b">
        <v>0</v>
      </c>
      <c r="K157" s="84" t="b">
        <v>0</v>
      </c>
      <c r="L157" s="84" t="b">
        <v>0</v>
      </c>
    </row>
    <row r="158" spans="1:12" ht="15">
      <c r="A158" s="84" t="s">
        <v>2904</v>
      </c>
      <c r="B158" s="84" t="s">
        <v>3488</v>
      </c>
      <c r="C158" s="84">
        <v>3</v>
      </c>
      <c r="D158" s="118">
        <v>0.0016409447074801924</v>
      </c>
      <c r="E158" s="118">
        <v>2.1173186534314943</v>
      </c>
      <c r="F158" s="84" t="s">
        <v>3808</v>
      </c>
      <c r="G158" s="84" t="b">
        <v>0</v>
      </c>
      <c r="H158" s="84" t="b">
        <v>0</v>
      </c>
      <c r="I158" s="84" t="b">
        <v>0</v>
      </c>
      <c r="J158" s="84" t="b">
        <v>0</v>
      </c>
      <c r="K158" s="84" t="b">
        <v>0</v>
      </c>
      <c r="L158" s="84" t="b">
        <v>0</v>
      </c>
    </row>
    <row r="159" spans="1:12" ht="15">
      <c r="A159" s="84" t="s">
        <v>3576</v>
      </c>
      <c r="B159" s="84" t="s">
        <v>3458</v>
      </c>
      <c r="C159" s="84">
        <v>3</v>
      </c>
      <c r="D159" s="118">
        <v>0.0016409447074801924</v>
      </c>
      <c r="E159" s="118">
        <v>2.531052929286764</v>
      </c>
      <c r="F159" s="84" t="s">
        <v>3808</v>
      </c>
      <c r="G159" s="84" t="b">
        <v>0</v>
      </c>
      <c r="H159" s="84" t="b">
        <v>0</v>
      </c>
      <c r="I159" s="84" t="b">
        <v>0</v>
      </c>
      <c r="J159" s="84" t="b">
        <v>0</v>
      </c>
      <c r="K159" s="84" t="b">
        <v>0</v>
      </c>
      <c r="L159" s="84" t="b">
        <v>0</v>
      </c>
    </row>
    <row r="160" spans="1:12" ht="15">
      <c r="A160" s="84" t="s">
        <v>3458</v>
      </c>
      <c r="B160" s="84" t="s">
        <v>3522</v>
      </c>
      <c r="C160" s="84">
        <v>3</v>
      </c>
      <c r="D160" s="118">
        <v>0.0016409447074801924</v>
      </c>
      <c r="E160" s="118">
        <v>2.406114192678464</v>
      </c>
      <c r="F160" s="84" t="s">
        <v>3808</v>
      </c>
      <c r="G160" s="84" t="b">
        <v>0</v>
      </c>
      <c r="H160" s="84" t="b">
        <v>0</v>
      </c>
      <c r="I160" s="84" t="b">
        <v>0</v>
      </c>
      <c r="J160" s="84" t="b">
        <v>0</v>
      </c>
      <c r="K160" s="84" t="b">
        <v>0</v>
      </c>
      <c r="L160" s="84" t="b">
        <v>0</v>
      </c>
    </row>
    <row r="161" spans="1:12" ht="15">
      <c r="A161" s="84" t="s">
        <v>3522</v>
      </c>
      <c r="B161" s="84" t="s">
        <v>3577</v>
      </c>
      <c r="C161" s="84">
        <v>3</v>
      </c>
      <c r="D161" s="118">
        <v>0.0016409447074801924</v>
      </c>
      <c r="E161" s="118">
        <v>2.8832354473981265</v>
      </c>
      <c r="F161" s="84" t="s">
        <v>3808</v>
      </c>
      <c r="G161" s="84" t="b">
        <v>0</v>
      </c>
      <c r="H161" s="84" t="b">
        <v>0</v>
      </c>
      <c r="I161" s="84" t="b">
        <v>0</v>
      </c>
      <c r="J161" s="84" t="b">
        <v>0</v>
      </c>
      <c r="K161" s="84" t="b">
        <v>0</v>
      </c>
      <c r="L161" s="84" t="b">
        <v>0</v>
      </c>
    </row>
    <row r="162" spans="1:12" ht="15">
      <c r="A162" s="84" t="s">
        <v>3577</v>
      </c>
      <c r="B162" s="84" t="s">
        <v>3578</v>
      </c>
      <c r="C162" s="84">
        <v>3</v>
      </c>
      <c r="D162" s="118">
        <v>0.0016409447074801924</v>
      </c>
      <c r="E162" s="118">
        <v>3.0081741840064264</v>
      </c>
      <c r="F162" s="84" t="s">
        <v>3808</v>
      </c>
      <c r="G162" s="84" t="b">
        <v>0</v>
      </c>
      <c r="H162" s="84" t="b">
        <v>0</v>
      </c>
      <c r="I162" s="84" t="b">
        <v>0</v>
      </c>
      <c r="J162" s="84" t="b">
        <v>0</v>
      </c>
      <c r="K162" s="84" t="b">
        <v>0</v>
      </c>
      <c r="L162" s="84" t="b">
        <v>0</v>
      </c>
    </row>
    <row r="163" spans="1:12" ht="15">
      <c r="A163" s="84" t="s">
        <v>3578</v>
      </c>
      <c r="B163" s="84" t="s">
        <v>2904</v>
      </c>
      <c r="C163" s="84">
        <v>3</v>
      </c>
      <c r="D163" s="118">
        <v>0.0016409447074801924</v>
      </c>
      <c r="E163" s="118">
        <v>2.339167403047851</v>
      </c>
      <c r="F163" s="84" t="s">
        <v>3808</v>
      </c>
      <c r="G163" s="84" t="b">
        <v>0</v>
      </c>
      <c r="H163" s="84" t="b">
        <v>0</v>
      </c>
      <c r="I163" s="84" t="b">
        <v>0</v>
      </c>
      <c r="J163" s="84" t="b">
        <v>0</v>
      </c>
      <c r="K163" s="84" t="b">
        <v>0</v>
      </c>
      <c r="L163" s="84" t="b">
        <v>0</v>
      </c>
    </row>
    <row r="164" spans="1:12" ht="15">
      <c r="A164" s="84" t="s">
        <v>2904</v>
      </c>
      <c r="B164" s="84" t="s">
        <v>3471</v>
      </c>
      <c r="C164" s="84">
        <v>3</v>
      </c>
      <c r="D164" s="118">
        <v>0.0016409447074801924</v>
      </c>
      <c r="E164" s="118">
        <v>1.9711906177532563</v>
      </c>
      <c r="F164" s="84" t="s">
        <v>3808</v>
      </c>
      <c r="G164" s="84" t="b">
        <v>0</v>
      </c>
      <c r="H164" s="84" t="b">
        <v>0</v>
      </c>
      <c r="I164" s="84" t="b">
        <v>0</v>
      </c>
      <c r="J164" s="84" t="b">
        <v>0</v>
      </c>
      <c r="K164" s="84" t="b">
        <v>0</v>
      </c>
      <c r="L164" s="84" t="b">
        <v>0</v>
      </c>
    </row>
    <row r="165" spans="1:12" ht="15">
      <c r="A165" s="84" t="s">
        <v>3471</v>
      </c>
      <c r="B165" s="84" t="s">
        <v>3523</v>
      </c>
      <c r="C165" s="84">
        <v>3</v>
      </c>
      <c r="D165" s="118">
        <v>0.0016409447074801924</v>
      </c>
      <c r="E165" s="118">
        <v>2.5822054517341453</v>
      </c>
      <c r="F165" s="84" t="s">
        <v>3808</v>
      </c>
      <c r="G165" s="84" t="b">
        <v>0</v>
      </c>
      <c r="H165" s="84" t="b">
        <v>0</v>
      </c>
      <c r="I165" s="84" t="b">
        <v>0</v>
      </c>
      <c r="J165" s="84" t="b">
        <v>0</v>
      </c>
      <c r="K165" s="84" t="b">
        <v>0</v>
      </c>
      <c r="L165" s="84" t="b">
        <v>0</v>
      </c>
    </row>
    <row r="166" spans="1:12" ht="15">
      <c r="A166" s="84" t="s">
        <v>2936</v>
      </c>
      <c r="B166" s="84" t="s">
        <v>2936</v>
      </c>
      <c r="C166" s="84">
        <v>3</v>
      </c>
      <c r="D166" s="118">
        <v>0.0018043451953141064</v>
      </c>
      <c r="E166" s="118">
        <v>2.66138669778177</v>
      </c>
      <c r="F166" s="84" t="s">
        <v>3808</v>
      </c>
      <c r="G166" s="84" t="b">
        <v>0</v>
      </c>
      <c r="H166" s="84" t="b">
        <v>0</v>
      </c>
      <c r="I166" s="84" t="b">
        <v>0</v>
      </c>
      <c r="J166" s="84" t="b">
        <v>0</v>
      </c>
      <c r="K166" s="84" t="b">
        <v>0</v>
      </c>
      <c r="L166" s="84" t="b">
        <v>0</v>
      </c>
    </row>
    <row r="167" spans="1:12" ht="15">
      <c r="A167" s="84" t="s">
        <v>271</v>
      </c>
      <c r="B167" s="84" t="s">
        <v>270</v>
      </c>
      <c r="C167" s="84">
        <v>3</v>
      </c>
      <c r="D167" s="118">
        <v>0.0016409447074801924</v>
      </c>
      <c r="E167" s="118">
        <v>1.8832354473981265</v>
      </c>
      <c r="F167" s="84" t="s">
        <v>3808</v>
      </c>
      <c r="G167" s="84" t="b">
        <v>0</v>
      </c>
      <c r="H167" s="84" t="b">
        <v>0</v>
      </c>
      <c r="I167" s="84" t="b">
        <v>0</v>
      </c>
      <c r="J167" s="84" t="b">
        <v>0</v>
      </c>
      <c r="K167" s="84" t="b">
        <v>0</v>
      </c>
      <c r="L167" s="84" t="b">
        <v>0</v>
      </c>
    </row>
    <row r="168" spans="1:12" ht="15">
      <c r="A168" s="84" t="s">
        <v>270</v>
      </c>
      <c r="B168" s="84" t="s">
        <v>332</v>
      </c>
      <c r="C168" s="84">
        <v>3</v>
      </c>
      <c r="D168" s="118">
        <v>0.0016409447074801924</v>
      </c>
      <c r="E168" s="118">
        <v>0.9297979325950313</v>
      </c>
      <c r="F168" s="84" t="s">
        <v>3808</v>
      </c>
      <c r="G168" s="84" t="b">
        <v>0</v>
      </c>
      <c r="H168" s="84" t="b">
        <v>0</v>
      </c>
      <c r="I168" s="84" t="b">
        <v>0</v>
      </c>
      <c r="J168" s="84" t="b">
        <v>0</v>
      </c>
      <c r="K168" s="84" t="b">
        <v>0</v>
      </c>
      <c r="L168" s="84" t="b">
        <v>0</v>
      </c>
    </row>
    <row r="169" spans="1:12" ht="15">
      <c r="A169" s="84" t="s">
        <v>3588</v>
      </c>
      <c r="B169" s="84" t="s">
        <v>3589</v>
      </c>
      <c r="C169" s="84">
        <v>3</v>
      </c>
      <c r="D169" s="118">
        <v>0.0016409447074801924</v>
      </c>
      <c r="E169" s="118">
        <v>3.0081741840064264</v>
      </c>
      <c r="F169" s="84" t="s">
        <v>3808</v>
      </c>
      <c r="G169" s="84" t="b">
        <v>0</v>
      </c>
      <c r="H169" s="84" t="b">
        <v>0</v>
      </c>
      <c r="I169" s="84" t="b">
        <v>0</v>
      </c>
      <c r="J169" s="84" t="b">
        <v>0</v>
      </c>
      <c r="K169" s="84" t="b">
        <v>0</v>
      </c>
      <c r="L169" s="84" t="b">
        <v>0</v>
      </c>
    </row>
    <row r="170" spans="1:12" ht="15">
      <c r="A170" s="84" t="s">
        <v>3589</v>
      </c>
      <c r="B170" s="84" t="s">
        <v>3590</v>
      </c>
      <c r="C170" s="84">
        <v>3</v>
      </c>
      <c r="D170" s="118">
        <v>0.0016409447074801924</v>
      </c>
      <c r="E170" s="118">
        <v>3.0081741840064264</v>
      </c>
      <c r="F170" s="84" t="s">
        <v>3808</v>
      </c>
      <c r="G170" s="84" t="b">
        <v>0</v>
      </c>
      <c r="H170" s="84" t="b">
        <v>0</v>
      </c>
      <c r="I170" s="84" t="b">
        <v>0</v>
      </c>
      <c r="J170" s="84" t="b">
        <v>0</v>
      </c>
      <c r="K170" s="84" t="b">
        <v>0</v>
      </c>
      <c r="L170" s="84" t="b">
        <v>0</v>
      </c>
    </row>
    <row r="171" spans="1:12" ht="15">
      <c r="A171" s="84" t="s">
        <v>289</v>
      </c>
      <c r="B171" s="84" t="s">
        <v>1226</v>
      </c>
      <c r="C171" s="84">
        <v>3</v>
      </c>
      <c r="D171" s="118">
        <v>0.0016409447074801924</v>
      </c>
      <c r="E171" s="118">
        <v>2.4183486490954755</v>
      </c>
      <c r="F171" s="84" t="s">
        <v>3808</v>
      </c>
      <c r="G171" s="84" t="b">
        <v>0</v>
      </c>
      <c r="H171" s="84" t="b">
        <v>0</v>
      </c>
      <c r="I171" s="84" t="b">
        <v>0</v>
      </c>
      <c r="J171" s="84" t="b">
        <v>0</v>
      </c>
      <c r="K171" s="84" t="b">
        <v>0</v>
      </c>
      <c r="L171" s="84" t="b">
        <v>0</v>
      </c>
    </row>
    <row r="172" spans="1:12" ht="15">
      <c r="A172" s="84" t="s">
        <v>3485</v>
      </c>
      <c r="B172" s="84" t="s">
        <v>2887</v>
      </c>
      <c r="C172" s="84">
        <v>3</v>
      </c>
      <c r="D172" s="118">
        <v>0.0018043451953141064</v>
      </c>
      <c r="E172" s="118">
        <v>2.485295438726089</v>
      </c>
      <c r="F172" s="84" t="s">
        <v>3808</v>
      </c>
      <c r="G172" s="84" t="b">
        <v>1</v>
      </c>
      <c r="H172" s="84" t="b">
        <v>0</v>
      </c>
      <c r="I172" s="84" t="b">
        <v>0</v>
      </c>
      <c r="J172" s="84" t="b">
        <v>0</v>
      </c>
      <c r="K172" s="84" t="b">
        <v>0</v>
      </c>
      <c r="L172" s="84" t="b">
        <v>0</v>
      </c>
    </row>
    <row r="173" spans="1:12" ht="15">
      <c r="A173" s="84" t="s">
        <v>3596</v>
      </c>
      <c r="B173" s="84" t="s">
        <v>3468</v>
      </c>
      <c r="C173" s="84">
        <v>3</v>
      </c>
      <c r="D173" s="118">
        <v>0.0016409447074801924</v>
      </c>
      <c r="E173" s="118">
        <v>2.640197398711832</v>
      </c>
      <c r="F173" s="84" t="s">
        <v>3808</v>
      </c>
      <c r="G173" s="84" t="b">
        <v>0</v>
      </c>
      <c r="H173" s="84" t="b">
        <v>0</v>
      </c>
      <c r="I173" s="84" t="b">
        <v>0</v>
      </c>
      <c r="J173" s="84" t="b">
        <v>0</v>
      </c>
      <c r="K173" s="84" t="b">
        <v>0</v>
      </c>
      <c r="L173" s="84" t="b">
        <v>0</v>
      </c>
    </row>
    <row r="174" spans="1:12" ht="15">
      <c r="A174" s="84" t="s">
        <v>3468</v>
      </c>
      <c r="B174" s="84" t="s">
        <v>3491</v>
      </c>
      <c r="C174" s="84">
        <v>3</v>
      </c>
      <c r="D174" s="118">
        <v>0.0016409447074801924</v>
      </c>
      <c r="E174" s="118">
        <v>2.66138669778177</v>
      </c>
      <c r="F174" s="84" t="s">
        <v>3808</v>
      </c>
      <c r="G174" s="84" t="b">
        <v>0</v>
      </c>
      <c r="H174" s="84" t="b">
        <v>0</v>
      </c>
      <c r="I174" s="84" t="b">
        <v>0</v>
      </c>
      <c r="J174" s="84" t="b">
        <v>0</v>
      </c>
      <c r="K174" s="84" t="b">
        <v>0</v>
      </c>
      <c r="L174" s="84" t="b">
        <v>0</v>
      </c>
    </row>
    <row r="175" spans="1:12" ht="15">
      <c r="A175" s="84" t="s">
        <v>3491</v>
      </c>
      <c r="B175" s="84" t="s">
        <v>3597</v>
      </c>
      <c r="C175" s="84">
        <v>3</v>
      </c>
      <c r="D175" s="118">
        <v>0.0016409447074801924</v>
      </c>
      <c r="E175" s="118">
        <v>2.7863254343900703</v>
      </c>
      <c r="F175" s="84" t="s">
        <v>3808</v>
      </c>
      <c r="G175" s="84" t="b">
        <v>0</v>
      </c>
      <c r="H175" s="84" t="b">
        <v>0</v>
      </c>
      <c r="I175" s="84" t="b">
        <v>0</v>
      </c>
      <c r="J175" s="84" t="b">
        <v>0</v>
      </c>
      <c r="K175" s="84" t="b">
        <v>0</v>
      </c>
      <c r="L175" s="84" t="b">
        <v>0</v>
      </c>
    </row>
    <row r="176" spans="1:12" ht="15">
      <c r="A176" s="84" t="s">
        <v>3597</v>
      </c>
      <c r="B176" s="84" t="s">
        <v>2882</v>
      </c>
      <c r="C176" s="84">
        <v>3</v>
      </c>
      <c r="D176" s="118">
        <v>0.0016409447074801924</v>
      </c>
      <c r="E176" s="118">
        <v>2.1428727579038824</v>
      </c>
      <c r="F176" s="84" t="s">
        <v>3808</v>
      </c>
      <c r="G176" s="84" t="b">
        <v>0</v>
      </c>
      <c r="H176" s="84" t="b">
        <v>0</v>
      </c>
      <c r="I176" s="84" t="b">
        <v>0</v>
      </c>
      <c r="J176" s="84" t="b">
        <v>0</v>
      </c>
      <c r="K176" s="84" t="b">
        <v>0</v>
      </c>
      <c r="L176" s="84" t="b">
        <v>0</v>
      </c>
    </row>
    <row r="177" spans="1:12" ht="15">
      <c r="A177" s="84" t="s">
        <v>3598</v>
      </c>
      <c r="B177" s="84" t="s">
        <v>2882</v>
      </c>
      <c r="C177" s="84">
        <v>3</v>
      </c>
      <c r="D177" s="118">
        <v>0.0016409447074801924</v>
      </c>
      <c r="E177" s="118">
        <v>2.1428727579038824</v>
      </c>
      <c r="F177" s="84" t="s">
        <v>3808</v>
      </c>
      <c r="G177" s="84" t="b">
        <v>0</v>
      </c>
      <c r="H177" s="84" t="b">
        <v>0</v>
      </c>
      <c r="I177" s="84" t="b">
        <v>0</v>
      </c>
      <c r="J177" s="84" t="b">
        <v>0</v>
      </c>
      <c r="K177" s="84" t="b">
        <v>0</v>
      </c>
      <c r="L177" s="84" t="b">
        <v>0</v>
      </c>
    </row>
    <row r="178" spans="1:12" ht="15">
      <c r="A178" s="84" t="s">
        <v>2882</v>
      </c>
      <c r="B178" s="84" t="s">
        <v>3487</v>
      </c>
      <c r="C178" s="84">
        <v>3</v>
      </c>
      <c r="D178" s="118">
        <v>0.0016409447074801924</v>
      </c>
      <c r="E178" s="118">
        <v>1.9210240082875263</v>
      </c>
      <c r="F178" s="84" t="s">
        <v>3808</v>
      </c>
      <c r="G178" s="84" t="b">
        <v>0</v>
      </c>
      <c r="H178" s="84" t="b">
        <v>0</v>
      </c>
      <c r="I178" s="84" t="b">
        <v>0</v>
      </c>
      <c r="J178" s="84" t="b">
        <v>0</v>
      </c>
      <c r="K178" s="84" t="b">
        <v>0</v>
      </c>
      <c r="L178" s="84" t="b">
        <v>0</v>
      </c>
    </row>
    <row r="179" spans="1:12" ht="15">
      <c r="A179" s="84" t="s">
        <v>3487</v>
      </c>
      <c r="B179" s="84" t="s">
        <v>3463</v>
      </c>
      <c r="C179" s="84">
        <v>3</v>
      </c>
      <c r="D179" s="118">
        <v>0.0016409447074801924</v>
      </c>
      <c r="E179" s="118">
        <v>2.3603567021177887</v>
      </c>
      <c r="F179" s="84" t="s">
        <v>3808</v>
      </c>
      <c r="G179" s="84" t="b">
        <v>0</v>
      </c>
      <c r="H179" s="84" t="b">
        <v>0</v>
      </c>
      <c r="I179" s="84" t="b">
        <v>0</v>
      </c>
      <c r="J179" s="84" t="b">
        <v>0</v>
      </c>
      <c r="K179" s="84" t="b">
        <v>0</v>
      </c>
      <c r="L179" s="84" t="b">
        <v>0</v>
      </c>
    </row>
    <row r="180" spans="1:12" ht="15">
      <c r="A180" s="84" t="s">
        <v>3463</v>
      </c>
      <c r="B180" s="84" t="s">
        <v>3599</v>
      </c>
      <c r="C180" s="84">
        <v>3</v>
      </c>
      <c r="D180" s="118">
        <v>0.0016409447074801924</v>
      </c>
      <c r="E180" s="118">
        <v>2.5822054517341453</v>
      </c>
      <c r="F180" s="84" t="s">
        <v>3808</v>
      </c>
      <c r="G180" s="84" t="b">
        <v>0</v>
      </c>
      <c r="H180" s="84" t="b">
        <v>0</v>
      </c>
      <c r="I180" s="84" t="b">
        <v>0</v>
      </c>
      <c r="J180" s="84" t="b">
        <v>0</v>
      </c>
      <c r="K180" s="84" t="b">
        <v>0</v>
      </c>
      <c r="L180" s="84" t="b">
        <v>0</v>
      </c>
    </row>
    <row r="181" spans="1:12" ht="15">
      <c r="A181" s="84" t="s">
        <v>3600</v>
      </c>
      <c r="B181" s="84" t="s">
        <v>3601</v>
      </c>
      <c r="C181" s="84">
        <v>3</v>
      </c>
      <c r="D181" s="118">
        <v>0.0016409447074801924</v>
      </c>
      <c r="E181" s="118">
        <v>3.0081741840064264</v>
      </c>
      <c r="F181" s="84" t="s">
        <v>3808</v>
      </c>
      <c r="G181" s="84" t="b">
        <v>0</v>
      </c>
      <c r="H181" s="84" t="b">
        <v>0</v>
      </c>
      <c r="I181" s="84" t="b">
        <v>0</v>
      </c>
      <c r="J181" s="84" t="b">
        <v>0</v>
      </c>
      <c r="K181" s="84" t="b">
        <v>0</v>
      </c>
      <c r="L181" s="84" t="b">
        <v>0</v>
      </c>
    </row>
    <row r="182" spans="1:12" ht="15">
      <c r="A182" s="84" t="s">
        <v>2893</v>
      </c>
      <c r="B182" s="84" t="s">
        <v>2893</v>
      </c>
      <c r="C182" s="84">
        <v>3</v>
      </c>
      <c r="D182" s="118">
        <v>0.0020836801742785183</v>
      </c>
      <c r="E182" s="118">
        <v>1.9210240082875263</v>
      </c>
      <c r="F182" s="84" t="s">
        <v>3808</v>
      </c>
      <c r="G182" s="84" t="b">
        <v>0</v>
      </c>
      <c r="H182" s="84" t="b">
        <v>0</v>
      </c>
      <c r="I182" s="84" t="b">
        <v>0</v>
      </c>
      <c r="J182" s="84" t="b">
        <v>0</v>
      </c>
      <c r="K182" s="84" t="b">
        <v>0</v>
      </c>
      <c r="L182" s="84" t="b">
        <v>0</v>
      </c>
    </row>
    <row r="183" spans="1:12" ht="15">
      <c r="A183" s="84" t="s">
        <v>350</v>
      </c>
      <c r="B183" s="84" t="s">
        <v>349</v>
      </c>
      <c r="C183" s="84">
        <v>3</v>
      </c>
      <c r="D183" s="118">
        <v>0.0016409447074801924</v>
      </c>
      <c r="E183" s="118">
        <v>3.0081741840064264</v>
      </c>
      <c r="F183" s="84" t="s">
        <v>3808</v>
      </c>
      <c r="G183" s="84" t="b">
        <v>0</v>
      </c>
      <c r="H183" s="84" t="b">
        <v>0</v>
      </c>
      <c r="I183" s="84" t="b">
        <v>0</v>
      </c>
      <c r="J183" s="84" t="b">
        <v>0</v>
      </c>
      <c r="K183" s="84" t="b">
        <v>0</v>
      </c>
      <c r="L183" s="84" t="b">
        <v>0</v>
      </c>
    </row>
    <row r="184" spans="1:12" ht="15">
      <c r="A184" s="84" t="s">
        <v>349</v>
      </c>
      <c r="B184" s="84" t="s">
        <v>348</v>
      </c>
      <c r="C184" s="84">
        <v>3</v>
      </c>
      <c r="D184" s="118">
        <v>0.0016409447074801924</v>
      </c>
      <c r="E184" s="118">
        <v>3.0081741840064264</v>
      </c>
      <c r="F184" s="84" t="s">
        <v>3808</v>
      </c>
      <c r="G184" s="84" t="b">
        <v>0</v>
      </c>
      <c r="H184" s="84" t="b">
        <v>0</v>
      </c>
      <c r="I184" s="84" t="b">
        <v>0</v>
      </c>
      <c r="J184" s="84" t="b">
        <v>0</v>
      </c>
      <c r="K184" s="84" t="b">
        <v>0</v>
      </c>
      <c r="L184" s="84" t="b">
        <v>0</v>
      </c>
    </row>
    <row r="185" spans="1:12" ht="15">
      <c r="A185" s="84" t="s">
        <v>232</v>
      </c>
      <c r="B185" s="84" t="s">
        <v>2907</v>
      </c>
      <c r="C185" s="84">
        <v>3</v>
      </c>
      <c r="D185" s="118">
        <v>0.0016409447074801924</v>
      </c>
      <c r="E185" s="118">
        <v>1.7169040256316015</v>
      </c>
      <c r="F185" s="84" t="s">
        <v>3808</v>
      </c>
      <c r="G185" s="84" t="b">
        <v>0</v>
      </c>
      <c r="H185" s="84" t="b">
        <v>0</v>
      </c>
      <c r="I185" s="84" t="b">
        <v>0</v>
      </c>
      <c r="J185" s="84" t="b">
        <v>0</v>
      </c>
      <c r="K185" s="84" t="b">
        <v>0</v>
      </c>
      <c r="L185" s="84" t="b">
        <v>0</v>
      </c>
    </row>
    <row r="186" spans="1:12" ht="15">
      <c r="A186" s="84" t="s">
        <v>290</v>
      </c>
      <c r="B186" s="84" t="s">
        <v>343</v>
      </c>
      <c r="C186" s="84">
        <v>3</v>
      </c>
      <c r="D186" s="118">
        <v>0.0016409447074801924</v>
      </c>
      <c r="E186" s="118">
        <v>2.254846517347815</v>
      </c>
      <c r="F186" s="84" t="s">
        <v>3808</v>
      </c>
      <c r="G186" s="84" t="b">
        <v>0</v>
      </c>
      <c r="H186" s="84" t="b">
        <v>0</v>
      </c>
      <c r="I186" s="84" t="b">
        <v>0</v>
      </c>
      <c r="J186" s="84" t="b">
        <v>0</v>
      </c>
      <c r="K186" s="84" t="b">
        <v>0</v>
      </c>
      <c r="L186" s="84" t="b">
        <v>0</v>
      </c>
    </row>
    <row r="187" spans="1:12" ht="15">
      <c r="A187" s="84" t="s">
        <v>343</v>
      </c>
      <c r="B187" s="84" t="s">
        <v>342</v>
      </c>
      <c r="C187" s="84">
        <v>3</v>
      </c>
      <c r="D187" s="118">
        <v>0.0016409447074801924</v>
      </c>
      <c r="E187" s="118">
        <v>3.0081741840064264</v>
      </c>
      <c r="F187" s="84" t="s">
        <v>3808</v>
      </c>
      <c r="G187" s="84" t="b">
        <v>0</v>
      </c>
      <c r="H187" s="84" t="b">
        <v>0</v>
      </c>
      <c r="I187" s="84" t="b">
        <v>0</v>
      </c>
      <c r="J187" s="84" t="b">
        <v>0</v>
      </c>
      <c r="K187" s="84" t="b">
        <v>0</v>
      </c>
      <c r="L187" s="84" t="b">
        <v>0</v>
      </c>
    </row>
    <row r="188" spans="1:12" ht="15">
      <c r="A188" s="84" t="s">
        <v>342</v>
      </c>
      <c r="B188" s="84" t="s">
        <v>318</v>
      </c>
      <c r="C188" s="84">
        <v>3</v>
      </c>
      <c r="D188" s="118">
        <v>0.0016409447074801924</v>
      </c>
      <c r="E188" s="118">
        <v>2.8832354473981265</v>
      </c>
      <c r="F188" s="84" t="s">
        <v>3808</v>
      </c>
      <c r="G188" s="84" t="b">
        <v>0</v>
      </c>
      <c r="H188" s="84" t="b">
        <v>0</v>
      </c>
      <c r="I188" s="84" t="b">
        <v>0</v>
      </c>
      <c r="J188" s="84" t="b">
        <v>0</v>
      </c>
      <c r="K188" s="84" t="b">
        <v>0</v>
      </c>
      <c r="L188" s="84" t="b">
        <v>0</v>
      </c>
    </row>
    <row r="189" spans="1:12" ht="15">
      <c r="A189" s="84" t="s">
        <v>318</v>
      </c>
      <c r="B189" s="84" t="s">
        <v>341</v>
      </c>
      <c r="C189" s="84">
        <v>3</v>
      </c>
      <c r="D189" s="118">
        <v>0.0016409447074801924</v>
      </c>
      <c r="E189" s="118">
        <v>2.66138669778177</v>
      </c>
      <c r="F189" s="84" t="s">
        <v>3808</v>
      </c>
      <c r="G189" s="84" t="b">
        <v>0</v>
      </c>
      <c r="H189" s="84" t="b">
        <v>0</v>
      </c>
      <c r="I189" s="84" t="b">
        <v>0</v>
      </c>
      <c r="J189" s="84" t="b">
        <v>0</v>
      </c>
      <c r="K189" s="84" t="b">
        <v>0</v>
      </c>
      <c r="L189" s="84" t="b">
        <v>0</v>
      </c>
    </row>
    <row r="190" spans="1:12" ht="15">
      <c r="A190" s="84" t="s">
        <v>341</v>
      </c>
      <c r="B190" s="84" t="s">
        <v>340</v>
      </c>
      <c r="C190" s="84">
        <v>3</v>
      </c>
      <c r="D190" s="118">
        <v>0.0016409447074801924</v>
      </c>
      <c r="E190" s="118">
        <v>2.7863254343900703</v>
      </c>
      <c r="F190" s="84" t="s">
        <v>3808</v>
      </c>
      <c r="G190" s="84" t="b">
        <v>0</v>
      </c>
      <c r="H190" s="84" t="b">
        <v>0</v>
      </c>
      <c r="I190" s="84" t="b">
        <v>0</v>
      </c>
      <c r="J190" s="84" t="b">
        <v>0</v>
      </c>
      <c r="K190" s="84" t="b">
        <v>0</v>
      </c>
      <c r="L190" s="84" t="b">
        <v>0</v>
      </c>
    </row>
    <row r="191" spans="1:12" ht="15">
      <c r="A191" s="84" t="s">
        <v>332</v>
      </c>
      <c r="B191" s="84" t="s">
        <v>314</v>
      </c>
      <c r="C191" s="84">
        <v>3</v>
      </c>
      <c r="D191" s="118">
        <v>0.0016409447074801924</v>
      </c>
      <c r="E191" s="118">
        <v>0.4020317704737358</v>
      </c>
      <c r="F191" s="84" t="s">
        <v>3808</v>
      </c>
      <c r="G191" s="84" t="b">
        <v>0</v>
      </c>
      <c r="H191" s="84" t="b">
        <v>0</v>
      </c>
      <c r="I191" s="84" t="b">
        <v>0</v>
      </c>
      <c r="J191" s="84" t="b">
        <v>0</v>
      </c>
      <c r="K191" s="84" t="b">
        <v>0</v>
      </c>
      <c r="L191" s="84" t="b">
        <v>0</v>
      </c>
    </row>
    <row r="192" spans="1:12" ht="15">
      <c r="A192" s="84" t="s">
        <v>314</v>
      </c>
      <c r="B192" s="84" t="s">
        <v>344</v>
      </c>
      <c r="C192" s="84">
        <v>3</v>
      </c>
      <c r="D192" s="118">
        <v>0.0016409447074801924</v>
      </c>
      <c r="E192" s="118">
        <v>1.6791154647422015</v>
      </c>
      <c r="F192" s="84" t="s">
        <v>3808</v>
      </c>
      <c r="G192" s="84" t="b">
        <v>0</v>
      </c>
      <c r="H192" s="84" t="b">
        <v>0</v>
      </c>
      <c r="I192" s="84" t="b">
        <v>0</v>
      </c>
      <c r="J192" s="84" t="b">
        <v>0</v>
      </c>
      <c r="K192" s="84" t="b">
        <v>0</v>
      </c>
      <c r="L192" s="84" t="b">
        <v>0</v>
      </c>
    </row>
    <row r="193" spans="1:12" ht="15">
      <c r="A193" s="84" t="s">
        <v>333</v>
      </c>
      <c r="B193" s="84" t="s">
        <v>334</v>
      </c>
      <c r="C193" s="84">
        <v>3</v>
      </c>
      <c r="D193" s="118">
        <v>0.0016409447074801924</v>
      </c>
      <c r="E193" s="118">
        <v>1.7294205830535974</v>
      </c>
      <c r="F193" s="84" t="s">
        <v>3808</v>
      </c>
      <c r="G193" s="84" t="b">
        <v>0</v>
      </c>
      <c r="H193" s="84" t="b">
        <v>0</v>
      </c>
      <c r="I193" s="84" t="b">
        <v>0</v>
      </c>
      <c r="J193" s="84" t="b">
        <v>0</v>
      </c>
      <c r="K193" s="84" t="b">
        <v>0</v>
      </c>
      <c r="L193" s="84" t="b">
        <v>0</v>
      </c>
    </row>
    <row r="194" spans="1:12" ht="15">
      <c r="A194" s="84" t="s">
        <v>418</v>
      </c>
      <c r="B194" s="84" t="s">
        <v>417</v>
      </c>
      <c r="C194" s="84">
        <v>2</v>
      </c>
      <c r="D194" s="118">
        <v>0.001202896796876071</v>
      </c>
      <c r="E194" s="118">
        <v>3.184265443062108</v>
      </c>
      <c r="F194" s="84" t="s">
        <v>3808</v>
      </c>
      <c r="G194" s="84" t="b">
        <v>0</v>
      </c>
      <c r="H194" s="84" t="b">
        <v>0</v>
      </c>
      <c r="I194" s="84" t="b">
        <v>0</v>
      </c>
      <c r="J194" s="84" t="b">
        <v>0</v>
      </c>
      <c r="K194" s="84" t="b">
        <v>0</v>
      </c>
      <c r="L194" s="84" t="b">
        <v>0</v>
      </c>
    </row>
    <row r="195" spans="1:12" ht="15">
      <c r="A195" s="84" t="s">
        <v>3453</v>
      </c>
      <c r="B195" s="84" t="s">
        <v>332</v>
      </c>
      <c r="C195" s="84">
        <v>2</v>
      </c>
      <c r="D195" s="118">
        <v>0.001202896796876071</v>
      </c>
      <c r="E195" s="118">
        <v>0.598804713553607</v>
      </c>
      <c r="F195" s="84" t="s">
        <v>3808</v>
      </c>
      <c r="G195" s="84" t="b">
        <v>0</v>
      </c>
      <c r="H195" s="84" t="b">
        <v>0</v>
      </c>
      <c r="I195" s="84" t="b">
        <v>0</v>
      </c>
      <c r="J195" s="84" t="b">
        <v>0</v>
      </c>
      <c r="K195" s="84" t="b">
        <v>0</v>
      </c>
      <c r="L195" s="84" t="b">
        <v>0</v>
      </c>
    </row>
    <row r="196" spans="1:12" ht="15">
      <c r="A196" s="84" t="s">
        <v>415</v>
      </c>
      <c r="B196" s="84" t="s">
        <v>414</v>
      </c>
      <c r="C196" s="84">
        <v>2</v>
      </c>
      <c r="D196" s="118">
        <v>0.001202896796876071</v>
      </c>
      <c r="E196" s="118">
        <v>2.832082924950745</v>
      </c>
      <c r="F196" s="84" t="s">
        <v>3808</v>
      </c>
      <c r="G196" s="84" t="b">
        <v>0</v>
      </c>
      <c r="H196" s="84" t="b">
        <v>0</v>
      </c>
      <c r="I196" s="84" t="b">
        <v>0</v>
      </c>
      <c r="J196" s="84" t="b">
        <v>0</v>
      </c>
      <c r="K196" s="84" t="b">
        <v>0</v>
      </c>
      <c r="L196" s="84" t="b">
        <v>0</v>
      </c>
    </row>
    <row r="197" spans="1:12" ht="15">
      <c r="A197" s="84" t="s">
        <v>324</v>
      </c>
      <c r="B197" s="84" t="s">
        <v>3481</v>
      </c>
      <c r="C197" s="84">
        <v>2</v>
      </c>
      <c r="D197" s="118">
        <v>0.001202896796876071</v>
      </c>
      <c r="E197" s="118">
        <v>2.8832354473981265</v>
      </c>
      <c r="F197" s="84" t="s">
        <v>3808</v>
      </c>
      <c r="G197" s="84" t="b">
        <v>0</v>
      </c>
      <c r="H197" s="84" t="b">
        <v>0</v>
      </c>
      <c r="I197" s="84" t="b">
        <v>0</v>
      </c>
      <c r="J197" s="84" t="b">
        <v>0</v>
      </c>
      <c r="K197" s="84" t="b">
        <v>0</v>
      </c>
      <c r="L197" s="84" t="b">
        <v>0</v>
      </c>
    </row>
    <row r="198" spans="1:12" ht="15">
      <c r="A198" s="84" t="s">
        <v>3484</v>
      </c>
      <c r="B198" s="84" t="s">
        <v>3623</v>
      </c>
      <c r="C198" s="84">
        <v>2</v>
      </c>
      <c r="D198" s="118">
        <v>0.001202896796876071</v>
      </c>
      <c r="E198" s="118">
        <v>2.78632543439007</v>
      </c>
      <c r="F198" s="84" t="s">
        <v>3808</v>
      </c>
      <c r="G198" s="84" t="b">
        <v>0</v>
      </c>
      <c r="H198" s="84" t="b">
        <v>0</v>
      </c>
      <c r="I198" s="84" t="b">
        <v>0</v>
      </c>
      <c r="J198" s="84" t="b">
        <v>0</v>
      </c>
      <c r="K198" s="84" t="b">
        <v>0</v>
      </c>
      <c r="L198" s="84" t="b">
        <v>0</v>
      </c>
    </row>
    <row r="199" spans="1:12" ht="15">
      <c r="A199" s="84" t="s">
        <v>281</v>
      </c>
      <c r="B199" s="84" t="s">
        <v>2915</v>
      </c>
      <c r="C199" s="84">
        <v>2</v>
      </c>
      <c r="D199" s="118">
        <v>0.001202896796876071</v>
      </c>
      <c r="E199" s="118">
        <v>3.184265443062108</v>
      </c>
      <c r="F199" s="84" t="s">
        <v>3808</v>
      </c>
      <c r="G199" s="84" t="b">
        <v>0</v>
      </c>
      <c r="H199" s="84" t="b">
        <v>0</v>
      </c>
      <c r="I199" s="84" t="b">
        <v>0</v>
      </c>
      <c r="J199" s="84" t="b">
        <v>0</v>
      </c>
      <c r="K199" s="84" t="b">
        <v>0</v>
      </c>
      <c r="L199" s="84" t="b">
        <v>0</v>
      </c>
    </row>
    <row r="200" spans="1:12" ht="15">
      <c r="A200" s="84" t="s">
        <v>231</v>
      </c>
      <c r="B200" s="84" t="s">
        <v>332</v>
      </c>
      <c r="C200" s="84">
        <v>2</v>
      </c>
      <c r="D200" s="118">
        <v>0.001202896796876071</v>
      </c>
      <c r="E200" s="118">
        <v>0.6957147265616634</v>
      </c>
      <c r="F200" s="84" t="s">
        <v>3808</v>
      </c>
      <c r="G200" s="84" t="b">
        <v>0</v>
      </c>
      <c r="H200" s="84" t="b">
        <v>0</v>
      </c>
      <c r="I200" s="84" t="b">
        <v>0</v>
      </c>
      <c r="J200" s="84" t="b">
        <v>0</v>
      </c>
      <c r="K200" s="84" t="b">
        <v>0</v>
      </c>
      <c r="L200" s="84" t="b">
        <v>0</v>
      </c>
    </row>
    <row r="201" spans="1:12" ht="15">
      <c r="A201" s="84" t="s">
        <v>3470</v>
      </c>
      <c r="B201" s="84" t="s">
        <v>3502</v>
      </c>
      <c r="C201" s="84">
        <v>2</v>
      </c>
      <c r="D201" s="118">
        <v>0.001202896796876071</v>
      </c>
      <c r="E201" s="118">
        <v>2.339167403047851</v>
      </c>
      <c r="F201" s="84" t="s">
        <v>3808</v>
      </c>
      <c r="G201" s="84" t="b">
        <v>0</v>
      </c>
      <c r="H201" s="84" t="b">
        <v>0</v>
      </c>
      <c r="I201" s="84" t="b">
        <v>0</v>
      </c>
      <c r="J201" s="84" t="b">
        <v>0</v>
      </c>
      <c r="K201" s="84" t="b">
        <v>0</v>
      </c>
      <c r="L201" s="84" t="b">
        <v>0</v>
      </c>
    </row>
    <row r="202" spans="1:12" ht="15">
      <c r="A202" s="84" t="s">
        <v>231</v>
      </c>
      <c r="B202" s="84" t="s">
        <v>2878</v>
      </c>
      <c r="C202" s="84">
        <v>2</v>
      </c>
      <c r="D202" s="118">
        <v>0.001202896796876071</v>
      </c>
      <c r="E202" s="118">
        <v>1.7692920950912896</v>
      </c>
      <c r="F202" s="84" t="s">
        <v>3808</v>
      </c>
      <c r="G202" s="84" t="b">
        <v>0</v>
      </c>
      <c r="H202" s="84" t="b">
        <v>0</v>
      </c>
      <c r="I202" s="84" t="b">
        <v>0</v>
      </c>
      <c r="J202" s="84" t="b">
        <v>1</v>
      </c>
      <c r="K202" s="84" t="b">
        <v>0</v>
      </c>
      <c r="L202" s="84" t="b">
        <v>0</v>
      </c>
    </row>
    <row r="203" spans="1:12" ht="15">
      <c r="A203" s="84" t="s">
        <v>332</v>
      </c>
      <c r="B203" s="84" t="s">
        <v>341</v>
      </c>
      <c r="C203" s="84">
        <v>2</v>
      </c>
      <c r="D203" s="118">
        <v>0.001202896796876071</v>
      </c>
      <c r="E203" s="118">
        <v>0.8886983430996286</v>
      </c>
      <c r="F203" s="84" t="s">
        <v>3808</v>
      </c>
      <c r="G203" s="84" t="b">
        <v>0</v>
      </c>
      <c r="H203" s="84" t="b">
        <v>0</v>
      </c>
      <c r="I203" s="84" t="b">
        <v>0</v>
      </c>
      <c r="J203" s="84" t="b">
        <v>0</v>
      </c>
      <c r="K203" s="84" t="b">
        <v>0</v>
      </c>
      <c r="L203" s="84" t="b">
        <v>0</v>
      </c>
    </row>
    <row r="204" spans="1:12" ht="15">
      <c r="A204" s="84" t="s">
        <v>341</v>
      </c>
      <c r="B204" s="84" t="s">
        <v>409</v>
      </c>
      <c r="C204" s="84">
        <v>2</v>
      </c>
      <c r="D204" s="118">
        <v>0.001202896796876071</v>
      </c>
      <c r="E204" s="118">
        <v>2.78632543439007</v>
      </c>
      <c r="F204" s="84" t="s">
        <v>3808</v>
      </c>
      <c r="G204" s="84" t="b">
        <v>0</v>
      </c>
      <c r="H204" s="84" t="b">
        <v>0</v>
      </c>
      <c r="I204" s="84" t="b">
        <v>0</v>
      </c>
      <c r="J204" s="84" t="b">
        <v>0</v>
      </c>
      <c r="K204" s="84" t="b">
        <v>0</v>
      </c>
      <c r="L204" s="84" t="b">
        <v>0</v>
      </c>
    </row>
    <row r="205" spans="1:12" ht="15">
      <c r="A205" s="84" t="s">
        <v>408</v>
      </c>
      <c r="B205" s="84" t="s">
        <v>407</v>
      </c>
      <c r="C205" s="84">
        <v>2</v>
      </c>
      <c r="D205" s="118">
        <v>0.001202896796876071</v>
      </c>
      <c r="E205" s="118">
        <v>3.184265443062108</v>
      </c>
      <c r="F205" s="84" t="s">
        <v>3808</v>
      </c>
      <c r="G205" s="84" t="b">
        <v>0</v>
      </c>
      <c r="H205" s="84" t="b">
        <v>0</v>
      </c>
      <c r="I205" s="84" t="b">
        <v>0</v>
      </c>
      <c r="J205" s="84" t="b">
        <v>0</v>
      </c>
      <c r="K205" s="84" t="b">
        <v>0</v>
      </c>
      <c r="L205" s="84" t="b">
        <v>0</v>
      </c>
    </row>
    <row r="206" spans="1:12" ht="15">
      <c r="A206" s="84" t="s">
        <v>3447</v>
      </c>
      <c r="B206" s="84" t="s">
        <v>3552</v>
      </c>
      <c r="C206" s="84">
        <v>2</v>
      </c>
      <c r="D206" s="118">
        <v>0.001202896796876071</v>
      </c>
      <c r="E206" s="118">
        <v>2.1630761439921695</v>
      </c>
      <c r="F206" s="84" t="s">
        <v>3808</v>
      </c>
      <c r="G206" s="84" t="b">
        <v>0</v>
      </c>
      <c r="H206" s="84" t="b">
        <v>0</v>
      </c>
      <c r="I206" s="84" t="b">
        <v>0</v>
      </c>
      <c r="J206" s="84" t="b">
        <v>0</v>
      </c>
      <c r="K206" s="84" t="b">
        <v>0</v>
      </c>
      <c r="L206" s="84" t="b">
        <v>0</v>
      </c>
    </row>
    <row r="207" spans="1:12" ht="15">
      <c r="A207" s="84" t="s">
        <v>3628</v>
      </c>
      <c r="B207" s="84" t="s">
        <v>3506</v>
      </c>
      <c r="C207" s="84">
        <v>2</v>
      </c>
      <c r="D207" s="118">
        <v>0.001202896796876071</v>
      </c>
      <c r="E207" s="118">
        <v>2.8832354473981265</v>
      </c>
      <c r="F207" s="84" t="s">
        <v>3808</v>
      </c>
      <c r="G207" s="84" t="b">
        <v>0</v>
      </c>
      <c r="H207" s="84" t="b">
        <v>0</v>
      </c>
      <c r="I207" s="84" t="b">
        <v>0</v>
      </c>
      <c r="J207" s="84" t="b">
        <v>0</v>
      </c>
      <c r="K207" s="84" t="b">
        <v>0</v>
      </c>
      <c r="L207" s="84" t="b">
        <v>0</v>
      </c>
    </row>
    <row r="208" spans="1:12" ht="15">
      <c r="A208" s="84" t="s">
        <v>334</v>
      </c>
      <c r="B208" s="84" t="s">
        <v>289</v>
      </c>
      <c r="C208" s="84">
        <v>2</v>
      </c>
      <c r="D208" s="118">
        <v>0.001202896796876071</v>
      </c>
      <c r="E208" s="118">
        <v>1.1853525387033217</v>
      </c>
      <c r="F208" s="84" t="s">
        <v>3808</v>
      </c>
      <c r="G208" s="84" t="b">
        <v>0</v>
      </c>
      <c r="H208" s="84" t="b">
        <v>0</v>
      </c>
      <c r="I208" s="84" t="b">
        <v>0</v>
      </c>
      <c r="J208" s="84" t="b">
        <v>0</v>
      </c>
      <c r="K208" s="84" t="b">
        <v>0</v>
      </c>
      <c r="L208" s="84" t="b">
        <v>0</v>
      </c>
    </row>
    <row r="209" spans="1:12" ht="15">
      <c r="A209" s="84" t="s">
        <v>344</v>
      </c>
      <c r="B209" s="84" t="s">
        <v>314</v>
      </c>
      <c r="C209" s="84">
        <v>2</v>
      </c>
      <c r="D209" s="118">
        <v>0.001202896796876071</v>
      </c>
      <c r="E209" s="118">
        <v>1.5215076113805335</v>
      </c>
      <c r="F209" s="84" t="s">
        <v>3808</v>
      </c>
      <c r="G209" s="84" t="b">
        <v>0</v>
      </c>
      <c r="H209" s="84" t="b">
        <v>0</v>
      </c>
      <c r="I209" s="84" t="b">
        <v>0</v>
      </c>
      <c r="J209" s="84" t="b">
        <v>0</v>
      </c>
      <c r="K209" s="84" t="b">
        <v>0</v>
      </c>
      <c r="L209" s="84" t="b">
        <v>0</v>
      </c>
    </row>
    <row r="210" spans="1:12" ht="15">
      <c r="A210" s="84" t="s">
        <v>314</v>
      </c>
      <c r="B210" s="84" t="s">
        <v>332</v>
      </c>
      <c r="C210" s="84">
        <v>2</v>
      </c>
      <c r="D210" s="118">
        <v>0.001202896796876071</v>
      </c>
      <c r="E210" s="118">
        <v>0.218593471842001</v>
      </c>
      <c r="F210" s="84" t="s">
        <v>3808</v>
      </c>
      <c r="G210" s="84" t="b">
        <v>0</v>
      </c>
      <c r="H210" s="84" t="b">
        <v>0</v>
      </c>
      <c r="I210" s="84" t="b">
        <v>0</v>
      </c>
      <c r="J210" s="84" t="b">
        <v>0</v>
      </c>
      <c r="K210" s="84" t="b">
        <v>0</v>
      </c>
      <c r="L210" s="84" t="b">
        <v>0</v>
      </c>
    </row>
    <row r="211" spans="1:12" ht="15">
      <c r="A211" s="84" t="s">
        <v>3470</v>
      </c>
      <c r="B211" s="84" t="s">
        <v>3630</v>
      </c>
      <c r="C211" s="84">
        <v>2</v>
      </c>
      <c r="D211" s="118">
        <v>0.001202896796876071</v>
      </c>
      <c r="E211" s="118">
        <v>2.640197398711832</v>
      </c>
      <c r="F211" s="84" t="s">
        <v>3808</v>
      </c>
      <c r="G211" s="84" t="b">
        <v>0</v>
      </c>
      <c r="H211" s="84" t="b">
        <v>0</v>
      </c>
      <c r="I211" s="84" t="b">
        <v>0</v>
      </c>
      <c r="J211" s="84" t="b">
        <v>0</v>
      </c>
      <c r="K211" s="84" t="b">
        <v>0</v>
      </c>
      <c r="L211" s="84" t="b">
        <v>0</v>
      </c>
    </row>
    <row r="212" spans="1:12" ht="15">
      <c r="A212" s="84" t="s">
        <v>3630</v>
      </c>
      <c r="B212" s="84" t="s">
        <v>2867</v>
      </c>
      <c r="C212" s="84">
        <v>2</v>
      </c>
      <c r="D212" s="118">
        <v>0.001202896796876071</v>
      </c>
      <c r="E212" s="118">
        <v>2.2300229336227826</v>
      </c>
      <c r="F212" s="84" t="s">
        <v>3808</v>
      </c>
      <c r="G212" s="84" t="b">
        <v>0</v>
      </c>
      <c r="H212" s="84" t="b">
        <v>0</v>
      </c>
      <c r="I212" s="84" t="b">
        <v>0</v>
      </c>
      <c r="J212" s="84" t="b">
        <v>0</v>
      </c>
      <c r="K212" s="84" t="b">
        <v>0</v>
      </c>
      <c r="L212" s="84" t="b">
        <v>0</v>
      </c>
    </row>
    <row r="213" spans="1:12" ht="15">
      <c r="A213" s="84" t="s">
        <v>301</v>
      </c>
      <c r="B213" s="84" t="s">
        <v>3633</v>
      </c>
      <c r="C213" s="84">
        <v>2</v>
      </c>
      <c r="D213" s="118">
        <v>0.001202896796876071</v>
      </c>
      <c r="E213" s="118">
        <v>2.1428727579038824</v>
      </c>
      <c r="F213" s="84" t="s">
        <v>3808</v>
      </c>
      <c r="G213" s="84" t="b">
        <v>0</v>
      </c>
      <c r="H213" s="84" t="b">
        <v>0</v>
      </c>
      <c r="I213" s="84" t="b">
        <v>0</v>
      </c>
      <c r="J213" s="84" t="b">
        <v>0</v>
      </c>
      <c r="K213" s="84" t="b">
        <v>0</v>
      </c>
      <c r="L213" s="84" t="b">
        <v>0</v>
      </c>
    </row>
    <row r="214" spans="1:12" ht="15">
      <c r="A214" s="84" t="s">
        <v>396</v>
      </c>
      <c r="B214" s="84" t="s">
        <v>2878</v>
      </c>
      <c r="C214" s="84">
        <v>2</v>
      </c>
      <c r="D214" s="118">
        <v>0.001202896796876071</v>
      </c>
      <c r="E214" s="118">
        <v>2.1952608273635708</v>
      </c>
      <c r="F214" s="84" t="s">
        <v>3808</v>
      </c>
      <c r="G214" s="84" t="b">
        <v>0</v>
      </c>
      <c r="H214" s="84" t="b">
        <v>0</v>
      </c>
      <c r="I214" s="84" t="b">
        <v>0</v>
      </c>
      <c r="J214" s="84" t="b">
        <v>1</v>
      </c>
      <c r="K214" s="84" t="b">
        <v>0</v>
      </c>
      <c r="L214" s="84" t="b">
        <v>0</v>
      </c>
    </row>
    <row r="215" spans="1:12" ht="15">
      <c r="A215" s="84" t="s">
        <v>2879</v>
      </c>
      <c r="B215" s="84" t="s">
        <v>3634</v>
      </c>
      <c r="C215" s="84">
        <v>2</v>
      </c>
      <c r="D215" s="118">
        <v>0.001202896796876071</v>
      </c>
      <c r="E215" s="118">
        <v>2.4852954387260886</v>
      </c>
      <c r="F215" s="84" t="s">
        <v>3808</v>
      </c>
      <c r="G215" s="84" t="b">
        <v>0</v>
      </c>
      <c r="H215" s="84" t="b">
        <v>0</v>
      </c>
      <c r="I215" s="84" t="b">
        <v>0</v>
      </c>
      <c r="J215" s="84" t="b">
        <v>0</v>
      </c>
      <c r="K215" s="84" t="b">
        <v>0</v>
      </c>
      <c r="L215" s="84" t="b">
        <v>0</v>
      </c>
    </row>
    <row r="216" spans="1:12" ht="15">
      <c r="A216" s="84" t="s">
        <v>3634</v>
      </c>
      <c r="B216" s="84" t="s">
        <v>2867</v>
      </c>
      <c r="C216" s="84">
        <v>2</v>
      </c>
      <c r="D216" s="118">
        <v>0.001202896796876071</v>
      </c>
      <c r="E216" s="118">
        <v>2.2300229336227826</v>
      </c>
      <c r="F216" s="84" t="s">
        <v>3808</v>
      </c>
      <c r="G216" s="84" t="b">
        <v>0</v>
      </c>
      <c r="H216" s="84" t="b">
        <v>0</v>
      </c>
      <c r="I216" s="84" t="b">
        <v>0</v>
      </c>
      <c r="J216" s="84" t="b">
        <v>0</v>
      </c>
      <c r="K216" s="84" t="b">
        <v>0</v>
      </c>
      <c r="L216" s="84" t="b">
        <v>0</v>
      </c>
    </row>
    <row r="217" spans="1:12" ht="15">
      <c r="A217" s="84" t="s">
        <v>3445</v>
      </c>
      <c r="B217" s="84" t="s">
        <v>3454</v>
      </c>
      <c r="C217" s="84">
        <v>2</v>
      </c>
      <c r="D217" s="118">
        <v>0.001202896796876071</v>
      </c>
      <c r="E217" s="118">
        <v>1.640197398711832</v>
      </c>
      <c r="F217" s="84" t="s">
        <v>3808</v>
      </c>
      <c r="G217" s="84" t="b">
        <v>0</v>
      </c>
      <c r="H217" s="84" t="b">
        <v>0</v>
      </c>
      <c r="I217" s="84" t="b">
        <v>0</v>
      </c>
      <c r="J217" s="84" t="b">
        <v>0</v>
      </c>
      <c r="K217" s="84" t="b">
        <v>0</v>
      </c>
      <c r="L217" s="84" t="b">
        <v>0</v>
      </c>
    </row>
    <row r="218" spans="1:12" ht="15">
      <c r="A218" s="84" t="s">
        <v>3452</v>
      </c>
      <c r="B218" s="84" t="s">
        <v>3635</v>
      </c>
      <c r="C218" s="84">
        <v>2</v>
      </c>
      <c r="D218" s="118">
        <v>0.001202896796876071</v>
      </c>
      <c r="E218" s="118">
        <v>2.4439027535678637</v>
      </c>
      <c r="F218" s="84" t="s">
        <v>3808</v>
      </c>
      <c r="G218" s="84" t="b">
        <v>0</v>
      </c>
      <c r="H218" s="84" t="b">
        <v>0</v>
      </c>
      <c r="I218" s="84" t="b">
        <v>0</v>
      </c>
      <c r="J218" s="84" t="b">
        <v>0</v>
      </c>
      <c r="K218" s="84" t="b">
        <v>0</v>
      </c>
      <c r="L218" s="84" t="b">
        <v>0</v>
      </c>
    </row>
    <row r="219" spans="1:12" ht="15">
      <c r="A219" s="84" t="s">
        <v>2870</v>
      </c>
      <c r="B219" s="84" t="s">
        <v>392</v>
      </c>
      <c r="C219" s="84">
        <v>2</v>
      </c>
      <c r="D219" s="118">
        <v>0.001202896796876071</v>
      </c>
      <c r="E219" s="118">
        <v>2.3092041796704077</v>
      </c>
      <c r="F219" s="84" t="s">
        <v>3808</v>
      </c>
      <c r="G219" s="84" t="b">
        <v>0</v>
      </c>
      <c r="H219" s="84" t="b">
        <v>0</v>
      </c>
      <c r="I219" s="84" t="b">
        <v>0</v>
      </c>
      <c r="J219" s="84" t="b">
        <v>0</v>
      </c>
      <c r="K219" s="84" t="b">
        <v>0</v>
      </c>
      <c r="L219" s="84" t="b">
        <v>0</v>
      </c>
    </row>
    <row r="220" spans="1:12" ht="15">
      <c r="A220" s="84" t="s">
        <v>392</v>
      </c>
      <c r="B220" s="84" t="s">
        <v>2869</v>
      </c>
      <c r="C220" s="84">
        <v>2</v>
      </c>
      <c r="D220" s="118">
        <v>0.001202896796876071</v>
      </c>
      <c r="E220" s="118">
        <v>2.184265443062108</v>
      </c>
      <c r="F220" s="84" t="s">
        <v>3808</v>
      </c>
      <c r="G220" s="84" t="b">
        <v>0</v>
      </c>
      <c r="H220" s="84" t="b">
        <v>0</v>
      </c>
      <c r="I220" s="84" t="b">
        <v>0</v>
      </c>
      <c r="J220" s="84" t="b">
        <v>0</v>
      </c>
      <c r="K220" s="84" t="b">
        <v>0</v>
      </c>
      <c r="L220" s="84" t="b">
        <v>0</v>
      </c>
    </row>
    <row r="221" spans="1:12" ht="15">
      <c r="A221" s="84" t="s">
        <v>2871</v>
      </c>
      <c r="B221" s="84" t="s">
        <v>3642</v>
      </c>
      <c r="C221" s="84">
        <v>2</v>
      </c>
      <c r="D221" s="118">
        <v>0.001202896796876071</v>
      </c>
      <c r="E221" s="118">
        <v>2.3092041796704077</v>
      </c>
      <c r="F221" s="84" t="s">
        <v>3808</v>
      </c>
      <c r="G221" s="84" t="b">
        <v>0</v>
      </c>
      <c r="H221" s="84" t="b">
        <v>0</v>
      </c>
      <c r="I221" s="84" t="b">
        <v>0</v>
      </c>
      <c r="J221" s="84" t="b">
        <v>0</v>
      </c>
      <c r="K221" s="84" t="b">
        <v>0</v>
      </c>
      <c r="L221" s="84" t="b">
        <v>0</v>
      </c>
    </row>
    <row r="222" spans="1:12" ht="15">
      <c r="A222" s="84" t="s">
        <v>3642</v>
      </c>
      <c r="B222" s="84" t="s">
        <v>2872</v>
      </c>
      <c r="C222" s="84">
        <v>2</v>
      </c>
      <c r="D222" s="118">
        <v>0.001202896796876071</v>
      </c>
      <c r="E222" s="118">
        <v>2.281175456070164</v>
      </c>
      <c r="F222" s="84" t="s">
        <v>3808</v>
      </c>
      <c r="G222" s="84" t="b">
        <v>0</v>
      </c>
      <c r="H222" s="84" t="b">
        <v>0</v>
      </c>
      <c r="I222" s="84" t="b">
        <v>0</v>
      </c>
      <c r="J222" s="84" t="b">
        <v>0</v>
      </c>
      <c r="K222" s="84" t="b">
        <v>0</v>
      </c>
      <c r="L222" s="84" t="b">
        <v>0</v>
      </c>
    </row>
    <row r="223" spans="1:12" ht="15">
      <c r="A223" s="84" t="s">
        <v>322</v>
      </c>
      <c r="B223" s="84" t="s">
        <v>383</v>
      </c>
      <c r="C223" s="84">
        <v>2</v>
      </c>
      <c r="D223" s="118">
        <v>0.001202896796876071</v>
      </c>
      <c r="E223" s="118">
        <v>1.494069363033594</v>
      </c>
      <c r="F223" s="84" t="s">
        <v>3808</v>
      </c>
      <c r="G223" s="84" t="b">
        <v>0</v>
      </c>
      <c r="H223" s="84" t="b">
        <v>0</v>
      </c>
      <c r="I223" s="84" t="b">
        <v>0</v>
      </c>
      <c r="J223" s="84" t="b">
        <v>0</v>
      </c>
      <c r="K223" s="84" t="b">
        <v>0</v>
      </c>
      <c r="L223" s="84" t="b">
        <v>0</v>
      </c>
    </row>
    <row r="224" spans="1:12" ht="15">
      <c r="A224" s="84" t="s">
        <v>391</v>
      </c>
      <c r="B224" s="84" t="s">
        <v>332</v>
      </c>
      <c r="C224" s="84">
        <v>2</v>
      </c>
      <c r="D224" s="118">
        <v>0.001202896796876071</v>
      </c>
      <c r="E224" s="118">
        <v>0.8998347092175882</v>
      </c>
      <c r="F224" s="84" t="s">
        <v>3808</v>
      </c>
      <c r="G224" s="84" t="b">
        <v>0</v>
      </c>
      <c r="H224" s="84" t="b">
        <v>0</v>
      </c>
      <c r="I224" s="84" t="b">
        <v>0</v>
      </c>
      <c r="J224" s="84" t="b">
        <v>0</v>
      </c>
      <c r="K224" s="84" t="b">
        <v>0</v>
      </c>
      <c r="L224" s="84" t="b">
        <v>0</v>
      </c>
    </row>
    <row r="225" spans="1:12" ht="15">
      <c r="A225" s="84" t="s">
        <v>332</v>
      </c>
      <c r="B225" s="84" t="s">
        <v>3557</v>
      </c>
      <c r="C225" s="84">
        <v>2</v>
      </c>
      <c r="D225" s="118">
        <v>0.001202896796876071</v>
      </c>
      <c r="E225" s="118">
        <v>1.110547092715985</v>
      </c>
      <c r="F225" s="84" t="s">
        <v>3808</v>
      </c>
      <c r="G225" s="84" t="b">
        <v>0</v>
      </c>
      <c r="H225" s="84" t="b">
        <v>0</v>
      </c>
      <c r="I225" s="84" t="b">
        <v>0</v>
      </c>
      <c r="J225" s="84" t="b">
        <v>1</v>
      </c>
      <c r="K225" s="84" t="b">
        <v>0</v>
      </c>
      <c r="L225" s="84" t="b">
        <v>0</v>
      </c>
    </row>
    <row r="226" spans="1:12" ht="15">
      <c r="A226" s="84" t="s">
        <v>332</v>
      </c>
      <c r="B226" s="84" t="s">
        <v>390</v>
      </c>
      <c r="C226" s="84">
        <v>2</v>
      </c>
      <c r="D226" s="118">
        <v>0.001202896796876071</v>
      </c>
      <c r="E226" s="118">
        <v>1.110547092715985</v>
      </c>
      <c r="F226" s="84" t="s">
        <v>3808</v>
      </c>
      <c r="G226" s="84" t="b">
        <v>0</v>
      </c>
      <c r="H226" s="84" t="b">
        <v>0</v>
      </c>
      <c r="I226" s="84" t="b">
        <v>0</v>
      </c>
      <c r="J226" s="84" t="b">
        <v>0</v>
      </c>
      <c r="K226" s="84" t="b">
        <v>0</v>
      </c>
      <c r="L226" s="84" t="b">
        <v>0</v>
      </c>
    </row>
    <row r="227" spans="1:12" ht="15">
      <c r="A227" s="84" t="s">
        <v>2882</v>
      </c>
      <c r="B227" s="84" t="s">
        <v>3446</v>
      </c>
      <c r="C227" s="84">
        <v>2</v>
      </c>
      <c r="D227" s="118">
        <v>0.001202896796876071</v>
      </c>
      <c r="E227" s="118">
        <v>1.2977747178896257</v>
      </c>
      <c r="F227" s="84" t="s">
        <v>3808</v>
      </c>
      <c r="G227" s="84" t="b">
        <v>0</v>
      </c>
      <c r="H227" s="84" t="b">
        <v>0</v>
      </c>
      <c r="I227" s="84" t="b">
        <v>0</v>
      </c>
      <c r="J227" s="84" t="b">
        <v>0</v>
      </c>
      <c r="K227" s="84" t="b">
        <v>0</v>
      </c>
      <c r="L227" s="84" t="b">
        <v>0</v>
      </c>
    </row>
    <row r="228" spans="1:12" ht="15">
      <c r="A228" s="84" t="s">
        <v>2882</v>
      </c>
      <c r="B228" s="84" t="s">
        <v>3561</v>
      </c>
      <c r="C228" s="84">
        <v>2</v>
      </c>
      <c r="D228" s="118">
        <v>0.001202896796876071</v>
      </c>
      <c r="E228" s="118">
        <v>1.9667814988482013</v>
      </c>
      <c r="F228" s="84" t="s">
        <v>3808</v>
      </c>
      <c r="G228" s="84" t="b">
        <v>0</v>
      </c>
      <c r="H228" s="84" t="b">
        <v>0</v>
      </c>
      <c r="I228" s="84" t="b">
        <v>0</v>
      </c>
      <c r="J228" s="84" t="b">
        <v>0</v>
      </c>
      <c r="K228" s="84" t="b">
        <v>0</v>
      </c>
      <c r="L228" s="84" t="b">
        <v>0</v>
      </c>
    </row>
    <row r="229" spans="1:12" ht="15">
      <c r="A229" s="84" t="s">
        <v>2888</v>
      </c>
      <c r="B229" s="84" t="s">
        <v>3562</v>
      </c>
      <c r="C229" s="84">
        <v>2</v>
      </c>
      <c r="D229" s="118">
        <v>0.001202896796876071</v>
      </c>
      <c r="E229" s="118">
        <v>2.1331129206147263</v>
      </c>
      <c r="F229" s="84" t="s">
        <v>3808</v>
      </c>
      <c r="G229" s="84" t="b">
        <v>0</v>
      </c>
      <c r="H229" s="84" t="b">
        <v>0</v>
      </c>
      <c r="I229" s="84" t="b">
        <v>0</v>
      </c>
      <c r="J229" s="84" t="b">
        <v>0</v>
      </c>
      <c r="K229" s="84" t="b">
        <v>0</v>
      </c>
      <c r="L229" s="84" t="b">
        <v>0</v>
      </c>
    </row>
    <row r="230" spans="1:12" ht="15">
      <c r="A230" s="84" t="s">
        <v>3564</v>
      </c>
      <c r="B230" s="84" t="s">
        <v>3446</v>
      </c>
      <c r="C230" s="84">
        <v>2</v>
      </c>
      <c r="D230" s="118">
        <v>0.001202896796876071</v>
      </c>
      <c r="E230" s="118">
        <v>2.1630761439921695</v>
      </c>
      <c r="F230" s="84" t="s">
        <v>3808</v>
      </c>
      <c r="G230" s="84" t="b">
        <v>0</v>
      </c>
      <c r="H230" s="84" t="b">
        <v>0</v>
      </c>
      <c r="I230" s="84" t="b">
        <v>0</v>
      </c>
      <c r="J230" s="84" t="b">
        <v>0</v>
      </c>
      <c r="K230" s="84" t="b">
        <v>0</v>
      </c>
      <c r="L230" s="84" t="b">
        <v>0</v>
      </c>
    </row>
    <row r="231" spans="1:12" ht="15">
      <c r="A231" s="84" t="s">
        <v>389</v>
      </c>
      <c r="B231" s="84" t="s">
        <v>303</v>
      </c>
      <c r="C231" s="84">
        <v>2</v>
      </c>
      <c r="D231" s="118">
        <v>0.001202896796876071</v>
      </c>
      <c r="E231" s="118">
        <v>2.5822054517341453</v>
      </c>
      <c r="F231" s="84" t="s">
        <v>3808</v>
      </c>
      <c r="G231" s="84" t="b">
        <v>0</v>
      </c>
      <c r="H231" s="84" t="b">
        <v>0</v>
      </c>
      <c r="I231" s="84" t="b">
        <v>0</v>
      </c>
      <c r="J231" s="84" t="b">
        <v>0</v>
      </c>
      <c r="K231" s="84" t="b">
        <v>0</v>
      </c>
      <c r="L231" s="84" t="b">
        <v>0</v>
      </c>
    </row>
    <row r="232" spans="1:12" ht="15">
      <c r="A232" s="84" t="s">
        <v>3559</v>
      </c>
      <c r="B232" s="84" t="s">
        <v>3659</v>
      </c>
      <c r="C232" s="84">
        <v>2</v>
      </c>
      <c r="D232" s="118">
        <v>0.001202896796876071</v>
      </c>
      <c r="E232" s="118">
        <v>3.0081741840064264</v>
      </c>
      <c r="F232" s="84" t="s">
        <v>3808</v>
      </c>
      <c r="G232" s="84" t="b">
        <v>0</v>
      </c>
      <c r="H232" s="84" t="b">
        <v>0</v>
      </c>
      <c r="I232" s="84" t="b">
        <v>0</v>
      </c>
      <c r="J232" s="84" t="b">
        <v>0</v>
      </c>
      <c r="K232" s="84" t="b">
        <v>0</v>
      </c>
      <c r="L232" s="84" t="b">
        <v>0</v>
      </c>
    </row>
    <row r="233" spans="1:12" ht="15">
      <c r="A233" s="84" t="s">
        <v>3446</v>
      </c>
      <c r="B233" s="84" t="s">
        <v>3566</v>
      </c>
      <c r="C233" s="84">
        <v>2</v>
      </c>
      <c r="D233" s="118">
        <v>0.001202896796876071</v>
      </c>
      <c r="E233" s="118">
        <v>2.1331129206147263</v>
      </c>
      <c r="F233" s="84" t="s">
        <v>3808</v>
      </c>
      <c r="G233" s="84" t="b">
        <v>0</v>
      </c>
      <c r="H233" s="84" t="b">
        <v>0</v>
      </c>
      <c r="I233" s="84" t="b">
        <v>0</v>
      </c>
      <c r="J233" s="84" t="b">
        <v>0</v>
      </c>
      <c r="K233" s="84" t="b">
        <v>0</v>
      </c>
      <c r="L233" s="84" t="b">
        <v>0</v>
      </c>
    </row>
    <row r="234" spans="1:12" ht="15">
      <c r="A234" s="84" t="s">
        <v>3663</v>
      </c>
      <c r="B234" s="84" t="s">
        <v>332</v>
      </c>
      <c r="C234" s="84">
        <v>2</v>
      </c>
      <c r="D234" s="118">
        <v>0.001202896796876071</v>
      </c>
      <c r="E234" s="118">
        <v>1.2977747178896257</v>
      </c>
      <c r="F234" s="84" t="s">
        <v>3808</v>
      </c>
      <c r="G234" s="84" t="b">
        <v>0</v>
      </c>
      <c r="H234" s="84" t="b">
        <v>0</v>
      </c>
      <c r="I234" s="84" t="b">
        <v>0</v>
      </c>
      <c r="J234" s="84" t="b">
        <v>0</v>
      </c>
      <c r="K234" s="84" t="b">
        <v>0</v>
      </c>
      <c r="L234" s="84" t="b">
        <v>0</v>
      </c>
    </row>
    <row r="235" spans="1:12" ht="15">
      <c r="A235" s="84" t="s">
        <v>332</v>
      </c>
      <c r="B235" s="84" t="s">
        <v>384</v>
      </c>
      <c r="C235" s="84">
        <v>2</v>
      </c>
      <c r="D235" s="118">
        <v>0.001202896796876071</v>
      </c>
      <c r="E235" s="118">
        <v>1.2866383517716662</v>
      </c>
      <c r="F235" s="84" t="s">
        <v>3808</v>
      </c>
      <c r="G235" s="84" t="b">
        <v>0</v>
      </c>
      <c r="H235" s="84" t="b">
        <v>0</v>
      </c>
      <c r="I235" s="84" t="b">
        <v>0</v>
      </c>
      <c r="J235" s="84" t="b">
        <v>0</v>
      </c>
      <c r="K235" s="84" t="b">
        <v>0</v>
      </c>
      <c r="L235" s="84" t="b">
        <v>0</v>
      </c>
    </row>
    <row r="236" spans="1:12" ht="15">
      <c r="A236" s="84" t="s">
        <v>332</v>
      </c>
      <c r="B236" s="84" t="s">
        <v>3665</v>
      </c>
      <c r="C236" s="84">
        <v>2</v>
      </c>
      <c r="D236" s="118">
        <v>0.001202896796876071</v>
      </c>
      <c r="E236" s="118">
        <v>1.2866383517716662</v>
      </c>
      <c r="F236" s="84" t="s">
        <v>3808</v>
      </c>
      <c r="G236" s="84" t="b">
        <v>0</v>
      </c>
      <c r="H236" s="84" t="b">
        <v>0</v>
      </c>
      <c r="I236" s="84" t="b">
        <v>0</v>
      </c>
      <c r="J236" s="84" t="b">
        <v>0</v>
      </c>
      <c r="K236" s="84" t="b">
        <v>0</v>
      </c>
      <c r="L236" s="84" t="b">
        <v>0</v>
      </c>
    </row>
    <row r="237" spans="1:12" ht="15">
      <c r="A237" s="84" t="s">
        <v>3665</v>
      </c>
      <c r="B237" s="84" t="s">
        <v>3666</v>
      </c>
      <c r="C237" s="84">
        <v>2</v>
      </c>
      <c r="D237" s="118">
        <v>0.001202896796876071</v>
      </c>
      <c r="E237" s="118">
        <v>3.184265443062108</v>
      </c>
      <c r="F237" s="84" t="s">
        <v>3808</v>
      </c>
      <c r="G237" s="84" t="b">
        <v>0</v>
      </c>
      <c r="H237" s="84" t="b">
        <v>0</v>
      </c>
      <c r="I237" s="84" t="b">
        <v>0</v>
      </c>
      <c r="J237" s="84" t="b">
        <v>0</v>
      </c>
      <c r="K237" s="84" t="b">
        <v>0</v>
      </c>
      <c r="L237" s="84" t="b">
        <v>0</v>
      </c>
    </row>
    <row r="238" spans="1:12" ht="15">
      <c r="A238" s="84" t="s">
        <v>3666</v>
      </c>
      <c r="B238" s="84" t="s">
        <v>3667</v>
      </c>
      <c r="C238" s="84">
        <v>2</v>
      </c>
      <c r="D238" s="118">
        <v>0.001202896796876071</v>
      </c>
      <c r="E238" s="118">
        <v>3.184265443062108</v>
      </c>
      <c r="F238" s="84" t="s">
        <v>3808</v>
      </c>
      <c r="G238" s="84" t="b">
        <v>0</v>
      </c>
      <c r="H238" s="84" t="b">
        <v>0</v>
      </c>
      <c r="I238" s="84" t="b">
        <v>0</v>
      </c>
      <c r="J238" s="84" t="b">
        <v>0</v>
      </c>
      <c r="K238" s="84" t="b">
        <v>0</v>
      </c>
      <c r="L238" s="84" t="b">
        <v>0</v>
      </c>
    </row>
    <row r="239" spans="1:12" ht="15">
      <c r="A239" s="84" t="s">
        <v>3667</v>
      </c>
      <c r="B239" s="84" t="s">
        <v>3668</v>
      </c>
      <c r="C239" s="84">
        <v>2</v>
      </c>
      <c r="D239" s="118">
        <v>0.001202896796876071</v>
      </c>
      <c r="E239" s="118">
        <v>3.184265443062108</v>
      </c>
      <c r="F239" s="84" t="s">
        <v>3808</v>
      </c>
      <c r="G239" s="84" t="b">
        <v>0</v>
      </c>
      <c r="H239" s="84" t="b">
        <v>0</v>
      </c>
      <c r="I239" s="84" t="b">
        <v>0</v>
      </c>
      <c r="J239" s="84" t="b">
        <v>0</v>
      </c>
      <c r="K239" s="84" t="b">
        <v>0</v>
      </c>
      <c r="L239" s="84" t="b">
        <v>0</v>
      </c>
    </row>
    <row r="240" spans="1:12" ht="15">
      <c r="A240" s="84" t="s">
        <v>3668</v>
      </c>
      <c r="B240" s="84" t="s">
        <v>3669</v>
      </c>
      <c r="C240" s="84">
        <v>2</v>
      </c>
      <c r="D240" s="118">
        <v>0.001202896796876071</v>
      </c>
      <c r="E240" s="118">
        <v>3.184265443062108</v>
      </c>
      <c r="F240" s="84" t="s">
        <v>3808</v>
      </c>
      <c r="G240" s="84" t="b">
        <v>0</v>
      </c>
      <c r="H240" s="84" t="b">
        <v>0</v>
      </c>
      <c r="I240" s="84" t="b">
        <v>0</v>
      </c>
      <c r="J240" s="84" t="b">
        <v>0</v>
      </c>
      <c r="K240" s="84" t="b">
        <v>0</v>
      </c>
      <c r="L240" s="84" t="b">
        <v>0</v>
      </c>
    </row>
    <row r="241" spans="1:12" ht="15">
      <c r="A241" s="84" t="s">
        <v>3669</v>
      </c>
      <c r="B241" s="84" t="s">
        <v>3670</v>
      </c>
      <c r="C241" s="84">
        <v>2</v>
      </c>
      <c r="D241" s="118">
        <v>0.001202896796876071</v>
      </c>
      <c r="E241" s="118">
        <v>3.184265443062108</v>
      </c>
      <c r="F241" s="84" t="s">
        <v>3808</v>
      </c>
      <c r="G241" s="84" t="b">
        <v>0</v>
      </c>
      <c r="H241" s="84" t="b">
        <v>0</v>
      </c>
      <c r="I241" s="84" t="b">
        <v>0</v>
      </c>
      <c r="J241" s="84" t="b">
        <v>0</v>
      </c>
      <c r="K241" s="84" t="b">
        <v>0</v>
      </c>
      <c r="L241" s="84" t="b">
        <v>0</v>
      </c>
    </row>
    <row r="242" spans="1:12" ht="15">
      <c r="A242" s="84" t="s">
        <v>3670</v>
      </c>
      <c r="B242" s="84" t="s">
        <v>3480</v>
      </c>
      <c r="C242" s="84">
        <v>2</v>
      </c>
      <c r="D242" s="118">
        <v>0.001202896796876071</v>
      </c>
      <c r="E242" s="118">
        <v>2.707144188342445</v>
      </c>
      <c r="F242" s="84" t="s">
        <v>3808</v>
      </c>
      <c r="G242" s="84" t="b">
        <v>0</v>
      </c>
      <c r="H242" s="84" t="b">
        <v>0</v>
      </c>
      <c r="I242" s="84" t="b">
        <v>0</v>
      </c>
      <c r="J242" s="84" t="b">
        <v>0</v>
      </c>
      <c r="K242" s="84" t="b">
        <v>0</v>
      </c>
      <c r="L242" s="84" t="b">
        <v>0</v>
      </c>
    </row>
    <row r="243" spans="1:12" ht="15">
      <c r="A243" s="84" t="s">
        <v>385</v>
      </c>
      <c r="B243" s="84" t="s">
        <v>3671</v>
      </c>
      <c r="C243" s="84">
        <v>2</v>
      </c>
      <c r="D243" s="118">
        <v>0.001202896796876071</v>
      </c>
      <c r="E243" s="118">
        <v>2.707144188342445</v>
      </c>
      <c r="F243" s="84" t="s">
        <v>3808</v>
      </c>
      <c r="G243" s="84" t="b">
        <v>0</v>
      </c>
      <c r="H243" s="84" t="b">
        <v>0</v>
      </c>
      <c r="I243" s="84" t="b">
        <v>0</v>
      </c>
      <c r="J243" s="84" t="b">
        <v>0</v>
      </c>
      <c r="K243" s="84" t="b">
        <v>0</v>
      </c>
      <c r="L243" s="84" t="b">
        <v>0</v>
      </c>
    </row>
    <row r="244" spans="1:12" ht="15">
      <c r="A244" s="84" t="s">
        <v>3671</v>
      </c>
      <c r="B244" s="84" t="s">
        <v>3672</v>
      </c>
      <c r="C244" s="84">
        <v>2</v>
      </c>
      <c r="D244" s="118">
        <v>0.001202896796876071</v>
      </c>
      <c r="E244" s="118">
        <v>3.184265443062108</v>
      </c>
      <c r="F244" s="84" t="s">
        <v>3808</v>
      </c>
      <c r="G244" s="84" t="b">
        <v>0</v>
      </c>
      <c r="H244" s="84" t="b">
        <v>0</v>
      </c>
      <c r="I244" s="84" t="b">
        <v>0</v>
      </c>
      <c r="J244" s="84" t="b">
        <v>0</v>
      </c>
      <c r="K244" s="84" t="b">
        <v>0</v>
      </c>
      <c r="L244" s="84" t="b">
        <v>0</v>
      </c>
    </row>
    <row r="245" spans="1:12" ht="15">
      <c r="A245" s="84" t="s">
        <v>3672</v>
      </c>
      <c r="B245" s="84" t="s">
        <v>2900</v>
      </c>
      <c r="C245" s="84">
        <v>2</v>
      </c>
      <c r="D245" s="118">
        <v>0.001202896796876071</v>
      </c>
      <c r="E245" s="118">
        <v>2.1630761439921695</v>
      </c>
      <c r="F245" s="84" t="s">
        <v>3808</v>
      </c>
      <c r="G245" s="84" t="b">
        <v>0</v>
      </c>
      <c r="H245" s="84" t="b">
        <v>0</v>
      </c>
      <c r="I245" s="84" t="b">
        <v>0</v>
      </c>
      <c r="J245" s="84" t="b">
        <v>0</v>
      </c>
      <c r="K245" s="84" t="b">
        <v>0</v>
      </c>
      <c r="L245" s="84" t="b">
        <v>0</v>
      </c>
    </row>
    <row r="246" spans="1:12" ht="15">
      <c r="A246" s="84" t="s">
        <v>2900</v>
      </c>
      <c r="B246" s="84" t="s">
        <v>3673</v>
      </c>
      <c r="C246" s="84">
        <v>2</v>
      </c>
      <c r="D246" s="118">
        <v>0.001202896796876071</v>
      </c>
      <c r="E246" s="118">
        <v>2.1630761439921695</v>
      </c>
      <c r="F246" s="84" t="s">
        <v>3808</v>
      </c>
      <c r="G246" s="84" t="b">
        <v>0</v>
      </c>
      <c r="H246" s="84" t="b">
        <v>0</v>
      </c>
      <c r="I246" s="84" t="b">
        <v>0</v>
      </c>
      <c r="J246" s="84" t="b">
        <v>0</v>
      </c>
      <c r="K246" s="84" t="b">
        <v>0</v>
      </c>
      <c r="L246" s="84" t="b">
        <v>0</v>
      </c>
    </row>
    <row r="247" spans="1:12" ht="15">
      <c r="A247" s="84" t="s">
        <v>3673</v>
      </c>
      <c r="B247" s="84" t="s">
        <v>332</v>
      </c>
      <c r="C247" s="84">
        <v>2</v>
      </c>
      <c r="D247" s="118">
        <v>0.001202896796876071</v>
      </c>
      <c r="E247" s="118">
        <v>1.2977747178896257</v>
      </c>
      <c r="F247" s="84" t="s">
        <v>3808</v>
      </c>
      <c r="G247" s="84" t="b">
        <v>0</v>
      </c>
      <c r="H247" s="84" t="b">
        <v>0</v>
      </c>
      <c r="I247" s="84" t="b">
        <v>0</v>
      </c>
      <c r="J247" s="84" t="b">
        <v>0</v>
      </c>
      <c r="K247" s="84" t="b">
        <v>0</v>
      </c>
      <c r="L247" s="84" t="b">
        <v>0</v>
      </c>
    </row>
    <row r="248" spans="1:12" ht="15">
      <c r="A248" s="84" t="s">
        <v>332</v>
      </c>
      <c r="B248" s="84" t="s">
        <v>2937</v>
      </c>
      <c r="C248" s="84">
        <v>2</v>
      </c>
      <c r="D248" s="118">
        <v>0.001202896796876071</v>
      </c>
      <c r="E248" s="118">
        <v>0.6845783604437038</v>
      </c>
      <c r="F248" s="84" t="s">
        <v>3808</v>
      </c>
      <c r="G248" s="84" t="b">
        <v>0</v>
      </c>
      <c r="H248" s="84" t="b">
        <v>0</v>
      </c>
      <c r="I248" s="84" t="b">
        <v>0</v>
      </c>
      <c r="J248" s="84" t="b">
        <v>0</v>
      </c>
      <c r="K248" s="84" t="b">
        <v>0</v>
      </c>
      <c r="L248" s="84" t="b">
        <v>0</v>
      </c>
    </row>
    <row r="249" spans="1:12" ht="15">
      <c r="A249" s="84" t="s">
        <v>2937</v>
      </c>
      <c r="B249" s="84" t="s">
        <v>2878</v>
      </c>
      <c r="C249" s="84">
        <v>2</v>
      </c>
      <c r="D249" s="118">
        <v>0.001202896796876071</v>
      </c>
      <c r="E249" s="118">
        <v>1.8272840420689764</v>
      </c>
      <c r="F249" s="84" t="s">
        <v>3808</v>
      </c>
      <c r="G249" s="84" t="b">
        <v>0</v>
      </c>
      <c r="H249" s="84" t="b">
        <v>0</v>
      </c>
      <c r="I249" s="84" t="b">
        <v>0</v>
      </c>
      <c r="J249" s="84" t="b">
        <v>1</v>
      </c>
      <c r="K249" s="84" t="b">
        <v>0</v>
      </c>
      <c r="L249" s="84" t="b">
        <v>0</v>
      </c>
    </row>
    <row r="250" spans="1:12" ht="15">
      <c r="A250" s="84" t="s">
        <v>2878</v>
      </c>
      <c r="B250" s="84" t="s">
        <v>3674</v>
      </c>
      <c r="C250" s="84">
        <v>2</v>
      </c>
      <c r="D250" s="118">
        <v>0.001202896796876071</v>
      </c>
      <c r="E250" s="118">
        <v>2.371352086419252</v>
      </c>
      <c r="F250" s="84" t="s">
        <v>3808</v>
      </c>
      <c r="G250" s="84" t="b">
        <v>1</v>
      </c>
      <c r="H250" s="84" t="b">
        <v>0</v>
      </c>
      <c r="I250" s="84" t="b">
        <v>0</v>
      </c>
      <c r="J250" s="84" t="b">
        <v>0</v>
      </c>
      <c r="K250" s="84" t="b">
        <v>0</v>
      </c>
      <c r="L250" s="84" t="b">
        <v>0</v>
      </c>
    </row>
    <row r="251" spans="1:12" ht="15">
      <c r="A251" s="84" t="s">
        <v>3674</v>
      </c>
      <c r="B251" s="84" t="s">
        <v>3675</v>
      </c>
      <c r="C251" s="84">
        <v>2</v>
      </c>
      <c r="D251" s="118">
        <v>0.001202896796876071</v>
      </c>
      <c r="E251" s="118">
        <v>3.184265443062108</v>
      </c>
      <c r="F251" s="84" t="s">
        <v>3808</v>
      </c>
      <c r="G251" s="84" t="b">
        <v>0</v>
      </c>
      <c r="H251" s="84" t="b">
        <v>0</v>
      </c>
      <c r="I251" s="84" t="b">
        <v>0</v>
      </c>
      <c r="J251" s="84" t="b">
        <v>0</v>
      </c>
      <c r="K251" s="84" t="b">
        <v>0</v>
      </c>
      <c r="L251" s="84" t="b">
        <v>0</v>
      </c>
    </row>
    <row r="252" spans="1:12" ht="15">
      <c r="A252" s="84" t="s">
        <v>3675</v>
      </c>
      <c r="B252" s="84" t="s">
        <v>3676</v>
      </c>
      <c r="C252" s="84">
        <v>2</v>
      </c>
      <c r="D252" s="118">
        <v>0.001202896796876071</v>
      </c>
      <c r="E252" s="118">
        <v>3.184265443062108</v>
      </c>
      <c r="F252" s="84" t="s">
        <v>3808</v>
      </c>
      <c r="G252" s="84" t="b">
        <v>0</v>
      </c>
      <c r="H252" s="84" t="b">
        <v>0</v>
      </c>
      <c r="I252" s="84" t="b">
        <v>0</v>
      </c>
      <c r="J252" s="84" t="b">
        <v>0</v>
      </c>
      <c r="K252" s="84" t="b">
        <v>0</v>
      </c>
      <c r="L252" s="84" t="b">
        <v>0</v>
      </c>
    </row>
    <row r="253" spans="1:12" ht="15">
      <c r="A253" s="84" t="s">
        <v>301</v>
      </c>
      <c r="B253" s="84" t="s">
        <v>385</v>
      </c>
      <c r="C253" s="84">
        <v>2</v>
      </c>
      <c r="D253" s="118">
        <v>0.001202896796876071</v>
      </c>
      <c r="E253" s="118">
        <v>2.1428727579038824</v>
      </c>
      <c r="F253" s="84" t="s">
        <v>3808</v>
      </c>
      <c r="G253" s="84" t="b">
        <v>0</v>
      </c>
      <c r="H253" s="84" t="b">
        <v>0</v>
      </c>
      <c r="I253" s="84" t="b">
        <v>0</v>
      </c>
      <c r="J253" s="84" t="b">
        <v>0</v>
      </c>
      <c r="K253" s="84" t="b">
        <v>0</v>
      </c>
      <c r="L253" s="84" t="b">
        <v>0</v>
      </c>
    </row>
    <row r="254" spans="1:12" ht="15">
      <c r="A254" s="84" t="s">
        <v>2906</v>
      </c>
      <c r="B254" s="84" t="s">
        <v>332</v>
      </c>
      <c r="C254" s="84">
        <v>2</v>
      </c>
      <c r="D254" s="118">
        <v>0.001202896796876071</v>
      </c>
      <c r="E254" s="118">
        <v>0.9967447222256446</v>
      </c>
      <c r="F254" s="84" t="s">
        <v>3808</v>
      </c>
      <c r="G254" s="84" t="b">
        <v>0</v>
      </c>
      <c r="H254" s="84" t="b">
        <v>0</v>
      </c>
      <c r="I254" s="84" t="b">
        <v>0</v>
      </c>
      <c r="J254" s="84" t="b">
        <v>0</v>
      </c>
      <c r="K254" s="84" t="b">
        <v>0</v>
      </c>
      <c r="L254" s="84" t="b">
        <v>0</v>
      </c>
    </row>
    <row r="255" spans="1:12" ht="15">
      <c r="A255" s="84" t="s">
        <v>3520</v>
      </c>
      <c r="B255" s="84" t="s">
        <v>332</v>
      </c>
      <c r="C255" s="84">
        <v>2</v>
      </c>
      <c r="D255" s="118">
        <v>0.001202896796876071</v>
      </c>
      <c r="E255" s="118">
        <v>0.9967447222256446</v>
      </c>
      <c r="F255" s="84" t="s">
        <v>3808</v>
      </c>
      <c r="G255" s="84" t="b">
        <v>0</v>
      </c>
      <c r="H255" s="84" t="b">
        <v>0</v>
      </c>
      <c r="I255" s="84" t="b">
        <v>0</v>
      </c>
      <c r="J255" s="84" t="b">
        <v>0</v>
      </c>
      <c r="K255" s="84" t="b">
        <v>0</v>
      </c>
      <c r="L255" s="84" t="b">
        <v>0</v>
      </c>
    </row>
    <row r="256" spans="1:12" ht="15">
      <c r="A256" s="84" t="s">
        <v>332</v>
      </c>
      <c r="B256" s="84" t="s">
        <v>3685</v>
      </c>
      <c r="C256" s="84">
        <v>2</v>
      </c>
      <c r="D256" s="118">
        <v>0.001202896796876071</v>
      </c>
      <c r="E256" s="118">
        <v>1.2866383517716662</v>
      </c>
      <c r="F256" s="84" t="s">
        <v>3808</v>
      </c>
      <c r="G256" s="84" t="b">
        <v>0</v>
      </c>
      <c r="H256" s="84" t="b">
        <v>0</v>
      </c>
      <c r="I256" s="84" t="b">
        <v>0</v>
      </c>
      <c r="J256" s="84" t="b">
        <v>0</v>
      </c>
      <c r="K256" s="84" t="b">
        <v>0</v>
      </c>
      <c r="L256" s="84" t="b">
        <v>0</v>
      </c>
    </row>
    <row r="257" spans="1:12" ht="15">
      <c r="A257" s="84" t="s">
        <v>316</v>
      </c>
      <c r="B257" s="84" t="s">
        <v>3573</v>
      </c>
      <c r="C257" s="84">
        <v>2</v>
      </c>
      <c r="D257" s="118">
        <v>0.001202896796876071</v>
      </c>
      <c r="E257" s="118">
        <v>2.531052929286764</v>
      </c>
      <c r="F257" s="84" t="s">
        <v>3808</v>
      </c>
      <c r="G257" s="84" t="b">
        <v>0</v>
      </c>
      <c r="H257" s="84" t="b">
        <v>0</v>
      </c>
      <c r="I257" s="84" t="b">
        <v>0</v>
      </c>
      <c r="J257" s="84" t="b">
        <v>0</v>
      </c>
      <c r="K257" s="84" t="b">
        <v>1</v>
      </c>
      <c r="L257" s="84" t="b">
        <v>0</v>
      </c>
    </row>
    <row r="258" spans="1:12" ht="15">
      <c r="A258" s="84" t="s">
        <v>316</v>
      </c>
      <c r="B258" s="84" t="s">
        <v>3576</v>
      </c>
      <c r="C258" s="84">
        <v>2</v>
      </c>
      <c r="D258" s="118">
        <v>0.001202896796876071</v>
      </c>
      <c r="E258" s="118">
        <v>2.531052929286764</v>
      </c>
      <c r="F258" s="84" t="s">
        <v>3808</v>
      </c>
      <c r="G258" s="84" t="b">
        <v>0</v>
      </c>
      <c r="H258" s="84" t="b">
        <v>0</v>
      </c>
      <c r="I258" s="84" t="b">
        <v>0</v>
      </c>
      <c r="J258" s="84" t="b">
        <v>0</v>
      </c>
      <c r="K258" s="84" t="b">
        <v>0</v>
      </c>
      <c r="L258" s="84" t="b">
        <v>0</v>
      </c>
    </row>
    <row r="259" spans="1:12" ht="15">
      <c r="A259" s="84" t="s">
        <v>3088</v>
      </c>
      <c r="B259" s="84" t="s">
        <v>332</v>
      </c>
      <c r="C259" s="84">
        <v>2</v>
      </c>
      <c r="D259" s="118">
        <v>0.001202896796876071</v>
      </c>
      <c r="E259" s="118">
        <v>1.2977747178896257</v>
      </c>
      <c r="F259" s="84" t="s">
        <v>3808</v>
      </c>
      <c r="G259" s="84" t="b">
        <v>0</v>
      </c>
      <c r="H259" s="84" t="b">
        <v>0</v>
      </c>
      <c r="I259" s="84" t="b">
        <v>0</v>
      </c>
      <c r="J259" s="84" t="b">
        <v>0</v>
      </c>
      <c r="K259" s="84" t="b">
        <v>0</v>
      </c>
      <c r="L259" s="84" t="b">
        <v>0</v>
      </c>
    </row>
    <row r="260" spans="1:12" ht="15">
      <c r="A260" s="84" t="s">
        <v>3524</v>
      </c>
      <c r="B260" s="84" t="s">
        <v>3691</v>
      </c>
      <c r="C260" s="84">
        <v>2</v>
      </c>
      <c r="D260" s="118">
        <v>0.001202896796876071</v>
      </c>
      <c r="E260" s="118">
        <v>2.8832354473981265</v>
      </c>
      <c r="F260" s="84" t="s">
        <v>3808</v>
      </c>
      <c r="G260" s="84" t="b">
        <v>0</v>
      </c>
      <c r="H260" s="84" t="b">
        <v>0</v>
      </c>
      <c r="I260" s="84" t="b">
        <v>0</v>
      </c>
      <c r="J260" s="84" t="b">
        <v>0</v>
      </c>
      <c r="K260" s="84" t="b">
        <v>0</v>
      </c>
      <c r="L260" s="84" t="b">
        <v>0</v>
      </c>
    </row>
    <row r="261" spans="1:12" ht="15">
      <c r="A261" s="84" t="s">
        <v>3691</v>
      </c>
      <c r="B261" s="84" t="s">
        <v>2904</v>
      </c>
      <c r="C261" s="84">
        <v>2</v>
      </c>
      <c r="D261" s="118">
        <v>0.001202896796876071</v>
      </c>
      <c r="E261" s="118">
        <v>2.339167403047851</v>
      </c>
      <c r="F261" s="84" t="s">
        <v>3808</v>
      </c>
      <c r="G261" s="84" t="b">
        <v>0</v>
      </c>
      <c r="H261" s="84" t="b">
        <v>0</v>
      </c>
      <c r="I261" s="84" t="b">
        <v>0</v>
      </c>
      <c r="J261" s="84" t="b">
        <v>0</v>
      </c>
      <c r="K261" s="84" t="b">
        <v>0</v>
      </c>
      <c r="L261" s="84" t="b">
        <v>0</v>
      </c>
    </row>
    <row r="262" spans="1:12" ht="15">
      <c r="A262" s="84" t="s">
        <v>2904</v>
      </c>
      <c r="B262" s="84" t="s">
        <v>3692</v>
      </c>
      <c r="C262" s="84">
        <v>2</v>
      </c>
      <c r="D262" s="118">
        <v>0.001202896796876071</v>
      </c>
      <c r="E262" s="118">
        <v>2.339167403047851</v>
      </c>
      <c r="F262" s="84" t="s">
        <v>3808</v>
      </c>
      <c r="G262" s="84" t="b">
        <v>0</v>
      </c>
      <c r="H262" s="84" t="b">
        <v>0</v>
      </c>
      <c r="I262" s="84" t="b">
        <v>0</v>
      </c>
      <c r="J262" s="84" t="b">
        <v>0</v>
      </c>
      <c r="K262" s="84" t="b">
        <v>0</v>
      </c>
      <c r="L262" s="84" t="b">
        <v>0</v>
      </c>
    </row>
    <row r="263" spans="1:12" ht="15">
      <c r="A263" s="84" t="s">
        <v>3692</v>
      </c>
      <c r="B263" s="84" t="s">
        <v>3472</v>
      </c>
      <c r="C263" s="84">
        <v>2</v>
      </c>
      <c r="D263" s="118">
        <v>0.001202896796876071</v>
      </c>
      <c r="E263" s="118">
        <v>2.707144188342445</v>
      </c>
      <c r="F263" s="84" t="s">
        <v>3808</v>
      </c>
      <c r="G263" s="84" t="b">
        <v>0</v>
      </c>
      <c r="H263" s="84" t="b">
        <v>0</v>
      </c>
      <c r="I263" s="84" t="b">
        <v>0</v>
      </c>
      <c r="J263" s="84" t="b">
        <v>0</v>
      </c>
      <c r="K263" s="84" t="b">
        <v>0</v>
      </c>
      <c r="L263" s="84" t="b">
        <v>0</v>
      </c>
    </row>
    <row r="264" spans="1:12" ht="15">
      <c r="A264" s="84" t="s">
        <v>3472</v>
      </c>
      <c r="B264" s="84" t="s">
        <v>3525</v>
      </c>
      <c r="C264" s="84">
        <v>2</v>
      </c>
      <c r="D264" s="118">
        <v>0.001202896796876071</v>
      </c>
      <c r="E264" s="118">
        <v>2.4852954387260886</v>
      </c>
      <c r="F264" s="84" t="s">
        <v>3808</v>
      </c>
      <c r="G264" s="84" t="b">
        <v>0</v>
      </c>
      <c r="H264" s="84" t="b">
        <v>0</v>
      </c>
      <c r="I264" s="84" t="b">
        <v>0</v>
      </c>
      <c r="J264" s="84" t="b">
        <v>0</v>
      </c>
      <c r="K264" s="84" t="b">
        <v>0</v>
      </c>
      <c r="L264" s="84" t="b">
        <v>0</v>
      </c>
    </row>
    <row r="265" spans="1:12" ht="15">
      <c r="A265" s="84" t="s">
        <v>3693</v>
      </c>
      <c r="B265" s="84" t="s">
        <v>332</v>
      </c>
      <c r="C265" s="84">
        <v>2</v>
      </c>
      <c r="D265" s="118">
        <v>0.001202896796876071</v>
      </c>
      <c r="E265" s="118">
        <v>1.2977747178896257</v>
      </c>
      <c r="F265" s="84" t="s">
        <v>3808</v>
      </c>
      <c r="G265" s="84" t="b">
        <v>0</v>
      </c>
      <c r="H265" s="84" t="b">
        <v>0</v>
      </c>
      <c r="I265" s="84" t="b">
        <v>0</v>
      </c>
      <c r="J265" s="84" t="b">
        <v>0</v>
      </c>
      <c r="K265" s="84" t="b">
        <v>0</v>
      </c>
      <c r="L265" s="84" t="b">
        <v>0</v>
      </c>
    </row>
    <row r="266" spans="1:12" ht="15">
      <c r="A266" s="84" t="s">
        <v>332</v>
      </c>
      <c r="B266" s="84" t="s">
        <v>3459</v>
      </c>
      <c r="C266" s="84">
        <v>2</v>
      </c>
      <c r="D266" s="118">
        <v>0.001202896796876071</v>
      </c>
      <c r="E266" s="118">
        <v>0.6845783604437038</v>
      </c>
      <c r="F266" s="84" t="s">
        <v>3808</v>
      </c>
      <c r="G266" s="84" t="b">
        <v>0</v>
      </c>
      <c r="H266" s="84" t="b">
        <v>0</v>
      </c>
      <c r="I266" s="84" t="b">
        <v>0</v>
      </c>
      <c r="J266" s="84" t="b">
        <v>0</v>
      </c>
      <c r="K266" s="84" t="b">
        <v>0</v>
      </c>
      <c r="L266" s="84" t="b">
        <v>0</v>
      </c>
    </row>
    <row r="267" spans="1:12" ht="15">
      <c r="A267" s="84" t="s">
        <v>3459</v>
      </c>
      <c r="B267" s="84" t="s">
        <v>3694</v>
      </c>
      <c r="C267" s="84">
        <v>2</v>
      </c>
      <c r="D267" s="118">
        <v>0.001202896796876071</v>
      </c>
      <c r="E267" s="118">
        <v>2.5822054517341453</v>
      </c>
      <c r="F267" s="84" t="s">
        <v>3808</v>
      </c>
      <c r="G267" s="84" t="b">
        <v>0</v>
      </c>
      <c r="H267" s="84" t="b">
        <v>0</v>
      </c>
      <c r="I267" s="84" t="b">
        <v>0</v>
      </c>
      <c r="J267" s="84" t="b">
        <v>0</v>
      </c>
      <c r="K267" s="84" t="b">
        <v>0</v>
      </c>
      <c r="L267" s="84" t="b">
        <v>0</v>
      </c>
    </row>
    <row r="268" spans="1:12" ht="15">
      <c r="A268" s="84" t="s">
        <v>3694</v>
      </c>
      <c r="B268" s="84" t="s">
        <v>3695</v>
      </c>
      <c r="C268" s="84">
        <v>2</v>
      </c>
      <c r="D268" s="118">
        <v>0.001202896796876071</v>
      </c>
      <c r="E268" s="118">
        <v>3.184265443062108</v>
      </c>
      <c r="F268" s="84" t="s">
        <v>3808</v>
      </c>
      <c r="G268" s="84" t="b">
        <v>0</v>
      </c>
      <c r="H268" s="84" t="b">
        <v>0</v>
      </c>
      <c r="I268" s="84" t="b">
        <v>0</v>
      </c>
      <c r="J268" s="84" t="b">
        <v>0</v>
      </c>
      <c r="K268" s="84" t="b">
        <v>0</v>
      </c>
      <c r="L268" s="84" t="b">
        <v>0</v>
      </c>
    </row>
    <row r="269" spans="1:12" ht="15">
      <c r="A269" s="84" t="s">
        <v>3695</v>
      </c>
      <c r="B269" s="84" t="s">
        <v>3696</v>
      </c>
      <c r="C269" s="84">
        <v>2</v>
      </c>
      <c r="D269" s="118">
        <v>0.001202896796876071</v>
      </c>
      <c r="E269" s="118">
        <v>3.184265443062108</v>
      </c>
      <c r="F269" s="84" t="s">
        <v>3808</v>
      </c>
      <c r="G269" s="84" t="b">
        <v>0</v>
      </c>
      <c r="H269" s="84" t="b">
        <v>0</v>
      </c>
      <c r="I269" s="84" t="b">
        <v>0</v>
      </c>
      <c r="J269" s="84" t="b">
        <v>0</v>
      </c>
      <c r="K269" s="84" t="b">
        <v>0</v>
      </c>
      <c r="L269" s="84" t="b">
        <v>0</v>
      </c>
    </row>
    <row r="270" spans="1:12" ht="15">
      <c r="A270" s="84" t="s">
        <v>3696</v>
      </c>
      <c r="B270" s="84" t="s">
        <v>3697</v>
      </c>
      <c r="C270" s="84">
        <v>2</v>
      </c>
      <c r="D270" s="118">
        <v>0.001202896796876071</v>
      </c>
      <c r="E270" s="118">
        <v>3.184265443062108</v>
      </c>
      <c r="F270" s="84" t="s">
        <v>3808</v>
      </c>
      <c r="G270" s="84" t="b">
        <v>0</v>
      </c>
      <c r="H270" s="84" t="b">
        <v>0</v>
      </c>
      <c r="I270" s="84" t="b">
        <v>0</v>
      </c>
      <c r="J270" s="84" t="b">
        <v>0</v>
      </c>
      <c r="K270" s="84" t="b">
        <v>0</v>
      </c>
      <c r="L270" s="84" t="b">
        <v>0</v>
      </c>
    </row>
    <row r="271" spans="1:12" ht="15">
      <c r="A271" s="84" t="s">
        <v>3697</v>
      </c>
      <c r="B271" s="84" t="s">
        <v>3579</v>
      </c>
      <c r="C271" s="84">
        <v>2</v>
      </c>
      <c r="D271" s="118">
        <v>0.001202896796876071</v>
      </c>
      <c r="E271" s="118">
        <v>3.0081741840064264</v>
      </c>
      <c r="F271" s="84" t="s">
        <v>3808</v>
      </c>
      <c r="G271" s="84" t="b">
        <v>0</v>
      </c>
      <c r="H271" s="84" t="b">
        <v>0</v>
      </c>
      <c r="I271" s="84" t="b">
        <v>0</v>
      </c>
      <c r="J271" s="84" t="b">
        <v>0</v>
      </c>
      <c r="K271" s="84" t="b">
        <v>0</v>
      </c>
      <c r="L271" s="84" t="b">
        <v>0</v>
      </c>
    </row>
    <row r="272" spans="1:12" ht="15">
      <c r="A272" s="84" t="s">
        <v>3579</v>
      </c>
      <c r="B272" s="84" t="s">
        <v>3698</v>
      </c>
      <c r="C272" s="84">
        <v>2</v>
      </c>
      <c r="D272" s="118">
        <v>0.001202896796876071</v>
      </c>
      <c r="E272" s="118">
        <v>3.184265443062108</v>
      </c>
      <c r="F272" s="84" t="s">
        <v>3808</v>
      </c>
      <c r="G272" s="84" t="b">
        <v>0</v>
      </c>
      <c r="H272" s="84" t="b">
        <v>0</v>
      </c>
      <c r="I272" s="84" t="b">
        <v>0</v>
      </c>
      <c r="J272" s="84" t="b">
        <v>0</v>
      </c>
      <c r="K272" s="84" t="b">
        <v>0</v>
      </c>
      <c r="L272" s="84" t="b">
        <v>0</v>
      </c>
    </row>
    <row r="273" spans="1:12" ht="15">
      <c r="A273" s="84" t="s">
        <v>3698</v>
      </c>
      <c r="B273" s="84" t="s">
        <v>3699</v>
      </c>
      <c r="C273" s="84">
        <v>2</v>
      </c>
      <c r="D273" s="118">
        <v>0.001202896796876071</v>
      </c>
      <c r="E273" s="118">
        <v>3.184265443062108</v>
      </c>
      <c r="F273" s="84" t="s">
        <v>3808</v>
      </c>
      <c r="G273" s="84" t="b">
        <v>0</v>
      </c>
      <c r="H273" s="84" t="b">
        <v>0</v>
      </c>
      <c r="I273" s="84" t="b">
        <v>0</v>
      </c>
      <c r="J273" s="84" t="b">
        <v>0</v>
      </c>
      <c r="K273" s="84" t="b">
        <v>0</v>
      </c>
      <c r="L273" s="84" t="b">
        <v>0</v>
      </c>
    </row>
    <row r="274" spans="1:12" ht="15">
      <c r="A274" s="84" t="s">
        <v>3699</v>
      </c>
      <c r="B274" s="84" t="s">
        <v>3700</v>
      </c>
      <c r="C274" s="84">
        <v>2</v>
      </c>
      <c r="D274" s="118">
        <v>0.001202896796876071</v>
      </c>
      <c r="E274" s="118">
        <v>3.184265443062108</v>
      </c>
      <c r="F274" s="84" t="s">
        <v>3808</v>
      </c>
      <c r="G274" s="84" t="b">
        <v>0</v>
      </c>
      <c r="H274" s="84" t="b">
        <v>0</v>
      </c>
      <c r="I274" s="84" t="b">
        <v>0</v>
      </c>
      <c r="J274" s="84" t="b">
        <v>0</v>
      </c>
      <c r="K274" s="84" t="b">
        <v>0</v>
      </c>
      <c r="L274" s="84" t="b">
        <v>0</v>
      </c>
    </row>
    <row r="275" spans="1:12" ht="15">
      <c r="A275" s="84" t="s">
        <v>3700</v>
      </c>
      <c r="B275" s="84" t="s">
        <v>2927</v>
      </c>
      <c r="C275" s="84">
        <v>2</v>
      </c>
      <c r="D275" s="118">
        <v>0.001202896796876071</v>
      </c>
      <c r="E275" s="118">
        <v>2.184265443062108</v>
      </c>
      <c r="F275" s="84" t="s">
        <v>3808</v>
      </c>
      <c r="G275" s="84" t="b">
        <v>0</v>
      </c>
      <c r="H275" s="84" t="b">
        <v>0</v>
      </c>
      <c r="I275" s="84" t="b">
        <v>0</v>
      </c>
      <c r="J275" s="84" t="b">
        <v>0</v>
      </c>
      <c r="K275" s="84" t="b">
        <v>0</v>
      </c>
      <c r="L275" s="84" t="b">
        <v>0</v>
      </c>
    </row>
    <row r="276" spans="1:12" ht="15">
      <c r="A276" s="84" t="s">
        <v>2927</v>
      </c>
      <c r="B276" s="84" t="s">
        <v>3473</v>
      </c>
      <c r="C276" s="84">
        <v>2</v>
      </c>
      <c r="D276" s="118">
        <v>0.001202896796876071</v>
      </c>
      <c r="E276" s="118">
        <v>1.7071441883424452</v>
      </c>
      <c r="F276" s="84" t="s">
        <v>3808</v>
      </c>
      <c r="G276" s="84" t="b">
        <v>0</v>
      </c>
      <c r="H276" s="84" t="b">
        <v>0</v>
      </c>
      <c r="I276" s="84" t="b">
        <v>0</v>
      </c>
      <c r="J276" s="84" t="b">
        <v>0</v>
      </c>
      <c r="K276" s="84" t="b">
        <v>0</v>
      </c>
      <c r="L276" s="84" t="b">
        <v>0</v>
      </c>
    </row>
    <row r="277" spans="1:12" ht="15">
      <c r="A277" s="84" t="s">
        <v>3473</v>
      </c>
      <c r="B277" s="84" t="s">
        <v>371</v>
      </c>
      <c r="C277" s="84">
        <v>2</v>
      </c>
      <c r="D277" s="118">
        <v>0.001202896796876071</v>
      </c>
      <c r="E277" s="118">
        <v>2.707144188342445</v>
      </c>
      <c r="F277" s="84" t="s">
        <v>3808</v>
      </c>
      <c r="G277" s="84" t="b">
        <v>0</v>
      </c>
      <c r="H277" s="84" t="b">
        <v>0</v>
      </c>
      <c r="I277" s="84" t="b">
        <v>0</v>
      </c>
      <c r="J277" s="84" t="b">
        <v>0</v>
      </c>
      <c r="K277" s="84" t="b">
        <v>0</v>
      </c>
      <c r="L277" s="84" t="b">
        <v>0</v>
      </c>
    </row>
    <row r="278" spans="1:12" ht="15">
      <c r="A278" s="84" t="s">
        <v>371</v>
      </c>
      <c r="B278" s="84" t="s">
        <v>3701</v>
      </c>
      <c r="C278" s="84">
        <v>2</v>
      </c>
      <c r="D278" s="118">
        <v>0.001202896796876071</v>
      </c>
      <c r="E278" s="118">
        <v>3.184265443062108</v>
      </c>
      <c r="F278" s="84" t="s">
        <v>3808</v>
      </c>
      <c r="G278" s="84" t="b">
        <v>0</v>
      </c>
      <c r="H278" s="84" t="b">
        <v>0</v>
      </c>
      <c r="I278" s="84" t="b">
        <v>0</v>
      </c>
      <c r="J278" s="84" t="b">
        <v>0</v>
      </c>
      <c r="K278" s="84" t="b">
        <v>0</v>
      </c>
      <c r="L278" s="84" t="b">
        <v>0</v>
      </c>
    </row>
    <row r="279" spans="1:12" ht="15">
      <c r="A279" s="84" t="s">
        <v>3702</v>
      </c>
      <c r="B279" s="84" t="s">
        <v>2888</v>
      </c>
      <c r="C279" s="84">
        <v>2</v>
      </c>
      <c r="D279" s="118">
        <v>0.001202896796876071</v>
      </c>
      <c r="E279" s="118">
        <v>2.3092041796704077</v>
      </c>
      <c r="F279" s="84" t="s">
        <v>3808</v>
      </c>
      <c r="G279" s="84" t="b">
        <v>0</v>
      </c>
      <c r="H279" s="84" t="b">
        <v>0</v>
      </c>
      <c r="I279" s="84" t="b">
        <v>0</v>
      </c>
      <c r="J279" s="84" t="b">
        <v>0</v>
      </c>
      <c r="K279" s="84" t="b">
        <v>0</v>
      </c>
      <c r="L279" s="84" t="b">
        <v>0</v>
      </c>
    </row>
    <row r="280" spans="1:12" ht="15">
      <c r="A280" s="84" t="s">
        <v>2888</v>
      </c>
      <c r="B280" s="84" t="s">
        <v>3703</v>
      </c>
      <c r="C280" s="84">
        <v>2</v>
      </c>
      <c r="D280" s="118">
        <v>0.001202896796876071</v>
      </c>
      <c r="E280" s="118">
        <v>2.3092041796704077</v>
      </c>
      <c r="F280" s="84" t="s">
        <v>3808</v>
      </c>
      <c r="G280" s="84" t="b">
        <v>0</v>
      </c>
      <c r="H280" s="84" t="b">
        <v>0</v>
      </c>
      <c r="I280" s="84" t="b">
        <v>0</v>
      </c>
      <c r="J280" s="84" t="b">
        <v>0</v>
      </c>
      <c r="K280" s="84" t="b">
        <v>0</v>
      </c>
      <c r="L280" s="84" t="b">
        <v>0</v>
      </c>
    </row>
    <row r="281" spans="1:12" ht="15">
      <c r="A281" s="84" t="s">
        <v>3703</v>
      </c>
      <c r="B281" s="84" t="s">
        <v>3704</v>
      </c>
      <c r="C281" s="84">
        <v>2</v>
      </c>
      <c r="D281" s="118">
        <v>0.001202896796876071</v>
      </c>
      <c r="E281" s="118">
        <v>3.184265443062108</v>
      </c>
      <c r="F281" s="84" t="s">
        <v>3808</v>
      </c>
      <c r="G281" s="84" t="b">
        <v>0</v>
      </c>
      <c r="H281" s="84" t="b">
        <v>0</v>
      </c>
      <c r="I281" s="84" t="b">
        <v>0</v>
      </c>
      <c r="J281" s="84" t="b">
        <v>0</v>
      </c>
      <c r="K281" s="84" t="b">
        <v>0</v>
      </c>
      <c r="L281" s="84" t="b">
        <v>0</v>
      </c>
    </row>
    <row r="282" spans="1:12" ht="15">
      <c r="A282" s="84" t="s">
        <v>3704</v>
      </c>
      <c r="B282" s="84" t="s">
        <v>2926</v>
      </c>
      <c r="C282" s="84">
        <v>2</v>
      </c>
      <c r="D282" s="118">
        <v>0.001202896796876071</v>
      </c>
      <c r="E282" s="118">
        <v>2.1630761439921695</v>
      </c>
      <c r="F282" s="84" t="s">
        <v>3808</v>
      </c>
      <c r="G282" s="84" t="b">
        <v>0</v>
      </c>
      <c r="H282" s="84" t="b">
        <v>0</v>
      </c>
      <c r="I282" s="84" t="b">
        <v>0</v>
      </c>
      <c r="J282" s="84" t="b">
        <v>0</v>
      </c>
      <c r="K282" s="84" t="b">
        <v>0</v>
      </c>
      <c r="L282" s="84" t="b">
        <v>0</v>
      </c>
    </row>
    <row r="283" spans="1:12" ht="15">
      <c r="A283" s="84" t="s">
        <v>2926</v>
      </c>
      <c r="B283" s="84" t="s">
        <v>3458</v>
      </c>
      <c r="C283" s="84">
        <v>2</v>
      </c>
      <c r="D283" s="118">
        <v>0.001202896796876071</v>
      </c>
      <c r="E283" s="118">
        <v>1.509863630216826</v>
      </c>
      <c r="F283" s="84" t="s">
        <v>3808</v>
      </c>
      <c r="G283" s="84" t="b">
        <v>0</v>
      </c>
      <c r="H283" s="84" t="b">
        <v>0</v>
      </c>
      <c r="I283" s="84" t="b">
        <v>0</v>
      </c>
      <c r="J283" s="84" t="b">
        <v>0</v>
      </c>
      <c r="K283" s="84" t="b">
        <v>0</v>
      </c>
      <c r="L283" s="84" t="b">
        <v>0</v>
      </c>
    </row>
    <row r="284" spans="1:12" ht="15">
      <c r="A284" s="84" t="s">
        <v>3458</v>
      </c>
      <c r="B284" s="84" t="s">
        <v>3705</v>
      </c>
      <c r="C284" s="84">
        <v>2</v>
      </c>
      <c r="D284" s="118">
        <v>0.001202896796876071</v>
      </c>
      <c r="E284" s="118">
        <v>2.531052929286764</v>
      </c>
      <c r="F284" s="84" t="s">
        <v>3808</v>
      </c>
      <c r="G284" s="84" t="b">
        <v>0</v>
      </c>
      <c r="H284" s="84" t="b">
        <v>0</v>
      </c>
      <c r="I284" s="84" t="b">
        <v>0</v>
      </c>
      <c r="J284" s="84" t="b">
        <v>0</v>
      </c>
      <c r="K284" s="84" t="b">
        <v>0</v>
      </c>
      <c r="L284" s="84" t="b">
        <v>0</v>
      </c>
    </row>
    <row r="285" spans="1:12" ht="15">
      <c r="A285" s="84" t="s">
        <v>3705</v>
      </c>
      <c r="B285" s="84" t="s">
        <v>2926</v>
      </c>
      <c r="C285" s="84">
        <v>2</v>
      </c>
      <c r="D285" s="118">
        <v>0.001202896796876071</v>
      </c>
      <c r="E285" s="118">
        <v>2.1630761439921695</v>
      </c>
      <c r="F285" s="84" t="s">
        <v>3808</v>
      </c>
      <c r="G285" s="84" t="b">
        <v>0</v>
      </c>
      <c r="H285" s="84" t="b">
        <v>0</v>
      </c>
      <c r="I285" s="84" t="b">
        <v>0</v>
      </c>
      <c r="J285" s="84" t="b">
        <v>0</v>
      </c>
      <c r="K285" s="84" t="b">
        <v>0</v>
      </c>
      <c r="L285" s="84" t="b">
        <v>0</v>
      </c>
    </row>
    <row r="286" spans="1:12" ht="15">
      <c r="A286" s="84" t="s">
        <v>2927</v>
      </c>
      <c r="B286" s="84" t="s">
        <v>3706</v>
      </c>
      <c r="C286" s="84">
        <v>2</v>
      </c>
      <c r="D286" s="118">
        <v>0.001202896796876071</v>
      </c>
      <c r="E286" s="118">
        <v>2.184265443062108</v>
      </c>
      <c r="F286" s="84" t="s">
        <v>3808</v>
      </c>
      <c r="G286" s="84" t="b">
        <v>0</v>
      </c>
      <c r="H286" s="84" t="b">
        <v>0</v>
      </c>
      <c r="I286" s="84" t="b">
        <v>0</v>
      </c>
      <c r="J286" s="84" t="b">
        <v>0</v>
      </c>
      <c r="K286" s="84" t="b">
        <v>0</v>
      </c>
      <c r="L286" s="84" t="b">
        <v>0</v>
      </c>
    </row>
    <row r="287" spans="1:12" ht="15">
      <c r="A287" s="84" t="s">
        <v>3706</v>
      </c>
      <c r="B287" s="84" t="s">
        <v>3707</v>
      </c>
      <c r="C287" s="84">
        <v>2</v>
      </c>
      <c r="D287" s="118">
        <v>0.001202896796876071</v>
      </c>
      <c r="E287" s="118">
        <v>3.184265443062108</v>
      </c>
      <c r="F287" s="84" t="s">
        <v>3808</v>
      </c>
      <c r="G287" s="84" t="b">
        <v>0</v>
      </c>
      <c r="H287" s="84" t="b">
        <v>0</v>
      </c>
      <c r="I287" s="84" t="b">
        <v>0</v>
      </c>
      <c r="J287" s="84" t="b">
        <v>0</v>
      </c>
      <c r="K287" s="84" t="b">
        <v>0</v>
      </c>
      <c r="L287" s="84" t="b">
        <v>0</v>
      </c>
    </row>
    <row r="288" spans="1:12" ht="15">
      <c r="A288" s="84" t="s">
        <v>3707</v>
      </c>
      <c r="B288" s="84" t="s">
        <v>3708</v>
      </c>
      <c r="C288" s="84">
        <v>2</v>
      </c>
      <c r="D288" s="118">
        <v>0.001202896796876071</v>
      </c>
      <c r="E288" s="118">
        <v>3.184265443062108</v>
      </c>
      <c r="F288" s="84" t="s">
        <v>3808</v>
      </c>
      <c r="G288" s="84" t="b">
        <v>0</v>
      </c>
      <c r="H288" s="84" t="b">
        <v>0</v>
      </c>
      <c r="I288" s="84" t="b">
        <v>0</v>
      </c>
      <c r="J288" s="84" t="b">
        <v>0</v>
      </c>
      <c r="K288" s="84" t="b">
        <v>0</v>
      </c>
      <c r="L288" s="84" t="b">
        <v>0</v>
      </c>
    </row>
    <row r="289" spans="1:12" ht="15">
      <c r="A289" s="84" t="s">
        <v>3708</v>
      </c>
      <c r="B289" s="84" t="s">
        <v>3508</v>
      </c>
      <c r="C289" s="84">
        <v>2</v>
      </c>
      <c r="D289" s="118">
        <v>0.001202896796876071</v>
      </c>
      <c r="E289" s="118">
        <v>2.8832354473981265</v>
      </c>
      <c r="F289" s="84" t="s">
        <v>3808</v>
      </c>
      <c r="G289" s="84" t="b">
        <v>0</v>
      </c>
      <c r="H289" s="84" t="b">
        <v>0</v>
      </c>
      <c r="I289" s="84" t="b">
        <v>0</v>
      </c>
      <c r="J289" s="84" t="b">
        <v>0</v>
      </c>
      <c r="K289" s="84" t="b">
        <v>0</v>
      </c>
      <c r="L289" s="84" t="b">
        <v>0</v>
      </c>
    </row>
    <row r="290" spans="1:12" ht="15">
      <c r="A290" s="84" t="s">
        <v>3509</v>
      </c>
      <c r="B290" s="84" t="s">
        <v>3453</v>
      </c>
      <c r="C290" s="84">
        <v>2</v>
      </c>
      <c r="D290" s="118">
        <v>0.001202896796876071</v>
      </c>
      <c r="E290" s="118">
        <v>2.184265443062108</v>
      </c>
      <c r="F290" s="84" t="s">
        <v>3808</v>
      </c>
      <c r="G290" s="84" t="b">
        <v>0</v>
      </c>
      <c r="H290" s="84" t="b">
        <v>0</v>
      </c>
      <c r="I290" s="84" t="b">
        <v>0</v>
      </c>
      <c r="J290" s="84" t="b">
        <v>0</v>
      </c>
      <c r="K290" s="84" t="b">
        <v>0</v>
      </c>
      <c r="L290" s="84" t="b">
        <v>0</v>
      </c>
    </row>
    <row r="291" spans="1:12" ht="15">
      <c r="A291" s="84" t="s">
        <v>3453</v>
      </c>
      <c r="B291" s="84" t="s">
        <v>370</v>
      </c>
      <c r="C291" s="84">
        <v>2</v>
      </c>
      <c r="D291" s="118">
        <v>0.001202896796876071</v>
      </c>
      <c r="E291" s="118">
        <v>2.3092041796704077</v>
      </c>
      <c r="F291" s="84" t="s">
        <v>3808</v>
      </c>
      <c r="G291" s="84" t="b">
        <v>0</v>
      </c>
      <c r="H291" s="84" t="b">
        <v>0</v>
      </c>
      <c r="I291" s="84" t="b">
        <v>0</v>
      </c>
      <c r="J291" s="84" t="b">
        <v>0</v>
      </c>
      <c r="K291" s="84" t="b">
        <v>0</v>
      </c>
      <c r="L291" s="84" t="b">
        <v>0</v>
      </c>
    </row>
    <row r="292" spans="1:12" ht="15">
      <c r="A292" s="84" t="s">
        <v>370</v>
      </c>
      <c r="B292" s="84" t="s">
        <v>2882</v>
      </c>
      <c r="C292" s="84">
        <v>2</v>
      </c>
      <c r="D292" s="118">
        <v>0.001202896796876071</v>
      </c>
      <c r="E292" s="118">
        <v>1.9667814988482013</v>
      </c>
      <c r="F292" s="84" t="s">
        <v>3808</v>
      </c>
      <c r="G292" s="84" t="b">
        <v>0</v>
      </c>
      <c r="H292" s="84" t="b">
        <v>0</v>
      </c>
      <c r="I292" s="84" t="b">
        <v>0</v>
      </c>
      <c r="J292" s="84" t="b">
        <v>0</v>
      </c>
      <c r="K292" s="84" t="b">
        <v>0</v>
      </c>
      <c r="L292" s="84" t="b">
        <v>0</v>
      </c>
    </row>
    <row r="293" spans="1:12" ht="15">
      <c r="A293" s="84" t="s">
        <v>2882</v>
      </c>
      <c r="B293" s="84" t="s">
        <v>332</v>
      </c>
      <c r="C293" s="84">
        <v>2</v>
      </c>
      <c r="D293" s="118">
        <v>0.001202896796876071</v>
      </c>
      <c r="E293" s="118">
        <v>0.25638203273140076</v>
      </c>
      <c r="F293" s="84" t="s">
        <v>3808</v>
      </c>
      <c r="G293" s="84" t="b">
        <v>0</v>
      </c>
      <c r="H293" s="84" t="b">
        <v>0</v>
      </c>
      <c r="I293" s="84" t="b">
        <v>0</v>
      </c>
      <c r="J293" s="84" t="b">
        <v>0</v>
      </c>
      <c r="K293" s="84" t="b">
        <v>0</v>
      </c>
      <c r="L293" s="84" t="b">
        <v>0</v>
      </c>
    </row>
    <row r="294" spans="1:12" ht="15">
      <c r="A294" s="84" t="s">
        <v>3526</v>
      </c>
      <c r="B294" s="84" t="s">
        <v>2937</v>
      </c>
      <c r="C294" s="84">
        <v>2</v>
      </c>
      <c r="D294" s="118">
        <v>0.001202896796876071</v>
      </c>
      <c r="E294" s="118">
        <v>2.281175456070164</v>
      </c>
      <c r="F294" s="84" t="s">
        <v>3808</v>
      </c>
      <c r="G294" s="84" t="b">
        <v>0</v>
      </c>
      <c r="H294" s="84" t="b">
        <v>0</v>
      </c>
      <c r="I294" s="84" t="b">
        <v>0</v>
      </c>
      <c r="J294" s="84" t="b">
        <v>0</v>
      </c>
      <c r="K294" s="84" t="b">
        <v>0</v>
      </c>
      <c r="L294" s="84" t="b">
        <v>0</v>
      </c>
    </row>
    <row r="295" spans="1:12" ht="15">
      <c r="A295" s="84" t="s">
        <v>3464</v>
      </c>
      <c r="B295" s="84" t="s">
        <v>3455</v>
      </c>
      <c r="C295" s="84">
        <v>2</v>
      </c>
      <c r="D295" s="118">
        <v>0.001202896796876071</v>
      </c>
      <c r="E295" s="118">
        <v>1.8832354473981263</v>
      </c>
      <c r="F295" s="84" t="s">
        <v>3808</v>
      </c>
      <c r="G295" s="84" t="b">
        <v>0</v>
      </c>
      <c r="H295" s="84" t="b">
        <v>0</v>
      </c>
      <c r="I295" s="84" t="b">
        <v>0</v>
      </c>
      <c r="J295" s="84" t="b">
        <v>0</v>
      </c>
      <c r="K295" s="84" t="b">
        <v>0</v>
      </c>
      <c r="L295" s="84" t="b">
        <v>0</v>
      </c>
    </row>
    <row r="296" spans="1:12" ht="15">
      <c r="A296" s="84" t="s">
        <v>3455</v>
      </c>
      <c r="B296" s="84" t="s">
        <v>3464</v>
      </c>
      <c r="C296" s="84">
        <v>2</v>
      </c>
      <c r="D296" s="118">
        <v>0.001202896796876071</v>
      </c>
      <c r="E296" s="118">
        <v>1.9412273943758132</v>
      </c>
      <c r="F296" s="84" t="s">
        <v>3808</v>
      </c>
      <c r="G296" s="84" t="b">
        <v>0</v>
      </c>
      <c r="H296" s="84" t="b">
        <v>0</v>
      </c>
      <c r="I296" s="84" t="b">
        <v>0</v>
      </c>
      <c r="J296" s="84" t="b">
        <v>0</v>
      </c>
      <c r="K296" s="84" t="b">
        <v>0</v>
      </c>
      <c r="L296" s="84" t="b">
        <v>0</v>
      </c>
    </row>
    <row r="297" spans="1:12" ht="15">
      <c r="A297" s="84" t="s">
        <v>3464</v>
      </c>
      <c r="B297" s="84" t="s">
        <v>3581</v>
      </c>
      <c r="C297" s="84">
        <v>2</v>
      </c>
      <c r="D297" s="118">
        <v>0.001202896796876071</v>
      </c>
      <c r="E297" s="118">
        <v>2.406114192678464</v>
      </c>
      <c r="F297" s="84" t="s">
        <v>3808</v>
      </c>
      <c r="G297" s="84" t="b">
        <v>0</v>
      </c>
      <c r="H297" s="84" t="b">
        <v>0</v>
      </c>
      <c r="I297" s="84" t="b">
        <v>0</v>
      </c>
      <c r="J297" s="84" t="b">
        <v>0</v>
      </c>
      <c r="K297" s="84" t="b">
        <v>0</v>
      </c>
      <c r="L297" s="84" t="b">
        <v>0</v>
      </c>
    </row>
    <row r="298" spans="1:12" ht="15">
      <c r="A298" s="84" t="s">
        <v>3581</v>
      </c>
      <c r="B298" s="84" t="s">
        <v>3556</v>
      </c>
      <c r="C298" s="84">
        <v>2</v>
      </c>
      <c r="D298" s="118">
        <v>0.001202896796876071</v>
      </c>
      <c r="E298" s="118">
        <v>2.832082924950745</v>
      </c>
      <c r="F298" s="84" t="s">
        <v>3808</v>
      </c>
      <c r="G298" s="84" t="b">
        <v>0</v>
      </c>
      <c r="H298" s="84" t="b">
        <v>0</v>
      </c>
      <c r="I298" s="84" t="b">
        <v>0</v>
      </c>
      <c r="J298" s="84" t="b">
        <v>0</v>
      </c>
      <c r="K298" s="84" t="b">
        <v>0</v>
      </c>
      <c r="L298" s="84" t="b">
        <v>0</v>
      </c>
    </row>
    <row r="299" spans="1:12" ht="15">
      <c r="A299" s="84" t="s">
        <v>3556</v>
      </c>
      <c r="B299" s="84" t="s">
        <v>3537</v>
      </c>
      <c r="C299" s="84">
        <v>2</v>
      </c>
      <c r="D299" s="118">
        <v>0.001202896796876071</v>
      </c>
      <c r="E299" s="118">
        <v>2.832082924950745</v>
      </c>
      <c r="F299" s="84" t="s">
        <v>3808</v>
      </c>
      <c r="G299" s="84" t="b">
        <v>0</v>
      </c>
      <c r="H299" s="84" t="b">
        <v>0</v>
      </c>
      <c r="I299" s="84" t="b">
        <v>0</v>
      </c>
      <c r="J299" s="84" t="b">
        <v>0</v>
      </c>
      <c r="K299" s="84" t="b">
        <v>0</v>
      </c>
      <c r="L299" s="84" t="b">
        <v>0</v>
      </c>
    </row>
    <row r="300" spans="1:12" ht="15">
      <c r="A300" s="84" t="s">
        <v>3537</v>
      </c>
      <c r="B300" s="84" t="s">
        <v>3712</v>
      </c>
      <c r="C300" s="84">
        <v>2</v>
      </c>
      <c r="D300" s="118">
        <v>0.001202896796876071</v>
      </c>
      <c r="E300" s="118">
        <v>3.0081741840064264</v>
      </c>
      <c r="F300" s="84" t="s">
        <v>3808</v>
      </c>
      <c r="G300" s="84" t="b">
        <v>0</v>
      </c>
      <c r="H300" s="84" t="b">
        <v>0</v>
      </c>
      <c r="I300" s="84" t="b">
        <v>0</v>
      </c>
      <c r="J300" s="84" t="b">
        <v>0</v>
      </c>
      <c r="K300" s="84" t="b">
        <v>0</v>
      </c>
      <c r="L300" s="84" t="b">
        <v>0</v>
      </c>
    </row>
    <row r="301" spans="1:12" ht="15">
      <c r="A301" s="84" t="s">
        <v>3712</v>
      </c>
      <c r="B301" s="84" t="s">
        <v>3713</v>
      </c>
      <c r="C301" s="84">
        <v>2</v>
      </c>
      <c r="D301" s="118">
        <v>0.001202896796876071</v>
      </c>
      <c r="E301" s="118">
        <v>3.184265443062108</v>
      </c>
      <c r="F301" s="84" t="s">
        <v>3808</v>
      </c>
      <c r="G301" s="84" t="b">
        <v>0</v>
      </c>
      <c r="H301" s="84" t="b">
        <v>0</v>
      </c>
      <c r="I301" s="84" t="b">
        <v>0</v>
      </c>
      <c r="J301" s="84" t="b">
        <v>0</v>
      </c>
      <c r="K301" s="84" t="b">
        <v>0</v>
      </c>
      <c r="L301" s="84" t="b">
        <v>0</v>
      </c>
    </row>
    <row r="302" spans="1:12" ht="15">
      <c r="A302" s="84" t="s">
        <v>3713</v>
      </c>
      <c r="B302" s="84" t="s">
        <v>3714</v>
      </c>
      <c r="C302" s="84">
        <v>2</v>
      </c>
      <c r="D302" s="118">
        <v>0.001202896796876071</v>
      </c>
      <c r="E302" s="118">
        <v>3.184265443062108</v>
      </c>
      <c r="F302" s="84" t="s">
        <v>3808</v>
      </c>
      <c r="G302" s="84" t="b">
        <v>0</v>
      </c>
      <c r="H302" s="84" t="b">
        <v>0</v>
      </c>
      <c r="I302" s="84" t="b">
        <v>0</v>
      </c>
      <c r="J302" s="84" t="b">
        <v>0</v>
      </c>
      <c r="K302" s="84" t="b">
        <v>0</v>
      </c>
      <c r="L302" s="84" t="b">
        <v>0</v>
      </c>
    </row>
    <row r="303" spans="1:12" ht="15">
      <c r="A303" s="84" t="s">
        <v>3714</v>
      </c>
      <c r="B303" s="84" t="s">
        <v>3715</v>
      </c>
      <c r="C303" s="84">
        <v>2</v>
      </c>
      <c r="D303" s="118">
        <v>0.001202896796876071</v>
      </c>
      <c r="E303" s="118">
        <v>3.184265443062108</v>
      </c>
      <c r="F303" s="84" t="s">
        <v>3808</v>
      </c>
      <c r="G303" s="84" t="b">
        <v>0</v>
      </c>
      <c r="H303" s="84" t="b">
        <v>0</v>
      </c>
      <c r="I303" s="84" t="b">
        <v>0</v>
      </c>
      <c r="J303" s="84" t="b">
        <v>0</v>
      </c>
      <c r="K303" s="84" t="b">
        <v>0</v>
      </c>
      <c r="L303" s="84" t="b">
        <v>0</v>
      </c>
    </row>
    <row r="304" spans="1:12" ht="15">
      <c r="A304" s="84" t="s">
        <v>3715</v>
      </c>
      <c r="B304" s="84" t="s">
        <v>3716</v>
      </c>
      <c r="C304" s="84">
        <v>2</v>
      </c>
      <c r="D304" s="118">
        <v>0.001202896796876071</v>
      </c>
      <c r="E304" s="118">
        <v>3.184265443062108</v>
      </c>
      <c r="F304" s="84" t="s">
        <v>3808</v>
      </c>
      <c r="G304" s="84" t="b">
        <v>0</v>
      </c>
      <c r="H304" s="84" t="b">
        <v>0</v>
      </c>
      <c r="I304" s="84" t="b">
        <v>0</v>
      </c>
      <c r="J304" s="84" t="b">
        <v>0</v>
      </c>
      <c r="K304" s="84" t="b">
        <v>0</v>
      </c>
      <c r="L304" s="84" t="b">
        <v>0</v>
      </c>
    </row>
    <row r="305" spans="1:12" ht="15">
      <c r="A305" s="84" t="s">
        <v>3716</v>
      </c>
      <c r="B305" s="84" t="s">
        <v>3717</v>
      </c>
      <c r="C305" s="84">
        <v>2</v>
      </c>
      <c r="D305" s="118">
        <v>0.001202896796876071</v>
      </c>
      <c r="E305" s="118">
        <v>3.184265443062108</v>
      </c>
      <c r="F305" s="84" t="s">
        <v>3808</v>
      </c>
      <c r="G305" s="84" t="b">
        <v>0</v>
      </c>
      <c r="H305" s="84" t="b">
        <v>0</v>
      </c>
      <c r="I305" s="84" t="b">
        <v>0</v>
      </c>
      <c r="J305" s="84" t="b">
        <v>0</v>
      </c>
      <c r="K305" s="84" t="b">
        <v>0</v>
      </c>
      <c r="L305" s="84" t="b">
        <v>0</v>
      </c>
    </row>
    <row r="306" spans="1:12" ht="15">
      <c r="A306" s="84" t="s">
        <v>3717</v>
      </c>
      <c r="B306" s="84" t="s">
        <v>3445</v>
      </c>
      <c r="C306" s="84">
        <v>2</v>
      </c>
      <c r="D306" s="118">
        <v>0.001202896796876071</v>
      </c>
      <c r="E306" s="118">
        <v>2.3092041796704077</v>
      </c>
      <c r="F306" s="84" t="s">
        <v>3808</v>
      </c>
      <c r="G306" s="84" t="b">
        <v>0</v>
      </c>
      <c r="H306" s="84" t="b">
        <v>0</v>
      </c>
      <c r="I306" s="84" t="b">
        <v>0</v>
      </c>
      <c r="J306" s="84" t="b">
        <v>0</v>
      </c>
      <c r="K306" s="84" t="b">
        <v>0</v>
      </c>
      <c r="L306" s="84" t="b">
        <v>0</v>
      </c>
    </row>
    <row r="307" spans="1:12" ht="15">
      <c r="A307" s="84" t="s">
        <v>2888</v>
      </c>
      <c r="B307" s="84" t="s">
        <v>3583</v>
      </c>
      <c r="C307" s="84">
        <v>2</v>
      </c>
      <c r="D307" s="118">
        <v>0.001202896796876071</v>
      </c>
      <c r="E307" s="118">
        <v>2.1331129206147263</v>
      </c>
      <c r="F307" s="84" t="s">
        <v>3808</v>
      </c>
      <c r="G307" s="84" t="b">
        <v>0</v>
      </c>
      <c r="H307" s="84" t="b">
        <v>0</v>
      </c>
      <c r="I307" s="84" t="b">
        <v>0</v>
      </c>
      <c r="J307" s="84" t="b">
        <v>0</v>
      </c>
      <c r="K307" s="84" t="b">
        <v>0</v>
      </c>
      <c r="L307" s="84" t="b">
        <v>0</v>
      </c>
    </row>
    <row r="308" spans="1:12" ht="15">
      <c r="A308" s="84" t="s">
        <v>270</v>
      </c>
      <c r="B308" s="84" t="s">
        <v>272</v>
      </c>
      <c r="C308" s="84">
        <v>2</v>
      </c>
      <c r="D308" s="118">
        <v>0.001202896796876071</v>
      </c>
      <c r="E308" s="118">
        <v>2.640197398711832</v>
      </c>
      <c r="F308" s="84" t="s">
        <v>3808</v>
      </c>
      <c r="G308" s="84" t="b">
        <v>0</v>
      </c>
      <c r="H308" s="84" t="b">
        <v>0</v>
      </c>
      <c r="I308" s="84" t="b">
        <v>0</v>
      </c>
      <c r="J308" s="84" t="b">
        <v>0</v>
      </c>
      <c r="K308" s="84" t="b">
        <v>0</v>
      </c>
      <c r="L308" s="84" t="b">
        <v>0</v>
      </c>
    </row>
    <row r="309" spans="1:12" ht="15">
      <c r="A309" s="84" t="s">
        <v>272</v>
      </c>
      <c r="B309" s="84" t="s">
        <v>332</v>
      </c>
      <c r="C309" s="84">
        <v>2</v>
      </c>
      <c r="D309" s="118">
        <v>0.001202896796876071</v>
      </c>
      <c r="E309" s="118">
        <v>0.9967447222256446</v>
      </c>
      <c r="F309" s="84" t="s">
        <v>3808</v>
      </c>
      <c r="G309" s="84" t="b">
        <v>0</v>
      </c>
      <c r="H309" s="84" t="b">
        <v>0</v>
      </c>
      <c r="I309" s="84" t="b">
        <v>0</v>
      </c>
      <c r="J309" s="84" t="b">
        <v>0</v>
      </c>
      <c r="K309" s="84" t="b">
        <v>0</v>
      </c>
      <c r="L309" s="84" t="b">
        <v>0</v>
      </c>
    </row>
    <row r="310" spans="1:12" ht="15">
      <c r="A310" s="84" t="s">
        <v>3524</v>
      </c>
      <c r="B310" s="84" t="s">
        <v>270</v>
      </c>
      <c r="C310" s="84">
        <v>2</v>
      </c>
      <c r="D310" s="118">
        <v>0.001202896796876071</v>
      </c>
      <c r="E310" s="118">
        <v>2.406114192678464</v>
      </c>
      <c r="F310" s="84" t="s">
        <v>3808</v>
      </c>
      <c r="G310" s="84" t="b">
        <v>0</v>
      </c>
      <c r="H310" s="84" t="b">
        <v>0</v>
      </c>
      <c r="I310" s="84" t="b">
        <v>0</v>
      </c>
      <c r="J310" s="84" t="b">
        <v>0</v>
      </c>
      <c r="K310" s="84" t="b">
        <v>0</v>
      </c>
      <c r="L310" s="84" t="b">
        <v>0</v>
      </c>
    </row>
    <row r="311" spans="1:12" ht="15">
      <c r="A311" s="84" t="s">
        <v>270</v>
      </c>
      <c r="B311" s="84" t="s">
        <v>3721</v>
      </c>
      <c r="C311" s="84">
        <v>2</v>
      </c>
      <c r="D311" s="118">
        <v>0.001202896796876071</v>
      </c>
      <c r="E311" s="118">
        <v>2.640197398711832</v>
      </c>
      <c r="F311" s="84" t="s">
        <v>3808</v>
      </c>
      <c r="G311" s="84" t="b">
        <v>0</v>
      </c>
      <c r="H311" s="84" t="b">
        <v>0</v>
      </c>
      <c r="I311" s="84" t="b">
        <v>0</v>
      </c>
      <c r="J311" s="84" t="b">
        <v>0</v>
      </c>
      <c r="K311" s="84" t="b">
        <v>0</v>
      </c>
      <c r="L311" s="84" t="b">
        <v>0</v>
      </c>
    </row>
    <row r="312" spans="1:12" ht="15">
      <c r="A312" s="84" t="s">
        <v>3721</v>
      </c>
      <c r="B312" s="84" t="s">
        <v>3585</v>
      </c>
      <c r="C312" s="84">
        <v>2</v>
      </c>
      <c r="D312" s="118">
        <v>0.001202896796876071</v>
      </c>
      <c r="E312" s="118">
        <v>3.0081741840064264</v>
      </c>
      <c r="F312" s="84" t="s">
        <v>3808</v>
      </c>
      <c r="G312" s="84" t="b">
        <v>0</v>
      </c>
      <c r="H312" s="84" t="b">
        <v>0</v>
      </c>
      <c r="I312" s="84" t="b">
        <v>0</v>
      </c>
      <c r="J312" s="84" t="b">
        <v>0</v>
      </c>
      <c r="K312" s="84" t="b">
        <v>0</v>
      </c>
      <c r="L312" s="84" t="b">
        <v>0</v>
      </c>
    </row>
    <row r="313" spans="1:12" ht="15">
      <c r="A313" s="84" t="s">
        <v>3585</v>
      </c>
      <c r="B313" s="84" t="s">
        <v>3528</v>
      </c>
      <c r="C313" s="84">
        <v>2</v>
      </c>
      <c r="D313" s="118">
        <v>0.001202896796876071</v>
      </c>
      <c r="E313" s="118">
        <v>2.707144188342445</v>
      </c>
      <c r="F313" s="84" t="s">
        <v>3808</v>
      </c>
      <c r="G313" s="84" t="b">
        <v>0</v>
      </c>
      <c r="H313" s="84" t="b">
        <v>0</v>
      </c>
      <c r="I313" s="84" t="b">
        <v>0</v>
      </c>
      <c r="J313" s="84" t="b">
        <v>0</v>
      </c>
      <c r="K313" s="84" t="b">
        <v>0</v>
      </c>
      <c r="L313" s="84" t="b">
        <v>0</v>
      </c>
    </row>
    <row r="314" spans="1:12" ht="15">
      <c r="A314" s="84" t="s">
        <v>3528</v>
      </c>
      <c r="B314" s="84" t="s">
        <v>2926</v>
      </c>
      <c r="C314" s="84">
        <v>2</v>
      </c>
      <c r="D314" s="118">
        <v>0.001202896796876071</v>
      </c>
      <c r="E314" s="118">
        <v>1.8620461483281885</v>
      </c>
      <c r="F314" s="84" t="s">
        <v>3808</v>
      </c>
      <c r="G314" s="84" t="b">
        <v>0</v>
      </c>
      <c r="H314" s="84" t="b">
        <v>0</v>
      </c>
      <c r="I314" s="84" t="b">
        <v>0</v>
      </c>
      <c r="J314" s="84" t="b">
        <v>0</v>
      </c>
      <c r="K314" s="84" t="b">
        <v>0</v>
      </c>
      <c r="L314" s="84" t="b">
        <v>0</v>
      </c>
    </row>
    <row r="315" spans="1:12" ht="15">
      <c r="A315" s="84" t="s">
        <v>2927</v>
      </c>
      <c r="B315" s="84" t="s">
        <v>2144</v>
      </c>
      <c r="C315" s="84">
        <v>2</v>
      </c>
      <c r="D315" s="118">
        <v>0.001202896796876071</v>
      </c>
      <c r="E315" s="118">
        <v>2.184265443062108</v>
      </c>
      <c r="F315" s="84" t="s">
        <v>3808</v>
      </c>
      <c r="G315" s="84" t="b">
        <v>0</v>
      </c>
      <c r="H315" s="84" t="b">
        <v>0</v>
      </c>
      <c r="I315" s="84" t="b">
        <v>0</v>
      </c>
      <c r="J315" s="84" t="b">
        <v>0</v>
      </c>
      <c r="K315" s="84" t="b">
        <v>0</v>
      </c>
      <c r="L315" s="84" t="b">
        <v>0</v>
      </c>
    </row>
    <row r="316" spans="1:12" ht="15">
      <c r="A316" s="84" t="s">
        <v>2144</v>
      </c>
      <c r="B316" s="84" t="s">
        <v>3722</v>
      </c>
      <c r="C316" s="84">
        <v>2</v>
      </c>
      <c r="D316" s="118">
        <v>0.001202896796876071</v>
      </c>
      <c r="E316" s="118">
        <v>3.184265443062108</v>
      </c>
      <c r="F316" s="84" t="s">
        <v>3808</v>
      </c>
      <c r="G316" s="84" t="b">
        <v>0</v>
      </c>
      <c r="H316" s="84" t="b">
        <v>0</v>
      </c>
      <c r="I316" s="84" t="b">
        <v>0</v>
      </c>
      <c r="J316" s="84" t="b">
        <v>0</v>
      </c>
      <c r="K316" s="84" t="b">
        <v>0</v>
      </c>
      <c r="L316" s="84" t="b">
        <v>0</v>
      </c>
    </row>
    <row r="317" spans="1:12" ht="15">
      <c r="A317" s="84" t="s">
        <v>3722</v>
      </c>
      <c r="B317" s="84" t="s">
        <v>2893</v>
      </c>
      <c r="C317" s="84">
        <v>2</v>
      </c>
      <c r="D317" s="118">
        <v>0.001202896796876071</v>
      </c>
      <c r="E317" s="118">
        <v>2.4439027535678637</v>
      </c>
      <c r="F317" s="84" t="s">
        <v>3808</v>
      </c>
      <c r="G317" s="84" t="b">
        <v>0</v>
      </c>
      <c r="H317" s="84" t="b">
        <v>0</v>
      </c>
      <c r="I317" s="84" t="b">
        <v>0</v>
      </c>
      <c r="J317" s="84" t="b">
        <v>0</v>
      </c>
      <c r="K317" s="84" t="b">
        <v>0</v>
      </c>
      <c r="L317" s="84" t="b">
        <v>0</v>
      </c>
    </row>
    <row r="318" spans="1:12" ht="15">
      <c r="A318" s="84" t="s">
        <v>2893</v>
      </c>
      <c r="B318" s="84" t="s">
        <v>3479</v>
      </c>
      <c r="C318" s="84">
        <v>2</v>
      </c>
      <c r="D318" s="118">
        <v>0.001202896796876071</v>
      </c>
      <c r="E318" s="118">
        <v>2.0081741840064264</v>
      </c>
      <c r="F318" s="84" t="s">
        <v>3808</v>
      </c>
      <c r="G318" s="84" t="b">
        <v>0</v>
      </c>
      <c r="H318" s="84" t="b">
        <v>0</v>
      </c>
      <c r="I318" s="84" t="b">
        <v>0</v>
      </c>
      <c r="J318" s="84" t="b">
        <v>0</v>
      </c>
      <c r="K318" s="84" t="b">
        <v>0</v>
      </c>
      <c r="L318" s="84" t="b">
        <v>0</v>
      </c>
    </row>
    <row r="319" spans="1:12" ht="15">
      <c r="A319" s="84" t="s">
        <v>3479</v>
      </c>
      <c r="B319" s="84" t="s">
        <v>2885</v>
      </c>
      <c r="C319" s="84">
        <v>2</v>
      </c>
      <c r="D319" s="118">
        <v>0.001202896796876071</v>
      </c>
      <c r="E319" s="118">
        <v>2.1630761439921695</v>
      </c>
      <c r="F319" s="84" t="s">
        <v>3808</v>
      </c>
      <c r="G319" s="84" t="b">
        <v>0</v>
      </c>
      <c r="H319" s="84" t="b">
        <v>0</v>
      </c>
      <c r="I319" s="84" t="b">
        <v>0</v>
      </c>
      <c r="J319" s="84" t="b">
        <v>0</v>
      </c>
      <c r="K319" s="84" t="b">
        <v>0</v>
      </c>
      <c r="L319" s="84" t="b">
        <v>0</v>
      </c>
    </row>
    <row r="320" spans="1:12" ht="15">
      <c r="A320" s="84" t="s">
        <v>2885</v>
      </c>
      <c r="B320" s="84" t="s">
        <v>3723</v>
      </c>
      <c r="C320" s="84">
        <v>2</v>
      </c>
      <c r="D320" s="118">
        <v>0.001202896796876071</v>
      </c>
      <c r="E320" s="118">
        <v>2.640197398711832</v>
      </c>
      <c r="F320" s="84" t="s">
        <v>3808</v>
      </c>
      <c r="G320" s="84" t="b">
        <v>0</v>
      </c>
      <c r="H320" s="84" t="b">
        <v>0</v>
      </c>
      <c r="I320" s="84" t="b">
        <v>0</v>
      </c>
      <c r="J320" s="84" t="b">
        <v>0</v>
      </c>
      <c r="K320" s="84" t="b">
        <v>0</v>
      </c>
      <c r="L320" s="84" t="b">
        <v>0</v>
      </c>
    </row>
    <row r="321" spans="1:12" ht="15">
      <c r="A321" s="84" t="s">
        <v>3723</v>
      </c>
      <c r="B321" s="84" t="s">
        <v>2883</v>
      </c>
      <c r="C321" s="84">
        <v>2</v>
      </c>
      <c r="D321" s="118">
        <v>0.001202896796876071</v>
      </c>
      <c r="E321" s="118">
        <v>2.531052929286764</v>
      </c>
      <c r="F321" s="84" t="s">
        <v>3808</v>
      </c>
      <c r="G321" s="84" t="b">
        <v>0</v>
      </c>
      <c r="H321" s="84" t="b">
        <v>0</v>
      </c>
      <c r="I321" s="84" t="b">
        <v>0</v>
      </c>
      <c r="J321" s="84" t="b">
        <v>0</v>
      </c>
      <c r="K321" s="84" t="b">
        <v>0</v>
      </c>
      <c r="L321" s="84" t="b">
        <v>0</v>
      </c>
    </row>
    <row r="322" spans="1:12" ht="15">
      <c r="A322" s="84" t="s">
        <v>2884</v>
      </c>
      <c r="B322" s="84" t="s">
        <v>3527</v>
      </c>
      <c r="C322" s="84">
        <v>2</v>
      </c>
      <c r="D322" s="118">
        <v>0.001202896796876071</v>
      </c>
      <c r="E322" s="118">
        <v>2.339167403047851</v>
      </c>
      <c r="F322" s="84" t="s">
        <v>3808</v>
      </c>
      <c r="G322" s="84" t="b">
        <v>0</v>
      </c>
      <c r="H322" s="84" t="b">
        <v>0</v>
      </c>
      <c r="I322" s="84" t="b">
        <v>0</v>
      </c>
      <c r="J322" s="84" t="b">
        <v>0</v>
      </c>
      <c r="K322" s="84" t="b">
        <v>0</v>
      </c>
      <c r="L322" s="84" t="b">
        <v>0</v>
      </c>
    </row>
    <row r="323" spans="1:12" ht="15">
      <c r="A323" s="84" t="s">
        <v>3527</v>
      </c>
      <c r="B323" s="84" t="s">
        <v>3515</v>
      </c>
      <c r="C323" s="84">
        <v>2</v>
      </c>
      <c r="D323" s="118">
        <v>0.001202896796876071</v>
      </c>
      <c r="E323" s="118">
        <v>2.5822054517341453</v>
      </c>
      <c r="F323" s="84" t="s">
        <v>3808</v>
      </c>
      <c r="G323" s="84" t="b">
        <v>0</v>
      </c>
      <c r="H323" s="84" t="b">
        <v>0</v>
      </c>
      <c r="I323" s="84" t="b">
        <v>0</v>
      </c>
      <c r="J323" s="84" t="b">
        <v>0</v>
      </c>
      <c r="K323" s="84" t="b">
        <v>0</v>
      </c>
      <c r="L323" s="84" t="b">
        <v>0</v>
      </c>
    </row>
    <row r="324" spans="1:12" ht="15">
      <c r="A324" s="84" t="s">
        <v>3515</v>
      </c>
      <c r="B324" s="84" t="s">
        <v>2883</v>
      </c>
      <c r="C324" s="84">
        <v>2</v>
      </c>
      <c r="D324" s="118">
        <v>0.001202896796876071</v>
      </c>
      <c r="E324" s="118">
        <v>2.2300229336227826</v>
      </c>
      <c r="F324" s="84" t="s">
        <v>3808</v>
      </c>
      <c r="G324" s="84" t="b">
        <v>0</v>
      </c>
      <c r="H324" s="84" t="b">
        <v>0</v>
      </c>
      <c r="I324" s="84" t="b">
        <v>0</v>
      </c>
      <c r="J324" s="84" t="b">
        <v>0</v>
      </c>
      <c r="K324" s="84" t="b">
        <v>0</v>
      </c>
      <c r="L324" s="84" t="b">
        <v>0</v>
      </c>
    </row>
    <row r="325" spans="1:12" ht="15">
      <c r="A325" s="84" t="s">
        <v>3726</v>
      </c>
      <c r="B325" s="84" t="s">
        <v>2886</v>
      </c>
      <c r="C325" s="84">
        <v>2</v>
      </c>
      <c r="D325" s="118">
        <v>0.001389120116185679</v>
      </c>
      <c r="E325" s="118">
        <v>2.78632543439007</v>
      </c>
      <c r="F325" s="84" t="s">
        <v>3808</v>
      </c>
      <c r="G325" s="84" t="b">
        <v>0</v>
      </c>
      <c r="H325" s="84" t="b">
        <v>0</v>
      </c>
      <c r="I325" s="84" t="b">
        <v>0</v>
      </c>
      <c r="J325" s="84" t="b">
        <v>0</v>
      </c>
      <c r="K325" s="84" t="b">
        <v>0</v>
      </c>
      <c r="L325" s="84" t="b">
        <v>0</v>
      </c>
    </row>
    <row r="326" spans="1:12" ht="15">
      <c r="A326" s="84" t="s">
        <v>290</v>
      </c>
      <c r="B326" s="84" t="s">
        <v>3729</v>
      </c>
      <c r="C326" s="84">
        <v>2</v>
      </c>
      <c r="D326" s="118">
        <v>0.001202896796876071</v>
      </c>
      <c r="E326" s="118">
        <v>2.254846517347815</v>
      </c>
      <c r="F326" s="84" t="s">
        <v>3808</v>
      </c>
      <c r="G326" s="84" t="b">
        <v>0</v>
      </c>
      <c r="H326" s="84" t="b">
        <v>0</v>
      </c>
      <c r="I326" s="84" t="b">
        <v>0</v>
      </c>
      <c r="J326" s="84" t="b">
        <v>0</v>
      </c>
      <c r="K326" s="84" t="b">
        <v>0</v>
      </c>
      <c r="L326" s="84" t="b">
        <v>0</v>
      </c>
    </row>
    <row r="327" spans="1:12" ht="15">
      <c r="A327" s="84" t="s">
        <v>3729</v>
      </c>
      <c r="B327" s="84" t="s">
        <v>3469</v>
      </c>
      <c r="C327" s="84">
        <v>2</v>
      </c>
      <c r="D327" s="118">
        <v>0.001202896796876071</v>
      </c>
      <c r="E327" s="118">
        <v>2.640197398711832</v>
      </c>
      <c r="F327" s="84" t="s">
        <v>3808</v>
      </c>
      <c r="G327" s="84" t="b">
        <v>0</v>
      </c>
      <c r="H327" s="84" t="b">
        <v>0</v>
      </c>
      <c r="I327" s="84" t="b">
        <v>0</v>
      </c>
      <c r="J327" s="84" t="b">
        <v>0</v>
      </c>
      <c r="K327" s="84" t="b">
        <v>0</v>
      </c>
      <c r="L327" s="84" t="b">
        <v>0</v>
      </c>
    </row>
    <row r="328" spans="1:12" ht="15">
      <c r="A328" s="84" t="s">
        <v>3469</v>
      </c>
      <c r="B328" s="84" t="s">
        <v>3587</v>
      </c>
      <c r="C328" s="84">
        <v>2</v>
      </c>
      <c r="D328" s="118">
        <v>0.001202896796876071</v>
      </c>
      <c r="E328" s="118">
        <v>2.531052929286764</v>
      </c>
      <c r="F328" s="84" t="s">
        <v>3808</v>
      </c>
      <c r="G328" s="84" t="b">
        <v>0</v>
      </c>
      <c r="H328" s="84" t="b">
        <v>0</v>
      </c>
      <c r="I328" s="84" t="b">
        <v>0</v>
      </c>
      <c r="J328" s="84" t="b">
        <v>0</v>
      </c>
      <c r="K328" s="84" t="b">
        <v>0</v>
      </c>
      <c r="L328" s="84" t="b">
        <v>0</v>
      </c>
    </row>
    <row r="329" spans="1:12" ht="15">
      <c r="A329" s="84" t="s">
        <v>3587</v>
      </c>
      <c r="B329" s="84" t="s">
        <v>3730</v>
      </c>
      <c r="C329" s="84">
        <v>2</v>
      </c>
      <c r="D329" s="118">
        <v>0.001202896796876071</v>
      </c>
      <c r="E329" s="118">
        <v>3.0081741840064264</v>
      </c>
      <c r="F329" s="84" t="s">
        <v>3808</v>
      </c>
      <c r="G329" s="84" t="b">
        <v>0</v>
      </c>
      <c r="H329" s="84" t="b">
        <v>0</v>
      </c>
      <c r="I329" s="84" t="b">
        <v>0</v>
      </c>
      <c r="J329" s="84" t="b">
        <v>0</v>
      </c>
      <c r="K329" s="84" t="b">
        <v>0</v>
      </c>
      <c r="L329" s="84" t="b">
        <v>0</v>
      </c>
    </row>
    <row r="330" spans="1:12" ht="15">
      <c r="A330" s="84" t="s">
        <v>3730</v>
      </c>
      <c r="B330" s="84" t="s">
        <v>3731</v>
      </c>
      <c r="C330" s="84">
        <v>2</v>
      </c>
      <c r="D330" s="118">
        <v>0.001202896796876071</v>
      </c>
      <c r="E330" s="118">
        <v>3.184265443062108</v>
      </c>
      <c r="F330" s="84" t="s">
        <v>3808</v>
      </c>
      <c r="G330" s="84" t="b">
        <v>0</v>
      </c>
      <c r="H330" s="84" t="b">
        <v>0</v>
      </c>
      <c r="I330" s="84" t="b">
        <v>0</v>
      </c>
      <c r="J330" s="84" t="b">
        <v>0</v>
      </c>
      <c r="K330" s="84" t="b">
        <v>0</v>
      </c>
      <c r="L330" s="84" t="b">
        <v>0</v>
      </c>
    </row>
    <row r="331" spans="1:12" ht="15">
      <c r="A331" s="84" t="s">
        <v>3731</v>
      </c>
      <c r="B331" s="84" t="s">
        <v>3588</v>
      </c>
      <c r="C331" s="84">
        <v>2</v>
      </c>
      <c r="D331" s="118">
        <v>0.001202896796876071</v>
      </c>
      <c r="E331" s="118">
        <v>3.0081741840064264</v>
      </c>
      <c r="F331" s="84" t="s">
        <v>3808</v>
      </c>
      <c r="G331" s="84" t="b">
        <v>0</v>
      </c>
      <c r="H331" s="84" t="b">
        <v>0</v>
      </c>
      <c r="I331" s="84" t="b">
        <v>0</v>
      </c>
      <c r="J331" s="84" t="b">
        <v>0</v>
      </c>
      <c r="K331" s="84" t="b">
        <v>0</v>
      </c>
      <c r="L331" s="84" t="b">
        <v>0</v>
      </c>
    </row>
    <row r="332" spans="1:12" ht="15">
      <c r="A332" s="84" t="s">
        <v>3590</v>
      </c>
      <c r="B332" s="84" t="s">
        <v>3732</v>
      </c>
      <c r="C332" s="84">
        <v>2</v>
      </c>
      <c r="D332" s="118">
        <v>0.001202896796876071</v>
      </c>
      <c r="E332" s="118">
        <v>3.0081741840064264</v>
      </c>
      <c r="F332" s="84" t="s">
        <v>3808</v>
      </c>
      <c r="G332" s="84" t="b">
        <v>0</v>
      </c>
      <c r="H332" s="84" t="b">
        <v>0</v>
      </c>
      <c r="I332" s="84" t="b">
        <v>0</v>
      </c>
      <c r="J332" s="84" t="b">
        <v>0</v>
      </c>
      <c r="K332" s="84" t="b">
        <v>0</v>
      </c>
      <c r="L332" s="84" t="b">
        <v>0</v>
      </c>
    </row>
    <row r="333" spans="1:12" ht="15">
      <c r="A333" s="84" t="s">
        <v>3732</v>
      </c>
      <c r="B333" s="84" t="s">
        <v>3733</v>
      </c>
      <c r="C333" s="84">
        <v>2</v>
      </c>
      <c r="D333" s="118">
        <v>0.001202896796876071</v>
      </c>
      <c r="E333" s="118">
        <v>3.184265443062108</v>
      </c>
      <c r="F333" s="84" t="s">
        <v>3808</v>
      </c>
      <c r="G333" s="84" t="b">
        <v>0</v>
      </c>
      <c r="H333" s="84" t="b">
        <v>0</v>
      </c>
      <c r="I333" s="84" t="b">
        <v>0</v>
      </c>
      <c r="J333" s="84" t="b">
        <v>0</v>
      </c>
      <c r="K333" s="84" t="b">
        <v>0</v>
      </c>
      <c r="L333" s="84" t="b">
        <v>0</v>
      </c>
    </row>
    <row r="334" spans="1:12" ht="15">
      <c r="A334" s="84" t="s">
        <v>3733</v>
      </c>
      <c r="B334" s="84" t="s">
        <v>334</v>
      </c>
      <c r="C334" s="84">
        <v>2</v>
      </c>
      <c r="D334" s="118">
        <v>0.001202896796876071</v>
      </c>
      <c r="E334" s="118">
        <v>1.7294205830535974</v>
      </c>
      <c r="F334" s="84" t="s">
        <v>3808</v>
      </c>
      <c r="G334" s="84" t="b">
        <v>0</v>
      </c>
      <c r="H334" s="84" t="b">
        <v>0</v>
      </c>
      <c r="I334" s="84" t="b">
        <v>0</v>
      </c>
      <c r="J334" s="84" t="b">
        <v>0</v>
      </c>
      <c r="K334" s="84" t="b">
        <v>0</v>
      </c>
      <c r="L334" s="84" t="b">
        <v>0</v>
      </c>
    </row>
    <row r="335" spans="1:12" ht="15">
      <c r="A335" s="84" t="s">
        <v>367</v>
      </c>
      <c r="B335" s="84" t="s">
        <v>3734</v>
      </c>
      <c r="C335" s="84">
        <v>2</v>
      </c>
      <c r="D335" s="118">
        <v>0.001202896796876071</v>
      </c>
      <c r="E335" s="118">
        <v>2.8832354473981265</v>
      </c>
      <c r="F335" s="84" t="s">
        <v>3808</v>
      </c>
      <c r="G335" s="84" t="b">
        <v>0</v>
      </c>
      <c r="H335" s="84" t="b">
        <v>0</v>
      </c>
      <c r="I335" s="84" t="b">
        <v>0</v>
      </c>
      <c r="J335" s="84" t="b">
        <v>0</v>
      </c>
      <c r="K335" s="84" t="b">
        <v>0</v>
      </c>
      <c r="L335" s="84" t="b">
        <v>0</v>
      </c>
    </row>
    <row r="336" spans="1:12" ht="15">
      <c r="A336" s="84" t="s">
        <v>3737</v>
      </c>
      <c r="B336" s="84" t="s">
        <v>3485</v>
      </c>
      <c r="C336" s="84">
        <v>2</v>
      </c>
      <c r="D336" s="118">
        <v>0.001202896796876071</v>
      </c>
      <c r="E336" s="118">
        <v>2.78632543439007</v>
      </c>
      <c r="F336" s="84" t="s">
        <v>3808</v>
      </c>
      <c r="G336" s="84" t="b">
        <v>0</v>
      </c>
      <c r="H336" s="84" t="b">
        <v>0</v>
      </c>
      <c r="I336" s="84" t="b">
        <v>0</v>
      </c>
      <c r="J336" s="84" t="b">
        <v>1</v>
      </c>
      <c r="K336" s="84" t="b">
        <v>0</v>
      </c>
      <c r="L336" s="84" t="b">
        <v>0</v>
      </c>
    </row>
    <row r="337" spans="1:12" ht="15">
      <c r="A337" s="84" t="s">
        <v>264</v>
      </c>
      <c r="B337" s="84" t="s">
        <v>3592</v>
      </c>
      <c r="C337" s="84">
        <v>2</v>
      </c>
      <c r="D337" s="118">
        <v>0.001202896796876071</v>
      </c>
      <c r="E337" s="118">
        <v>3.0081741840064264</v>
      </c>
      <c r="F337" s="84" t="s">
        <v>3808</v>
      </c>
      <c r="G337" s="84" t="b">
        <v>0</v>
      </c>
      <c r="H337" s="84" t="b">
        <v>0</v>
      </c>
      <c r="I337" s="84" t="b">
        <v>0</v>
      </c>
      <c r="J337" s="84" t="b">
        <v>0</v>
      </c>
      <c r="K337" s="84" t="b">
        <v>0</v>
      </c>
      <c r="L337" s="84" t="b">
        <v>0</v>
      </c>
    </row>
    <row r="338" spans="1:12" ht="15">
      <c r="A338" s="84" t="s">
        <v>3592</v>
      </c>
      <c r="B338" s="84" t="s">
        <v>3529</v>
      </c>
      <c r="C338" s="84">
        <v>2</v>
      </c>
      <c r="D338" s="118">
        <v>0.001202896796876071</v>
      </c>
      <c r="E338" s="118">
        <v>2.707144188342445</v>
      </c>
      <c r="F338" s="84" t="s">
        <v>3808</v>
      </c>
      <c r="G338" s="84" t="b">
        <v>0</v>
      </c>
      <c r="H338" s="84" t="b">
        <v>0</v>
      </c>
      <c r="I338" s="84" t="b">
        <v>0</v>
      </c>
      <c r="J338" s="84" t="b">
        <v>0</v>
      </c>
      <c r="K338" s="84" t="b">
        <v>0</v>
      </c>
      <c r="L338" s="84" t="b">
        <v>0</v>
      </c>
    </row>
    <row r="339" spans="1:12" ht="15">
      <c r="A339" s="84" t="s">
        <v>3529</v>
      </c>
      <c r="B339" s="84" t="s">
        <v>3738</v>
      </c>
      <c r="C339" s="84">
        <v>2</v>
      </c>
      <c r="D339" s="118">
        <v>0.001202896796876071</v>
      </c>
      <c r="E339" s="118">
        <v>2.8832354473981265</v>
      </c>
      <c r="F339" s="84" t="s">
        <v>3808</v>
      </c>
      <c r="G339" s="84" t="b">
        <v>0</v>
      </c>
      <c r="H339" s="84" t="b">
        <v>0</v>
      </c>
      <c r="I339" s="84" t="b">
        <v>0</v>
      </c>
      <c r="J339" s="84" t="b">
        <v>0</v>
      </c>
      <c r="K339" s="84" t="b">
        <v>0</v>
      </c>
      <c r="L339" s="84" t="b">
        <v>0</v>
      </c>
    </row>
    <row r="340" spans="1:12" ht="15">
      <c r="A340" s="84" t="s">
        <v>3738</v>
      </c>
      <c r="B340" s="84" t="s">
        <v>3593</v>
      </c>
      <c r="C340" s="84">
        <v>2</v>
      </c>
      <c r="D340" s="118">
        <v>0.001202896796876071</v>
      </c>
      <c r="E340" s="118">
        <v>3.0081741840064264</v>
      </c>
      <c r="F340" s="84" t="s">
        <v>3808</v>
      </c>
      <c r="G340" s="84" t="b">
        <v>0</v>
      </c>
      <c r="H340" s="84" t="b">
        <v>0</v>
      </c>
      <c r="I340" s="84" t="b">
        <v>0</v>
      </c>
      <c r="J340" s="84" t="b">
        <v>1</v>
      </c>
      <c r="K340" s="84" t="b">
        <v>0</v>
      </c>
      <c r="L340" s="84" t="b">
        <v>0</v>
      </c>
    </row>
    <row r="341" spans="1:12" ht="15">
      <c r="A341" s="84" t="s">
        <v>3593</v>
      </c>
      <c r="B341" s="84" t="s">
        <v>3739</v>
      </c>
      <c r="C341" s="84">
        <v>2</v>
      </c>
      <c r="D341" s="118">
        <v>0.001202896796876071</v>
      </c>
      <c r="E341" s="118">
        <v>3.0081741840064264</v>
      </c>
      <c r="F341" s="84" t="s">
        <v>3808</v>
      </c>
      <c r="G341" s="84" t="b">
        <v>1</v>
      </c>
      <c r="H341" s="84" t="b">
        <v>0</v>
      </c>
      <c r="I341" s="84" t="b">
        <v>0</v>
      </c>
      <c r="J341" s="84" t="b">
        <v>0</v>
      </c>
      <c r="K341" s="84" t="b">
        <v>0</v>
      </c>
      <c r="L341" s="84" t="b">
        <v>0</v>
      </c>
    </row>
    <row r="342" spans="1:12" ht="15">
      <c r="A342" s="84" t="s">
        <v>3739</v>
      </c>
      <c r="B342" s="84" t="s">
        <v>3740</v>
      </c>
      <c r="C342" s="84">
        <v>2</v>
      </c>
      <c r="D342" s="118">
        <v>0.001202896796876071</v>
      </c>
      <c r="E342" s="118">
        <v>3.184265443062108</v>
      </c>
      <c r="F342" s="84" t="s">
        <v>3808</v>
      </c>
      <c r="G342" s="84" t="b">
        <v>0</v>
      </c>
      <c r="H342" s="84" t="b">
        <v>0</v>
      </c>
      <c r="I342" s="84" t="b">
        <v>0</v>
      </c>
      <c r="J342" s="84" t="b">
        <v>1</v>
      </c>
      <c r="K342" s="84" t="b">
        <v>0</v>
      </c>
      <c r="L342" s="84" t="b">
        <v>0</v>
      </c>
    </row>
    <row r="343" spans="1:12" ht="15">
      <c r="A343" s="84" t="s">
        <v>3740</v>
      </c>
      <c r="B343" s="84" t="s">
        <v>3741</v>
      </c>
      <c r="C343" s="84">
        <v>2</v>
      </c>
      <c r="D343" s="118">
        <v>0.001202896796876071</v>
      </c>
      <c r="E343" s="118">
        <v>3.184265443062108</v>
      </c>
      <c r="F343" s="84" t="s">
        <v>3808</v>
      </c>
      <c r="G343" s="84" t="b">
        <v>1</v>
      </c>
      <c r="H343" s="84" t="b">
        <v>0</v>
      </c>
      <c r="I343" s="84" t="b">
        <v>0</v>
      </c>
      <c r="J343" s="84" t="b">
        <v>0</v>
      </c>
      <c r="K343" s="84" t="b">
        <v>0</v>
      </c>
      <c r="L343" s="84" t="b">
        <v>0</v>
      </c>
    </row>
    <row r="344" spans="1:12" ht="15">
      <c r="A344" s="84" t="s">
        <v>3741</v>
      </c>
      <c r="B344" s="84" t="s">
        <v>3492</v>
      </c>
      <c r="C344" s="84">
        <v>2</v>
      </c>
      <c r="D344" s="118">
        <v>0.001202896796876071</v>
      </c>
      <c r="E344" s="118">
        <v>2.78632543439007</v>
      </c>
      <c r="F344" s="84" t="s">
        <v>3808</v>
      </c>
      <c r="G344" s="84" t="b">
        <v>0</v>
      </c>
      <c r="H344" s="84" t="b">
        <v>0</v>
      </c>
      <c r="I344" s="84" t="b">
        <v>0</v>
      </c>
      <c r="J344" s="84" t="b">
        <v>1</v>
      </c>
      <c r="K344" s="84" t="b">
        <v>0</v>
      </c>
      <c r="L344" s="84" t="b">
        <v>0</v>
      </c>
    </row>
    <row r="345" spans="1:12" ht="15">
      <c r="A345" s="84" t="s">
        <v>3492</v>
      </c>
      <c r="B345" s="84" t="s">
        <v>3742</v>
      </c>
      <c r="C345" s="84">
        <v>2</v>
      </c>
      <c r="D345" s="118">
        <v>0.001202896796876071</v>
      </c>
      <c r="E345" s="118">
        <v>2.8832354473981265</v>
      </c>
      <c r="F345" s="84" t="s">
        <v>3808</v>
      </c>
      <c r="G345" s="84" t="b">
        <v>1</v>
      </c>
      <c r="H345" s="84" t="b">
        <v>0</v>
      </c>
      <c r="I345" s="84" t="b">
        <v>0</v>
      </c>
      <c r="J345" s="84" t="b">
        <v>0</v>
      </c>
      <c r="K345" s="84" t="b">
        <v>0</v>
      </c>
      <c r="L345" s="84" t="b">
        <v>0</v>
      </c>
    </row>
    <row r="346" spans="1:12" ht="15">
      <c r="A346" s="84" t="s">
        <v>3742</v>
      </c>
      <c r="B346" s="84" t="s">
        <v>2887</v>
      </c>
      <c r="C346" s="84">
        <v>2</v>
      </c>
      <c r="D346" s="118">
        <v>0.001202896796876071</v>
      </c>
      <c r="E346" s="118">
        <v>2.707144188342445</v>
      </c>
      <c r="F346" s="84" t="s">
        <v>3808</v>
      </c>
      <c r="G346" s="84" t="b">
        <v>0</v>
      </c>
      <c r="H346" s="84" t="b">
        <v>0</v>
      </c>
      <c r="I346" s="84" t="b">
        <v>0</v>
      </c>
      <c r="J346" s="84" t="b">
        <v>0</v>
      </c>
      <c r="K346" s="84" t="b">
        <v>0</v>
      </c>
      <c r="L346" s="84" t="b">
        <v>0</v>
      </c>
    </row>
    <row r="347" spans="1:12" ht="15">
      <c r="A347" s="84" t="s">
        <v>2887</v>
      </c>
      <c r="B347" s="84" t="s">
        <v>3591</v>
      </c>
      <c r="C347" s="84">
        <v>2</v>
      </c>
      <c r="D347" s="118">
        <v>0.001202896796876071</v>
      </c>
      <c r="E347" s="118">
        <v>2.610234175334389</v>
      </c>
      <c r="F347" s="84" t="s">
        <v>3808</v>
      </c>
      <c r="G347" s="84" t="b">
        <v>0</v>
      </c>
      <c r="H347" s="84" t="b">
        <v>0</v>
      </c>
      <c r="I347" s="84" t="b">
        <v>0</v>
      </c>
      <c r="J347" s="84" t="b">
        <v>0</v>
      </c>
      <c r="K347" s="84" t="b">
        <v>0</v>
      </c>
      <c r="L347" s="84" t="b">
        <v>0</v>
      </c>
    </row>
    <row r="348" spans="1:12" ht="15">
      <c r="A348" s="84" t="s">
        <v>3750</v>
      </c>
      <c r="B348" s="84" t="s">
        <v>3751</v>
      </c>
      <c r="C348" s="84">
        <v>2</v>
      </c>
      <c r="D348" s="118">
        <v>0.001202896796876071</v>
      </c>
      <c r="E348" s="118">
        <v>3.184265443062108</v>
      </c>
      <c r="F348" s="84" t="s">
        <v>3808</v>
      </c>
      <c r="G348" s="84" t="b">
        <v>0</v>
      </c>
      <c r="H348" s="84" t="b">
        <v>0</v>
      </c>
      <c r="I348" s="84" t="b">
        <v>0</v>
      </c>
      <c r="J348" s="84" t="b">
        <v>0</v>
      </c>
      <c r="K348" s="84" t="b">
        <v>0</v>
      </c>
      <c r="L348" s="84" t="b">
        <v>0</v>
      </c>
    </row>
    <row r="349" spans="1:12" ht="15">
      <c r="A349" s="84" t="s">
        <v>271</v>
      </c>
      <c r="B349" s="84" t="s">
        <v>3596</v>
      </c>
      <c r="C349" s="84">
        <v>2</v>
      </c>
      <c r="D349" s="118">
        <v>0.001202896796876071</v>
      </c>
      <c r="E349" s="118">
        <v>2.184265443062108</v>
      </c>
      <c r="F349" s="84" t="s">
        <v>3808</v>
      </c>
      <c r="G349" s="84" t="b">
        <v>0</v>
      </c>
      <c r="H349" s="84" t="b">
        <v>0</v>
      </c>
      <c r="I349" s="84" t="b">
        <v>0</v>
      </c>
      <c r="J349" s="84" t="b">
        <v>0</v>
      </c>
      <c r="K349" s="84" t="b">
        <v>0</v>
      </c>
      <c r="L349" s="84" t="b">
        <v>0</v>
      </c>
    </row>
    <row r="350" spans="1:12" ht="15">
      <c r="A350" s="84" t="s">
        <v>332</v>
      </c>
      <c r="B350" s="84" t="s">
        <v>358</v>
      </c>
      <c r="C350" s="84">
        <v>2</v>
      </c>
      <c r="D350" s="118">
        <v>0.001202896796876071</v>
      </c>
      <c r="E350" s="118">
        <v>1.110547092715985</v>
      </c>
      <c r="F350" s="84" t="s">
        <v>3808</v>
      </c>
      <c r="G350" s="84" t="b">
        <v>0</v>
      </c>
      <c r="H350" s="84" t="b">
        <v>0</v>
      </c>
      <c r="I350" s="84" t="b">
        <v>0</v>
      </c>
      <c r="J350" s="84" t="b">
        <v>0</v>
      </c>
      <c r="K350" s="84" t="b">
        <v>0</v>
      </c>
      <c r="L350" s="84" t="b">
        <v>0</v>
      </c>
    </row>
    <row r="351" spans="1:12" ht="15">
      <c r="A351" s="84" t="s">
        <v>2961</v>
      </c>
      <c r="B351" s="84" t="s">
        <v>2961</v>
      </c>
      <c r="C351" s="84">
        <v>2</v>
      </c>
      <c r="D351" s="118">
        <v>0.001202896796876071</v>
      </c>
      <c r="E351" s="118">
        <v>2.707144188342445</v>
      </c>
      <c r="F351" s="84" t="s">
        <v>3808</v>
      </c>
      <c r="G351" s="84" t="b">
        <v>0</v>
      </c>
      <c r="H351" s="84" t="b">
        <v>0</v>
      </c>
      <c r="I351" s="84" t="b">
        <v>0</v>
      </c>
      <c r="J351" s="84" t="b">
        <v>0</v>
      </c>
      <c r="K351" s="84" t="b">
        <v>0</v>
      </c>
      <c r="L351" s="84" t="b">
        <v>0</v>
      </c>
    </row>
    <row r="352" spans="1:12" ht="15">
      <c r="A352" s="84" t="s">
        <v>3538</v>
      </c>
      <c r="B352" s="84" t="s">
        <v>3586</v>
      </c>
      <c r="C352" s="84">
        <v>2</v>
      </c>
      <c r="D352" s="118">
        <v>0.001202896796876071</v>
      </c>
      <c r="E352" s="118">
        <v>2.832082924950745</v>
      </c>
      <c r="F352" s="84" t="s">
        <v>3808</v>
      </c>
      <c r="G352" s="84" t="b">
        <v>0</v>
      </c>
      <c r="H352" s="84" t="b">
        <v>0</v>
      </c>
      <c r="I352" s="84" t="b">
        <v>0</v>
      </c>
      <c r="J352" s="84" t="b">
        <v>0</v>
      </c>
      <c r="K352" s="84" t="b">
        <v>0</v>
      </c>
      <c r="L352" s="84" t="b">
        <v>0</v>
      </c>
    </row>
    <row r="353" spans="1:12" ht="15">
      <c r="A353" s="84" t="s">
        <v>2882</v>
      </c>
      <c r="B353" s="84" t="s">
        <v>3608</v>
      </c>
      <c r="C353" s="84">
        <v>2</v>
      </c>
      <c r="D353" s="118">
        <v>0.001202896796876071</v>
      </c>
      <c r="E353" s="118">
        <v>1.9667814988482013</v>
      </c>
      <c r="F353" s="84" t="s">
        <v>3808</v>
      </c>
      <c r="G353" s="84" t="b">
        <v>0</v>
      </c>
      <c r="H353" s="84" t="b">
        <v>0</v>
      </c>
      <c r="I353" s="84" t="b">
        <v>0</v>
      </c>
      <c r="J353" s="84" t="b">
        <v>0</v>
      </c>
      <c r="K353" s="84" t="b">
        <v>0</v>
      </c>
      <c r="L353" s="84" t="b">
        <v>0</v>
      </c>
    </row>
    <row r="354" spans="1:12" ht="15">
      <c r="A354" s="84" t="s">
        <v>3608</v>
      </c>
      <c r="B354" s="84" t="s">
        <v>3764</v>
      </c>
      <c r="C354" s="84">
        <v>2</v>
      </c>
      <c r="D354" s="118">
        <v>0.001202896796876071</v>
      </c>
      <c r="E354" s="118">
        <v>3.0081741840064264</v>
      </c>
      <c r="F354" s="84" t="s">
        <v>3808</v>
      </c>
      <c r="G354" s="84" t="b">
        <v>0</v>
      </c>
      <c r="H354" s="84" t="b">
        <v>0</v>
      </c>
      <c r="I354" s="84" t="b">
        <v>0</v>
      </c>
      <c r="J354" s="84" t="b">
        <v>0</v>
      </c>
      <c r="K354" s="84" t="b">
        <v>0</v>
      </c>
      <c r="L354" s="84" t="b">
        <v>0</v>
      </c>
    </row>
    <row r="355" spans="1:12" ht="15">
      <c r="A355" s="84" t="s">
        <v>3764</v>
      </c>
      <c r="B355" s="84" t="s">
        <v>3598</v>
      </c>
      <c r="C355" s="84">
        <v>2</v>
      </c>
      <c r="D355" s="118">
        <v>0.001202896796876071</v>
      </c>
      <c r="E355" s="118">
        <v>3.0081741840064264</v>
      </c>
      <c r="F355" s="84" t="s">
        <v>3808</v>
      </c>
      <c r="G355" s="84" t="b">
        <v>0</v>
      </c>
      <c r="H355" s="84" t="b">
        <v>0</v>
      </c>
      <c r="I355" s="84" t="b">
        <v>0</v>
      </c>
      <c r="J355" s="84" t="b">
        <v>0</v>
      </c>
      <c r="K355" s="84" t="b">
        <v>0</v>
      </c>
      <c r="L355" s="84" t="b">
        <v>0</v>
      </c>
    </row>
    <row r="356" spans="1:12" ht="15">
      <c r="A356" s="84" t="s">
        <v>3599</v>
      </c>
      <c r="B356" s="84" t="s">
        <v>2883</v>
      </c>
      <c r="C356" s="84">
        <v>2</v>
      </c>
      <c r="D356" s="118">
        <v>0.001202896796876071</v>
      </c>
      <c r="E356" s="118">
        <v>2.354961670231083</v>
      </c>
      <c r="F356" s="84" t="s">
        <v>3808</v>
      </c>
      <c r="G356" s="84" t="b">
        <v>0</v>
      </c>
      <c r="H356" s="84" t="b">
        <v>0</v>
      </c>
      <c r="I356" s="84" t="b">
        <v>0</v>
      </c>
      <c r="J356" s="84" t="b">
        <v>0</v>
      </c>
      <c r="K356" s="84" t="b">
        <v>0</v>
      </c>
      <c r="L356" s="84" t="b">
        <v>0</v>
      </c>
    </row>
    <row r="357" spans="1:12" ht="15">
      <c r="A357" s="84" t="s">
        <v>2884</v>
      </c>
      <c r="B357" s="84" t="s">
        <v>3600</v>
      </c>
      <c r="C357" s="84">
        <v>2</v>
      </c>
      <c r="D357" s="118">
        <v>0.001202896796876071</v>
      </c>
      <c r="E357" s="118">
        <v>2.4641061396561508</v>
      </c>
      <c r="F357" s="84" t="s">
        <v>3808</v>
      </c>
      <c r="G357" s="84" t="b">
        <v>0</v>
      </c>
      <c r="H357" s="84" t="b">
        <v>0</v>
      </c>
      <c r="I357" s="84" t="b">
        <v>0</v>
      </c>
      <c r="J357" s="84" t="b">
        <v>0</v>
      </c>
      <c r="K357" s="84" t="b">
        <v>0</v>
      </c>
      <c r="L357" s="84" t="b">
        <v>0</v>
      </c>
    </row>
    <row r="358" spans="1:12" ht="15">
      <c r="A358" s="84" t="s">
        <v>3601</v>
      </c>
      <c r="B358" s="84" t="s">
        <v>2929</v>
      </c>
      <c r="C358" s="84">
        <v>2</v>
      </c>
      <c r="D358" s="118">
        <v>0.001202896796876071</v>
      </c>
      <c r="E358" s="118">
        <v>2.406114192678464</v>
      </c>
      <c r="F358" s="84" t="s">
        <v>3808</v>
      </c>
      <c r="G358" s="84" t="b">
        <v>0</v>
      </c>
      <c r="H358" s="84" t="b">
        <v>0</v>
      </c>
      <c r="I358" s="84" t="b">
        <v>0</v>
      </c>
      <c r="J358" s="84" t="b">
        <v>0</v>
      </c>
      <c r="K358" s="84" t="b">
        <v>0</v>
      </c>
      <c r="L358" s="84" t="b">
        <v>0</v>
      </c>
    </row>
    <row r="359" spans="1:12" ht="15">
      <c r="A359" s="84" t="s">
        <v>2929</v>
      </c>
      <c r="B359" s="84" t="s">
        <v>3765</v>
      </c>
      <c r="C359" s="84">
        <v>2</v>
      </c>
      <c r="D359" s="118">
        <v>0.001202896796876071</v>
      </c>
      <c r="E359" s="118">
        <v>2.5822054517341453</v>
      </c>
      <c r="F359" s="84" t="s">
        <v>3808</v>
      </c>
      <c r="G359" s="84" t="b">
        <v>0</v>
      </c>
      <c r="H359" s="84" t="b">
        <v>0</v>
      </c>
      <c r="I359" s="84" t="b">
        <v>0</v>
      </c>
      <c r="J359" s="84" t="b">
        <v>0</v>
      </c>
      <c r="K359" s="84" t="b">
        <v>0</v>
      </c>
      <c r="L359" s="84" t="b">
        <v>0</v>
      </c>
    </row>
    <row r="360" spans="1:12" ht="15">
      <c r="A360" s="84" t="s">
        <v>3765</v>
      </c>
      <c r="B360" s="84" t="s">
        <v>3766</v>
      </c>
      <c r="C360" s="84">
        <v>2</v>
      </c>
      <c r="D360" s="118">
        <v>0.001202896796876071</v>
      </c>
      <c r="E360" s="118">
        <v>3.184265443062108</v>
      </c>
      <c r="F360" s="84" t="s">
        <v>3808</v>
      </c>
      <c r="G360" s="84" t="b">
        <v>0</v>
      </c>
      <c r="H360" s="84" t="b">
        <v>0</v>
      </c>
      <c r="I360" s="84" t="b">
        <v>0</v>
      </c>
      <c r="J360" s="84" t="b">
        <v>0</v>
      </c>
      <c r="K360" s="84" t="b">
        <v>0</v>
      </c>
      <c r="L360" s="84" t="b">
        <v>0</v>
      </c>
    </row>
    <row r="361" spans="1:12" ht="15">
      <c r="A361" s="84" t="s">
        <v>2902</v>
      </c>
      <c r="B361" s="84" t="s">
        <v>2903</v>
      </c>
      <c r="C361" s="84">
        <v>2</v>
      </c>
      <c r="D361" s="118">
        <v>0.001202896796876071</v>
      </c>
      <c r="E361" s="118">
        <v>2.8832354473981265</v>
      </c>
      <c r="F361" s="84" t="s">
        <v>3808</v>
      </c>
      <c r="G361" s="84" t="b">
        <v>0</v>
      </c>
      <c r="H361" s="84" t="b">
        <v>0</v>
      </c>
      <c r="I361" s="84" t="b">
        <v>0</v>
      </c>
      <c r="J361" s="84" t="b">
        <v>0</v>
      </c>
      <c r="K361" s="84" t="b">
        <v>0</v>
      </c>
      <c r="L361" s="84" t="b">
        <v>0</v>
      </c>
    </row>
    <row r="362" spans="1:12" ht="15">
      <c r="A362" s="84" t="s">
        <v>2903</v>
      </c>
      <c r="B362" s="84" t="s">
        <v>2904</v>
      </c>
      <c r="C362" s="84">
        <v>2</v>
      </c>
      <c r="D362" s="118">
        <v>0.001202896796876071</v>
      </c>
      <c r="E362" s="118">
        <v>2.0381374073838696</v>
      </c>
      <c r="F362" s="84" t="s">
        <v>3808</v>
      </c>
      <c r="G362" s="84" t="b">
        <v>0</v>
      </c>
      <c r="H362" s="84" t="b">
        <v>0</v>
      </c>
      <c r="I362" s="84" t="b">
        <v>0</v>
      </c>
      <c r="J362" s="84" t="b">
        <v>0</v>
      </c>
      <c r="K362" s="84" t="b">
        <v>0</v>
      </c>
      <c r="L362" s="84" t="b">
        <v>0</v>
      </c>
    </row>
    <row r="363" spans="1:12" ht="15">
      <c r="A363" s="84" t="s">
        <v>2904</v>
      </c>
      <c r="B363" s="84" t="s">
        <v>2873</v>
      </c>
      <c r="C363" s="84">
        <v>2</v>
      </c>
      <c r="D363" s="118">
        <v>0.001202896796876071</v>
      </c>
      <c r="E363" s="118">
        <v>1.3849248936085259</v>
      </c>
      <c r="F363" s="84" t="s">
        <v>3808</v>
      </c>
      <c r="G363" s="84" t="b">
        <v>0</v>
      </c>
      <c r="H363" s="84" t="b">
        <v>0</v>
      </c>
      <c r="I363" s="84" t="b">
        <v>0</v>
      </c>
      <c r="J363" s="84" t="b">
        <v>0</v>
      </c>
      <c r="K363" s="84" t="b">
        <v>0</v>
      </c>
      <c r="L363" s="84" t="b">
        <v>0</v>
      </c>
    </row>
    <row r="364" spans="1:12" ht="15">
      <c r="A364" s="84" t="s">
        <v>2873</v>
      </c>
      <c r="B364" s="84" t="s">
        <v>3770</v>
      </c>
      <c r="C364" s="84">
        <v>2</v>
      </c>
      <c r="D364" s="118">
        <v>0.001202896796876071</v>
      </c>
      <c r="E364" s="118">
        <v>2.2300229336227826</v>
      </c>
      <c r="F364" s="84" t="s">
        <v>3808</v>
      </c>
      <c r="G364" s="84" t="b">
        <v>0</v>
      </c>
      <c r="H364" s="84" t="b">
        <v>0</v>
      </c>
      <c r="I364" s="84" t="b">
        <v>0</v>
      </c>
      <c r="J364" s="84" t="b">
        <v>0</v>
      </c>
      <c r="K364" s="84" t="b">
        <v>0</v>
      </c>
      <c r="L364" s="84" t="b">
        <v>0</v>
      </c>
    </row>
    <row r="365" spans="1:12" ht="15">
      <c r="A365" s="84" t="s">
        <v>3770</v>
      </c>
      <c r="B365" s="84" t="s">
        <v>3771</v>
      </c>
      <c r="C365" s="84">
        <v>2</v>
      </c>
      <c r="D365" s="118">
        <v>0.001202896796876071</v>
      </c>
      <c r="E365" s="118">
        <v>3.184265443062108</v>
      </c>
      <c r="F365" s="84" t="s">
        <v>3808</v>
      </c>
      <c r="G365" s="84" t="b">
        <v>0</v>
      </c>
      <c r="H365" s="84" t="b">
        <v>0</v>
      </c>
      <c r="I365" s="84" t="b">
        <v>0</v>
      </c>
      <c r="J365" s="84" t="b">
        <v>0</v>
      </c>
      <c r="K365" s="84" t="b">
        <v>0</v>
      </c>
      <c r="L365" s="84" t="b">
        <v>0</v>
      </c>
    </row>
    <row r="366" spans="1:12" ht="15">
      <c r="A366" s="84" t="s">
        <v>3771</v>
      </c>
      <c r="B366" s="84" t="s">
        <v>3772</v>
      </c>
      <c r="C366" s="84">
        <v>2</v>
      </c>
      <c r="D366" s="118">
        <v>0.001202896796876071</v>
      </c>
      <c r="E366" s="118">
        <v>3.184265443062108</v>
      </c>
      <c r="F366" s="84" t="s">
        <v>3808</v>
      </c>
      <c r="G366" s="84" t="b">
        <v>0</v>
      </c>
      <c r="H366" s="84" t="b">
        <v>0</v>
      </c>
      <c r="I366" s="84" t="b">
        <v>0</v>
      </c>
      <c r="J366" s="84" t="b">
        <v>0</v>
      </c>
      <c r="K366" s="84" t="b">
        <v>0</v>
      </c>
      <c r="L366" s="84" t="b">
        <v>0</v>
      </c>
    </row>
    <row r="367" spans="1:12" ht="15">
      <c r="A367" s="84" t="s">
        <v>3772</v>
      </c>
      <c r="B367" s="84" t="s">
        <v>3773</v>
      </c>
      <c r="C367" s="84">
        <v>2</v>
      </c>
      <c r="D367" s="118">
        <v>0.001202896796876071</v>
      </c>
      <c r="E367" s="118">
        <v>3.184265443062108</v>
      </c>
      <c r="F367" s="84" t="s">
        <v>3808</v>
      </c>
      <c r="G367" s="84" t="b">
        <v>0</v>
      </c>
      <c r="H367" s="84" t="b">
        <v>0</v>
      </c>
      <c r="I367" s="84" t="b">
        <v>0</v>
      </c>
      <c r="J367" s="84" t="b">
        <v>0</v>
      </c>
      <c r="K367" s="84" t="b">
        <v>1</v>
      </c>
      <c r="L367" s="84" t="b">
        <v>0</v>
      </c>
    </row>
    <row r="368" spans="1:12" ht="15">
      <c r="A368" s="84" t="s">
        <v>3773</v>
      </c>
      <c r="B368" s="84" t="s">
        <v>332</v>
      </c>
      <c r="C368" s="84">
        <v>2</v>
      </c>
      <c r="D368" s="118">
        <v>0.001202896796876071</v>
      </c>
      <c r="E368" s="118">
        <v>1.2977747178896257</v>
      </c>
      <c r="F368" s="84" t="s">
        <v>3808</v>
      </c>
      <c r="G368" s="84" t="b">
        <v>0</v>
      </c>
      <c r="H368" s="84" t="b">
        <v>1</v>
      </c>
      <c r="I368" s="84" t="b">
        <v>0</v>
      </c>
      <c r="J368" s="84" t="b">
        <v>0</v>
      </c>
      <c r="K368" s="84" t="b">
        <v>0</v>
      </c>
      <c r="L368" s="84" t="b">
        <v>0</v>
      </c>
    </row>
    <row r="369" spans="1:12" ht="15">
      <c r="A369" s="84" t="s">
        <v>2890</v>
      </c>
      <c r="B369" s="84" t="s">
        <v>2891</v>
      </c>
      <c r="C369" s="84">
        <v>2</v>
      </c>
      <c r="D369" s="118">
        <v>0.001389120116185679</v>
      </c>
      <c r="E369" s="118">
        <v>1.8778404155114203</v>
      </c>
      <c r="F369" s="84" t="s">
        <v>3808</v>
      </c>
      <c r="G369" s="84" t="b">
        <v>0</v>
      </c>
      <c r="H369" s="84" t="b">
        <v>0</v>
      </c>
      <c r="I369" s="84" t="b">
        <v>0</v>
      </c>
      <c r="J369" s="84" t="b">
        <v>0</v>
      </c>
      <c r="K369" s="84" t="b">
        <v>0</v>
      </c>
      <c r="L369" s="84" t="b">
        <v>0</v>
      </c>
    </row>
    <row r="370" spans="1:12" ht="15">
      <c r="A370" s="84" t="s">
        <v>2892</v>
      </c>
      <c r="B370" s="84" t="s">
        <v>2890</v>
      </c>
      <c r="C370" s="84">
        <v>2</v>
      </c>
      <c r="D370" s="118">
        <v>0.001389120116185679</v>
      </c>
      <c r="E370" s="118">
        <v>1.9869848849364882</v>
      </c>
      <c r="F370" s="84" t="s">
        <v>3808</v>
      </c>
      <c r="G370" s="84" t="b">
        <v>0</v>
      </c>
      <c r="H370" s="84" t="b">
        <v>0</v>
      </c>
      <c r="I370" s="84" t="b">
        <v>0</v>
      </c>
      <c r="J370" s="84" t="b">
        <v>0</v>
      </c>
      <c r="K370" s="84" t="b">
        <v>0</v>
      </c>
      <c r="L370" s="84" t="b">
        <v>0</v>
      </c>
    </row>
    <row r="371" spans="1:12" ht="15">
      <c r="A371" s="84" t="s">
        <v>2892</v>
      </c>
      <c r="B371" s="84" t="s">
        <v>2892</v>
      </c>
      <c r="C371" s="84">
        <v>2</v>
      </c>
      <c r="D371" s="118">
        <v>0.001389120116185679</v>
      </c>
      <c r="E371" s="118">
        <v>2.0961293543615565</v>
      </c>
      <c r="F371" s="84" t="s">
        <v>3808</v>
      </c>
      <c r="G371" s="84" t="b">
        <v>0</v>
      </c>
      <c r="H371" s="84" t="b">
        <v>0</v>
      </c>
      <c r="I371" s="84" t="b">
        <v>0</v>
      </c>
      <c r="J371" s="84" t="b">
        <v>0</v>
      </c>
      <c r="K371" s="84" t="b">
        <v>0</v>
      </c>
      <c r="L371" s="84" t="b">
        <v>0</v>
      </c>
    </row>
    <row r="372" spans="1:12" ht="15">
      <c r="A372" s="84" t="s">
        <v>2892</v>
      </c>
      <c r="B372" s="84" t="s">
        <v>2891</v>
      </c>
      <c r="C372" s="84">
        <v>2</v>
      </c>
      <c r="D372" s="118">
        <v>0.001389120116185679</v>
      </c>
      <c r="E372" s="118">
        <v>1.9869848849364882</v>
      </c>
      <c r="F372" s="84" t="s">
        <v>3808</v>
      </c>
      <c r="G372" s="84" t="b">
        <v>0</v>
      </c>
      <c r="H372" s="84" t="b">
        <v>0</v>
      </c>
      <c r="I372" s="84" t="b">
        <v>0</v>
      </c>
      <c r="J372" s="84" t="b">
        <v>0</v>
      </c>
      <c r="K372" s="84" t="b">
        <v>0</v>
      </c>
      <c r="L372" s="84" t="b">
        <v>0</v>
      </c>
    </row>
    <row r="373" spans="1:12" ht="15">
      <c r="A373" s="84" t="s">
        <v>2891</v>
      </c>
      <c r="B373" s="84" t="s">
        <v>3776</v>
      </c>
      <c r="C373" s="84">
        <v>2</v>
      </c>
      <c r="D373" s="118">
        <v>0.001389120116185679</v>
      </c>
      <c r="E373" s="118">
        <v>2.531052929286764</v>
      </c>
      <c r="F373" s="84" t="s">
        <v>3808</v>
      </c>
      <c r="G373" s="84" t="b">
        <v>0</v>
      </c>
      <c r="H373" s="84" t="b">
        <v>0</v>
      </c>
      <c r="I373" s="84" t="b">
        <v>0</v>
      </c>
      <c r="J373" s="84" t="b">
        <v>0</v>
      </c>
      <c r="K373" s="84" t="b">
        <v>0</v>
      </c>
      <c r="L373" s="84" t="b">
        <v>0</v>
      </c>
    </row>
    <row r="374" spans="1:12" ht="15">
      <c r="A374" s="84" t="s">
        <v>3776</v>
      </c>
      <c r="B374" s="84" t="s">
        <v>3457</v>
      </c>
      <c r="C374" s="84">
        <v>2</v>
      </c>
      <c r="D374" s="118">
        <v>0.001389120116185679</v>
      </c>
      <c r="E374" s="118">
        <v>2.531052929286764</v>
      </c>
      <c r="F374" s="84" t="s">
        <v>3808</v>
      </c>
      <c r="G374" s="84" t="b">
        <v>0</v>
      </c>
      <c r="H374" s="84" t="b">
        <v>0</v>
      </c>
      <c r="I374" s="84" t="b">
        <v>0</v>
      </c>
      <c r="J374" s="84" t="b">
        <v>0</v>
      </c>
      <c r="K374" s="84" t="b">
        <v>0</v>
      </c>
      <c r="L374" s="84" t="b">
        <v>0</v>
      </c>
    </row>
    <row r="375" spans="1:12" ht="15">
      <c r="A375" s="84" t="s">
        <v>2894</v>
      </c>
      <c r="B375" s="84" t="s">
        <v>2892</v>
      </c>
      <c r="C375" s="84">
        <v>2</v>
      </c>
      <c r="D375" s="118">
        <v>0.001389120116185679</v>
      </c>
      <c r="E375" s="118">
        <v>2.242257390039794</v>
      </c>
      <c r="F375" s="84" t="s">
        <v>3808</v>
      </c>
      <c r="G375" s="84" t="b">
        <v>0</v>
      </c>
      <c r="H375" s="84" t="b">
        <v>0</v>
      </c>
      <c r="I375" s="84" t="b">
        <v>0</v>
      </c>
      <c r="J375" s="84" t="b">
        <v>0</v>
      </c>
      <c r="K375" s="84" t="b">
        <v>0</v>
      </c>
      <c r="L375" s="84" t="b">
        <v>0</v>
      </c>
    </row>
    <row r="376" spans="1:12" ht="15">
      <c r="A376" s="84" t="s">
        <v>332</v>
      </c>
      <c r="B376" s="84" t="s">
        <v>351</v>
      </c>
      <c r="C376" s="84">
        <v>2</v>
      </c>
      <c r="D376" s="118">
        <v>0.001202896796876071</v>
      </c>
      <c r="E376" s="118">
        <v>1.110547092715985</v>
      </c>
      <c r="F376" s="84" t="s">
        <v>3808</v>
      </c>
      <c r="G376" s="84" t="b">
        <v>0</v>
      </c>
      <c r="H376" s="84" t="b">
        <v>0</v>
      </c>
      <c r="I376" s="84" t="b">
        <v>0</v>
      </c>
      <c r="J376" s="84" t="b">
        <v>0</v>
      </c>
      <c r="K376" s="84" t="b">
        <v>0</v>
      </c>
      <c r="L376" s="84" t="b">
        <v>0</v>
      </c>
    </row>
    <row r="377" spans="1:12" ht="15">
      <c r="A377" s="84" t="s">
        <v>351</v>
      </c>
      <c r="B377" s="84" t="s">
        <v>350</v>
      </c>
      <c r="C377" s="84">
        <v>2</v>
      </c>
      <c r="D377" s="118">
        <v>0.001202896796876071</v>
      </c>
      <c r="E377" s="118">
        <v>2.832082924950745</v>
      </c>
      <c r="F377" s="84" t="s">
        <v>3808</v>
      </c>
      <c r="G377" s="84" t="b">
        <v>0</v>
      </c>
      <c r="H377" s="84" t="b">
        <v>0</v>
      </c>
      <c r="I377" s="84" t="b">
        <v>0</v>
      </c>
      <c r="J377" s="84" t="b">
        <v>0</v>
      </c>
      <c r="K377" s="84" t="b">
        <v>0</v>
      </c>
      <c r="L377" s="84" t="b">
        <v>0</v>
      </c>
    </row>
    <row r="378" spans="1:12" ht="15">
      <c r="A378" s="84" t="s">
        <v>2896</v>
      </c>
      <c r="B378" s="84" t="s">
        <v>3784</v>
      </c>
      <c r="C378" s="84">
        <v>2</v>
      </c>
      <c r="D378" s="118">
        <v>0.001389120116185679</v>
      </c>
      <c r="E378" s="118">
        <v>3.0081741840064264</v>
      </c>
      <c r="F378" s="84" t="s">
        <v>3808</v>
      </c>
      <c r="G378" s="84" t="b">
        <v>0</v>
      </c>
      <c r="H378" s="84" t="b">
        <v>0</v>
      </c>
      <c r="I378" s="84" t="b">
        <v>0</v>
      </c>
      <c r="J378" s="84" t="b">
        <v>0</v>
      </c>
      <c r="K378" s="84" t="b">
        <v>0</v>
      </c>
      <c r="L378" s="84" t="b">
        <v>0</v>
      </c>
    </row>
    <row r="379" spans="1:12" ht="15">
      <c r="A379" s="84" t="s">
        <v>3785</v>
      </c>
      <c r="B379" s="84" t="s">
        <v>3471</v>
      </c>
      <c r="C379" s="84">
        <v>2</v>
      </c>
      <c r="D379" s="118">
        <v>0.001202896796876071</v>
      </c>
      <c r="E379" s="118">
        <v>2.640197398711832</v>
      </c>
      <c r="F379" s="84" t="s">
        <v>3808</v>
      </c>
      <c r="G379" s="84" t="b">
        <v>0</v>
      </c>
      <c r="H379" s="84" t="b">
        <v>0</v>
      </c>
      <c r="I379" s="84" t="b">
        <v>0</v>
      </c>
      <c r="J379" s="84" t="b">
        <v>0</v>
      </c>
      <c r="K379" s="84" t="b">
        <v>0</v>
      </c>
      <c r="L379" s="84" t="b">
        <v>0</v>
      </c>
    </row>
    <row r="380" spans="1:12" ht="15">
      <c r="A380" s="84" t="s">
        <v>3471</v>
      </c>
      <c r="B380" s="84" t="s">
        <v>3786</v>
      </c>
      <c r="C380" s="84">
        <v>2</v>
      </c>
      <c r="D380" s="118">
        <v>0.001202896796876071</v>
      </c>
      <c r="E380" s="118">
        <v>2.707144188342445</v>
      </c>
      <c r="F380" s="84" t="s">
        <v>3808</v>
      </c>
      <c r="G380" s="84" t="b">
        <v>0</v>
      </c>
      <c r="H380" s="84" t="b">
        <v>0</v>
      </c>
      <c r="I380" s="84" t="b">
        <v>0</v>
      </c>
      <c r="J380" s="84" t="b">
        <v>0</v>
      </c>
      <c r="K380" s="84" t="b">
        <v>0</v>
      </c>
      <c r="L380" s="84" t="b">
        <v>0</v>
      </c>
    </row>
    <row r="381" spans="1:12" ht="15">
      <c r="A381" s="84" t="s">
        <v>3786</v>
      </c>
      <c r="B381" s="84" t="s">
        <v>3787</v>
      </c>
      <c r="C381" s="84">
        <v>2</v>
      </c>
      <c r="D381" s="118">
        <v>0.001202896796876071</v>
      </c>
      <c r="E381" s="118">
        <v>3.184265443062108</v>
      </c>
      <c r="F381" s="84" t="s">
        <v>3808</v>
      </c>
      <c r="G381" s="84" t="b">
        <v>0</v>
      </c>
      <c r="H381" s="84" t="b">
        <v>0</v>
      </c>
      <c r="I381" s="84" t="b">
        <v>0</v>
      </c>
      <c r="J381" s="84" t="b">
        <v>0</v>
      </c>
      <c r="K381" s="84" t="b">
        <v>0</v>
      </c>
      <c r="L381" s="84" t="b">
        <v>0</v>
      </c>
    </row>
    <row r="382" spans="1:12" ht="15">
      <c r="A382" s="84" t="s">
        <v>3787</v>
      </c>
      <c r="B382" s="84" t="s">
        <v>3609</v>
      </c>
      <c r="C382" s="84">
        <v>2</v>
      </c>
      <c r="D382" s="118">
        <v>0.001202896796876071</v>
      </c>
      <c r="E382" s="118">
        <v>3.0081741840064264</v>
      </c>
      <c r="F382" s="84" t="s">
        <v>3808</v>
      </c>
      <c r="G382" s="84" t="b">
        <v>0</v>
      </c>
      <c r="H382" s="84" t="b">
        <v>0</v>
      </c>
      <c r="I382" s="84" t="b">
        <v>0</v>
      </c>
      <c r="J382" s="84" t="b">
        <v>0</v>
      </c>
      <c r="K382" s="84" t="b">
        <v>0</v>
      </c>
      <c r="L382" s="84" t="b">
        <v>0</v>
      </c>
    </row>
    <row r="383" spans="1:12" ht="15">
      <c r="A383" s="84" t="s">
        <v>3609</v>
      </c>
      <c r="B383" s="84" t="s">
        <v>3788</v>
      </c>
      <c r="C383" s="84">
        <v>2</v>
      </c>
      <c r="D383" s="118">
        <v>0.001202896796876071</v>
      </c>
      <c r="E383" s="118">
        <v>3.184265443062108</v>
      </c>
      <c r="F383" s="84" t="s">
        <v>3808</v>
      </c>
      <c r="G383" s="84" t="b">
        <v>0</v>
      </c>
      <c r="H383" s="84" t="b">
        <v>0</v>
      </c>
      <c r="I383" s="84" t="b">
        <v>0</v>
      </c>
      <c r="J383" s="84" t="b">
        <v>0</v>
      </c>
      <c r="K383" s="84" t="b">
        <v>0</v>
      </c>
      <c r="L383" s="84" t="b">
        <v>0</v>
      </c>
    </row>
    <row r="384" spans="1:12" ht="15">
      <c r="A384" s="84" t="s">
        <v>3788</v>
      </c>
      <c r="B384" s="84" t="s">
        <v>3474</v>
      </c>
      <c r="C384" s="84">
        <v>2</v>
      </c>
      <c r="D384" s="118">
        <v>0.001202896796876071</v>
      </c>
      <c r="E384" s="118">
        <v>2.707144188342445</v>
      </c>
      <c r="F384" s="84" t="s">
        <v>3808</v>
      </c>
      <c r="G384" s="84" t="b">
        <v>0</v>
      </c>
      <c r="H384" s="84" t="b">
        <v>0</v>
      </c>
      <c r="I384" s="84" t="b">
        <v>0</v>
      </c>
      <c r="J384" s="84" t="b">
        <v>0</v>
      </c>
      <c r="K384" s="84" t="b">
        <v>0</v>
      </c>
      <c r="L384" s="84" t="b">
        <v>0</v>
      </c>
    </row>
    <row r="385" spans="1:12" ht="15">
      <c r="A385" s="84" t="s">
        <v>3474</v>
      </c>
      <c r="B385" s="84" t="s">
        <v>3606</v>
      </c>
      <c r="C385" s="84">
        <v>2</v>
      </c>
      <c r="D385" s="118">
        <v>0.001202896796876071</v>
      </c>
      <c r="E385" s="118">
        <v>2.531052929286764</v>
      </c>
      <c r="F385" s="84" t="s">
        <v>3808</v>
      </c>
      <c r="G385" s="84" t="b">
        <v>0</v>
      </c>
      <c r="H385" s="84" t="b">
        <v>0</v>
      </c>
      <c r="I385" s="84" t="b">
        <v>0</v>
      </c>
      <c r="J385" s="84" t="b">
        <v>0</v>
      </c>
      <c r="K385" s="84" t="b">
        <v>0</v>
      </c>
      <c r="L385" s="84" t="b">
        <v>0</v>
      </c>
    </row>
    <row r="386" spans="1:12" ht="15">
      <c r="A386" s="84" t="s">
        <v>3606</v>
      </c>
      <c r="B386" s="84" t="s">
        <v>3789</v>
      </c>
      <c r="C386" s="84">
        <v>2</v>
      </c>
      <c r="D386" s="118">
        <v>0.001202896796876071</v>
      </c>
      <c r="E386" s="118">
        <v>3.0081741840064264</v>
      </c>
      <c r="F386" s="84" t="s">
        <v>3808</v>
      </c>
      <c r="G386" s="84" t="b">
        <v>0</v>
      </c>
      <c r="H386" s="84" t="b">
        <v>0</v>
      </c>
      <c r="I386" s="84" t="b">
        <v>0</v>
      </c>
      <c r="J386" s="84" t="b">
        <v>0</v>
      </c>
      <c r="K386" s="84" t="b">
        <v>0</v>
      </c>
      <c r="L386" s="84" t="b">
        <v>0</v>
      </c>
    </row>
    <row r="387" spans="1:12" ht="15">
      <c r="A387" s="84" t="s">
        <v>3789</v>
      </c>
      <c r="B387" s="84" t="s">
        <v>3790</v>
      </c>
      <c r="C387" s="84">
        <v>2</v>
      </c>
      <c r="D387" s="118">
        <v>0.001202896796876071</v>
      </c>
      <c r="E387" s="118">
        <v>3.184265443062108</v>
      </c>
      <c r="F387" s="84" t="s">
        <v>3808</v>
      </c>
      <c r="G387" s="84" t="b">
        <v>0</v>
      </c>
      <c r="H387" s="84" t="b">
        <v>0</v>
      </c>
      <c r="I387" s="84" t="b">
        <v>0</v>
      </c>
      <c r="J387" s="84" t="b">
        <v>0</v>
      </c>
      <c r="K387" s="84" t="b">
        <v>0</v>
      </c>
      <c r="L387" s="84" t="b">
        <v>0</v>
      </c>
    </row>
    <row r="388" spans="1:12" ht="15">
      <c r="A388" s="84" t="s">
        <v>3790</v>
      </c>
      <c r="B388" s="84" t="s">
        <v>3531</v>
      </c>
      <c r="C388" s="84">
        <v>2</v>
      </c>
      <c r="D388" s="118">
        <v>0.001202896796876071</v>
      </c>
      <c r="E388" s="118">
        <v>2.8832354473981265</v>
      </c>
      <c r="F388" s="84" t="s">
        <v>3808</v>
      </c>
      <c r="G388" s="84" t="b">
        <v>0</v>
      </c>
      <c r="H388" s="84" t="b">
        <v>0</v>
      </c>
      <c r="I388" s="84" t="b">
        <v>0</v>
      </c>
      <c r="J388" s="84" t="b">
        <v>0</v>
      </c>
      <c r="K388" s="84" t="b">
        <v>0</v>
      </c>
      <c r="L388" s="84" t="b">
        <v>0</v>
      </c>
    </row>
    <row r="389" spans="1:12" ht="15">
      <c r="A389" s="84" t="s">
        <v>3531</v>
      </c>
      <c r="B389" s="84" t="s">
        <v>3791</v>
      </c>
      <c r="C389" s="84">
        <v>2</v>
      </c>
      <c r="D389" s="118">
        <v>0.001202896796876071</v>
      </c>
      <c r="E389" s="118">
        <v>2.8832354473981265</v>
      </c>
      <c r="F389" s="84" t="s">
        <v>3808</v>
      </c>
      <c r="G389" s="84" t="b">
        <v>0</v>
      </c>
      <c r="H389" s="84" t="b">
        <v>0</v>
      </c>
      <c r="I389" s="84" t="b">
        <v>0</v>
      </c>
      <c r="J389" s="84" t="b">
        <v>0</v>
      </c>
      <c r="K389" s="84" t="b">
        <v>0</v>
      </c>
      <c r="L389" s="84" t="b">
        <v>0</v>
      </c>
    </row>
    <row r="390" spans="1:12" ht="15">
      <c r="A390" s="84" t="s">
        <v>3791</v>
      </c>
      <c r="B390" s="84" t="s">
        <v>3531</v>
      </c>
      <c r="C390" s="84">
        <v>2</v>
      </c>
      <c r="D390" s="118">
        <v>0.001202896796876071</v>
      </c>
      <c r="E390" s="118">
        <v>2.8832354473981265</v>
      </c>
      <c r="F390" s="84" t="s">
        <v>3808</v>
      </c>
      <c r="G390" s="84" t="b">
        <v>0</v>
      </c>
      <c r="H390" s="84" t="b">
        <v>0</v>
      </c>
      <c r="I390" s="84" t="b">
        <v>0</v>
      </c>
      <c r="J390" s="84" t="b">
        <v>0</v>
      </c>
      <c r="K390" s="84" t="b">
        <v>0</v>
      </c>
      <c r="L390" s="84" t="b">
        <v>0</v>
      </c>
    </row>
    <row r="391" spans="1:12" ht="15">
      <c r="A391" s="84" t="s">
        <v>3531</v>
      </c>
      <c r="B391" s="84" t="s">
        <v>3792</v>
      </c>
      <c r="C391" s="84">
        <v>2</v>
      </c>
      <c r="D391" s="118">
        <v>0.001202896796876071</v>
      </c>
      <c r="E391" s="118">
        <v>2.8832354473981265</v>
      </c>
      <c r="F391" s="84" t="s">
        <v>3808</v>
      </c>
      <c r="G391" s="84" t="b">
        <v>0</v>
      </c>
      <c r="H391" s="84" t="b">
        <v>0</v>
      </c>
      <c r="I391" s="84" t="b">
        <v>0</v>
      </c>
      <c r="J391" s="84" t="b">
        <v>0</v>
      </c>
      <c r="K391" s="84" t="b">
        <v>0</v>
      </c>
      <c r="L391" s="84" t="b">
        <v>0</v>
      </c>
    </row>
    <row r="392" spans="1:12" ht="15">
      <c r="A392" s="84" t="s">
        <v>3792</v>
      </c>
      <c r="B392" s="84" t="s">
        <v>2876</v>
      </c>
      <c r="C392" s="84">
        <v>2</v>
      </c>
      <c r="D392" s="118">
        <v>0.001202896796876071</v>
      </c>
      <c r="E392" s="118">
        <v>2.3092041796704077</v>
      </c>
      <c r="F392" s="84" t="s">
        <v>3808</v>
      </c>
      <c r="G392" s="84" t="b">
        <v>0</v>
      </c>
      <c r="H392" s="84" t="b">
        <v>0</v>
      </c>
      <c r="I392" s="84" t="b">
        <v>0</v>
      </c>
      <c r="J392" s="84" t="b">
        <v>0</v>
      </c>
      <c r="K392" s="84" t="b">
        <v>0</v>
      </c>
      <c r="L392" s="84" t="b">
        <v>0</v>
      </c>
    </row>
    <row r="393" spans="1:12" ht="15">
      <c r="A393" s="84" t="s">
        <v>2876</v>
      </c>
      <c r="B393" s="84" t="s">
        <v>3793</v>
      </c>
      <c r="C393" s="84">
        <v>2</v>
      </c>
      <c r="D393" s="118">
        <v>0.001202896796876071</v>
      </c>
      <c r="E393" s="118">
        <v>2.3092041796704077</v>
      </c>
      <c r="F393" s="84" t="s">
        <v>3808</v>
      </c>
      <c r="G393" s="84" t="b">
        <v>0</v>
      </c>
      <c r="H393" s="84" t="b">
        <v>0</v>
      </c>
      <c r="I393" s="84" t="b">
        <v>0</v>
      </c>
      <c r="J393" s="84" t="b">
        <v>0</v>
      </c>
      <c r="K393" s="84" t="b">
        <v>0</v>
      </c>
      <c r="L393" s="84" t="b">
        <v>0</v>
      </c>
    </row>
    <row r="394" spans="1:12" ht="15">
      <c r="A394" s="84" t="s">
        <v>3793</v>
      </c>
      <c r="B394" s="84" t="s">
        <v>3488</v>
      </c>
      <c r="C394" s="84">
        <v>2</v>
      </c>
      <c r="D394" s="118">
        <v>0.001202896796876071</v>
      </c>
      <c r="E394" s="118">
        <v>2.78632543439007</v>
      </c>
      <c r="F394" s="84" t="s">
        <v>3808</v>
      </c>
      <c r="G394" s="84" t="b">
        <v>0</v>
      </c>
      <c r="H394" s="84" t="b">
        <v>0</v>
      </c>
      <c r="I394" s="84" t="b">
        <v>0</v>
      </c>
      <c r="J394" s="84" t="b">
        <v>0</v>
      </c>
      <c r="K394" s="84" t="b">
        <v>0</v>
      </c>
      <c r="L394" s="84" t="b">
        <v>0</v>
      </c>
    </row>
    <row r="395" spans="1:12" ht="15">
      <c r="A395" s="84" t="s">
        <v>345</v>
      </c>
      <c r="B395" s="84" t="s">
        <v>344</v>
      </c>
      <c r="C395" s="84">
        <v>2</v>
      </c>
      <c r="D395" s="118">
        <v>0.001202896796876071</v>
      </c>
      <c r="E395" s="118">
        <v>2.0381374073838696</v>
      </c>
      <c r="F395" s="84" t="s">
        <v>3808</v>
      </c>
      <c r="G395" s="84" t="b">
        <v>0</v>
      </c>
      <c r="H395" s="84" t="b">
        <v>0</v>
      </c>
      <c r="I395" s="84" t="b">
        <v>0</v>
      </c>
      <c r="J395" s="84" t="b">
        <v>0</v>
      </c>
      <c r="K395" s="84" t="b">
        <v>0</v>
      </c>
      <c r="L395" s="84" t="b">
        <v>0</v>
      </c>
    </row>
    <row r="396" spans="1:12" ht="15">
      <c r="A396" s="84" t="s">
        <v>340</v>
      </c>
      <c r="B396" s="84" t="s">
        <v>3555</v>
      </c>
      <c r="C396" s="84">
        <v>2</v>
      </c>
      <c r="D396" s="118">
        <v>0.001202896796876071</v>
      </c>
      <c r="E396" s="118">
        <v>2.832082924950745</v>
      </c>
      <c r="F396" s="84" t="s">
        <v>3808</v>
      </c>
      <c r="G396" s="84" t="b">
        <v>0</v>
      </c>
      <c r="H396" s="84" t="b">
        <v>0</v>
      </c>
      <c r="I396" s="84" t="b">
        <v>0</v>
      </c>
      <c r="J396" s="84" t="b">
        <v>1</v>
      </c>
      <c r="K396" s="84" t="b">
        <v>0</v>
      </c>
      <c r="L396" s="84" t="b">
        <v>0</v>
      </c>
    </row>
    <row r="397" spans="1:12" ht="15">
      <c r="A397" s="84" t="s">
        <v>3470</v>
      </c>
      <c r="B397" s="84" t="s">
        <v>3796</v>
      </c>
      <c r="C397" s="84">
        <v>2</v>
      </c>
      <c r="D397" s="118">
        <v>0.001202896796876071</v>
      </c>
      <c r="E397" s="118">
        <v>2.640197398711832</v>
      </c>
      <c r="F397" s="84" t="s">
        <v>3808</v>
      </c>
      <c r="G397" s="84" t="b">
        <v>0</v>
      </c>
      <c r="H397" s="84" t="b">
        <v>0</v>
      </c>
      <c r="I397" s="84" t="b">
        <v>0</v>
      </c>
      <c r="J397" s="84" t="b">
        <v>0</v>
      </c>
      <c r="K397" s="84" t="b">
        <v>0</v>
      </c>
      <c r="L397" s="84" t="b">
        <v>0</v>
      </c>
    </row>
    <row r="398" spans="1:12" ht="15">
      <c r="A398" s="84" t="s">
        <v>3796</v>
      </c>
      <c r="B398" s="84" t="s">
        <v>3797</v>
      </c>
      <c r="C398" s="84">
        <v>2</v>
      </c>
      <c r="D398" s="118">
        <v>0.001202896796876071</v>
      </c>
      <c r="E398" s="118">
        <v>3.184265443062108</v>
      </c>
      <c r="F398" s="84" t="s">
        <v>3808</v>
      </c>
      <c r="G398" s="84" t="b">
        <v>0</v>
      </c>
      <c r="H398" s="84" t="b">
        <v>0</v>
      </c>
      <c r="I398" s="84" t="b">
        <v>0</v>
      </c>
      <c r="J398" s="84" t="b">
        <v>0</v>
      </c>
      <c r="K398" s="84" t="b">
        <v>0</v>
      </c>
      <c r="L398" s="84" t="b">
        <v>0</v>
      </c>
    </row>
    <row r="399" spans="1:12" ht="15">
      <c r="A399" s="84" t="s">
        <v>3797</v>
      </c>
      <c r="B399" s="84" t="s">
        <v>332</v>
      </c>
      <c r="C399" s="84">
        <v>2</v>
      </c>
      <c r="D399" s="118">
        <v>0.001202896796876071</v>
      </c>
      <c r="E399" s="118">
        <v>1.2977747178896257</v>
      </c>
      <c r="F399" s="84" t="s">
        <v>3808</v>
      </c>
      <c r="G399" s="84" t="b">
        <v>0</v>
      </c>
      <c r="H399" s="84" t="b">
        <v>0</v>
      </c>
      <c r="I399" s="84" t="b">
        <v>0</v>
      </c>
      <c r="J399" s="84" t="b">
        <v>0</v>
      </c>
      <c r="K399" s="84" t="b">
        <v>0</v>
      </c>
      <c r="L399" s="84" t="b">
        <v>0</v>
      </c>
    </row>
    <row r="400" spans="1:12" ht="15">
      <c r="A400" s="84" t="s">
        <v>332</v>
      </c>
      <c r="B400" s="84" t="s">
        <v>345</v>
      </c>
      <c r="C400" s="84">
        <v>2</v>
      </c>
      <c r="D400" s="118">
        <v>0.001202896796876071</v>
      </c>
      <c r="E400" s="118">
        <v>0.7425703074213905</v>
      </c>
      <c r="F400" s="84" t="s">
        <v>3808</v>
      </c>
      <c r="G400" s="84" t="b">
        <v>0</v>
      </c>
      <c r="H400" s="84" t="b">
        <v>0</v>
      </c>
      <c r="I400" s="84" t="b">
        <v>0</v>
      </c>
      <c r="J400" s="84" t="b">
        <v>0</v>
      </c>
      <c r="K400" s="84" t="b">
        <v>0</v>
      </c>
      <c r="L400" s="84" t="b">
        <v>0</v>
      </c>
    </row>
    <row r="401" spans="1:12" ht="15">
      <c r="A401" s="84" t="s">
        <v>2867</v>
      </c>
      <c r="B401" s="84" t="s">
        <v>3553</v>
      </c>
      <c r="C401" s="84">
        <v>2</v>
      </c>
      <c r="D401" s="118">
        <v>0.001202896796876071</v>
      </c>
      <c r="E401" s="118">
        <v>2.0539316745671017</v>
      </c>
      <c r="F401" s="84" t="s">
        <v>3808</v>
      </c>
      <c r="G401" s="84" t="b">
        <v>0</v>
      </c>
      <c r="H401" s="84" t="b">
        <v>0</v>
      </c>
      <c r="I401" s="84" t="b">
        <v>0</v>
      </c>
      <c r="J401" s="84" t="b">
        <v>0</v>
      </c>
      <c r="K401" s="84" t="b">
        <v>0</v>
      </c>
      <c r="L401" s="84" t="b">
        <v>0</v>
      </c>
    </row>
    <row r="402" spans="1:12" ht="15">
      <c r="A402" s="84" t="s">
        <v>3553</v>
      </c>
      <c r="B402" s="84" t="s">
        <v>3551</v>
      </c>
      <c r="C402" s="84">
        <v>2</v>
      </c>
      <c r="D402" s="118">
        <v>0.001202896796876071</v>
      </c>
      <c r="E402" s="118">
        <v>2.832082924950745</v>
      </c>
      <c r="F402" s="84" t="s">
        <v>3808</v>
      </c>
      <c r="G402" s="84" t="b">
        <v>0</v>
      </c>
      <c r="H402" s="84" t="b">
        <v>0</v>
      </c>
      <c r="I402" s="84" t="b">
        <v>0</v>
      </c>
      <c r="J402" s="84" t="b">
        <v>0</v>
      </c>
      <c r="K402" s="84" t="b">
        <v>0</v>
      </c>
      <c r="L402" s="84" t="b">
        <v>0</v>
      </c>
    </row>
    <row r="403" spans="1:12" ht="15">
      <c r="A403" s="84" t="s">
        <v>3551</v>
      </c>
      <c r="B403" s="84" t="s">
        <v>3554</v>
      </c>
      <c r="C403" s="84">
        <v>2</v>
      </c>
      <c r="D403" s="118">
        <v>0.001202896796876071</v>
      </c>
      <c r="E403" s="118">
        <v>2.832082924950745</v>
      </c>
      <c r="F403" s="84" t="s">
        <v>3808</v>
      </c>
      <c r="G403" s="84" t="b">
        <v>0</v>
      </c>
      <c r="H403" s="84" t="b">
        <v>0</v>
      </c>
      <c r="I403" s="84" t="b">
        <v>0</v>
      </c>
      <c r="J403" s="84" t="b">
        <v>0</v>
      </c>
      <c r="K403" s="84" t="b">
        <v>0</v>
      </c>
      <c r="L403" s="84" t="b">
        <v>0</v>
      </c>
    </row>
    <row r="404" spans="1:12" ht="15">
      <c r="A404" s="84" t="s">
        <v>3554</v>
      </c>
      <c r="B404" s="84" t="s">
        <v>3507</v>
      </c>
      <c r="C404" s="84">
        <v>2</v>
      </c>
      <c r="D404" s="118">
        <v>0.001202896796876071</v>
      </c>
      <c r="E404" s="118">
        <v>2.707144188342445</v>
      </c>
      <c r="F404" s="84" t="s">
        <v>3808</v>
      </c>
      <c r="G404" s="84" t="b">
        <v>0</v>
      </c>
      <c r="H404" s="84" t="b">
        <v>0</v>
      </c>
      <c r="I404" s="84" t="b">
        <v>0</v>
      </c>
      <c r="J404" s="84" t="b">
        <v>0</v>
      </c>
      <c r="K404" s="84" t="b">
        <v>0</v>
      </c>
      <c r="L404" s="84" t="b">
        <v>0</v>
      </c>
    </row>
    <row r="405" spans="1:12" ht="15">
      <c r="A405" s="84" t="s">
        <v>3800</v>
      </c>
      <c r="B405" s="84" t="s">
        <v>3801</v>
      </c>
      <c r="C405" s="84">
        <v>2</v>
      </c>
      <c r="D405" s="118">
        <v>0.001389120116185679</v>
      </c>
      <c r="E405" s="118">
        <v>3.184265443062108</v>
      </c>
      <c r="F405" s="84" t="s">
        <v>3808</v>
      </c>
      <c r="G405" s="84" t="b">
        <v>0</v>
      </c>
      <c r="H405" s="84" t="b">
        <v>0</v>
      </c>
      <c r="I405" s="84" t="b">
        <v>0</v>
      </c>
      <c r="J405" s="84" t="b">
        <v>0</v>
      </c>
      <c r="K405" s="84" t="b">
        <v>0</v>
      </c>
      <c r="L405" s="84" t="b">
        <v>0</v>
      </c>
    </row>
    <row r="406" spans="1:12" ht="15">
      <c r="A406" s="84" t="s">
        <v>213</v>
      </c>
      <c r="B406" s="84" t="s">
        <v>333</v>
      </c>
      <c r="C406" s="84">
        <v>2</v>
      </c>
      <c r="D406" s="118">
        <v>0.001202896796876071</v>
      </c>
      <c r="E406" s="118">
        <v>3.0081741840064264</v>
      </c>
      <c r="F406" s="84" t="s">
        <v>3808</v>
      </c>
      <c r="G406" s="84" t="b">
        <v>0</v>
      </c>
      <c r="H406" s="84" t="b">
        <v>0</v>
      </c>
      <c r="I406" s="84" t="b">
        <v>0</v>
      </c>
      <c r="J406" s="84" t="b">
        <v>0</v>
      </c>
      <c r="K406" s="84" t="b">
        <v>0</v>
      </c>
      <c r="L406" s="84" t="b">
        <v>0</v>
      </c>
    </row>
    <row r="407" spans="1:12" ht="15">
      <c r="A407" s="84" t="s">
        <v>332</v>
      </c>
      <c r="B407" s="84" t="s">
        <v>334</v>
      </c>
      <c r="C407" s="84">
        <v>16</v>
      </c>
      <c r="D407" s="118">
        <v>0.005481439970604863</v>
      </c>
      <c r="E407" s="118">
        <v>0.6690067809585756</v>
      </c>
      <c r="F407" s="84" t="s">
        <v>2717</v>
      </c>
      <c r="G407" s="84" t="b">
        <v>0</v>
      </c>
      <c r="H407" s="84" t="b">
        <v>0</v>
      </c>
      <c r="I407" s="84" t="b">
        <v>0</v>
      </c>
      <c r="J407" s="84" t="b">
        <v>0</v>
      </c>
      <c r="K407" s="84" t="b">
        <v>0</v>
      </c>
      <c r="L407" s="84" t="b">
        <v>0</v>
      </c>
    </row>
    <row r="408" spans="1:12" ht="15">
      <c r="A408" s="84" t="s">
        <v>334</v>
      </c>
      <c r="B408" s="84" t="s">
        <v>332</v>
      </c>
      <c r="C408" s="84">
        <v>16</v>
      </c>
      <c r="D408" s="118">
        <v>0.005481439970604863</v>
      </c>
      <c r="E408" s="118">
        <v>0.6912831756697279</v>
      </c>
      <c r="F408" s="84" t="s">
        <v>2717</v>
      </c>
      <c r="G408" s="84" t="b">
        <v>0</v>
      </c>
      <c r="H408" s="84" t="b">
        <v>0</v>
      </c>
      <c r="I408" s="84" t="b">
        <v>0</v>
      </c>
      <c r="J408" s="84" t="b">
        <v>0</v>
      </c>
      <c r="K408" s="84" t="b">
        <v>0</v>
      </c>
      <c r="L408" s="84" t="b">
        <v>0</v>
      </c>
    </row>
    <row r="409" spans="1:12" ht="15">
      <c r="A409" s="84" t="s">
        <v>313</v>
      </c>
      <c r="B409" s="84" t="s">
        <v>332</v>
      </c>
      <c r="C409" s="84">
        <v>9</v>
      </c>
      <c r="D409" s="118">
        <v>0.007458596479475739</v>
      </c>
      <c r="E409" s="118">
        <v>0.8605350101951036</v>
      </c>
      <c r="F409" s="84" t="s">
        <v>2717</v>
      </c>
      <c r="G409" s="84" t="b">
        <v>0</v>
      </c>
      <c r="H409" s="84" t="b">
        <v>0</v>
      </c>
      <c r="I409" s="84" t="b">
        <v>0</v>
      </c>
      <c r="J409" s="84" t="b">
        <v>0</v>
      </c>
      <c r="K409" s="84" t="b">
        <v>0</v>
      </c>
      <c r="L409" s="84" t="b">
        <v>0</v>
      </c>
    </row>
    <row r="410" spans="1:12" ht="15">
      <c r="A410" s="84" t="s">
        <v>334</v>
      </c>
      <c r="B410" s="84" t="s">
        <v>334</v>
      </c>
      <c r="C410" s="84">
        <v>9</v>
      </c>
      <c r="D410" s="118">
        <v>0.007458596479475739</v>
      </c>
      <c r="E410" s="118">
        <v>0.3979400086720376</v>
      </c>
      <c r="F410" s="84" t="s">
        <v>2717</v>
      </c>
      <c r="G410" s="84" t="b">
        <v>0</v>
      </c>
      <c r="H410" s="84" t="b">
        <v>0</v>
      </c>
      <c r="I410" s="84" t="b">
        <v>0</v>
      </c>
      <c r="J410" s="84" t="b">
        <v>0</v>
      </c>
      <c r="K410" s="84" t="b">
        <v>0</v>
      </c>
      <c r="L410" s="84" t="b">
        <v>0</v>
      </c>
    </row>
    <row r="411" spans="1:12" ht="15">
      <c r="A411" s="84" t="s">
        <v>332</v>
      </c>
      <c r="B411" s="84" t="s">
        <v>301</v>
      </c>
      <c r="C411" s="84">
        <v>6</v>
      </c>
      <c r="D411" s="118">
        <v>0.007027937641960651</v>
      </c>
      <c r="E411" s="118">
        <v>0.9631973520922513</v>
      </c>
      <c r="F411" s="84" t="s">
        <v>2717</v>
      </c>
      <c r="G411" s="84" t="b">
        <v>0</v>
      </c>
      <c r="H411" s="84" t="b">
        <v>0</v>
      </c>
      <c r="I411" s="84" t="b">
        <v>0</v>
      </c>
      <c r="J411" s="84" t="b">
        <v>0</v>
      </c>
      <c r="K411" s="84" t="b">
        <v>0</v>
      </c>
      <c r="L411" s="84" t="b">
        <v>0</v>
      </c>
    </row>
    <row r="412" spans="1:12" ht="15">
      <c r="A412" s="84" t="s">
        <v>232</v>
      </c>
      <c r="B412" s="84" t="s">
        <v>377</v>
      </c>
      <c r="C412" s="84">
        <v>6</v>
      </c>
      <c r="D412" s="118">
        <v>0.007027937641960651</v>
      </c>
      <c r="E412" s="118">
        <v>1.845098040014257</v>
      </c>
      <c r="F412" s="84" t="s">
        <v>2717</v>
      </c>
      <c r="G412" s="84" t="b">
        <v>0</v>
      </c>
      <c r="H412" s="84" t="b">
        <v>0</v>
      </c>
      <c r="I412" s="84" t="b">
        <v>0</v>
      </c>
      <c r="J412" s="84" t="b">
        <v>0</v>
      </c>
      <c r="K412" s="84" t="b">
        <v>0</v>
      </c>
      <c r="L412" s="84" t="b">
        <v>0</v>
      </c>
    </row>
    <row r="413" spans="1:12" ht="15">
      <c r="A413" s="84" t="s">
        <v>334</v>
      </c>
      <c r="B413" s="84" t="s">
        <v>345</v>
      </c>
      <c r="C413" s="84">
        <v>5</v>
      </c>
      <c r="D413" s="118">
        <v>0.006626860285754739</v>
      </c>
      <c r="E413" s="118">
        <v>0.9208187539523752</v>
      </c>
      <c r="F413" s="84" t="s">
        <v>2717</v>
      </c>
      <c r="G413" s="84" t="b">
        <v>0</v>
      </c>
      <c r="H413" s="84" t="b">
        <v>0</v>
      </c>
      <c r="I413" s="84" t="b">
        <v>0</v>
      </c>
      <c r="J413" s="84" t="b">
        <v>0</v>
      </c>
      <c r="K413" s="84" t="b">
        <v>0</v>
      </c>
      <c r="L413" s="84" t="b">
        <v>0</v>
      </c>
    </row>
    <row r="414" spans="1:12" ht="15">
      <c r="A414" s="84" t="s">
        <v>345</v>
      </c>
      <c r="B414" s="84" t="s">
        <v>334</v>
      </c>
      <c r="C414" s="84">
        <v>5</v>
      </c>
      <c r="D414" s="118">
        <v>0.006626860285754739</v>
      </c>
      <c r="E414" s="118">
        <v>0.9208187539523752</v>
      </c>
      <c r="F414" s="84" t="s">
        <v>2717</v>
      </c>
      <c r="G414" s="84" t="b">
        <v>0</v>
      </c>
      <c r="H414" s="84" t="b">
        <v>0</v>
      </c>
      <c r="I414" s="84" t="b">
        <v>0</v>
      </c>
      <c r="J414" s="84" t="b">
        <v>0</v>
      </c>
      <c r="K414" s="84" t="b">
        <v>0</v>
      </c>
      <c r="L414" s="84" t="b">
        <v>0</v>
      </c>
    </row>
    <row r="415" spans="1:12" ht="15">
      <c r="A415" s="84" t="s">
        <v>344</v>
      </c>
      <c r="B415" s="84" t="s">
        <v>290</v>
      </c>
      <c r="C415" s="84">
        <v>5</v>
      </c>
      <c r="D415" s="118">
        <v>0.006626860285754739</v>
      </c>
      <c r="E415" s="118">
        <v>1.5026753591920505</v>
      </c>
      <c r="F415" s="84" t="s">
        <v>2717</v>
      </c>
      <c r="G415" s="84" t="b">
        <v>0</v>
      </c>
      <c r="H415" s="84" t="b">
        <v>0</v>
      </c>
      <c r="I415" s="84" t="b">
        <v>0</v>
      </c>
      <c r="J415" s="84" t="b">
        <v>0</v>
      </c>
      <c r="K415" s="84" t="b">
        <v>0</v>
      </c>
      <c r="L415" s="84" t="b">
        <v>0</v>
      </c>
    </row>
    <row r="416" spans="1:12" ht="15">
      <c r="A416" s="84" t="s">
        <v>301</v>
      </c>
      <c r="B416" s="84" t="s">
        <v>313</v>
      </c>
      <c r="C416" s="84">
        <v>5</v>
      </c>
      <c r="D416" s="118">
        <v>0.006626860285754739</v>
      </c>
      <c r="E416" s="118">
        <v>1.78710609303657</v>
      </c>
      <c r="F416" s="84" t="s">
        <v>2717</v>
      </c>
      <c r="G416" s="84" t="b">
        <v>0</v>
      </c>
      <c r="H416" s="84" t="b">
        <v>0</v>
      </c>
      <c r="I416" s="84" t="b">
        <v>0</v>
      </c>
      <c r="J416" s="84" t="b">
        <v>0</v>
      </c>
      <c r="K416" s="84" t="b">
        <v>0</v>
      </c>
      <c r="L416" s="84" t="b">
        <v>0</v>
      </c>
    </row>
    <row r="417" spans="1:12" ht="15">
      <c r="A417" s="84" t="s">
        <v>313</v>
      </c>
      <c r="B417" s="84" t="s">
        <v>314</v>
      </c>
      <c r="C417" s="84">
        <v>5</v>
      </c>
      <c r="D417" s="118">
        <v>0.006626860285754739</v>
      </c>
      <c r="E417" s="118">
        <v>1.1436534165503827</v>
      </c>
      <c r="F417" s="84" t="s">
        <v>2717</v>
      </c>
      <c r="G417" s="84" t="b">
        <v>0</v>
      </c>
      <c r="H417" s="84" t="b">
        <v>0</v>
      </c>
      <c r="I417" s="84" t="b">
        <v>0</v>
      </c>
      <c r="J417" s="84" t="b">
        <v>0</v>
      </c>
      <c r="K417" s="84" t="b">
        <v>0</v>
      </c>
      <c r="L417" s="84" t="b">
        <v>0</v>
      </c>
    </row>
    <row r="418" spans="1:12" ht="15">
      <c r="A418" s="84" t="s">
        <v>314</v>
      </c>
      <c r="B418" s="84" t="s">
        <v>232</v>
      </c>
      <c r="C418" s="84">
        <v>5</v>
      </c>
      <c r="D418" s="118">
        <v>0.006626860285754739</v>
      </c>
      <c r="E418" s="118">
        <v>1.531833587933264</v>
      </c>
      <c r="F418" s="84" t="s">
        <v>2717</v>
      </c>
      <c r="G418" s="84" t="b">
        <v>0</v>
      </c>
      <c r="H418" s="84" t="b">
        <v>0</v>
      </c>
      <c r="I418" s="84" t="b">
        <v>0</v>
      </c>
      <c r="J418" s="84" t="b">
        <v>0</v>
      </c>
      <c r="K418" s="84" t="b">
        <v>0</v>
      </c>
      <c r="L418" s="84" t="b">
        <v>0</v>
      </c>
    </row>
    <row r="419" spans="1:12" ht="15">
      <c r="A419" s="84" t="s">
        <v>3502</v>
      </c>
      <c r="B419" s="84" t="s">
        <v>3503</v>
      </c>
      <c r="C419" s="84">
        <v>4</v>
      </c>
      <c r="D419" s="118">
        <v>0.006055651753958316</v>
      </c>
      <c r="E419" s="118">
        <v>2.0881360887005513</v>
      </c>
      <c r="F419" s="84" t="s">
        <v>2717</v>
      </c>
      <c r="G419" s="84" t="b">
        <v>0</v>
      </c>
      <c r="H419" s="84" t="b">
        <v>0</v>
      </c>
      <c r="I419" s="84" t="b">
        <v>0</v>
      </c>
      <c r="J419" s="84" t="b">
        <v>0</v>
      </c>
      <c r="K419" s="84" t="b">
        <v>0</v>
      </c>
      <c r="L419" s="84" t="b">
        <v>0</v>
      </c>
    </row>
    <row r="420" spans="1:12" ht="15">
      <c r="A420" s="84" t="s">
        <v>3503</v>
      </c>
      <c r="B420" s="84" t="s">
        <v>3504</v>
      </c>
      <c r="C420" s="84">
        <v>4</v>
      </c>
      <c r="D420" s="118">
        <v>0.006055651753958316</v>
      </c>
      <c r="E420" s="118">
        <v>2.0881360887005513</v>
      </c>
      <c r="F420" s="84" t="s">
        <v>2717</v>
      </c>
      <c r="G420" s="84" t="b">
        <v>0</v>
      </c>
      <c r="H420" s="84" t="b">
        <v>0</v>
      </c>
      <c r="I420" s="84" t="b">
        <v>0</v>
      </c>
      <c r="J420" s="84" t="b">
        <v>0</v>
      </c>
      <c r="K420" s="84" t="b">
        <v>0</v>
      </c>
      <c r="L420" s="84" t="b">
        <v>0</v>
      </c>
    </row>
    <row r="421" spans="1:12" ht="15">
      <c r="A421" s="84" t="s">
        <v>317</v>
      </c>
      <c r="B421" s="84" t="s">
        <v>332</v>
      </c>
      <c r="C421" s="84">
        <v>4</v>
      </c>
      <c r="D421" s="118">
        <v>0.006055651753958316</v>
      </c>
      <c r="E421" s="118">
        <v>1.1104124834117035</v>
      </c>
      <c r="F421" s="84" t="s">
        <v>2717</v>
      </c>
      <c r="G421" s="84" t="b">
        <v>0</v>
      </c>
      <c r="H421" s="84" t="b">
        <v>0</v>
      </c>
      <c r="I421" s="84" t="b">
        <v>0</v>
      </c>
      <c r="J421" s="84" t="b">
        <v>0</v>
      </c>
      <c r="K421" s="84" t="b">
        <v>0</v>
      </c>
      <c r="L421" s="84" t="b">
        <v>0</v>
      </c>
    </row>
    <row r="422" spans="1:12" ht="15">
      <c r="A422" s="84" t="s">
        <v>377</v>
      </c>
      <c r="B422" s="84" t="s">
        <v>271</v>
      </c>
      <c r="C422" s="84">
        <v>4</v>
      </c>
      <c r="D422" s="118">
        <v>0.006055651753958316</v>
      </c>
      <c r="E422" s="118">
        <v>1.7481880270062005</v>
      </c>
      <c r="F422" s="84" t="s">
        <v>2717</v>
      </c>
      <c r="G422" s="84" t="b">
        <v>0</v>
      </c>
      <c r="H422" s="84" t="b">
        <v>0</v>
      </c>
      <c r="I422" s="84" t="b">
        <v>0</v>
      </c>
      <c r="J422" s="84" t="b">
        <v>0</v>
      </c>
      <c r="K422" s="84" t="b">
        <v>0</v>
      </c>
      <c r="L422" s="84" t="b">
        <v>0</v>
      </c>
    </row>
    <row r="423" spans="1:12" ht="15">
      <c r="A423" s="84" t="s">
        <v>271</v>
      </c>
      <c r="B423" s="84" t="s">
        <v>376</v>
      </c>
      <c r="C423" s="84">
        <v>4</v>
      </c>
      <c r="D423" s="118">
        <v>0.006055651753958316</v>
      </c>
      <c r="E423" s="118">
        <v>1.91204482964487</v>
      </c>
      <c r="F423" s="84" t="s">
        <v>2717</v>
      </c>
      <c r="G423" s="84" t="b">
        <v>0</v>
      </c>
      <c r="H423" s="84" t="b">
        <v>0</v>
      </c>
      <c r="I423" s="84" t="b">
        <v>0</v>
      </c>
      <c r="J423" s="84" t="b">
        <v>0</v>
      </c>
      <c r="K423" s="84" t="b">
        <v>0</v>
      </c>
      <c r="L423" s="84" t="b">
        <v>0</v>
      </c>
    </row>
    <row r="424" spans="1:12" ht="15">
      <c r="A424" s="84" t="s">
        <v>332</v>
      </c>
      <c r="B424" s="84" t="s">
        <v>289</v>
      </c>
      <c r="C424" s="84">
        <v>4</v>
      </c>
      <c r="D424" s="118">
        <v>0.006055651753958316</v>
      </c>
      <c r="E424" s="118">
        <v>0.9120448296448701</v>
      </c>
      <c r="F424" s="84" t="s">
        <v>2717</v>
      </c>
      <c r="G424" s="84" t="b">
        <v>0</v>
      </c>
      <c r="H424" s="84" t="b">
        <v>0</v>
      </c>
      <c r="I424" s="84" t="b">
        <v>0</v>
      </c>
      <c r="J424" s="84" t="b">
        <v>0</v>
      </c>
      <c r="K424" s="84" t="b">
        <v>0</v>
      </c>
      <c r="L424" s="84" t="b">
        <v>0</v>
      </c>
    </row>
    <row r="425" spans="1:12" ht="15">
      <c r="A425" s="84" t="s">
        <v>1226</v>
      </c>
      <c r="B425" s="84" t="s">
        <v>367</v>
      </c>
      <c r="C425" s="84">
        <v>4</v>
      </c>
      <c r="D425" s="118">
        <v>0.00702793764196065</v>
      </c>
      <c r="E425" s="118">
        <v>1.9912260756924949</v>
      </c>
      <c r="F425" s="84" t="s">
        <v>2717</v>
      </c>
      <c r="G425" s="84" t="b">
        <v>0</v>
      </c>
      <c r="H425" s="84" t="b">
        <v>0</v>
      </c>
      <c r="I425" s="84" t="b">
        <v>0</v>
      </c>
      <c r="J425" s="84" t="b">
        <v>0</v>
      </c>
      <c r="K425" s="84" t="b">
        <v>0</v>
      </c>
      <c r="L425" s="84" t="b">
        <v>0</v>
      </c>
    </row>
    <row r="426" spans="1:12" ht="15">
      <c r="A426" s="84" t="s">
        <v>3457</v>
      </c>
      <c r="B426" s="84" t="s">
        <v>3549</v>
      </c>
      <c r="C426" s="84">
        <v>3</v>
      </c>
      <c r="D426" s="118">
        <v>0.005270953231470488</v>
      </c>
      <c r="E426" s="118">
        <v>2.2130748253088512</v>
      </c>
      <c r="F426" s="84" t="s">
        <v>2717</v>
      </c>
      <c r="G426" s="84" t="b">
        <v>0</v>
      </c>
      <c r="H426" s="84" t="b">
        <v>0</v>
      </c>
      <c r="I426" s="84" t="b">
        <v>0</v>
      </c>
      <c r="J426" s="84" t="b">
        <v>0</v>
      </c>
      <c r="K426" s="84" t="b">
        <v>0</v>
      </c>
      <c r="L426" s="84" t="b">
        <v>0</v>
      </c>
    </row>
    <row r="427" spans="1:12" ht="15">
      <c r="A427" s="84" t="s">
        <v>3549</v>
      </c>
      <c r="B427" s="84" t="s">
        <v>3469</v>
      </c>
      <c r="C427" s="84">
        <v>3</v>
      </c>
      <c r="D427" s="118">
        <v>0.005270953231470488</v>
      </c>
      <c r="E427" s="118">
        <v>1.9912260756924949</v>
      </c>
      <c r="F427" s="84" t="s">
        <v>2717</v>
      </c>
      <c r="G427" s="84" t="b">
        <v>0</v>
      </c>
      <c r="H427" s="84" t="b">
        <v>0</v>
      </c>
      <c r="I427" s="84" t="b">
        <v>0</v>
      </c>
      <c r="J427" s="84" t="b">
        <v>0</v>
      </c>
      <c r="K427" s="84" t="b">
        <v>0</v>
      </c>
      <c r="L427" s="84" t="b">
        <v>0</v>
      </c>
    </row>
    <row r="428" spans="1:12" ht="15">
      <c r="A428" s="84" t="s">
        <v>3469</v>
      </c>
      <c r="B428" s="84" t="s">
        <v>3550</v>
      </c>
      <c r="C428" s="84">
        <v>3</v>
      </c>
      <c r="D428" s="118">
        <v>0.005270953231470488</v>
      </c>
      <c r="E428" s="118">
        <v>1.9912260756924949</v>
      </c>
      <c r="F428" s="84" t="s">
        <v>2717</v>
      </c>
      <c r="G428" s="84" t="b">
        <v>0</v>
      </c>
      <c r="H428" s="84" t="b">
        <v>0</v>
      </c>
      <c r="I428" s="84" t="b">
        <v>0</v>
      </c>
      <c r="J428" s="84" t="b">
        <v>0</v>
      </c>
      <c r="K428" s="84" t="b">
        <v>0</v>
      </c>
      <c r="L428" s="84" t="b">
        <v>0</v>
      </c>
    </row>
    <row r="429" spans="1:12" ht="15">
      <c r="A429" s="84" t="s">
        <v>3550</v>
      </c>
      <c r="B429" s="84" t="s">
        <v>3470</v>
      </c>
      <c r="C429" s="84">
        <v>3</v>
      </c>
      <c r="D429" s="118">
        <v>0.005270953231470488</v>
      </c>
      <c r="E429" s="118">
        <v>1.91204482964487</v>
      </c>
      <c r="F429" s="84" t="s">
        <v>2717</v>
      </c>
      <c r="G429" s="84" t="b">
        <v>0</v>
      </c>
      <c r="H429" s="84" t="b">
        <v>0</v>
      </c>
      <c r="I429" s="84" t="b">
        <v>0</v>
      </c>
      <c r="J429" s="84" t="b">
        <v>0</v>
      </c>
      <c r="K429" s="84" t="b">
        <v>0</v>
      </c>
      <c r="L429" s="84" t="b">
        <v>0</v>
      </c>
    </row>
    <row r="430" spans="1:12" ht="15">
      <c r="A430" s="84" t="s">
        <v>2867</v>
      </c>
      <c r="B430" s="84" t="s">
        <v>3447</v>
      </c>
      <c r="C430" s="84">
        <v>3</v>
      </c>
      <c r="D430" s="118">
        <v>0.005270953231470488</v>
      </c>
      <c r="E430" s="118">
        <v>1.6232492903979006</v>
      </c>
      <c r="F430" s="84" t="s">
        <v>2717</v>
      </c>
      <c r="G430" s="84" t="b">
        <v>0</v>
      </c>
      <c r="H430" s="84" t="b">
        <v>0</v>
      </c>
      <c r="I430" s="84" t="b">
        <v>0</v>
      </c>
      <c r="J430" s="84" t="b">
        <v>0</v>
      </c>
      <c r="K430" s="84" t="b">
        <v>0</v>
      </c>
      <c r="L430" s="84" t="b">
        <v>0</v>
      </c>
    </row>
    <row r="431" spans="1:12" ht="15">
      <c r="A431" s="84" t="s">
        <v>332</v>
      </c>
      <c r="B431" s="84" t="s">
        <v>314</v>
      </c>
      <c r="C431" s="84">
        <v>3</v>
      </c>
      <c r="D431" s="118">
        <v>0.005270953231470488</v>
      </c>
      <c r="E431" s="118">
        <v>0.5238646582619887</v>
      </c>
      <c r="F431" s="84" t="s">
        <v>2717</v>
      </c>
      <c r="G431" s="84" t="b">
        <v>0</v>
      </c>
      <c r="H431" s="84" t="b">
        <v>0</v>
      </c>
      <c r="I431" s="84" t="b">
        <v>0</v>
      </c>
      <c r="J431" s="84" t="b">
        <v>0</v>
      </c>
      <c r="K431" s="84" t="b">
        <v>0</v>
      </c>
      <c r="L431" s="84" t="b">
        <v>0</v>
      </c>
    </row>
    <row r="432" spans="1:12" ht="15">
      <c r="A432" s="84" t="s">
        <v>314</v>
      </c>
      <c r="B432" s="84" t="s">
        <v>344</v>
      </c>
      <c r="C432" s="84">
        <v>3</v>
      </c>
      <c r="D432" s="118">
        <v>0.005270953231470488</v>
      </c>
      <c r="E432" s="118">
        <v>1.2430380486862944</v>
      </c>
      <c r="F432" s="84" t="s">
        <v>2717</v>
      </c>
      <c r="G432" s="84" t="b">
        <v>0</v>
      </c>
      <c r="H432" s="84" t="b">
        <v>0</v>
      </c>
      <c r="I432" s="84" t="b">
        <v>0</v>
      </c>
      <c r="J432" s="84" t="b">
        <v>0</v>
      </c>
      <c r="K432" s="84" t="b">
        <v>0</v>
      </c>
      <c r="L432" s="84" t="b">
        <v>0</v>
      </c>
    </row>
    <row r="433" spans="1:12" ht="15">
      <c r="A433" s="84" t="s">
        <v>290</v>
      </c>
      <c r="B433" s="84" t="s">
        <v>343</v>
      </c>
      <c r="C433" s="84">
        <v>3</v>
      </c>
      <c r="D433" s="118">
        <v>0.005270953231470488</v>
      </c>
      <c r="E433" s="118">
        <v>1.6488033948702887</v>
      </c>
      <c r="F433" s="84" t="s">
        <v>2717</v>
      </c>
      <c r="G433" s="84" t="b">
        <v>0</v>
      </c>
      <c r="H433" s="84" t="b">
        <v>0</v>
      </c>
      <c r="I433" s="84" t="b">
        <v>0</v>
      </c>
      <c r="J433" s="84" t="b">
        <v>0</v>
      </c>
      <c r="K433" s="84" t="b">
        <v>0</v>
      </c>
      <c r="L433" s="84" t="b">
        <v>0</v>
      </c>
    </row>
    <row r="434" spans="1:12" ht="15">
      <c r="A434" s="84" t="s">
        <v>343</v>
      </c>
      <c r="B434" s="84" t="s">
        <v>342</v>
      </c>
      <c r="C434" s="84">
        <v>3</v>
      </c>
      <c r="D434" s="118">
        <v>0.005270953231470488</v>
      </c>
      <c r="E434" s="118">
        <v>2.2130748253088512</v>
      </c>
      <c r="F434" s="84" t="s">
        <v>2717</v>
      </c>
      <c r="G434" s="84" t="b">
        <v>0</v>
      </c>
      <c r="H434" s="84" t="b">
        <v>0</v>
      </c>
      <c r="I434" s="84" t="b">
        <v>0</v>
      </c>
      <c r="J434" s="84" t="b">
        <v>0</v>
      </c>
      <c r="K434" s="84" t="b">
        <v>0</v>
      </c>
      <c r="L434" s="84" t="b">
        <v>0</v>
      </c>
    </row>
    <row r="435" spans="1:12" ht="15">
      <c r="A435" s="84" t="s">
        <v>342</v>
      </c>
      <c r="B435" s="84" t="s">
        <v>318</v>
      </c>
      <c r="C435" s="84">
        <v>3</v>
      </c>
      <c r="D435" s="118">
        <v>0.005270953231470488</v>
      </c>
      <c r="E435" s="118">
        <v>2.0881360887005513</v>
      </c>
      <c r="F435" s="84" t="s">
        <v>2717</v>
      </c>
      <c r="G435" s="84" t="b">
        <v>0</v>
      </c>
      <c r="H435" s="84" t="b">
        <v>0</v>
      </c>
      <c r="I435" s="84" t="b">
        <v>0</v>
      </c>
      <c r="J435" s="84" t="b">
        <v>0</v>
      </c>
      <c r="K435" s="84" t="b">
        <v>0</v>
      </c>
      <c r="L435" s="84" t="b">
        <v>0</v>
      </c>
    </row>
    <row r="436" spans="1:12" ht="15">
      <c r="A436" s="84" t="s">
        <v>318</v>
      </c>
      <c r="B436" s="84" t="s">
        <v>341</v>
      </c>
      <c r="C436" s="84">
        <v>3</v>
      </c>
      <c r="D436" s="118">
        <v>0.005270953231470488</v>
      </c>
      <c r="E436" s="118">
        <v>1.9631973520922512</v>
      </c>
      <c r="F436" s="84" t="s">
        <v>2717</v>
      </c>
      <c r="G436" s="84" t="b">
        <v>0</v>
      </c>
      <c r="H436" s="84" t="b">
        <v>0</v>
      </c>
      <c r="I436" s="84" t="b">
        <v>0</v>
      </c>
      <c r="J436" s="84" t="b">
        <v>0</v>
      </c>
      <c r="K436" s="84" t="b">
        <v>0</v>
      </c>
      <c r="L436" s="84" t="b">
        <v>0</v>
      </c>
    </row>
    <row r="437" spans="1:12" ht="15">
      <c r="A437" s="84" t="s">
        <v>341</v>
      </c>
      <c r="B437" s="84" t="s">
        <v>340</v>
      </c>
      <c r="C437" s="84">
        <v>3</v>
      </c>
      <c r="D437" s="118">
        <v>0.005270953231470488</v>
      </c>
      <c r="E437" s="118">
        <v>2.0881360887005513</v>
      </c>
      <c r="F437" s="84" t="s">
        <v>2717</v>
      </c>
      <c r="G437" s="84" t="b">
        <v>0</v>
      </c>
      <c r="H437" s="84" t="b">
        <v>0</v>
      </c>
      <c r="I437" s="84" t="b">
        <v>0</v>
      </c>
      <c r="J437" s="84" t="b">
        <v>0</v>
      </c>
      <c r="K437" s="84" t="b">
        <v>0</v>
      </c>
      <c r="L437" s="84" t="b">
        <v>0</v>
      </c>
    </row>
    <row r="438" spans="1:12" ht="15">
      <c r="A438" s="84" t="s">
        <v>3555</v>
      </c>
      <c r="B438" s="84" t="s">
        <v>3470</v>
      </c>
      <c r="C438" s="84">
        <v>3</v>
      </c>
      <c r="D438" s="118">
        <v>0.005270953231470488</v>
      </c>
      <c r="E438" s="118">
        <v>1.91204482964487</v>
      </c>
      <c r="F438" s="84" t="s">
        <v>2717</v>
      </c>
      <c r="G438" s="84" t="b">
        <v>1</v>
      </c>
      <c r="H438" s="84" t="b">
        <v>0</v>
      </c>
      <c r="I438" s="84" t="b">
        <v>0</v>
      </c>
      <c r="J438" s="84" t="b">
        <v>0</v>
      </c>
      <c r="K438" s="84" t="b">
        <v>0</v>
      </c>
      <c r="L438" s="84" t="b">
        <v>0</v>
      </c>
    </row>
    <row r="439" spans="1:12" ht="15">
      <c r="A439" s="84" t="s">
        <v>334</v>
      </c>
      <c r="B439" s="84" t="s">
        <v>2867</v>
      </c>
      <c r="C439" s="84">
        <v>3</v>
      </c>
      <c r="D439" s="118">
        <v>0.005270953231470488</v>
      </c>
      <c r="E439" s="118">
        <v>0.6989700043360189</v>
      </c>
      <c r="F439" s="84" t="s">
        <v>2717</v>
      </c>
      <c r="G439" s="84" t="b">
        <v>0</v>
      </c>
      <c r="H439" s="84" t="b">
        <v>0</v>
      </c>
      <c r="I439" s="84" t="b">
        <v>0</v>
      </c>
      <c r="J439" s="84" t="b">
        <v>0</v>
      </c>
      <c r="K439" s="84" t="b">
        <v>0</v>
      </c>
      <c r="L439" s="84" t="b">
        <v>0</v>
      </c>
    </row>
    <row r="440" spans="1:12" ht="15">
      <c r="A440" s="84" t="s">
        <v>3588</v>
      </c>
      <c r="B440" s="84" t="s">
        <v>3589</v>
      </c>
      <c r="C440" s="84">
        <v>3</v>
      </c>
      <c r="D440" s="118">
        <v>0.005270953231470488</v>
      </c>
      <c r="E440" s="118">
        <v>2.2130748253088512</v>
      </c>
      <c r="F440" s="84" t="s">
        <v>2717</v>
      </c>
      <c r="G440" s="84" t="b">
        <v>0</v>
      </c>
      <c r="H440" s="84" t="b">
        <v>0</v>
      </c>
      <c r="I440" s="84" t="b">
        <v>0</v>
      </c>
      <c r="J440" s="84" t="b">
        <v>0</v>
      </c>
      <c r="K440" s="84" t="b">
        <v>0</v>
      </c>
      <c r="L440" s="84" t="b">
        <v>0</v>
      </c>
    </row>
    <row r="441" spans="1:12" ht="15">
      <c r="A441" s="84" t="s">
        <v>3589</v>
      </c>
      <c r="B441" s="84" t="s">
        <v>3590</v>
      </c>
      <c r="C441" s="84">
        <v>3</v>
      </c>
      <c r="D441" s="118">
        <v>0.005270953231470488</v>
      </c>
      <c r="E441" s="118">
        <v>2.2130748253088512</v>
      </c>
      <c r="F441" s="84" t="s">
        <v>2717</v>
      </c>
      <c r="G441" s="84" t="b">
        <v>0</v>
      </c>
      <c r="H441" s="84" t="b">
        <v>0</v>
      </c>
      <c r="I441" s="84" t="b">
        <v>0</v>
      </c>
      <c r="J441" s="84" t="b">
        <v>0</v>
      </c>
      <c r="K441" s="84" t="b">
        <v>0</v>
      </c>
      <c r="L441" s="84" t="b">
        <v>0</v>
      </c>
    </row>
    <row r="442" spans="1:12" ht="15">
      <c r="A442" s="84" t="s">
        <v>289</v>
      </c>
      <c r="B442" s="84" t="s">
        <v>1226</v>
      </c>
      <c r="C442" s="84">
        <v>3</v>
      </c>
      <c r="D442" s="118">
        <v>0.005270953231470488</v>
      </c>
      <c r="E442" s="118">
        <v>1.6901960800285136</v>
      </c>
      <c r="F442" s="84" t="s">
        <v>2717</v>
      </c>
      <c r="G442" s="84" t="b">
        <v>0</v>
      </c>
      <c r="H442" s="84" t="b">
        <v>0</v>
      </c>
      <c r="I442" s="84" t="b">
        <v>0</v>
      </c>
      <c r="J442" s="84" t="b">
        <v>0</v>
      </c>
      <c r="K442" s="84" t="b">
        <v>0</v>
      </c>
      <c r="L442" s="84" t="b">
        <v>0</v>
      </c>
    </row>
    <row r="443" spans="1:12" ht="15">
      <c r="A443" s="84" t="s">
        <v>333</v>
      </c>
      <c r="B443" s="84" t="s">
        <v>334</v>
      </c>
      <c r="C443" s="84">
        <v>3</v>
      </c>
      <c r="D443" s="118">
        <v>0.005270953231470488</v>
      </c>
      <c r="E443" s="118">
        <v>1.0669467896306133</v>
      </c>
      <c r="F443" s="84" t="s">
        <v>2717</v>
      </c>
      <c r="G443" s="84" t="b">
        <v>0</v>
      </c>
      <c r="H443" s="84" t="b">
        <v>0</v>
      </c>
      <c r="I443" s="84" t="b">
        <v>0</v>
      </c>
      <c r="J443" s="84" t="b">
        <v>0</v>
      </c>
      <c r="K443" s="84" t="b">
        <v>0</v>
      </c>
      <c r="L443" s="84" t="b">
        <v>0</v>
      </c>
    </row>
    <row r="444" spans="1:12" ht="15">
      <c r="A444" s="84" t="s">
        <v>377</v>
      </c>
      <c r="B444" s="84" t="s">
        <v>290</v>
      </c>
      <c r="C444" s="84">
        <v>2</v>
      </c>
      <c r="D444" s="118">
        <v>0.004199148817305934</v>
      </c>
      <c r="E444" s="118">
        <v>1.104735350520013</v>
      </c>
      <c r="F444" s="84" t="s">
        <v>2717</v>
      </c>
      <c r="G444" s="84" t="b">
        <v>0</v>
      </c>
      <c r="H444" s="84" t="b">
        <v>0</v>
      </c>
      <c r="I444" s="84" t="b">
        <v>0</v>
      </c>
      <c r="J444" s="84" t="b">
        <v>0</v>
      </c>
      <c r="K444" s="84" t="b">
        <v>0</v>
      </c>
      <c r="L444" s="84" t="b">
        <v>0</v>
      </c>
    </row>
    <row r="445" spans="1:12" ht="15">
      <c r="A445" s="84" t="s">
        <v>3470</v>
      </c>
      <c r="B445" s="84" t="s">
        <v>3502</v>
      </c>
      <c r="C445" s="84">
        <v>2</v>
      </c>
      <c r="D445" s="118">
        <v>0.004199148817305934</v>
      </c>
      <c r="E445" s="118">
        <v>1.611014833980889</v>
      </c>
      <c r="F445" s="84" t="s">
        <v>2717</v>
      </c>
      <c r="G445" s="84" t="b">
        <v>0</v>
      </c>
      <c r="H445" s="84" t="b">
        <v>0</v>
      </c>
      <c r="I445" s="84" t="b">
        <v>0</v>
      </c>
      <c r="J445" s="84" t="b">
        <v>0</v>
      </c>
      <c r="K445" s="84" t="b">
        <v>0</v>
      </c>
      <c r="L445" s="84" t="b">
        <v>0</v>
      </c>
    </row>
    <row r="446" spans="1:12" ht="15">
      <c r="A446" s="84" t="s">
        <v>345</v>
      </c>
      <c r="B446" s="84" t="s">
        <v>344</v>
      </c>
      <c r="C446" s="84">
        <v>2</v>
      </c>
      <c r="D446" s="118">
        <v>0.004199148817305934</v>
      </c>
      <c r="E446" s="118">
        <v>1.3010299956639813</v>
      </c>
      <c r="F446" s="84" t="s">
        <v>2717</v>
      </c>
      <c r="G446" s="84" t="b">
        <v>0</v>
      </c>
      <c r="H446" s="84" t="b">
        <v>0</v>
      </c>
      <c r="I446" s="84" t="b">
        <v>0</v>
      </c>
      <c r="J446" s="84" t="b">
        <v>0</v>
      </c>
      <c r="K446" s="84" t="b">
        <v>0</v>
      </c>
      <c r="L446" s="84" t="b">
        <v>0</v>
      </c>
    </row>
    <row r="447" spans="1:12" ht="15">
      <c r="A447" s="84" t="s">
        <v>340</v>
      </c>
      <c r="B447" s="84" t="s">
        <v>3555</v>
      </c>
      <c r="C447" s="84">
        <v>2</v>
      </c>
      <c r="D447" s="118">
        <v>0.004199148817305934</v>
      </c>
      <c r="E447" s="118">
        <v>2.03698356625317</v>
      </c>
      <c r="F447" s="84" t="s">
        <v>2717</v>
      </c>
      <c r="G447" s="84" t="b">
        <v>0</v>
      </c>
      <c r="H447" s="84" t="b">
        <v>0</v>
      </c>
      <c r="I447" s="84" t="b">
        <v>0</v>
      </c>
      <c r="J447" s="84" t="b">
        <v>1</v>
      </c>
      <c r="K447" s="84" t="b">
        <v>0</v>
      </c>
      <c r="L447" s="84" t="b">
        <v>0</v>
      </c>
    </row>
    <row r="448" spans="1:12" ht="15">
      <c r="A448" s="84" t="s">
        <v>3470</v>
      </c>
      <c r="B448" s="84" t="s">
        <v>3796</v>
      </c>
      <c r="C448" s="84">
        <v>2</v>
      </c>
      <c r="D448" s="118">
        <v>0.004199148817305934</v>
      </c>
      <c r="E448" s="118">
        <v>1.91204482964487</v>
      </c>
      <c r="F448" s="84" t="s">
        <v>2717</v>
      </c>
      <c r="G448" s="84" t="b">
        <v>0</v>
      </c>
      <c r="H448" s="84" t="b">
        <v>0</v>
      </c>
      <c r="I448" s="84" t="b">
        <v>0</v>
      </c>
      <c r="J448" s="84" t="b">
        <v>0</v>
      </c>
      <c r="K448" s="84" t="b">
        <v>0</v>
      </c>
      <c r="L448" s="84" t="b">
        <v>0</v>
      </c>
    </row>
    <row r="449" spans="1:12" ht="15">
      <c r="A449" s="84" t="s">
        <v>3796</v>
      </c>
      <c r="B449" s="84" t="s">
        <v>3797</v>
      </c>
      <c r="C449" s="84">
        <v>2</v>
      </c>
      <c r="D449" s="118">
        <v>0.004199148817305934</v>
      </c>
      <c r="E449" s="118">
        <v>2.3891660843645326</v>
      </c>
      <c r="F449" s="84" t="s">
        <v>2717</v>
      </c>
      <c r="G449" s="84" t="b">
        <v>0</v>
      </c>
      <c r="H449" s="84" t="b">
        <v>0</v>
      </c>
      <c r="I449" s="84" t="b">
        <v>0</v>
      </c>
      <c r="J449" s="84" t="b">
        <v>0</v>
      </c>
      <c r="K449" s="84" t="b">
        <v>0</v>
      </c>
      <c r="L449" s="84" t="b">
        <v>0</v>
      </c>
    </row>
    <row r="450" spans="1:12" ht="15">
      <c r="A450" s="84" t="s">
        <v>3797</v>
      </c>
      <c r="B450" s="84" t="s">
        <v>332</v>
      </c>
      <c r="C450" s="84">
        <v>2</v>
      </c>
      <c r="D450" s="118">
        <v>0.004199148817305934</v>
      </c>
      <c r="E450" s="118">
        <v>1.1104124834117035</v>
      </c>
      <c r="F450" s="84" t="s">
        <v>2717</v>
      </c>
      <c r="G450" s="84" t="b">
        <v>0</v>
      </c>
      <c r="H450" s="84" t="b">
        <v>0</v>
      </c>
      <c r="I450" s="84" t="b">
        <v>0</v>
      </c>
      <c r="J450" s="84" t="b">
        <v>0</v>
      </c>
      <c r="K450" s="84" t="b">
        <v>0</v>
      </c>
      <c r="L450" s="84" t="b">
        <v>0</v>
      </c>
    </row>
    <row r="451" spans="1:12" ht="15">
      <c r="A451" s="84" t="s">
        <v>332</v>
      </c>
      <c r="B451" s="84" t="s">
        <v>345</v>
      </c>
      <c r="C451" s="84">
        <v>2</v>
      </c>
      <c r="D451" s="118">
        <v>0.004199148817305934</v>
      </c>
      <c r="E451" s="118">
        <v>0.5440680443502758</v>
      </c>
      <c r="F451" s="84" t="s">
        <v>2717</v>
      </c>
      <c r="G451" s="84" t="b">
        <v>0</v>
      </c>
      <c r="H451" s="84" t="b">
        <v>0</v>
      </c>
      <c r="I451" s="84" t="b">
        <v>0</v>
      </c>
      <c r="J451" s="84" t="b">
        <v>0</v>
      </c>
      <c r="K451" s="84" t="b">
        <v>0</v>
      </c>
      <c r="L451" s="84" t="b">
        <v>0</v>
      </c>
    </row>
    <row r="452" spans="1:12" ht="15">
      <c r="A452" s="84" t="s">
        <v>2867</v>
      </c>
      <c r="B452" s="84" t="s">
        <v>3553</v>
      </c>
      <c r="C452" s="84">
        <v>2</v>
      </c>
      <c r="D452" s="118">
        <v>0.004199148817305934</v>
      </c>
      <c r="E452" s="118">
        <v>1.6690067809585758</v>
      </c>
      <c r="F452" s="84" t="s">
        <v>2717</v>
      </c>
      <c r="G452" s="84" t="b">
        <v>0</v>
      </c>
      <c r="H452" s="84" t="b">
        <v>0</v>
      </c>
      <c r="I452" s="84" t="b">
        <v>0</v>
      </c>
      <c r="J452" s="84" t="b">
        <v>0</v>
      </c>
      <c r="K452" s="84" t="b">
        <v>0</v>
      </c>
      <c r="L452" s="84" t="b">
        <v>0</v>
      </c>
    </row>
    <row r="453" spans="1:12" ht="15">
      <c r="A453" s="84" t="s">
        <v>3553</v>
      </c>
      <c r="B453" s="84" t="s">
        <v>3551</v>
      </c>
      <c r="C453" s="84">
        <v>2</v>
      </c>
      <c r="D453" s="118">
        <v>0.004199148817305934</v>
      </c>
      <c r="E453" s="118">
        <v>2.03698356625317</v>
      </c>
      <c r="F453" s="84" t="s">
        <v>2717</v>
      </c>
      <c r="G453" s="84" t="b">
        <v>0</v>
      </c>
      <c r="H453" s="84" t="b">
        <v>0</v>
      </c>
      <c r="I453" s="84" t="b">
        <v>0</v>
      </c>
      <c r="J453" s="84" t="b">
        <v>0</v>
      </c>
      <c r="K453" s="84" t="b">
        <v>0</v>
      </c>
      <c r="L453" s="84" t="b">
        <v>0</v>
      </c>
    </row>
    <row r="454" spans="1:12" ht="15">
      <c r="A454" s="84" t="s">
        <v>3551</v>
      </c>
      <c r="B454" s="84" t="s">
        <v>3554</v>
      </c>
      <c r="C454" s="84">
        <v>2</v>
      </c>
      <c r="D454" s="118">
        <v>0.004199148817305934</v>
      </c>
      <c r="E454" s="118">
        <v>2.03698356625317</v>
      </c>
      <c r="F454" s="84" t="s">
        <v>2717</v>
      </c>
      <c r="G454" s="84" t="b">
        <v>0</v>
      </c>
      <c r="H454" s="84" t="b">
        <v>0</v>
      </c>
      <c r="I454" s="84" t="b">
        <v>0</v>
      </c>
      <c r="J454" s="84" t="b">
        <v>0</v>
      </c>
      <c r="K454" s="84" t="b">
        <v>0</v>
      </c>
      <c r="L454" s="84" t="b">
        <v>0</v>
      </c>
    </row>
    <row r="455" spans="1:12" ht="15">
      <c r="A455" s="84" t="s">
        <v>3554</v>
      </c>
      <c r="B455" s="84" t="s">
        <v>3507</v>
      </c>
      <c r="C455" s="84">
        <v>2</v>
      </c>
      <c r="D455" s="118">
        <v>0.004199148817305934</v>
      </c>
      <c r="E455" s="118">
        <v>1.91204482964487</v>
      </c>
      <c r="F455" s="84" t="s">
        <v>2717</v>
      </c>
      <c r="G455" s="84" t="b">
        <v>0</v>
      </c>
      <c r="H455" s="84" t="b">
        <v>0</v>
      </c>
      <c r="I455" s="84" t="b">
        <v>0</v>
      </c>
      <c r="J455" s="84" t="b">
        <v>0</v>
      </c>
      <c r="K455" s="84" t="b">
        <v>0</v>
      </c>
      <c r="L455" s="84" t="b">
        <v>0</v>
      </c>
    </row>
    <row r="456" spans="1:12" ht="15">
      <c r="A456" s="84" t="s">
        <v>332</v>
      </c>
      <c r="B456" s="84" t="s">
        <v>316</v>
      </c>
      <c r="C456" s="84">
        <v>2</v>
      </c>
      <c r="D456" s="118">
        <v>0.004199148817305934</v>
      </c>
      <c r="E456" s="118">
        <v>1.0881360887005513</v>
      </c>
      <c r="F456" s="84" t="s">
        <v>2717</v>
      </c>
      <c r="G456" s="84" t="b">
        <v>0</v>
      </c>
      <c r="H456" s="84" t="b">
        <v>0</v>
      </c>
      <c r="I456" s="84" t="b">
        <v>0</v>
      </c>
      <c r="J456" s="84" t="b">
        <v>0</v>
      </c>
      <c r="K456" s="84" t="b">
        <v>0</v>
      </c>
      <c r="L456" s="84" t="b">
        <v>0</v>
      </c>
    </row>
    <row r="457" spans="1:12" ht="15">
      <c r="A457" s="84" t="s">
        <v>316</v>
      </c>
      <c r="B457" s="84" t="s">
        <v>290</v>
      </c>
      <c r="C457" s="84">
        <v>2</v>
      </c>
      <c r="D457" s="118">
        <v>0.004199148817305934</v>
      </c>
      <c r="E457" s="118">
        <v>1.6488033948702887</v>
      </c>
      <c r="F457" s="84" t="s">
        <v>2717</v>
      </c>
      <c r="G457" s="84" t="b">
        <v>0</v>
      </c>
      <c r="H457" s="84" t="b">
        <v>0</v>
      </c>
      <c r="I457" s="84" t="b">
        <v>0</v>
      </c>
      <c r="J457" s="84" t="b">
        <v>0</v>
      </c>
      <c r="K457" s="84" t="b">
        <v>0</v>
      </c>
      <c r="L457" s="84" t="b">
        <v>0</v>
      </c>
    </row>
    <row r="458" spans="1:12" ht="15">
      <c r="A458" s="84" t="s">
        <v>399</v>
      </c>
      <c r="B458" s="84" t="s">
        <v>398</v>
      </c>
      <c r="C458" s="84">
        <v>2</v>
      </c>
      <c r="D458" s="118">
        <v>0.004199148817305934</v>
      </c>
      <c r="E458" s="118">
        <v>2.3891660843645326</v>
      </c>
      <c r="F458" s="84" t="s">
        <v>2717</v>
      </c>
      <c r="G458" s="84" t="b">
        <v>0</v>
      </c>
      <c r="H458" s="84" t="b">
        <v>0</v>
      </c>
      <c r="I458" s="84" t="b">
        <v>0</v>
      </c>
      <c r="J458" s="84" t="b">
        <v>0</v>
      </c>
      <c r="K458" s="84" t="b">
        <v>0</v>
      </c>
      <c r="L458" s="84" t="b">
        <v>0</v>
      </c>
    </row>
    <row r="459" spans="1:12" ht="15">
      <c r="A459" s="84" t="s">
        <v>398</v>
      </c>
      <c r="B459" s="84" t="s">
        <v>301</v>
      </c>
      <c r="C459" s="84">
        <v>2</v>
      </c>
      <c r="D459" s="118">
        <v>0.004199148817305934</v>
      </c>
      <c r="E459" s="118">
        <v>1.78710609303657</v>
      </c>
      <c r="F459" s="84" t="s">
        <v>2717</v>
      </c>
      <c r="G459" s="84" t="b">
        <v>0</v>
      </c>
      <c r="H459" s="84" t="b">
        <v>0</v>
      </c>
      <c r="I459" s="84" t="b">
        <v>0</v>
      </c>
      <c r="J459" s="84" t="b">
        <v>0</v>
      </c>
      <c r="K459" s="84" t="b">
        <v>0</v>
      </c>
      <c r="L459" s="84" t="b">
        <v>0</v>
      </c>
    </row>
    <row r="460" spans="1:12" ht="15">
      <c r="A460" s="84" t="s">
        <v>3470</v>
      </c>
      <c r="B460" s="84" t="s">
        <v>3630</v>
      </c>
      <c r="C460" s="84">
        <v>2</v>
      </c>
      <c r="D460" s="118">
        <v>0.004199148817305934</v>
      </c>
      <c r="E460" s="118">
        <v>1.91204482964487</v>
      </c>
      <c r="F460" s="84" t="s">
        <v>2717</v>
      </c>
      <c r="G460" s="84" t="b">
        <v>0</v>
      </c>
      <c r="H460" s="84" t="b">
        <v>0</v>
      </c>
      <c r="I460" s="84" t="b">
        <v>0</v>
      </c>
      <c r="J460" s="84" t="b">
        <v>0</v>
      </c>
      <c r="K460" s="84" t="b">
        <v>0</v>
      </c>
      <c r="L460" s="84" t="b">
        <v>0</v>
      </c>
    </row>
    <row r="461" spans="1:12" ht="15">
      <c r="A461" s="84" t="s">
        <v>3630</v>
      </c>
      <c r="B461" s="84" t="s">
        <v>2867</v>
      </c>
      <c r="C461" s="84">
        <v>2</v>
      </c>
      <c r="D461" s="118">
        <v>0.004199148817305934</v>
      </c>
      <c r="E461" s="118">
        <v>1.845098040014257</v>
      </c>
      <c r="F461" s="84" t="s">
        <v>2717</v>
      </c>
      <c r="G461" s="84" t="b">
        <v>0</v>
      </c>
      <c r="H461" s="84" t="b">
        <v>0</v>
      </c>
      <c r="I461" s="84" t="b">
        <v>0</v>
      </c>
      <c r="J461" s="84" t="b">
        <v>0</v>
      </c>
      <c r="K461" s="84" t="b">
        <v>0</v>
      </c>
      <c r="L461" s="84" t="b">
        <v>0</v>
      </c>
    </row>
    <row r="462" spans="1:12" ht="15">
      <c r="A462" s="84" t="s">
        <v>3447</v>
      </c>
      <c r="B462" s="84" t="s">
        <v>3552</v>
      </c>
      <c r="C462" s="84">
        <v>2</v>
      </c>
      <c r="D462" s="118">
        <v>0.004199148817305934</v>
      </c>
      <c r="E462" s="118">
        <v>1.8151348166368138</v>
      </c>
      <c r="F462" s="84" t="s">
        <v>2717</v>
      </c>
      <c r="G462" s="84" t="b">
        <v>0</v>
      </c>
      <c r="H462" s="84" t="b">
        <v>0</v>
      </c>
      <c r="I462" s="84" t="b">
        <v>0</v>
      </c>
      <c r="J462" s="84" t="b">
        <v>0</v>
      </c>
      <c r="K462" s="84" t="b">
        <v>0</v>
      </c>
      <c r="L462" s="84" t="b">
        <v>0</v>
      </c>
    </row>
    <row r="463" spans="1:12" ht="15">
      <c r="A463" s="84" t="s">
        <v>3628</v>
      </c>
      <c r="B463" s="84" t="s">
        <v>3506</v>
      </c>
      <c r="C463" s="84">
        <v>2</v>
      </c>
      <c r="D463" s="118">
        <v>0.004199148817305934</v>
      </c>
      <c r="E463" s="118">
        <v>2.0881360887005513</v>
      </c>
      <c r="F463" s="84" t="s">
        <v>2717</v>
      </c>
      <c r="G463" s="84" t="b">
        <v>0</v>
      </c>
      <c r="H463" s="84" t="b">
        <v>0</v>
      </c>
      <c r="I463" s="84" t="b">
        <v>0</v>
      </c>
      <c r="J463" s="84" t="b">
        <v>0</v>
      </c>
      <c r="K463" s="84" t="b">
        <v>0</v>
      </c>
      <c r="L463" s="84" t="b">
        <v>0</v>
      </c>
    </row>
    <row r="464" spans="1:12" ht="15">
      <c r="A464" s="84" t="s">
        <v>289</v>
      </c>
      <c r="B464" s="84" t="s">
        <v>334</v>
      </c>
      <c r="C464" s="84">
        <v>2</v>
      </c>
      <c r="D464" s="118">
        <v>0.004199148817305934</v>
      </c>
      <c r="E464" s="118">
        <v>0.5898255349109508</v>
      </c>
      <c r="F464" s="84" t="s">
        <v>2717</v>
      </c>
      <c r="G464" s="84" t="b">
        <v>0</v>
      </c>
      <c r="H464" s="84" t="b">
        <v>0</v>
      </c>
      <c r="I464" s="84" t="b">
        <v>0</v>
      </c>
      <c r="J464" s="84" t="b">
        <v>0</v>
      </c>
      <c r="K464" s="84" t="b">
        <v>0</v>
      </c>
      <c r="L464" s="84" t="b">
        <v>0</v>
      </c>
    </row>
    <row r="465" spans="1:12" ht="15">
      <c r="A465" s="84" t="s">
        <v>334</v>
      </c>
      <c r="B465" s="84" t="s">
        <v>290</v>
      </c>
      <c r="C465" s="84">
        <v>2</v>
      </c>
      <c r="D465" s="118">
        <v>0.004199148817305934</v>
      </c>
      <c r="E465" s="118">
        <v>0.3265841001363694</v>
      </c>
      <c r="F465" s="84" t="s">
        <v>2717</v>
      </c>
      <c r="G465" s="84" t="b">
        <v>0</v>
      </c>
      <c r="H465" s="84" t="b">
        <v>0</v>
      </c>
      <c r="I465" s="84" t="b">
        <v>0</v>
      </c>
      <c r="J465" s="84" t="b">
        <v>0</v>
      </c>
      <c r="K465" s="84" t="b">
        <v>0</v>
      </c>
      <c r="L465" s="84" t="b">
        <v>0</v>
      </c>
    </row>
    <row r="466" spans="1:12" ht="15">
      <c r="A466" s="84" t="s">
        <v>290</v>
      </c>
      <c r="B466" s="84" t="s">
        <v>344</v>
      </c>
      <c r="C466" s="84">
        <v>2</v>
      </c>
      <c r="D466" s="118">
        <v>0.004199148817305934</v>
      </c>
      <c r="E466" s="118">
        <v>1.104735350520013</v>
      </c>
      <c r="F466" s="84" t="s">
        <v>2717</v>
      </c>
      <c r="G466" s="84" t="b">
        <v>0</v>
      </c>
      <c r="H466" s="84" t="b">
        <v>0</v>
      </c>
      <c r="I466" s="84" t="b">
        <v>0</v>
      </c>
      <c r="J466" s="84" t="b">
        <v>0</v>
      </c>
      <c r="K466" s="84" t="b">
        <v>0</v>
      </c>
      <c r="L466" s="84" t="b">
        <v>0</v>
      </c>
    </row>
    <row r="467" spans="1:12" ht="15">
      <c r="A467" s="84" t="s">
        <v>290</v>
      </c>
      <c r="B467" s="84" t="s">
        <v>3729</v>
      </c>
      <c r="C467" s="84">
        <v>2</v>
      </c>
      <c r="D467" s="118">
        <v>0.004199148817305934</v>
      </c>
      <c r="E467" s="118">
        <v>1.6488033948702887</v>
      </c>
      <c r="F467" s="84" t="s">
        <v>2717</v>
      </c>
      <c r="G467" s="84" t="b">
        <v>0</v>
      </c>
      <c r="H467" s="84" t="b">
        <v>0</v>
      </c>
      <c r="I467" s="84" t="b">
        <v>0</v>
      </c>
      <c r="J467" s="84" t="b">
        <v>0</v>
      </c>
      <c r="K467" s="84" t="b">
        <v>0</v>
      </c>
      <c r="L467" s="84" t="b">
        <v>0</v>
      </c>
    </row>
    <row r="468" spans="1:12" ht="15">
      <c r="A468" s="84" t="s">
        <v>3729</v>
      </c>
      <c r="B468" s="84" t="s">
        <v>3469</v>
      </c>
      <c r="C468" s="84">
        <v>2</v>
      </c>
      <c r="D468" s="118">
        <v>0.004199148817305934</v>
      </c>
      <c r="E468" s="118">
        <v>1.9912260756924949</v>
      </c>
      <c r="F468" s="84" t="s">
        <v>2717</v>
      </c>
      <c r="G468" s="84" t="b">
        <v>0</v>
      </c>
      <c r="H468" s="84" t="b">
        <v>0</v>
      </c>
      <c r="I468" s="84" t="b">
        <v>0</v>
      </c>
      <c r="J468" s="84" t="b">
        <v>0</v>
      </c>
      <c r="K468" s="84" t="b">
        <v>0</v>
      </c>
      <c r="L468" s="84" t="b">
        <v>0</v>
      </c>
    </row>
    <row r="469" spans="1:12" ht="15">
      <c r="A469" s="84" t="s">
        <v>3469</v>
      </c>
      <c r="B469" s="84" t="s">
        <v>3587</v>
      </c>
      <c r="C469" s="84">
        <v>2</v>
      </c>
      <c r="D469" s="118">
        <v>0.004199148817305934</v>
      </c>
      <c r="E469" s="118">
        <v>1.8151348166368138</v>
      </c>
      <c r="F469" s="84" t="s">
        <v>2717</v>
      </c>
      <c r="G469" s="84" t="b">
        <v>0</v>
      </c>
      <c r="H469" s="84" t="b">
        <v>0</v>
      </c>
      <c r="I469" s="84" t="b">
        <v>0</v>
      </c>
      <c r="J469" s="84" t="b">
        <v>0</v>
      </c>
      <c r="K469" s="84" t="b">
        <v>0</v>
      </c>
      <c r="L469" s="84" t="b">
        <v>0</v>
      </c>
    </row>
    <row r="470" spans="1:12" ht="15">
      <c r="A470" s="84" t="s">
        <v>3587</v>
      </c>
      <c r="B470" s="84" t="s">
        <v>3730</v>
      </c>
      <c r="C470" s="84">
        <v>2</v>
      </c>
      <c r="D470" s="118">
        <v>0.004199148817305934</v>
      </c>
      <c r="E470" s="118">
        <v>2.2130748253088512</v>
      </c>
      <c r="F470" s="84" t="s">
        <v>2717</v>
      </c>
      <c r="G470" s="84" t="b">
        <v>0</v>
      </c>
      <c r="H470" s="84" t="b">
        <v>0</v>
      </c>
      <c r="I470" s="84" t="b">
        <v>0</v>
      </c>
      <c r="J470" s="84" t="b">
        <v>0</v>
      </c>
      <c r="K470" s="84" t="b">
        <v>0</v>
      </c>
      <c r="L470" s="84" t="b">
        <v>0</v>
      </c>
    </row>
    <row r="471" spans="1:12" ht="15">
      <c r="A471" s="84" t="s">
        <v>3730</v>
      </c>
      <c r="B471" s="84" t="s">
        <v>3731</v>
      </c>
      <c r="C471" s="84">
        <v>2</v>
      </c>
      <c r="D471" s="118">
        <v>0.004199148817305934</v>
      </c>
      <c r="E471" s="118">
        <v>2.3891660843645326</v>
      </c>
      <c r="F471" s="84" t="s">
        <v>2717</v>
      </c>
      <c r="G471" s="84" t="b">
        <v>0</v>
      </c>
      <c r="H471" s="84" t="b">
        <v>0</v>
      </c>
      <c r="I471" s="84" t="b">
        <v>0</v>
      </c>
      <c r="J471" s="84" t="b">
        <v>0</v>
      </c>
      <c r="K471" s="84" t="b">
        <v>0</v>
      </c>
      <c r="L471" s="84" t="b">
        <v>0</v>
      </c>
    </row>
    <row r="472" spans="1:12" ht="15">
      <c r="A472" s="84" t="s">
        <v>3731</v>
      </c>
      <c r="B472" s="84" t="s">
        <v>3588</v>
      </c>
      <c r="C472" s="84">
        <v>2</v>
      </c>
      <c r="D472" s="118">
        <v>0.004199148817305934</v>
      </c>
      <c r="E472" s="118">
        <v>2.2130748253088512</v>
      </c>
      <c r="F472" s="84" t="s">
        <v>2717</v>
      </c>
      <c r="G472" s="84" t="b">
        <v>0</v>
      </c>
      <c r="H472" s="84" t="b">
        <v>0</v>
      </c>
      <c r="I472" s="84" t="b">
        <v>0</v>
      </c>
      <c r="J472" s="84" t="b">
        <v>0</v>
      </c>
      <c r="K472" s="84" t="b">
        <v>0</v>
      </c>
      <c r="L472" s="84" t="b">
        <v>0</v>
      </c>
    </row>
    <row r="473" spans="1:12" ht="15">
      <c r="A473" s="84" t="s">
        <v>3590</v>
      </c>
      <c r="B473" s="84" t="s">
        <v>3732</v>
      </c>
      <c r="C473" s="84">
        <v>2</v>
      </c>
      <c r="D473" s="118">
        <v>0.004199148817305934</v>
      </c>
      <c r="E473" s="118">
        <v>2.2130748253088512</v>
      </c>
      <c r="F473" s="84" t="s">
        <v>2717</v>
      </c>
      <c r="G473" s="84" t="b">
        <v>0</v>
      </c>
      <c r="H473" s="84" t="b">
        <v>0</v>
      </c>
      <c r="I473" s="84" t="b">
        <v>0</v>
      </c>
      <c r="J473" s="84" t="b">
        <v>0</v>
      </c>
      <c r="K473" s="84" t="b">
        <v>0</v>
      </c>
      <c r="L473" s="84" t="b">
        <v>0</v>
      </c>
    </row>
    <row r="474" spans="1:12" ht="15">
      <c r="A474" s="84" t="s">
        <v>3732</v>
      </c>
      <c r="B474" s="84" t="s">
        <v>3733</v>
      </c>
      <c r="C474" s="84">
        <v>2</v>
      </c>
      <c r="D474" s="118">
        <v>0.004199148817305934</v>
      </c>
      <c r="E474" s="118">
        <v>2.3891660843645326</v>
      </c>
      <c r="F474" s="84" t="s">
        <v>2717</v>
      </c>
      <c r="G474" s="84" t="b">
        <v>0</v>
      </c>
      <c r="H474" s="84" t="b">
        <v>0</v>
      </c>
      <c r="I474" s="84" t="b">
        <v>0</v>
      </c>
      <c r="J474" s="84" t="b">
        <v>0</v>
      </c>
      <c r="K474" s="84" t="b">
        <v>0</v>
      </c>
      <c r="L474" s="84" t="b">
        <v>0</v>
      </c>
    </row>
    <row r="475" spans="1:12" ht="15">
      <c r="A475" s="84" t="s">
        <v>3733</v>
      </c>
      <c r="B475" s="84" t="s">
        <v>334</v>
      </c>
      <c r="C475" s="84">
        <v>2</v>
      </c>
      <c r="D475" s="118">
        <v>0.004199148817305934</v>
      </c>
      <c r="E475" s="118">
        <v>1.066946789630613</v>
      </c>
      <c r="F475" s="84" t="s">
        <v>2717</v>
      </c>
      <c r="G475" s="84" t="b">
        <v>0</v>
      </c>
      <c r="H475" s="84" t="b">
        <v>0</v>
      </c>
      <c r="I475" s="84" t="b">
        <v>0</v>
      </c>
      <c r="J475" s="84" t="b">
        <v>0</v>
      </c>
      <c r="K475" s="84" t="b">
        <v>0</v>
      </c>
      <c r="L475" s="84" t="b">
        <v>0</v>
      </c>
    </row>
    <row r="476" spans="1:12" ht="15">
      <c r="A476" s="84" t="s">
        <v>367</v>
      </c>
      <c r="B476" s="84" t="s">
        <v>3734</v>
      </c>
      <c r="C476" s="84">
        <v>2</v>
      </c>
      <c r="D476" s="118">
        <v>0.004199148817305934</v>
      </c>
      <c r="E476" s="118">
        <v>2.0881360887005513</v>
      </c>
      <c r="F476" s="84" t="s">
        <v>2717</v>
      </c>
      <c r="G476" s="84" t="b">
        <v>0</v>
      </c>
      <c r="H476" s="84" t="b">
        <v>0</v>
      </c>
      <c r="I476" s="84" t="b">
        <v>0</v>
      </c>
      <c r="J476" s="84" t="b">
        <v>0</v>
      </c>
      <c r="K476" s="84" t="b">
        <v>0</v>
      </c>
      <c r="L476" s="84" t="b">
        <v>0</v>
      </c>
    </row>
    <row r="477" spans="1:12" ht="15">
      <c r="A477" s="84" t="s">
        <v>213</v>
      </c>
      <c r="B477" s="84" t="s">
        <v>333</v>
      </c>
      <c r="C477" s="84">
        <v>2</v>
      </c>
      <c r="D477" s="118">
        <v>0.004199148817305934</v>
      </c>
      <c r="E477" s="118">
        <v>2.2130748253088512</v>
      </c>
      <c r="F477" s="84" t="s">
        <v>2717</v>
      </c>
      <c r="G477" s="84" t="b">
        <v>0</v>
      </c>
      <c r="H477" s="84" t="b">
        <v>0</v>
      </c>
      <c r="I477" s="84" t="b">
        <v>0</v>
      </c>
      <c r="J477" s="84" t="b">
        <v>0</v>
      </c>
      <c r="K477" s="84" t="b">
        <v>0</v>
      </c>
      <c r="L477" s="84" t="b">
        <v>0</v>
      </c>
    </row>
    <row r="478" spans="1:12" ht="15">
      <c r="A478" s="84" t="s">
        <v>2900</v>
      </c>
      <c r="B478" s="84" t="s">
        <v>2901</v>
      </c>
      <c r="C478" s="84">
        <v>2</v>
      </c>
      <c r="D478" s="118">
        <v>0.004199148817305934</v>
      </c>
      <c r="E478" s="118">
        <v>2.3891660843645326</v>
      </c>
      <c r="F478" s="84" t="s">
        <v>2717</v>
      </c>
      <c r="G478" s="84" t="b">
        <v>0</v>
      </c>
      <c r="H478" s="84" t="b">
        <v>0</v>
      </c>
      <c r="I478" s="84" t="b">
        <v>0</v>
      </c>
      <c r="J478" s="84" t="b">
        <v>0</v>
      </c>
      <c r="K478" s="84" t="b">
        <v>0</v>
      </c>
      <c r="L478" s="84" t="b">
        <v>0</v>
      </c>
    </row>
    <row r="479" spans="1:12" ht="15">
      <c r="A479" s="84" t="s">
        <v>2869</v>
      </c>
      <c r="B479" s="84" t="s">
        <v>2871</v>
      </c>
      <c r="C479" s="84">
        <v>15</v>
      </c>
      <c r="D479" s="118">
        <v>0.004366612833508721</v>
      </c>
      <c r="E479" s="118">
        <v>1.149561211516632</v>
      </c>
      <c r="F479" s="84" t="s">
        <v>2718</v>
      </c>
      <c r="G479" s="84" t="b">
        <v>0</v>
      </c>
      <c r="H479" s="84" t="b">
        <v>0</v>
      </c>
      <c r="I479" s="84" t="b">
        <v>0</v>
      </c>
      <c r="J479" s="84" t="b">
        <v>0</v>
      </c>
      <c r="K479" s="84" t="b">
        <v>0</v>
      </c>
      <c r="L479" s="84" t="b">
        <v>0</v>
      </c>
    </row>
    <row r="480" spans="1:12" ht="15">
      <c r="A480" s="84" t="s">
        <v>2872</v>
      </c>
      <c r="B480" s="84" t="s">
        <v>2873</v>
      </c>
      <c r="C480" s="84">
        <v>15</v>
      </c>
      <c r="D480" s="118">
        <v>0.004366612833508721</v>
      </c>
      <c r="E480" s="118">
        <v>1.228742457564257</v>
      </c>
      <c r="F480" s="84" t="s">
        <v>2718</v>
      </c>
      <c r="G480" s="84" t="b">
        <v>0</v>
      </c>
      <c r="H480" s="84" t="b">
        <v>0</v>
      </c>
      <c r="I480" s="84" t="b">
        <v>0</v>
      </c>
      <c r="J480" s="84" t="b">
        <v>0</v>
      </c>
      <c r="K480" s="84" t="b">
        <v>0</v>
      </c>
      <c r="L480" s="84" t="b">
        <v>0</v>
      </c>
    </row>
    <row r="481" spans="1:12" ht="15">
      <c r="A481" s="84" t="s">
        <v>2873</v>
      </c>
      <c r="B481" s="84" t="s">
        <v>2874</v>
      </c>
      <c r="C481" s="84">
        <v>15</v>
      </c>
      <c r="D481" s="118">
        <v>0.004366612833508721</v>
      </c>
      <c r="E481" s="118">
        <v>1.228742457564257</v>
      </c>
      <c r="F481" s="84" t="s">
        <v>2718</v>
      </c>
      <c r="G481" s="84" t="b">
        <v>0</v>
      </c>
      <c r="H481" s="84" t="b">
        <v>0</v>
      </c>
      <c r="I481" s="84" t="b">
        <v>0</v>
      </c>
      <c r="J481" s="84" t="b">
        <v>0</v>
      </c>
      <c r="K481" s="84" t="b">
        <v>0</v>
      </c>
      <c r="L481" s="84" t="b">
        <v>0</v>
      </c>
    </row>
    <row r="482" spans="1:12" ht="15">
      <c r="A482" s="84" t="s">
        <v>322</v>
      </c>
      <c r="B482" s="84" t="s">
        <v>2870</v>
      </c>
      <c r="C482" s="84">
        <v>12</v>
      </c>
      <c r="D482" s="118">
        <v>0.007768732017162408</v>
      </c>
      <c r="E482" s="118">
        <v>1.2587056809417</v>
      </c>
      <c r="F482" s="84" t="s">
        <v>2718</v>
      </c>
      <c r="G482" s="84" t="b">
        <v>0</v>
      </c>
      <c r="H482" s="84" t="b">
        <v>0</v>
      </c>
      <c r="I482" s="84" t="b">
        <v>0</v>
      </c>
      <c r="J482" s="84" t="b">
        <v>0</v>
      </c>
      <c r="K482" s="84" t="b">
        <v>0</v>
      </c>
      <c r="L482" s="84" t="b">
        <v>0</v>
      </c>
    </row>
    <row r="483" spans="1:12" ht="15">
      <c r="A483" s="84" t="s">
        <v>2870</v>
      </c>
      <c r="B483" s="84" t="s">
        <v>383</v>
      </c>
      <c r="C483" s="84">
        <v>12</v>
      </c>
      <c r="D483" s="118">
        <v>0.007768732017162408</v>
      </c>
      <c r="E483" s="118">
        <v>1.1617956679336436</v>
      </c>
      <c r="F483" s="84" t="s">
        <v>2718</v>
      </c>
      <c r="G483" s="84" t="b">
        <v>0</v>
      </c>
      <c r="H483" s="84" t="b">
        <v>0</v>
      </c>
      <c r="I483" s="84" t="b">
        <v>0</v>
      </c>
      <c r="J483" s="84" t="b">
        <v>0</v>
      </c>
      <c r="K483" s="84" t="b">
        <v>0</v>
      </c>
      <c r="L483" s="84" t="b">
        <v>0</v>
      </c>
    </row>
    <row r="484" spans="1:12" ht="15">
      <c r="A484" s="84" t="s">
        <v>383</v>
      </c>
      <c r="B484" s="84" t="s">
        <v>2869</v>
      </c>
      <c r="C484" s="84">
        <v>12</v>
      </c>
      <c r="D484" s="118">
        <v>0.007768732017162408</v>
      </c>
      <c r="E484" s="118">
        <v>1.0826144218860188</v>
      </c>
      <c r="F484" s="84" t="s">
        <v>2718</v>
      </c>
      <c r="G484" s="84" t="b">
        <v>0</v>
      </c>
      <c r="H484" s="84" t="b">
        <v>0</v>
      </c>
      <c r="I484" s="84" t="b">
        <v>0</v>
      </c>
      <c r="J484" s="84" t="b">
        <v>0</v>
      </c>
      <c r="K484" s="84" t="b">
        <v>0</v>
      </c>
      <c r="L484" s="84" t="b">
        <v>0</v>
      </c>
    </row>
    <row r="485" spans="1:12" ht="15">
      <c r="A485" s="84" t="s">
        <v>2871</v>
      </c>
      <c r="B485" s="84" t="s">
        <v>2875</v>
      </c>
      <c r="C485" s="84">
        <v>12</v>
      </c>
      <c r="D485" s="118">
        <v>0.007768732017162408</v>
      </c>
      <c r="E485" s="118">
        <v>1.228742457564257</v>
      </c>
      <c r="F485" s="84" t="s">
        <v>2718</v>
      </c>
      <c r="G485" s="84" t="b">
        <v>0</v>
      </c>
      <c r="H485" s="84" t="b">
        <v>0</v>
      </c>
      <c r="I485" s="84" t="b">
        <v>0</v>
      </c>
      <c r="J485" s="84" t="b">
        <v>0</v>
      </c>
      <c r="K485" s="84" t="b">
        <v>0</v>
      </c>
      <c r="L485" s="84" t="b">
        <v>0</v>
      </c>
    </row>
    <row r="486" spans="1:12" ht="15">
      <c r="A486" s="84" t="s">
        <v>2875</v>
      </c>
      <c r="B486" s="84" t="s">
        <v>2876</v>
      </c>
      <c r="C486" s="84">
        <v>12</v>
      </c>
      <c r="D486" s="118">
        <v>0.007768732017162408</v>
      </c>
      <c r="E486" s="118">
        <v>1.3256524705723132</v>
      </c>
      <c r="F486" s="84" t="s">
        <v>2718</v>
      </c>
      <c r="G486" s="84" t="b">
        <v>0</v>
      </c>
      <c r="H486" s="84" t="b">
        <v>0</v>
      </c>
      <c r="I486" s="84" t="b">
        <v>0</v>
      </c>
      <c r="J486" s="84" t="b">
        <v>0</v>
      </c>
      <c r="K486" s="84" t="b">
        <v>0</v>
      </c>
      <c r="L486" s="84" t="b">
        <v>0</v>
      </c>
    </row>
    <row r="487" spans="1:12" ht="15">
      <c r="A487" s="84" t="s">
        <v>2876</v>
      </c>
      <c r="B487" s="84" t="s">
        <v>3448</v>
      </c>
      <c r="C487" s="84">
        <v>12</v>
      </c>
      <c r="D487" s="118">
        <v>0.007768732017162408</v>
      </c>
      <c r="E487" s="118">
        <v>1.3256524705723132</v>
      </c>
      <c r="F487" s="84" t="s">
        <v>2718</v>
      </c>
      <c r="G487" s="84" t="b">
        <v>0</v>
      </c>
      <c r="H487" s="84" t="b">
        <v>0</v>
      </c>
      <c r="I487" s="84" t="b">
        <v>0</v>
      </c>
      <c r="J487" s="84" t="b">
        <v>0</v>
      </c>
      <c r="K487" s="84" t="b">
        <v>0</v>
      </c>
      <c r="L487" s="84" t="b">
        <v>0</v>
      </c>
    </row>
    <row r="488" spans="1:12" ht="15">
      <c r="A488" s="84" t="s">
        <v>3448</v>
      </c>
      <c r="B488" s="84" t="s">
        <v>3449</v>
      </c>
      <c r="C488" s="84">
        <v>12</v>
      </c>
      <c r="D488" s="118">
        <v>0.007768732017162408</v>
      </c>
      <c r="E488" s="118">
        <v>1.3256524705723132</v>
      </c>
      <c r="F488" s="84" t="s">
        <v>2718</v>
      </c>
      <c r="G488" s="84" t="b">
        <v>0</v>
      </c>
      <c r="H488" s="84" t="b">
        <v>0</v>
      </c>
      <c r="I488" s="84" t="b">
        <v>0</v>
      </c>
      <c r="J488" s="84" t="b">
        <v>0</v>
      </c>
      <c r="K488" s="84" t="b">
        <v>0</v>
      </c>
      <c r="L488" s="84" t="b">
        <v>0</v>
      </c>
    </row>
    <row r="489" spans="1:12" ht="15">
      <c r="A489" s="84" t="s">
        <v>3449</v>
      </c>
      <c r="B489" s="84" t="s">
        <v>3450</v>
      </c>
      <c r="C489" s="84">
        <v>12</v>
      </c>
      <c r="D489" s="118">
        <v>0.007768732017162408</v>
      </c>
      <c r="E489" s="118">
        <v>1.3256524705723132</v>
      </c>
      <c r="F489" s="84" t="s">
        <v>2718</v>
      </c>
      <c r="G489" s="84" t="b">
        <v>0</v>
      </c>
      <c r="H489" s="84" t="b">
        <v>0</v>
      </c>
      <c r="I489" s="84" t="b">
        <v>0</v>
      </c>
      <c r="J489" s="84" t="b">
        <v>0</v>
      </c>
      <c r="K489" s="84" t="b">
        <v>0</v>
      </c>
      <c r="L489" s="84" t="b">
        <v>0</v>
      </c>
    </row>
    <row r="490" spans="1:12" ht="15">
      <c r="A490" s="84" t="s">
        <v>3450</v>
      </c>
      <c r="B490" s="84" t="s">
        <v>3451</v>
      </c>
      <c r="C490" s="84">
        <v>12</v>
      </c>
      <c r="D490" s="118">
        <v>0.007768732017162408</v>
      </c>
      <c r="E490" s="118">
        <v>1.3256524705723132</v>
      </c>
      <c r="F490" s="84" t="s">
        <v>2718</v>
      </c>
      <c r="G490" s="84" t="b">
        <v>0</v>
      </c>
      <c r="H490" s="84" t="b">
        <v>0</v>
      </c>
      <c r="I490" s="84" t="b">
        <v>0</v>
      </c>
      <c r="J490" s="84" t="b">
        <v>0</v>
      </c>
      <c r="K490" s="84" t="b">
        <v>0</v>
      </c>
      <c r="L490" s="84" t="b">
        <v>0</v>
      </c>
    </row>
    <row r="491" spans="1:12" ht="15">
      <c r="A491" s="84" t="s">
        <v>3451</v>
      </c>
      <c r="B491" s="84" t="s">
        <v>2872</v>
      </c>
      <c r="C491" s="84">
        <v>12</v>
      </c>
      <c r="D491" s="118">
        <v>0.007768732017162408</v>
      </c>
      <c r="E491" s="118">
        <v>1.228742457564257</v>
      </c>
      <c r="F491" s="84" t="s">
        <v>2718</v>
      </c>
      <c r="G491" s="84" t="b">
        <v>0</v>
      </c>
      <c r="H491" s="84" t="b">
        <v>0</v>
      </c>
      <c r="I491" s="84" t="b">
        <v>0</v>
      </c>
      <c r="J491" s="84" t="b">
        <v>0</v>
      </c>
      <c r="K491" s="84" t="b">
        <v>0</v>
      </c>
      <c r="L491" s="84" t="b">
        <v>0</v>
      </c>
    </row>
    <row r="492" spans="1:12" ht="15">
      <c r="A492" s="84" t="s">
        <v>2874</v>
      </c>
      <c r="B492" s="84" t="s">
        <v>3498</v>
      </c>
      <c r="C492" s="84">
        <v>4</v>
      </c>
      <c r="D492" s="118">
        <v>0.009606066379049172</v>
      </c>
      <c r="E492" s="118">
        <v>1.8027737252919758</v>
      </c>
      <c r="F492" s="84" t="s">
        <v>2718</v>
      </c>
      <c r="G492" s="84" t="b">
        <v>0</v>
      </c>
      <c r="H492" s="84" t="b">
        <v>0</v>
      </c>
      <c r="I492" s="84" t="b">
        <v>0</v>
      </c>
      <c r="J492" s="84" t="b">
        <v>0</v>
      </c>
      <c r="K492" s="84" t="b">
        <v>0</v>
      </c>
      <c r="L492" s="84" t="b">
        <v>0</v>
      </c>
    </row>
    <row r="493" spans="1:12" ht="15">
      <c r="A493" s="84" t="s">
        <v>3498</v>
      </c>
      <c r="B493" s="84" t="s">
        <v>3499</v>
      </c>
      <c r="C493" s="84">
        <v>4</v>
      </c>
      <c r="D493" s="118">
        <v>0.009606066379049172</v>
      </c>
      <c r="E493" s="118">
        <v>1.8027737252919758</v>
      </c>
      <c r="F493" s="84" t="s">
        <v>2718</v>
      </c>
      <c r="G493" s="84" t="b">
        <v>0</v>
      </c>
      <c r="H493" s="84" t="b">
        <v>0</v>
      </c>
      <c r="I493" s="84" t="b">
        <v>0</v>
      </c>
      <c r="J493" s="84" t="b">
        <v>0</v>
      </c>
      <c r="K493" s="84" t="b">
        <v>0</v>
      </c>
      <c r="L493" s="84" t="b">
        <v>0</v>
      </c>
    </row>
    <row r="494" spans="1:12" ht="15">
      <c r="A494" s="84" t="s">
        <v>3499</v>
      </c>
      <c r="B494" s="84" t="s">
        <v>3500</v>
      </c>
      <c r="C494" s="84">
        <v>4</v>
      </c>
      <c r="D494" s="118">
        <v>0.009606066379049172</v>
      </c>
      <c r="E494" s="118">
        <v>1.8027737252919758</v>
      </c>
      <c r="F494" s="84" t="s">
        <v>2718</v>
      </c>
      <c r="G494" s="84" t="b">
        <v>0</v>
      </c>
      <c r="H494" s="84" t="b">
        <v>0</v>
      </c>
      <c r="I494" s="84" t="b">
        <v>0</v>
      </c>
      <c r="J494" s="84" t="b">
        <v>0</v>
      </c>
      <c r="K494" s="84" t="b">
        <v>0</v>
      </c>
      <c r="L494" s="84" t="b">
        <v>0</v>
      </c>
    </row>
    <row r="495" spans="1:12" ht="15">
      <c r="A495" s="84" t="s">
        <v>3500</v>
      </c>
      <c r="B495" s="84" t="s">
        <v>3473</v>
      </c>
      <c r="C495" s="84">
        <v>4</v>
      </c>
      <c r="D495" s="118">
        <v>0.009606066379049172</v>
      </c>
      <c r="E495" s="118">
        <v>1.8027737252919758</v>
      </c>
      <c r="F495" s="84" t="s">
        <v>2718</v>
      </c>
      <c r="G495" s="84" t="b">
        <v>0</v>
      </c>
      <c r="H495" s="84" t="b">
        <v>0</v>
      </c>
      <c r="I495" s="84" t="b">
        <v>0</v>
      </c>
      <c r="J495" s="84" t="b">
        <v>0</v>
      </c>
      <c r="K495" s="84" t="b">
        <v>0</v>
      </c>
      <c r="L495" s="84" t="b">
        <v>0</v>
      </c>
    </row>
    <row r="496" spans="1:12" ht="15">
      <c r="A496" s="84" t="s">
        <v>323</v>
      </c>
      <c r="B496" s="84" t="s">
        <v>391</v>
      </c>
      <c r="C496" s="84">
        <v>4</v>
      </c>
      <c r="D496" s="118">
        <v>0.009606066379049172</v>
      </c>
      <c r="E496" s="118">
        <v>1.7058637122839193</v>
      </c>
      <c r="F496" s="84" t="s">
        <v>2718</v>
      </c>
      <c r="G496" s="84" t="b">
        <v>0</v>
      </c>
      <c r="H496" s="84" t="b">
        <v>0</v>
      </c>
      <c r="I496" s="84" t="b">
        <v>0</v>
      </c>
      <c r="J496" s="84" t="b">
        <v>0</v>
      </c>
      <c r="K496" s="84" t="b">
        <v>0</v>
      </c>
      <c r="L496" s="84" t="b">
        <v>0</v>
      </c>
    </row>
    <row r="497" spans="1:12" ht="15">
      <c r="A497" s="84" t="s">
        <v>3473</v>
      </c>
      <c r="B497" s="84" t="s">
        <v>323</v>
      </c>
      <c r="C497" s="84">
        <v>3</v>
      </c>
      <c r="D497" s="118">
        <v>0.008582550555701953</v>
      </c>
      <c r="E497" s="118">
        <v>1.6778349886836759</v>
      </c>
      <c r="F497" s="84" t="s">
        <v>2718</v>
      </c>
      <c r="G497" s="84" t="b">
        <v>0</v>
      </c>
      <c r="H497" s="84" t="b">
        <v>0</v>
      </c>
      <c r="I497" s="84" t="b">
        <v>0</v>
      </c>
      <c r="J497" s="84" t="b">
        <v>0</v>
      </c>
      <c r="K497" s="84" t="b">
        <v>0</v>
      </c>
      <c r="L497" s="84" t="b">
        <v>0</v>
      </c>
    </row>
    <row r="498" spans="1:12" ht="15">
      <c r="A498" s="84" t="s">
        <v>391</v>
      </c>
      <c r="B498" s="84" t="s">
        <v>3474</v>
      </c>
      <c r="C498" s="84">
        <v>3</v>
      </c>
      <c r="D498" s="118">
        <v>0.008582550555701953</v>
      </c>
      <c r="E498" s="118">
        <v>1.7058637122839193</v>
      </c>
      <c r="F498" s="84" t="s">
        <v>2718</v>
      </c>
      <c r="G498" s="84" t="b">
        <v>0</v>
      </c>
      <c r="H498" s="84" t="b">
        <v>0</v>
      </c>
      <c r="I498" s="84" t="b">
        <v>0</v>
      </c>
      <c r="J498" s="84" t="b">
        <v>0</v>
      </c>
      <c r="K498" s="84" t="b">
        <v>0</v>
      </c>
      <c r="L498" s="84" t="b">
        <v>0</v>
      </c>
    </row>
    <row r="499" spans="1:12" ht="15">
      <c r="A499" s="84" t="s">
        <v>3474</v>
      </c>
      <c r="B499" s="84" t="s">
        <v>2869</v>
      </c>
      <c r="C499" s="84">
        <v>3</v>
      </c>
      <c r="D499" s="118">
        <v>0.008582550555701953</v>
      </c>
      <c r="E499" s="118">
        <v>1.149561211516632</v>
      </c>
      <c r="F499" s="84" t="s">
        <v>2718</v>
      </c>
      <c r="G499" s="84" t="b">
        <v>0</v>
      </c>
      <c r="H499" s="84" t="b">
        <v>0</v>
      </c>
      <c r="I499" s="84" t="b">
        <v>0</v>
      </c>
      <c r="J499" s="84" t="b">
        <v>0</v>
      </c>
      <c r="K499" s="84" t="b">
        <v>0</v>
      </c>
      <c r="L499" s="84" t="b">
        <v>0</v>
      </c>
    </row>
    <row r="500" spans="1:12" ht="15">
      <c r="A500" s="84" t="s">
        <v>2869</v>
      </c>
      <c r="B500" s="84" t="s">
        <v>3543</v>
      </c>
      <c r="C500" s="84">
        <v>3</v>
      </c>
      <c r="D500" s="118">
        <v>0.008582550555701953</v>
      </c>
      <c r="E500" s="118">
        <v>1.149561211516632</v>
      </c>
      <c r="F500" s="84" t="s">
        <v>2718</v>
      </c>
      <c r="G500" s="84" t="b">
        <v>0</v>
      </c>
      <c r="H500" s="84" t="b">
        <v>0</v>
      </c>
      <c r="I500" s="84" t="b">
        <v>0</v>
      </c>
      <c r="J500" s="84" t="b">
        <v>0</v>
      </c>
      <c r="K500" s="84" t="b">
        <v>0</v>
      </c>
      <c r="L500" s="84" t="b">
        <v>0</v>
      </c>
    </row>
    <row r="501" spans="1:12" ht="15">
      <c r="A501" s="84" t="s">
        <v>3543</v>
      </c>
      <c r="B501" s="84" t="s">
        <v>3456</v>
      </c>
      <c r="C501" s="84">
        <v>3</v>
      </c>
      <c r="D501" s="118">
        <v>0.008582550555701953</v>
      </c>
      <c r="E501" s="118">
        <v>1.9277124619002757</v>
      </c>
      <c r="F501" s="84" t="s">
        <v>2718</v>
      </c>
      <c r="G501" s="84" t="b">
        <v>0</v>
      </c>
      <c r="H501" s="84" t="b">
        <v>0</v>
      </c>
      <c r="I501" s="84" t="b">
        <v>0</v>
      </c>
      <c r="J501" s="84" t="b">
        <v>0</v>
      </c>
      <c r="K501" s="84" t="b">
        <v>0</v>
      </c>
      <c r="L501" s="84" t="b">
        <v>0</v>
      </c>
    </row>
    <row r="502" spans="1:12" ht="15">
      <c r="A502" s="84" t="s">
        <v>3456</v>
      </c>
      <c r="B502" s="84" t="s">
        <v>332</v>
      </c>
      <c r="C502" s="84">
        <v>3</v>
      </c>
      <c r="D502" s="118">
        <v>0.008582550555701953</v>
      </c>
      <c r="E502" s="118">
        <v>1.6266824662362944</v>
      </c>
      <c r="F502" s="84" t="s">
        <v>2718</v>
      </c>
      <c r="G502" s="84" t="b">
        <v>0</v>
      </c>
      <c r="H502" s="84" t="b">
        <v>0</v>
      </c>
      <c r="I502" s="84" t="b">
        <v>0</v>
      </c>
      <c r="J502" s="84" t="b">
        <v>0</v>
      </c>
      <c r="K502" s="84" t="b">
        <v>0</v>
      </c>
      <c r="L502" s="84" t="b">
        <v>0</v>
      </c>
    </row>
    <row r="503" spans="1:12" ht="15">
      <c r="A503" s="84" t="s">
        <v>332</v>
      </c>
      <c r="B503" s="84" t="s">
        <v>3544</v>
      </c>
      <c r="C503" s="84">
        <v>3</v>
      </c>
      <c r="D503" s="118">
        <v>0.008582550555701953</v>
      </c>
      <c r="E503" s="118">
        <v>1.6266824662362944</v>
      </c>
      <c r="F503" s="84" t="s">
        <v>2718</v>
      </c>
      <c r="G503" s="84" t="b">
        <v>0</v>
      </c>
      <c r="H503" s="84" t="b">
        <v>0</v>
      </c>
      <c r="I503" s="84" t="b">
        <v>0</v>
      </c>
      <c r="J503" s="84" t="b">
        <v>0</v>
      </c>
      <c r="K503" s="84" t="b">
        <v>0</v>
      </c>
      <c r="L503" s="84" t="b">
        <v>0</v>
      </c>
    </row>
    <row r="504" spans="1:12" ht="15">
      <c r="A504" s="84" t="s">
        <v>3544</v>
      </c>
      <c r="B504" s="84" t="s">
        <v>3501</v>
      </c>
      <c r="C504" s="84">
        <v>3</v>
      </c>
      <c r="D504" s="118">
        <v>0.008582550555701953</v>
      </c>
      <c r="E504" s="118">
        <v>1.9277124619002757</v>
      </c>
      <c r="F504" s="84" t="s">
        <v>2718</v>
      </c>
      <c r="G504" s="84" t="b">
        <v>0</v>
      </c>
      <c r="H504" s="84" t="b">
        <v>0</v>
      </c>
      <c r="I504" s="84" t="b">
        <v>0</v>
      </c>
      <c r="J504" s="84" t="b">
        <v>0</v>
      </c>
      <c r="K504" s="84" t="b">
        <v>0</v>
      </c>
      <c r="L504" s="84" t="b">
        <v>0</v>
      </c>
    </row>
    <row r="505" spans="1:12" ht="15">
      <c r="A505" s="84" t="s">
        <v>3501</v>
      </c>
      <c r="B505" s="84" t="s">
        <v>3468</v>
      </c>
      <c r="C505" s="84">
        <v>3</v>
      </c>
      <c r="D505" s="118">
        <v>0.008582550555701953</v>
      </c>
      <c r="E505" s="118">
        <v>1.9277124619002757</v>
      </c>
      <c r="F505" s="84" t="s">
        <v>2718</v>
      </c>
      <c r="G505" s="84" t="b">
        <v>0</v>
      </c>
      <c r="H505" s="84" t="b">
        <v>0</v>
      </c>
      <c r="I505" s="84" t="b">
        <v>0</v>
      </c>
      <c r="J505" s="84" t="b">
        <v>0</v>
      </c>
      <c r="K505" s="84" t="b">
        <v>0</v>
      </c>
      <c r="L505" s="84" t="b">
        <v>0</v>
      </c>
    </row>
    <row r="506" spans="1:12" ht="15">
      <c r="A506" s="84" t="s">
        <v>2870</v>
      </c>
      <c r="B506" s="84" t="s">
        <v>392</v>
      </c>
      <c r="C506" s="84">
        <v>2</v>
      </c>
      <c r="D506" s="118">
        <v>0.007016489039995036</v>
      </c>
      <c r="E506" s="118">
        <v>1.228742457564257</v>
      </c>
      <c r="F506" s="84" t="s">
        <v>2718</v>
      </c>
      <c r="G506" s="84" t="b">
        <v>0</v>
      </c>
      <c r="H506" s="84" t="b">
        <v>0</v>
      </c>
      <c r="I506" s="84" t="b">
        <v>0</v>
      </c>
      <c r="J506" s="84" t="b">
        <v>0</v>
      </c>
      <c r="K506" s="84" t="b">
        <v>0</v>
      </c>
      <c r="L506" s="84" t="b">
        <v>0</v>
      </c>
    </row>
    <row r="507" spans="1:12" ht="15">
      <c r="A507" s="84" t="s">
        <v>392</v>
      </c>
      <c r="B507" s="84" t="s">
        <v>2869</v>
      </c>
      <c r="C507" s="84">
        <v>2</v>
      </c>
      <c r="D507" s="118">
        <v>0.007016489039995036</v>
      </c>
      <c r="E507" s="118">
        <v>1.149561211516632</v>
      </c>
      <c r="F507" s="84" t="s">
        <v>2718</v>
      </c>
      <c r="G507" s="84" t="b">
        <v>0</v>
      </c>
      <c r="H507" s="84" t="b">
        <v>0</v>
      </c>
      <c r="I507" s="84" t="b">
        <v>0</v>
      </c>
      <c r="J507" s="84" t="b">
        <v>0</v>
      </c>
      <c r="K507" s="84" t="b">
        <v>0</v>
      </c>
      <c r="L507" s="84" t="b">
        <v>0</v>
      </c>
    </row>
    <row r="508" spans="1:12" ht="15">
      <c r="A508" s="84" t="s">
        <v>2871</v>
      </c>
      <c r="B508" s="84" t="s">
        <v>3642</v>
      </c>
      <c r="C508" s="84">
        <v>2</v>
      </c>
      <c r="D508" s="118">
        <v>0.007016489039995036</v>
      </c>
      <c r="E508" s="118">
        <v>1.228742457564257</v>
      </c>
      <c r="F508" s="84" t="s">
        <v>2718</v>
      </c>
      <c r="G508" s="84" t="b">
        <v>0</v>
      </c>
      <c r="H508" s="84" t="b">
        <v>0</v>
      </c>
      <c r="I508" s="84" t="b">
        <v>0</v>
      </c>
      <c r="J508" s="84" t="b">
        <v>0</v>
      </c>
      <c r="K508" s="84" t="b">
        <v>0</v>
      </c>
      <c r="L508" s="84" t="b">
        <v>0</v>
      </c>
    </row>
    <row r="509" spans="1:12" ht="15">
      <c r="A509" s="84" t="s">
        <v>3642</v>
      </c>
      <c r="B509" s="84" t="s">
        <v>2872</v>
      </c>
      <c r="C509" s="84">
        <v>2</v>
      </c>
      <c r="D509" s="118">
        <v>0.007016489039995036</v>
      </c>
      <c r="E509" s="118">
        <v>1.228742457564257</v>
      </c>
      <c r="F509" s="84" t="s">
        <v>2718</v>
      </c>
      <c r="G509" s="84" t="b">
        <v>0</v>
      </c>
      <c r="H509" s="84" t="b">
        <v>0</v>
      </c>
      <c r="I509" s="84" t="b">
        <v>0</v>
      </c>
      <c r="J509" s="84" t="b">
        <v>0</v>
      </c>
      <c r="K509" s="84" t="b">
        <v>0</v>
      </c>
      <c r="L509" s="84" t="b">
        <v>0</v>
      </c>
    </row>
    <row r="510" spans="1:12" ht="15">
      <c r="A510" s="84" t="s">
        <v>322</v>
      </c>
      <c r="B510" s="84" t="s">
        <v>383</v>
      </c>
      <c r="C510" s="84">
        <v>2</v>
      </c>
      <c r="D510" s="118">
        <v>0.007016489039995036</v>
      </c>
      <c r="E510" s="118">
        <v>0.4136076409274432</v>
      </c>
      <c r="F510" s="84" t="s">
        <v>2718</v>
      </c>
      <c r="G510" s="84" t="b">
        <v>0</v>
      </c>
      <c r="H510" s="84" t="b">
        <v>0</v>
      </c>
      <c r="I510" s="84" t="b">
        <v>0</v>
      </c>
      <c r="J510" s="84" t="b">
        <v>0</v>
      </c>
      <c r="K510" s="84" t="b">
        <v>0</v>
      </c>
      <c r="L510" s="84" t="b">
        <v>0</v>
      </c>
    </row>
    <row r="511" spans="1:12" ht="15">
      <c r="A511" s="84" t="s">
        <v>391</v>
      </c>
      <c r="B511" s="84" t="s">
        <v>332</v>
      </c>
      <c r="C511" s="84">
        <v>2</v>
      </c>
      <c r="D511" s="118">
        <v>0.007016489039995036</v>
      </c>
      <c r="E511" s="118">
        <v>1.228742457564257</v>
      </c>
      <c r="F511" s="84" t="s">
        <v>2718</v>
      </c>
      <c r="G511" s="84" t="b">
        <v>0</v>
      </c>
      <c r="H511" s="84" t="b">
        <v>0</v>
      </c>
      <c r="I511" s="84" t="b">
        <v>0</v>
      </c>
      <c r="J511" s="84" t="b">
        <v>0</v>
      </c>
      <c r="K511" s="84" t="b">
        <v>0</v>
      </c>
      <c r="L511" s="84" t="b">
        <v>0</v>
      </c>
    </row>
    <row r="512" spans="1:12" ht="15">
      <c r="A512" s="84" t="s">
        <v>332</v>
      </c>
      <c r="B512" s="84" t="s">
        <v>334</v>
      </c>
      <c r="C512" s="84">
        <v>12</v>
      </c>
      <c r="D512" s="118">
        <v>0.006521898483543749</v>
      </c>
      <c r="E512" s="118">
        <v>0.9716166055087476</v>
      </c>
      <c r="F512" s="84" t="s">
        <v>2719</v>
      </c>
      <c r="G512" s="84" t="b">
        <v>0</v>
      </c>
      <c r="H512" s="84" t="b">
        <v>0</v>
      </c>
      <c r="I512" s="84" t="b">
        <v>0</v>
      </c>
      <c r="J512" s="84" t="b">
        <v>0</v>
      </c>
      <c r="K512" s="84" t="b">
        <v>0</v>
      </c>
      <c r="L512" s="84" t="b">
        <v>0</v>
      </c>
    </row>
    <row r="513" spans="1:12" ht="15">
      <c r="A513" s="84" t="s">
        <v>334</v>
      </c>
      <c r="B513" s="84" t="s">
        <v>332</v>
      </c>
      <c r="C513" s="84">
        <v>11</v>
      </c>
      <c r="D513" s="118">
        <v>0.007261351911715715</v>
      </c>
      <c r="E513" s="118">
        <v>1.102232475008738</v>
      </c>
      <c r="F513" s="84" t="s">
        <v>2719</v>
      </c>
      <c r="G513" s="84" t="b">
        <v>0</v>
      </c>
      <c r="H513" s="84" t="b">
        <v>0</v>
      </c>
      <c r="I513" s="84" t="b">
        <v>0</v>
      </c>
      <c r="J513" s="84" t="b">
        <v>0</v>
      </c>
      <c r="K513" s="84" t="b">
        <v>0</v>
      </c>
      <c r="L513" s="84" t="b">
        <v>0</v>
      </c>
    </row>
    <row r="514" spans="1:12" ht="15">
      <c r="A514" s="84" t="s">
        <v>2878</v>
      </c>
      <c r="B514" s="84" t="s">
        <v>2879</v>
      </c>
      <c r="C514" s="84">
        <v>9</v>
      </c>
      <c r="D514" s="118">
        <v>0.008361944323999478</v>
      </c>
      <c r="E514" s="118">
        <v>1.5314789170422551</v>
      </c>
      <c r="F514" s="84" t="s">
        <v>2719</v>
      </c>
      <c r="G514" s="84" t="b">
        <v>1</v>
      </c>
      <c r="H514" s="84" t="b">
        <v>0</v>
      </c>
      <c r="I514" s="84" t="b">
        <v>0</v>
      </c>
      <c r="J514" s="84" t="b">
        <v>0</v>
      </c>
      <c r="K514" s="84" t="b">
        <v>0</v>
      </c>
      <c r="L514" s="84" t="b">
        <v>0</v>
      </c>
    </row>
    <row r="515" spans="1:12" ht="15">
      <c r="A515" s="84" t="s">
        <v>332</v>
      </c>
      <c r="B515" s="84" t="s">
        <v>301</v>
      </c>
      <c r="C515" s="84">
        <v>8</v>
      </c>
      <c r="D515" s="118">
        <v>0.008695864644724998</v>
      </c>
      <c r="E515" s="118">
        <v>0.9002606969730794</v>
      </c>
      <c r="F515" s="84" t="s">
        <v>2719</v>
      </c>
      <c r="G515" s="84" t="b">
        <v>0</v>
      </c>
      <c r="H515" s="84" t="b">
        <v>0</v>
      </c>
      <c r="I515" s="84" t="b">
        <v>0</v>
      </c>
      <c r="J515" s="84" t="b">
        <v>0</v>
      </c>
      <c r="K515" s="84" t="b">
        <v>0</v>
      </c>
      <c r="L515" s="84" t="b">
        <v>0</v>
      </c>
    </row>
    <row r="516" spans="1:12" ht="15">
      <c r="A516" s="84" t="s">
        <v>301</v>
      </c>
      <c r="B516" s="84" t="s">
        <v>313</v>
      </c>
      <c r="C516" s="84">
        <v>8</v>
      </c>
      <c r="D516" s="118">
        <v>0.008695864644724998</v>
      </c>
      <c r="E516" s="118">
        <v>1.3931762188759738</v>
      </c>
      <c r="F516" s="84" t="s">
        <v>2719</v>
      </c>
      <c r="G516" s="84" t="b">
        <v>0</v>
      </c>
      <c r="H516" s="84" t="b">
        <v>0</v>
      </c>
      <c r="I516" s="84" t="b">
        <v>0</v>
      </c>
      <c r="J516" s="84" t="b">
        <v>0</v>
      </c>
      <c r="K516" s="84" t="b">
        <v>0</v>
      </c>
      <c r="L516" s="84" t="b">
        <v>0</v>
      </c>
    </row>
    <row r="517" spans="1:12" ht="15">
      <c r="A517" s="84" t="s">
        <v>313</v>
      </c>
      <c r="B517" s="84" t="s">
        <v>314</v>
      </c>
      <c r="C517" s="84">
        <v>8</v>
      </c>
      <c r="D517" s="118">
        <v>0.008695864644724998</v>
      </c>
      <c r="E517" s="118">
        <v>1.2304489213782739</v>
      </c>
      <c r="F517" s="84" t="s">
        <v>2719</v>
      </c>
      <c r="G517" s="84" t="b">
        <v>0</v>
      </c>
      <c r="H517" s="84" t="b">
        <v>0</v>
      </c>
      <c r="I517" s="84" t="b">
        <v>0</v>
      </c>
      <c r="J517" s="84" t="b">
        <v>0</v>
      </c>
      <c r="K517" s="84" t="b">
        <v>0</v>
      </c>
      <c r="L517" s="84" t="b">
        <v>0</v>
      </c>
    </row>
    <row r="518" spans="1:12" ht="15">
      <c r="A518" s="84" t="s">
        <v>314</v>
      </c>
      <c r="B518" s="84" t="s">
        <v>232</v>
      </c>
      <c r="C518" s="84">
        <v>8</v>
      </c>
      <c r="D518" s="118">
        <v>0.008695864644724998</v>
      </c>
      <c r="E518" s="118">
        <v>1.4065401804339552</v>
      </c>
      <c r="F518" s="84" t="s">
        <v>2719</v>
      </c>
      <c r="G518" s="84" t="b">
        <v>0</v>
      </c>
      <c r="H518" s="84" t="b">
        <v>0</v>
      </c>
      <c r="I518" s="84" t="b">
        <v>0</v>
      </c>
      <c r="J518" s="84" t="b">
        <v>0</v>
      </c>
      <c r="K518" s="84" t="b">
        <v>0</v>
      </c>
      <c r="L518" s="84" t="b">
        <v>0</v>
      </c>
    </row>
    <row r="519" spans="1:12" ht="15">
      <c r="A519" s="84" t="s">
        <v>232</v>
      </c>
      <c r="B519" s="84" t="s">
        <v>377</v>
      </c>
      <c r="C519" s="84">
        <v>8</v>
      </c>
      <c r="D519" s="118">
        <v>0.008695864644724998</v>
      </c>
      <c r="E519" s="118">
        <v>1.48572142648158</v>
      </c>
      <c r="F519" s="84" t="s">
        <v>2719</v>
      </c>
      <c r="G519" s="84" t="b">
        <v>0</v>
      </c>
      <c r="H519" s="84" t="b">
        <v>0</v>
      </c>
      <c r="I519" s="84" t="b">
        <v>0</v>
      </c>
      <c r="J519" s="84" t="b">
        <v>0</v>
      </c>
      <c r="K519" s="84" t="b">
        <v>0</v>
      </c>
      <c r="L519" s="84" t="b">
        <v>0</v>
      </c>
    </row>
    <row r="520" spans="1:12" ht="15">
      <c r="A520" s="84" t="s">
        <v>377</v>
      </c>
      <c r="B520" s="84" t="s">
        <v>271</v>
      </c>
      <c r="C520" s="84">
        <v>6</v>
      </c>
      <c r="D520" s="118">
        <v>0.008835578791104859</v>
      </c>
      <c r="E520" s="118">
        <v>1.36078268987328</v>
      </c>
      <c r="F520" s="84" t="s">
        <v>2719</v>
      </c>
      <c r="G520" s="84" t="b">
        <v>0</v>
      </c>
      <c r="H520" s="84" t="b">
        <v>0</v>
      </c>
      <c r="I520" s="84" t="b">
        <v>0</v>
      </c>
      <c r="J520" s="84" t="b">
        <v>0</v>
      </c>
      <c r="K520" s="84" t="b">
        <v>0</v>
      </c>
      <c r="L520" s="84" t="b">
        <v>0</v>
      </c>
    </row>
    <row r="521" spans="1:12" ht="15">
      <c r="A521" s="84" t="s">
        <v>271</v>
      </c>
      <c r="B521" s="84" t="s">
        <v>411</v>
      </c>
      <c r="C521" s="84">
        <v>6</v>
      </c>
      <c r="D521" s="118">
        <v>0.008835578791104859</v>
      </c>
      <c r="E521" s="118">
        <v>1.5826314394896364</v>
      </c>
      <c r="F521" s="84" t="s">
        <v>2719</v>
      </c>
      <c r="G521" s="84" t="b">
        <v>0</v>
      </c>
      <c r="H521" s="84" t="b">
        <v>0</v>
      </c>
      <c r="I521" s="84" t="b">
        <v>0</v>
      </c>
      <c r="J521" s="84" t="b">
        <v>0</v>
      </c>
      <c r="K521" s="84" t="b">
        <v>0</v>
      </c>
      <c r="L521" s="84" t="b">
        <v>0</v>
      </c>
    </row>
    <row r="522" spans="1:12" ht="15">
      <c r="A522" s="84" t="s">
        <v>411</v>
      </c>
      <c r="B522" s="84" t="s">
        <v>231</v>
      </c>
      <c r="C522" s="84">
        <v>6</v>
      </c>
      <c r="D522" s="118">
        <v>0.008835578791104859</v>
      </c>
      <c r="E522" s="118">
        <v>1.7075701760979363</v>
      </c>
      <c r="F522" s="84" t="s">
        <v>2719</v>
      </c>
      <c r="G522" s="84" t="b">
        <v>0</v>
      </c>
      <c r="H522" s="84" t="b">
        <v>0</v>
      </c>
      <c r="I522" s="84" t="b">
        <v>0</v>
      </c>
      <c r="J522" s="84" t="b">
        <v>0</v>
      </c>
      <c r="K522" s="84" t="b">
        <v>0</v>
      </c>
      <c r="L522" s="84" t="b">
        <v>0</v>
      </c>
    </row>
    <row r="523" spans="1:12" ht="15">
      <c r="A523" s="84" t="s">
        <v>2879</v>
      </c>
      <c r="B523" s="84" t="s">
        <v>2867</v>
      </c>
      <c r="C523" s="84">
        <v>6</v>
      </c>
      <c r="D523" s="118">
        <v>0.008835578791104859</v>
      </c>
      <c r="E523" s="118">
        <v>1.3553876579865738</v>
      </c>
      <c r="F523" s="84" t="s">
        <v>2719</v>
      </c>
      <c r="G523" s="84" t="b">
        <v>0</v>
      </c>
      <c r="H523" s="84" t="b">
        <v>0</v>
      </c>
      <c r="I523" s="84" t="b">
        <v>0</v>
      </c>
      <c r="J523" s="84" t="b">
        <v>0</v>
      </c>
      <c r="K523" s="84" t="b">
        <v>0</v>
      </c>
      <c r="L523" s="84" t="b">
        <v>0</v>
      </c>
    </row>
    <row r="524" spans="1:12" ht="15">
      <c r="A524" s="84" t="s">
        <v>2867</v>
      </c>
      <c r="B524" s="84" t="s">
        <v>3445</v>
      </c>
      <c r="C524" s="84">
        <v>6</v>
      </c>
      <c r="D524" s="118">
        <v>0.008835578791104859</v>
      </c>
      <c r="E524" s="118">
        <v>1.4065401804339552</v>
      </c>
      <c r="F524" s="84" t="s">
        <v>2719</v>
      </c>
      <c r="G524" s="84" t="b">
        <v>0</v>
      </c>
      <c r="H524" s="84" t="b">
        <v>0</v>
      </c>
      <c r="I524" s="84" t="b">
        <v>0</v>
      </c>
      <c r="J524" s="84" t="b">
        <v>0</v>
      </c>
      <c r="K524" s="84" t="b">
        <v>0</v>
      </c>
      <c r="L524" s="84" t="b">
        <v>0</v>
      </c>
    </row>
    <row r="525" spans="1:12" ht="15">
      <c r="A525" s="84" t="s">
        <v>2880</v>
      </c>
      <c r="B525" s="84" t="s">
        <v>3447</v>
      </c>
      <c r="C525" s="84">
        <v>6</v>
      </c>
      <c r="D525" s="118">
        <v>0.008835578791104859</v>
      </c>
      <c r="E525" s="118">
        <v>1.3553876579865738</v>
      </c>
      <c r="F525" s="84" t="s">
        <v>2719</v>
      </c>
      <c r="G525" s="84" t="b">
        <v>0</v>
      </c>
      <c r="H525" s="84" t="b">
        <v>0</v>
      </c>
      <c r="I525" s="84" t="b">
        <v>0</v>
      </c>
      <c r="J525" s="84" t="b">
        <v>0</v>
      </c>
      <c r="K525" s="84" t="b">
        <v>0</v>
      </c>
      <c r="L525" s="84" t="b">
        <v>0</v>
      </c>
    </row>
    <row r="526" spans="1:12" ht="15">
      <c r="A526" s="84" t="s">
        <v>3447</v>
      </c>
      <c r="B526" s="84" t="s">
        <v>3452</v>
      </c>
      <c r="C526" s="84">
        <v>6</v>
      </c>
      <c r="D526" s="118">
        <v>0.008835578791104859</v>
      </c>
      <c r="E526" s="118">
        <v>1.3553876579865738</v>
      </c>
      <c r="F526" s="84" t="s">
        <v>2719</v>
      </c>
      <c r="G526" s="84" t="b">
        <v>0</v>
      </c>
      <c r="H526" s="84" t="b">
        <v>0</v>
      </c>
      <c r="I526" s="84" t="b">
        <v>0</v>
      </c>
      <c r="J526" s="84" t="b">
        <v>0</v>
      </c>
      <c r="K526" s="84" t="b">
        <v>0</v>
      </c>
      <c r="L526" s="84" t="b">
        <v>0</v>
      </c>
    </row>
    <row r="527" spans="1:12" ht="15">
      <c r="A527" s="84" t="s">
        <v>3452</v>
      </c>
      <c r="B527" s="84" t="s">
        <v>3454</v>
      </c>
      <c r="C527" s="84">
        <v>6</v>
      </c>
      <c r="D527" s="118">
        <v>0.008835578791104859</v>
      </c>
      <c r="E527" s="118">
        <v>1.4065401804339552</v>
      </c>
      <c r="F527" s="84" t="s">
        <v>2719</v>
      </c>
      <c r="G527" s="84" t="b">
        <v>0</v>
      </c>
      <c r="H527" s="84" t="b">
        <v>0</v>
      </c>
      <c r="I527" s="84" t="b">
        <v>0</v>
      </c>
      <c r="J527" s="84" t="b">
        <v>0</v>
      </c>
      <c r="K527" s="84" t="b">
        <v>0</v>
      </c>
      <c r="L527" s="84" t="b">
        <v>0</v>
      </c>
    </row>
    <row r="528" spans="1:12" ht="15">
      <c r="A528" s="84" t="s">
        <v>3454</v>
      </c>
      <c r="B528" s="84" t="s">
        <v>3462</v>
      </c>
      <c r="C528" s="84">
        <v>6</v>
      </c>
      <c r="D528" s="118">
        <v>0.008835578791104859</v>
      </c>
      <c r="E528" s="118">
        <v>1.5314789170422551</v>
      </c>
      <c r="F528" s="84" t="s">
        <v>2719</v>
      </c>
      <c r="G528" s="84" t="b">
        <v>0</v>
      </c>
      <c r="H528" s="84" t="b">
        <v>0</v>
      </c>
      <c r="I528" s="84" t="b">
        <v>0</v>
      </c>
      <c r="J528" s="84" t="b">
        <v>0</v>
      </c>
      <c r="K528" s="84" t="b">
        <v>0</v>
      </c>
      <c r="L528" s="84" t="b">
        <v>0</v>
      </c>
    </row>
    <row r="529" spans="1:12" ht="15">
      <c r="A529" s="84" t="s">
        <v>3462</v>
      </c>
      <c r="B529" s="84" t="s">
        <v>3476</v>
      </c>
      <c r="C529" s="84">
        <v>6</v>
      </c>
      <c r="D529" s="118">
        <v>0.008835578791104859</v>
      </c>
      <c r="E529" s="118">
        <v>1.7075701760979363</v>
      </c>
      <c r="F529" s="84" t="s">
        <v>2719</v>
      </c>
      <c r="G529" s="84" t="b">
        <v>0</v>
      </c>
      <c r="H529" s="84" t="b">
        <v>0</v>
      </c>
      <c r="I529" s="84" t="b">
        <v>0</v>
      </c>
      <c r="J529" s="84" t="b">
        <v>0</v>
      </c>
      <c r="K529" s="84" t="b">
        <v>0</v>
      </c>
      <c r="L529" s="84" t="b">
        <v>0</v>
      </c>
    </row>
    <row r="530" spans="1:12" ht="15">
      <c r="A530" s="84" t="s">
        <v>3476</v>
      </c>
      <c r="B530" s="84" t="s">
        <v>2902</v>
      </c>
      <c r="C530" s="84">
        <v>6</v>
      </c>
      <c r="D530" s="118">
        <v>0.008835578791104859</v>
      </c>
      <c r="E530" s="118">
        <v>1.7075701760979363</v>
      </c>
      <c r="F530" s="84" t="s">
        <v>2719</v>
      </c>
      <c r="G530" s="84" t="b">
        <v>0</v>
      </c>
      <c r="H530" s="84" t="b">
        <v>0</v>
      </c>
      <c r="I530" s="84" t="b">
        <v>0</v>
      </c>
      <c r="J530" s="84" t="b">
        <v>0</v>
      </c>
      <c r="K530" s="84" t="b">
        <v>0</v>
      </c>
      <c r="L530" s="84" t="b">
        <v>0</v>
      </c>
    </row>
    <row r="531" spans="1:12" ht="15">
      <c r="A531" s="84" t="s">
        <v>3445</v>
      </c>
      <c r="B531" s="84" t="s">
        <v>3475</v>
      </c>
      <c r="C531" s="84">
        <v>5</v>
      </c>
      <c r="D531" s="118">
        <v>0.008584915135297643</v>
      </c>
      <c r="E531" s="118">
        <v>1.5034501934420117</v>
      </c>
      <c r="F531" s="84" t="s">
        <v>2719</v>
      </c>
      <c r="G531" s="84" t="b">
        <v>0</v>
      </c>
      <c r="H531" s="84" t="b">
        <v>0</v>
      </c>
      <c r="I531" s="84" t="b">
        <v>0</v>
      </c>
      <c r="J531" s="84" t="b">
        <v>0</v>
      </c>
      <c r="K531" s="84" t="b">
        <v>0</v>
      </c>
      <c r="L531" s="84" t="b">
        <v>0</v>
      </c>
    </row>
    <row r="532" spans="1:12" ht="15">
      <c r="A532" s="84" t="s">
        <v>3475</v>
      </c>
      <c r="B532" s="84" t="s">
        <v>2880</v>
      </c>
      <c r="C532" s="84">
        <v>5</v>
      </c>
      <c r="D532" s="118">
        <v>0.008584915135297643</v>
      </c>
      <c r="E532" s="118">
        <v>1.4522976709946303</v>
      </c>
      <c r="F532" s="84" t="s">
        <v>2719</v>
      </c>
      <c r="G532" s="84" t="b">
        <v>0</v>
      </c>
      <c r="H532" s="84" t="b">
        <v>0</v>
      </c>
      <c r="I532" s="84" t="b">
        <v>0</v>
      </c>
      <c r="J532" s="84" t="b">
        <v>0</v>
      </c>
      <c r="K532" s="84" t="b">
        <v>0</v>
      </c>
      <c r="L532" s="84" t="b">
        <v>0</v>
      </c>
    </row>
    <row r="533" spans="1:12" ht="15">
      <c r="A533" s="84" t="s">
        <v>231</v>
      </c>
      <c r="B533" s="84" t="s">
        <v>395</v>
      </c>
      <c r="C533" s="84">
        <v>4</v>
      </c>
      <c r="D533" s="118">
        <v>0.008064352021917824</v>
      </c>
      <c r="E533" s="118">
        <v>1.7075701760979365</v>
      </c>
      <c r="F533" s="84" t="s">
        <v>2719</v>
      </c>
      <c r="G533" s="84" t="b">
        <v>0</v>
      </c>
      <c r="H533" s="84" t="b">
        <v>0</v>
      </c>
      <c r="I533" s="84" t="b">
        <v>0</v>
      </c>
      <c r="J533" s="84" t="b">
        <v>0</v>
      </c>
      <c r="K533" s="84" t="b">
        <v>0</v>
      </c>
      <c r="L533" s="84" t="b">
        <v>0</v>
      </c>
    </row>
    <row r="534" spans="1:12" ht="15">
      <c r="A534" s="84" t="s">
        <v>395</v>
      </c>
      <c r="B534" s="84" t="s">
        <v>2878</v>
      </c>
      <c r="C534" s="84">
        <v>4</v>
      </c>
      <c r="D534" s="118">
        <v>0.008064352021917824</v>
      </c>
      <c r="E534" s="118">
        <v>1.5314789170422551</v>
      </c>
      <c r="F534" s="84" t="s">
        <v>2719</v>
      </c>
      <c r="G534" s="84" t="b">
        <v>0</v>
      </c>
      <c r="H534" s="84" t="b">
        <v>0</v>
      </c>
      <c r="I534" s="84" t="b">
        <v>0</v>
      </c>
      <c r="J534" s="84" t="b">
        <v>1</v>
      </c>
      <c r="K534" s="84" t="b">
        <v>0</v>
      </c>
      <c r="L534" s="84" t="b">
        <v>0</v>
      </c>
    </row>
    <row r="535" spans="1:12" ht="15">
      <c r="A535" s="84" t="s">
        <v>332</v>
      </c>
      <c r="B535" s="84" t="s">
        <v>316</v>
      </c>
      <c r="C535" s="84">
        <v>3</v>
      </c>
      <c r="D535" s="118">
        <v>0.007205104170218922</v>
      </c>
      <c r="E535" s="118">
        <v>1.038563395139361</v>
      </c>
      <c r="F535" s="84" t="s">
        <v>2719</v>
      </c>
      <c r="G535" s="84" t="b">
        <v>0</v>
      </c>
      <c r="H535" s="84" t="b">
        <v>0</v>
      </c>
      <c r="I535" s="84" t="b">
        <v>0</v>
      </c>
      <c r="J535" s="84" t="b">
        <v>0</v>
      </c>
      <c r="K535" s="84" t="b">
        <v>0</v>
      </c>
      <c r="L535" s="84" t="b">
        <v>0</v>
      </c>
    </row>
    <row r="536" spans="1:12" ht="15">
      <c r="A536" s="84" t="s">
        <v>316</v>
      </c>
      <c r="B536" s="84" t="s">
        <v>290</v>
      </c>
      <c r="C536" s="84">
        <v>3</v>
      </c>
      <c r="D536" s="118">
        <v>0.007205104170218922</v>
      </c>
      <c r="E536" s="118">
        <v>1.339593390803342</v>
      </c>
      <c r="F536" s="84" t="s">
        <v>2719</v>
      </c>
      <c r="G536" s="84" t="b">
        <v>0</v>
      </c>
      <c r="H536" s="84" t="b">
        <v>0</v>
      </c>
      <c r="I536" s="84" t="b">
        <v>0</v>
      </c>
      <c r="J536" s="84" t="b">
        <v>0</v>
      </c>
      <c r="K536" s="84" t="b">
        <v>0</v>
      </c>
      <c r="L536" s="84" t="b">
        <v>0</v>
      </c>
    </row>
    <row r="537" spans="1:12" ht="15">
      <c r="A537" s="84" t="s">
        <v>290</v>
      </c>
      <c r="B537" s="84" t="s">
        <v>314</v>
      </c>
      <c r="C537" s="84">
        <v>3</v>
      </c>
      <c r="D537" s="118">
        <v>0.007205104170218922</v>
      </c>
      <c r="E537" s="118">
        <v>1.105510184769974</v>
      </c>
      <c r="F537" s="84" t="s">
        <v>2719</v>
      </c>
      <c r="G537" s="84" t="b">
        <v>0</v>
      </c>
      <c r="H537" s="84" t="b">
        <v>0</v>
      </c>
      <c r="I537" s="84" t="b">
        <v>0</v>
      </c>
      <c r="J537" s="84" t="b">
        <v>0</v>
      </c>
      <c r="K537" s="84" t="b">
        <v>0</v>
      </c>
      <c r="L537" s="84" t="b">
        <v>0</v>
      </c>
    </row>
    <row r="538" spans="1:12" ht="15">
      <c r="A538" s="84" t="s">
        <v>314</v>
      </c>
      <c r="B538" s="84" t="s">
        <v>399</v>
      </c>
      <c r="C538" s="84">
        <v>3</v>
      </c>
      <c r="D538" s="118">
        <v>0.007205104170218922</v>
      </c>
      <c r="E538" s="118">
        <v>1.4065401804339552</v>
      </c>
      <c r="F538" s="84" t="s">
        <v>2719</v>
      </c>
      <c r="G538" s="84" t="b">
        <v>0</v>
      </c>
      <c r="H538" s="84" t="b">
        <v>0</v>
      </c>
      <c r="I538" s="84" t="b">
        <v>0</v>
      </c>
      <c r="J538" s="84" t="b">
        <v>0</v>
      </c>
      <c r="K538" s="84" t="b">
        <v>0</v>
      </c>
      <c r="L538" s="84" t="b">
        <v>0</v>
      </c>
    </row>
    <row r="539" spans="1:12" ht="15">
      <c r="A539" s="84" t="s">
        <v>399</v>
      </c>
      <c r="B539" s="84" t="s">
        <v>398</v>
      </c>
      <c r="C539" s="84">
        <v>3</v>
      </c>
      <c r="D539" s="118">
        <v>0.007205104170218922</v>
      </c>
      <c r="E539" s="118">
        <v>2.0086001717619175</v>
      </c>
      <c r="F539" s="84" t="s">
        <v>2719</v>
      </c>
      <c r="G539" s="84" t="b">
        <v>0</v>
      </c>
      <c r="H539" s="84" t="b">
        <v>0</v>
      </c>
      <c r="I539" s="84" t="b">
        <v>0</v>
      </c>
      <c r="J539" s="84" t="b">
        <v>0</v>
      </c>
      <c r="K539" s="84" t="b">
        <v>0</v>
      </c>
      <c r="L539" s="84" t="b">
        <v>0</v>
      </c>
    </row>
    <row r="540" spans="1:12" ht="15">
      <c r="A540" s="84" t="s">
        <v>398</v>
      </c>
      <c r="B540" s="84" t="s">
        <v>301</v>
      </c>
      <c r="C540" s="84">
        <v>3</v>
      </c>
      <c r="D540" s="118">
        <v>0.007205104170218922</v>
      </c>
      <c r="E540" s="118">
        <v>1.444328741323355</v>
      </c>
      <c r="F540" s="84" t="s">
        <v>2719</v>
      </c>
      <c r="G540" s="84" t="b">
        <v>0</v>
      </c>
      <c r="H540" s="84" t="b">
        <v>0</v>
      </c>
      <c r="I540" s="84" t="b">
        <v>0</v>
      </c>
      <c r="J540" s="84" t="b">
        <v>0</v>
      </c>
      <c r="K540" s="84" t="b">
        <v>0</v>
      </c>
      <c r="L540" s="84" t="b">
        <v>0</v>
      </c>
    </row>
    <row r="541" spans="1:12" ht="15">
      <c r="A541" s="84" t="s">
        <v>3454</v>
      </c>
      <c r="B541" s="84" t="s">
        <v>3452</v>
      </c>
      <c r="C541" s="84">
        <v>3</v>
      </c>
      <c r="D541" s="118">
        <v>0.007205104170218922</v>
      </c>
      <c r="E541" s="118">
        <v>1.0543576623225925</v>
      </c>
      <c r="F541" s="84" t="s">
        <v>2719</v>
      </c>
      <c r="G541" s="84" t="b">
        <v>0</v>
      </c>
      <c r="H541" s="84" t="b">
        <v>0</v>
      </c>
      <c r="I541" s="84" t="b">
        <v>0</v>
      </c>
      <c r="J541" s="84" t="b">
        <v>0</v>
      </c>
      <c r="K541" s="84" t="b">
        <v>0</v>
      </c>
      <c r="L541" s="84" t="b">
        <v>0</v>
      </c>
    </row>
    <row r="542" spans="1:12" ht="15">
      <c r="A542" s="84" t="s">
        <v>313</v>
      </c>
      <c r="B542" s="84" t="s">
        <v>332</v>
      </c>
      <c r="C542" s="84">
        <v>3</v>
      </c>
      <c r="D542" s="118">
        <v>0.007205104170218922</v>
      </c>
      <c r="E542" s="118">
        <v>0.6049078342007886</v>
      </c>
      <c r="F542" s="84" t="s">
        <v>2719</v>
      </c>
      <c r="G542" s="84" t="b">
        <v>0</v>
      </c>
      <c r="H542" s="84" t="b">
        <v>0</v>
      </c>
      <c r="I542" s="84" t="b">
        <v>0</v>
      </c>
      <c r="J542" s="84" t="b">
        <v>0</v>
      </c>
      <c r="K542" s="84" t="b">
        <v>0</v>
      </c>
      <c r="L542" s="84" t="b">
        <v>0</v>
      </c>
    </row>
    <row r="543" spans="1:12" ht="15">
      <c r="A543" s="84" t="s">
        <v>3573</v>
      </c>
      <c r="B543" s="84" t="s">
        <v>2900</v>
      </c>
      <c r="C543" s="84">
        <v>3</v>
      </c>
      <c r="D543" s="118">
        <v>0.007205104170218922</v>
      </c>
      <c r="E543" s="118">
        <v>1.8836614351536176</v>
      </c>
      <c r="F543" s="84" t="s">
        <v>2719</v>
      </c>
      <c r="G543" s="84" t="b">
        <v>0</v>
      </c>
      <c r="H543" s="84" t="b">
        <v>1</v>
      </c>
      <c r="I543" s="84" t="b">
        <v>0</v>
      </c>
      <c r="J543" s="84" t="b">
        <v>0</v>
      </c>
      <c r="K543" s="84" t="b">
        <v>0</v>
      </c>
      <c r="L543" s="84" t="b">
        <v>0</v>
      </c>
    </row>
    <row r="544" spans="1:12" ht="15">
      <c r="A544" s="84" t="s">
        <v>2900</v>
      </c>
      <c r="B544" s="84" t="s">
        <v>3574</v>
      </c>
      <c r="C544" s="84">
        <v>3</v>
      </c>
      <c r="D544" s="118">
        <v>0.007205104170218922</v>
      </c>
      <c r="E544" s="118">
        <v>1.8836614351536176</v>
      </c>
      <c r="F544" s="84" t="s">
        <v>2719</v>
      </c>
      <c r="G544" s="84" t="b">
        <v>0</v>
      </c>
      <c r="H544" s="84" t="b">
        <v>0</v>
      </c>
      <c r="I544" s="84" t="b">
        <v>0</v>
      </c>
      <c r="J544" s="84" t="b">
        <v>0</v>
      </c>
      <c r="K544" s="84" t="b">
        <v>0</v>
      </c>
      <c r="L544" s="84" t="b">
        <v>0</v>
      </c>
    </row>
    <row r="545" spans="1:12" ht="15">
      <c r="A545" s="84" t="s">
        <v>3574</v>
      </c>
      <c r="B545" s="84" t="s">
        <v>3466</v>
      </c>
      <c r="C545" s="84">
        <v>3</v>
      </c>
      <c r="D545" s="118">
        <v>0.007205104170218922</v>
      </c>
      <c r="E545" s="118">
        <v>2.0086001717619175</v>
      </c>
      <c r="F545" s="84" t="s">
        <v>2719</v>
      </c>
      <c r="G545" s="84" t="b">
        <v>0</v>
      </c>
      <c r="H545" s="84" t="b">
        <v>0</v>
      </c>
      <c r="I545" s="84" t="b">
        <v>0</v>
      </c>
      <c r="J545" s="84" t="b">
        <v>0</v>
      </c>
      <c r="K545" s="84" t="b">
        <v>0</v>
      </c>
      <c r="L545" s="84" t="b">
        <v>0</v>
      </c>
    </row>
    <row r="546" spans="1:12" ht="15">
      <c r="A546" s="84" t="s">
        <v>3466</v>
      </c>
      <c r="B546" s="84" t="s">
        <v>3521</v>
      </c>
      <c r="C546" s="84">
        <v>3</v>
      </c>
      <c r="D546" s="118">
        <v>0.007205104170218922</v>
      </c>
      <c r="E546" s="118">
        <v>2.0086001717619175</v>
      </c>
      <c r="F546" s="84" t="s">
        <v>2719</v>
      </c>
      <c r="G546" s="84" t="b">
        <v>0</v>
      </c>
      <c r="H546" s="84" t="b">
        <v>0</v>
      </c>
      <c r="I546" s="84" t="b">
        <v>0</v>
      </c>
      <c r="J546" s="84" t="b">
        <v>0</v>
      </c>
      <c r="K546" s="84" t="b">
        <v>0</v>
      </c>
      <c r="L546" s="84" t="b">
        <v>0</v>
      </c>
    </row>
    <row r="547" spans="1:12" ht="15">
      <c r="A547" s="84" t="s">
        <v>3521</v>
      </c>
      <c r="B547" s="84" t="s">
        <v>3575</v>
      </c>
      <c r="C547" s="84">
        <v>3</v>
      </c>
      <c r="D547" s="118">
        <v>0.007205104170218922</v>
      </c>
      <c r="E547" s="118">
        <v>2.0086001717619175</v>
      </c>
      <c r="F547" s="84" t="s">
        <v>2719</v>
      </c>
      <c r="G547" s="84" t="b">
        <v>0</v>
      </c>
      <c r="H547" s="84" t="b">
        <v>0</v>
      </c>
      <c r="I547" s="84" t="b">
        <v>0</v>
      </c>
      <c r="J547" s="84" t="b">
        <v>0</v>
      </c>
      <c r="K547" s="84" t="b">
        <v>0</v>
      </c>
      <c r="L547" s="84" t="b">
        <v>0</v>
      </c>
    </row>
    <row r="548" spans="1:12" ht="15">
      <c r="A548" s="84" t="s">
        <v>3575</v>
      </c>
      <c r="B548" s="84" t="s">
        <v>332</v>
      </c>
      <c r="C548" s="84">
        <v>3</v>
      </c>
      <c r="D548" s="118">
        <v>0.007205104170218922</v>
      </c>
      <c r="E548" s="118">
        <v>1.206967825528751</v>
      </c>
      <c r="F548" s="84" t="s">
        <v>2719</v>
      </c>
      <c r="G548" s="84" t="b">
        <v>0</v>
      </c>
      <c r="H548" s="84" t="b">
        <v>0</v>
      </c>
      <c r="I548" s="84" t="b">
        <v>0</v>
      </c>
      <c r="J548" s="84" t="b">
        <v>0</v>
      </c>
      <c r="K548" s="84" t="b">
        <v>0</v>
      </c>
      <c r="L548" s="84" t="b">
        <v>0</v>
      </c>
    </row>
    <row r="549" spans="1:12" ht="15">
      <c r="A549" s="84" t="s">
        <v>332</v>
      </c>
      <c r="B549" s="84" t="s">
        <v>2904</v>
      </c>
      <c r="C549" s="84">
        <v>3</v>
      </c>
      <c r="D549" s="118">
        <v>0.007205104170218922</v>
      </c>
      <c r="E549" s="118">
        <v>0.7375333994753797</v>
      </c>
      <c r="F549" s="84" t="s">
        <v>2719</v>
      </c>
      <c r="G549" s="84" t="b">
        <v>0</v>
      </c>
      <c r="H549" s="84" t="b">
        <v>0</v>
      </c>
      <c r="I549" s="84" t="b">
        <v>0</v>
      </c>
      <c r="J549" s="84" t="b">
        <v>0</v>
      </c>
      <c r="K549" s="84" t="b">
        <v>0</v>
      </c>
      <c r="L549" s="84" t="b">
        <v>0</v>
      </c>
    </row>
    <row r="550" spans="1:12" ht="15">
      <c r="A550" s="84" t="s">
        <v>2904</v>
      </c>
      <c r="B550" s="84" t="s">
        <v>3488</v>
      </c>
      <c r="C550" s="84">
        <v>3</v>
      </c>
      <c r="D550" s="118">
        <v>0.007205104170218922</v>
      </c>
      <c r="E550" s="118">
        <v>1.7075701760979363</v>
      </c>
      <c r="F550" s="84" t="s">
        <v>2719</v>
      </c>
      <c r="G550" s="84" t="b">
        <v>0</v>
      </c>
      <c r="H550" s="84" t="b">
        <v>0</v>
      </c>
      <c r="I550" s="84" t="b">
        <v>0</v>
      </c>
      <c r="J550" s="84" t="b">
        <v>0</v>
      </c>
      <c r="K550" s="84" t="b">
        <v>0</v>
      </c>
      <c r="L550" s="84" t="b">
        <v>0</v>
      </c>
    </row>
    <row r="551" spans="1:12" ht="15">
      <c r="A551" s="84" t="s">
        <v>3576</v>
      </c>
      <c r="B551" s="84" t="s">
        <v>3458</v>
      </c>
      <c r="C551" s="84">
        <v>3</v>
      </c>
      <c r="D551" s="118">
        <v>0.007205104170218922</v>
      </c>
      <c r="E551" s="118">
        <v>1.8836614351536176</v>
      </c>
      <c r="F551" s="84" t="s">
        <v>2719</v>
      </c>
      <c r="G551" s="84" t="b">
        <v>0</v>
      </c>
      <c r="H551" s="84" t="b">
        <v>0</v>
      </c>
      <c r="I551" s="84" t="b">
        <v>0</v>
      </c>
      <c r="J551" s="84" t="b">
        <v>0</v>
      </c>
      <c r="K551" s="84" t="b">
        <v>0</v>
      </c>
      <c r="L551" s="84" t="b">
        <v>0</v>
      </c>
    </row>
    <row r="552" spans="1:12" ht="15">
      <c r="A552" s="84" t="s">
        <v>3458</v>
      </c>
      <c r="B552" s="84" t="s">
        <v>3522</v>
      </c>
      <c r="C552" s="84">
        <v>3</v>
      </c>
      <c r="D552" s="118">
        <v>0.007205104170218922</v>
      </c>
      <c r="E552" s="118">
        <v>1.8836614351536176</v>
      </c>
      <c r="F552" s="84" t="s">
        <v>2719</v>
      </c>
      <c r="G552" s="84" t="b">
        <v>0</v>
      </c>
      <c r="H552" s="84" t="b">
        <v>0</v>
      </c>
      <c r="I552" s="84" t="b">
        <v>0</v>
      </c>
      <c r="J552" s="84" t="b">
        <v>0</v>
      </c>
      <c r="K552" s="84" t="b">
        <v>0</v>
      </c>
      <c r="L552" s="84" t="b">
        <v>0</v>
      </c>
    </row>
    <row r="553" spans="1:12" ht="15">
      <c r="A553" s="84" t="s">
        <v>3522</v>
      </c>
      <c r="B553" s="84" t="s">
        <v>3577</v>
      </c>
      <c r="C553" s="84">
        <v>3</v>
      </c>
      <c r="D553" s="118">
        <v>0.007205104170218922</v>
      </c>
      <c r="E553" s="118">
        <v>2.0086001717619175</v>
      </c>
      <c r="F553" s="84" t="s">
        <v>2719</v>
      </c>
      <c r="G553" s="84" t="b">
        <v>0</v>
      </c>
      <c r="H553" s="84" t="b">
        <v>0</v>
      </c>
      <c r="I553" s="84" t="b">
        <v>0</v>
      </c>
      <c r="J553" s="84" t="b">
        <v>0</v>
      </c>
      <c r="K553" s="84" t="b">
        <v>0</v>
      </c>
      <c r="L553" s="84" t="b">
        <v>0</v>
      </c>
    </row>
    <row r="554" spans="1:12" ht="15">
      <c r="A554" s="84" t="s">
        <v>3577</v>
      </c>
      <c r="B554" s="84" t="s">
        <v>3578</v>
      </c>
      <c r="C554" s="84">
        <v>3</v>
      </c>
      <c r="D554" s="118">
        <v>0.007205104170218922</v>
      </c>
      <c r="E554" s="118">
        <v>2.0086001717619175</v>
      </c>
      <c r="F554" s="84" t="s">
        <v>2719</v>
      </c>
      <c r="G554" s="84" t="b">
        <v>0</v>
      </c>
      <c r="H554" s="84" t="b">
        <v>0</v>
      </c>
      <c r="I554" s="84" t="b">
        <v>0</v>
      </c>
      <c r="J554" s="84" t="b">
        <v>0</v>
      </c>
      <c r="K554" s="84" t="b">
        <v>0</v>
      </c>
      <c r="L554" s="84" t="b">
        <v>0</v>
      </c>
    </row>
    <row r="555" spans="1:12" ht="15">
      <c r="A555" s="84" t="s">
        <v>3578</v>
      </c>
      <c r="B555" s="84" t="s">
        <v>2904</v>
      </c>
      <c r="C555" s="84">
        <v>3</v>
      </c>
      <c r="D555" s="118">
        <v>0.007205104170218922</v>
      </c>
      <c r="E555" s="118">
        <v>1.7075701760979363</v>
      </c>
      <c r="F555" s="84" t="s">
        <v>2719</v>
      </c>
      <c r="G555" s="84" t="b">
        <v>0</v>
      </c>
      <c r="H555" s="84" t="b">
        <v>0</v>
      </c>
      <c r="I555" s="84" t="b">
        <v>0</v>
      </c>
      <c r="J555" s="84" t="b">
        <v>0</v>
      </c>
      <c r="K555" s="84" t="b">
        <v>0</v>
      </c>
      <c r="L555" s="84" t="b">
        <v>0</v>
      </c>
    </row>
    <row r="556" spans="1:12" ht="15">
      <c r="A556" s="84" t="s">
        <v>2904</v>
      </c>
      <c r="B556" s="84" t="s">
        <v>3471</v>
      </c>
      <c r="C556" s="84">
        <v>3</v>
      </c>
      <c r="D556" s="118">
        <v>0.007205104170218922</v>
      </c>
      <c r="E556" s="118">
        <v>1.7075701760979363</v>
      </c>
      <c r="F556" s="84" t="s">
        <v>2719</v>
      </c>
      <c r="G556" s="84" t="b">
        <v>0</v>
      </c>
      <c r="H556" s="84" t="b">
        <v>0</v>
      </c>
      <c r="I556" s="84" t="b">
        <v>0</v>
      </c>
      <c r="J556" s="84" t="b">
        <v>0</v>
      </c>
      <c r="K556" s="84" t="b">
        <v>0</v>
      </c>
      <c r="L556" s="84" t="b">
        <v>0</v>
      </c>
    </row>
    <row r="557" spans="1:12" ht="15">
      <c r="A557" s="84" t="s">
        <v>3471</v>
      </c>
      <c r="B557" s="84" t="s">
        <v>3523</v>
      </c>
      <c r="C557" s="84">
        <v>3</v>
      </c>
      <c r="D557" s="118">
        <v>0.007205104170218922</v>
      </c>
      <c r="E557" s="118">
        <v>2.0086001717619175</v>
      </c>
      <c r="F557" s="84" t="s">
        <v>2719</v>
      </c>
      <c r="G557" s="84" t="b">
        <v>0</v>
      </c>
      <c r="H557" s="84" t="b">
        <v>0</v>
      </c>
      <c r="I557" s="84" t="b">
        <v>0</v>
      </c>
      <c r="J557" s="84" t="b">
        <v>0</v>
      </c>
      <c r="K557" s="84" t="b">
        <v>0</v>
      </c>
      <c r="L557" s="84" t="b">
        <v>0</v>
      </c>
    </row>
    <row r="558" spans="1:12" ht="15">
      <c r="A558" s="84" t="s">
        <v>301</v>
      </c>
      <c r="B558" s="84" t="s">
        <v>397</v>
      </c>
      <c r="C558" s="84">
        <v>2</v>
      </c>
      <c r="D558" s="118">
        <v>0.005890385860736573</v>
      </c>
      <c r="E558" s="118">
        <v>1.444328741323355</v>
      </c>
      <c r="F558" s="84" t="s">
        <v>2719</v>
      </c>
      <c r="G558" s="84" t="b">
        <v>0</v>
      </c>
      <c r="H558" s="84" t="b">
        <v>0</v>
      </c>
      <c r="I558" s="84" t="b">
        <v>0</v>
      </c>
      <c r="J558" s="84" t="b">
        <v>0</v>
      </c>
      <c r="K558" s="84" t="b">
        <v>0</v>
      </c>
      <c r="L558" s="84" t="b">
        <v>0</v>
      </c>
    </row>
    <row r="559" spans="1:12" ht="15">
      <c r="A559" s="84" t="s">
        <v>397</v>
      </c>
      <c r="B559" s="84" t="s">
        <v>377</v>
      </c>
      <c r="C559" s="84">
        <v>2</v>
      </c>
      <c r="D559" s="118">
        <v>0.005890385860736573</v>
      </c>
      <c r="E559" s="118">
        <v>1.48572142648158</v>
      </c>
      <c r="F559" s="84" t="s">
        <v>2719</v>
      </c>
      <c r="G559" s="84" t="b">
        <v>0</v>
      </c>
      <c r="H559" s="84" t="b">
        <v>0</v>
      </c>
      <c r="I559" s="84" t="b">
        <v>0</v>
      </c>
      <c r="J559" s="84" t="b">
        <v>0</v>
      </c>
      <c r="K559" s="84" t="b">
        <v>0</v>
      </c>
      <c r="L559" s="84" t="b">
        <v>0</v>
      </c>
    </row>
    <row r="560" spans="1:12" ht="15">
      <c r="A560" s="84" t="s">
        <v>377</v>
      </c>
      <c r="B560" s="84" t="s">
        <v>396</v>
      </c>
      <c r="C560" s="84">
        <v>2</v>
      </c>
      <c r="D560" s="118">
        <v>0.005890385860736573</v>
      </c>
      <c r="E560" s="118">
        <v>1.48572142648158</v>
      </c>
      <c r="F560" s="84" t="s">
        <v>2719</v>
      </c>
      <c r="G560" s="84" t="b">
        <v>0</v>
      </c>
      <c r="H560" s="84" t="b">
        <v>0</v>
      </c>
      <c r="I560" s="84" t="b">
        <v>0</v>
      </c>
      <c r="J560" s="84" t="b">
        <v>0</v>
      </c>
      <c r="K560" s="84" t="b">
        <v>0</v>
      </c>
      <c r="L560" s="84" t="b">
        <v>0</v>
      </c>
    </row>
    <row r="561" spans="1:12" ht="15">
      <c r="A561" s="84" t="s">
        <v>396</v>
      </c>
      <c r="B561" s="84" t="s">
        <v>2878</v>
      </c>
      <c r="C561" s="84">
        <v>2</v>
      </c>
      <c r="D561" s="118">
        <v>0.005890385860736573</v>
      </c>
      <c r="E561" s="118">
        <v>1.5314789170422551</v>
      </c>
      <c r="F561" s="84" t="s">
        <v>2719</v>
      </c>
      <c r="G561" s="84" t="b">
        <v>0</v>
      </c>
      <c r="H561" s="84" t="b">
        <v>0</v>
      </c>
      <c r="I561" s="84" t="b">
        <v>0</v>
      </c>
      <c r="J561" s="84" t="b">
        <v>1</v>
      </c>
      <c r="K561" s="84" t="b">
        <v>0</v>
      </c>
      <c r="L561" s="84" t="b">
        <v>0</v>
      </c>
    </row>
    <row r="562" spans="1:12" ht="15">
      <c r="A562" s="84" t="s">
        <v>2879</v>
      </c>
      <c r="B562" s="84" t="s">
        <v>3634</v>
      </c>
      <c r="C562" s="84">
        <v>2</v>
      </c>
      <c r="D562" s="118">
        <v>0.005890385860736573</v>
      </c>
      <c r="E562" s="118">
        <v>1.5314789170422551</v>
      </c>
      <c r="F562" s="84" t="s">
        <v>2719</v>
      </c>
      <c r="G562" s="84" t="b">
        <v>0</v>
      </c>
      <c r="H562" s="84" t="b">
        <v>0</v>
      </c>
      <c r="I562" s="84" t="b">
        <v>0</v>
      </c>
      <c r="J562" s="84" t="b">
        <v>0</v>
      </c>
      <c r="K562" s="84" t="b">
        <v>0</v>
      </c>
      <c r="L562" s="84" t="b">
        <v>0</v>
      </c>
    </row>
    <row r="563" spans="1:12" ht="15">
      <c r="A563" s="84" t="s">
        <v>3634</v>
      </c>
      <c r="B563" s="84" t="s">
        <v>2867</v>
      </c>
      <c r="C563" s="84">
        <v>2</v>
      </c>
      <c r="D563" s="118">
        <v>0.005890385860736573</v>
      </c>
      <c r="E563" s="118">
        <v>1.5314789170422551</v>
      </c>
      <c r="F563" s="84" t="s">
        <v>2719</v>
      </c>
      <c r="G563" s="84" t="b">
        <v>0</v>
      </c>
      <c r="H563" s="84" t="b">
        <v>0</v>
      </c>
      <c r="I563" s="84" t="b">
        <v>0</v>
      </c>
      <c r="J563" s="84" t="b">
        <v>0</v>
      </c>
      <c r="K563" s="84" t="b">
        <v>0</v>
      </c>
      <c r="L563" s="84" t="b">
        <v>0</v>
      </c>
    </row>
    <row r="564" spans="1:12" ht="15">
      <c r="A564" s="84" t="s">
        <v>2867</v>
      </c>
      <c r="B564" s="84" t="s">
        <v>3447</v>
      </c>
      <c r="C564" s="84">
        <v>2</v>
      </c>
      <c r="D564" s="118">
        <v>0.005890385860736573</v>
      </c>
      <c r="E564" s="118">
        <v>0.8782664032669114</v>
      </c>
      <c r="F564" s="84" t="s">
        <v>2719</v>
      </c>
      <c r="G564" s="84" t="b">
        <v>0</v>
      </c>
      <c r="H564" s="84" t="b">
        <v>0</v>
      </c>
      <c r="I564" s="84" t="b">
        <v>0</v>
      </c>
      <c r="J564" s="84" t="b">
        <v>0</v>
      </c>
      <c r="K564" s="84" t="b">
        <v>0</v>
      </c>
      <c r="L564" s="84" t="b">
        <v>0</v>
      </c>
    </row>
    <row r="565" spans="1:12" ht="15">
      <c r="A565" s="84" t="s">
        <v>3447</v>
      </c>
      <c r="B565" s="84" t="s">
        <v>2880</v>
      </c>
      <c r="C565" s="84">
        <v>2</v>
      </c>
      <c r="D565" s="118">
        <v>0.005890385860736573</v>
      </c>
      <c r="E565" s="118">
        <v>0.8782664032669114</v>
      </c>
      <c r="F565" s="84" t="s">
        <v>2719</v>
      </c>
      <c r="G565" s="84" t="b">
        <v>0</v>
      </c>
      <c r="H565" s="84" t="b">
        <v>0</v>
      </c>
      <c r="I565" s="84" t="b">
        <v>0</v>
      </c>
      <c r="J565" s="84" t="b">
        <v>0</v>
      </c>
      <c r="K565" s="84" t="b">
        <v>0</v>
      </c>
      <c r="L565" s="84" t="b">
        <v>0</v>
      </c>
    </row>
    <row r="566" spans="1:12" ht="15">
      <c r="A566" s="84" t="s">
        <v>3445</v>
      </c>
      <c r="B566" s="84" t="s">
        <v>3454</v>
      </c>
      <c r="C566" s="84">
        <v>2</v>
      </c>
      <c r="D566" s="118">
        <v>0.005890385860736573</v>
      </c>
      <c r="E566" s="118">
        <v>0.9294189257142927</v>
      </c>
      <c r="F566" s="84" t="s">
        <v>2719</v>
      </c>
      <c r="G566" s="84" t="b">
        <v>0</v>
      </c>
      <c r="H566" s="84" t="b">
        <v>0</v>
      </c>
      <c r="I566" s="84" t="b">
        <v>0</v>
      </c>
      <c r="J566" s="84" t="b">
        <v>0</v>
      </c>
      <c r="K566" s="84" t="b">
        <v>0</v>
      </c>
      <c r="L566" s="84" t="b">
        <v>0</v>
      </c>
    </row>
    <row r="567" spans="1:12" ht="15">
      <c r="A567" s="84" t="s">
        <v>3452</v>
      </c>
      <c r="B567" s="84" t="s">
        <v>3635</v>
      </c>
      <c r="C567" s="84">
        <v>2</v>
      </c>
      <c r="D567" s="118">
        <v>0.005890385860736573</v>
      </c>
      <c r="E567" s="118">
        <v>1.5826314394896364</v>
      </c>
      <c r="F567" s="84" t="s">
        <v>2719</v>
      </c>
      <c r="G567" s="84" t="b">
        <v>0</v>
      </c>
      <c r="H567" s="84" t="b">
        <v>0</v>
      </c>
      <c r="I567" s="84" t="b">
        <v>0</v>
      </c>
      <c r="J567" s="84" t="b">
        <v>0</v>
      </c>
      <c r="K567" s="84" t="b">
        <v>0</v>
      </c>
      <c r="L567" s="84" t="b">
        <v>0</v>
      </c>
    </row>
    <row r="568" spans="1:12" ht="15">
      <c r="A568" s="84" t="s">
        <v>3508</v>
      </c>
      <c r="B568" s="84" t="s">
        <v>3509</v>
      </c>
      <c r="C568" s="84">
        <v>2</v>
      </c>
      <c r="D568" s="118">
        <v>0.005890385860736573</v>
      </c>
      <c r="E568" s="118">
        <v>2.184691430817599</v>
      </c>
      <c r="F568" s="84" t="s">
        <v>2719</v>
      </c>
      <c r="G568" s="84" t="b">
        <v>0</v>
      </c>
      <c r="H568" s="84" t="b">
        <v>0</v>
      </c>
      <c r="I568" s="84" t="b">
        <v>0</v>
      </c>
      <c r="J568" s="84" t="b">
        <v>0</v>
      </c>
      <c r="K568" s="84" t="b">
        <v>0</v>
      </c>
      <c r="L568" s="84" t="b">
        <v>0</v>
      </c>
    </row>
    <row r="569" spans="1:12" ht="15">
      <c r="A569" s="84" t="s">
        <v>377</v>
      </c>
      <c r="B569" s="84" t="s">
        <v>290</v>
      </c>
      <c r="C569" s="84">
        <v>2</v>
      </c>
      <c r="D569" s="118">
        <v>0.005890385860736573</v>
      </c>
      <c r="E569" s="118">
        <v>1.0086001717619175</v>
      </c>
      <c r="F569" s="84" t="s">
        <v>2719</v>
      </c>
      <c r="G569" s="84" t="b">
        <v>0</v>
      </c>
      <c r="H569" s="84" t="b">
        <v>0</v>
      </c>
      <c r="I569" s="84" t="b">
        <v>0</v>
      </c>
      <c r="J569" s="84" t="b">
        <v>0</v>
      </c>
      <c r="K569" s="84" t="b">
        <v>0</v>
      </c>
      <c r="L569" s="84" t="b">
        <v>0</v>
      </c>
    </row>
    <row r="570" spans="1:12" ht="15">
      <c r="A570" s="84" t="s">
        <v>290</v>
      </c>
      <c r="B570" s="84" t="s">
        <v>271</v>
      </c>
      <c r="C570" s="84">
        <v>2</v>
      </c>
      <c r="D570" s="118">
        <v>0.005890385860736573</v>
      </c>
      <c r="E570" s="118">
        <v>1.105510184769974</v>
      </c>
      <c r="F570" s="84" t="s">
        <v>2719</v>
      </c>
      <c r="G570" s="84" t="b">
        <v>0</v>
      </c>
      <c r="H570" s="84" t="b">
        <v>0</v>
      </c>
      <c r="I570" s="84" t="b">
        <v>0</v>
      </c>
      <c r="J570" s="84" t="b">
        <v>0</v>
      </c>
      <c r="K570" s="84" t="b">
        <v>0</v>
      </c>
      <c r="L570" s="84" t="b">
        <v>0</v>
      </c>
    </row>
    <row r="571" spans="1:12" ht="15">
      <c r="A571" s="84" t="s">
        <v>231</v>
      </c>
      <c r="B571" s="84" t="s">
        <v>2878</v>
      </c>
      <c r="C571" s="84">
        <v>2</v>
      </c>
      <c r="D571" s="118">
        <v>0.005890385860736573</v>
      </c>
      <c r="E571" s="118">
        <v>1.0543576623225928</v>
      </c>
      <c r="F571" s="84" t="s">
        <v>2719</v>
      </c>
      <c r="G571" s="84" t="b">
        <v>0</v>
      </c>
      <c r="H571" s="84" t="b">
        <v>0</v>
      </c>
      <c r="I571" s="84" t="b">
        <v>0</v>
      </c>
      <c r="J571" s="84" t="b">
        <v>1</v>
      </c>
      <c r="K571" s="84" t="b">
        <v>0</v>
      </c>
      <c r="L571" s="84" t="b">
        <v>0</v>
      </c>
    </row>
    <row r="572" spans="1:12" ht="15">
      <c r="A572" s="84" t="s">
        <v>271</v>
      </c>
      <c r="B572" s="84" t="s">
        <v>376</v>
      </c>
      <c r="C572" s="84">
        <v>2</v>
      </c>
      <c r="D572" s="118">
        <v>0.005890385860736573</v>
      </c>
      <c r="E572" s="118">
        <v>1.5826314394896364</v>
      </c>
      <c r="F572" s="84" t="s">
        <v>2719</v>
      </c>
      <c r="G572" s="84" t="b">
        <v>0</v>
      </c>
      <c r="H572" s="84" t="b">
        <v>0</v>
      </c>
      <c r="I572" s="84" t="b">
        <v>0</v>
      </c>
      <c r="J572" s="84" t="b">
        <v>0</v>
      </c>
      <c r="K572" s="84" t="b">
        <v>0</v>
      </c>
      <c r="L572" s="84" t="b">
        <v>0</v>
      </c>
    </row>
    <row r="573" spans="1:12" ht="15">
      <c r="A573" s="84" t="s">
        <v>316</v>
      </c>
      <c r="B573" s="84" t="s">
        <v>3573</v>
      </c>
      <c r="C573" s="84">
        <v>2</v>
      </c>
      <c r="D573" s="118">
        <v>0.005890385860736573</v>
      </c>
      <c r="E573" s="118">
        <v>1.6406233864673232</v>
      </c>
      <c r="F573" s="84" t="s">
        <v>2719</v>
      </c>
      <c r="G573" s="84" t="b">
        <v>0</v>
      </c>
      <c r="H573" s="84" t="b">
        <v>0</v>
      </c>
      <c r="I573" s="84" t="b">
        <v>0</v>
      </c>
      <c r="J573" s="84" t="b">
        <v>0</v>
      </c>
      <c r="K573" s="84" t="b">
        <v>1</v>
      </c>
      <c r="L573" s="84" t="b">
        <v>0</v>
      </c>
    </row>
    <row r="574" spans="1:12" ht="15">
      <c r="A574" s="84" t="s">
        <v>316</v>
      </c>
      <c r="B574" s="84" t="s">
        <v>3576</v>
      </c>
      <c r="C574" s="84">
        <v>2</v>
      </c>
      <c r="D574" s="118">
        <v>0.005890385860736573</v>
      </c>
      <c r="E574" s="118">
        <v>1.6406233864673232</v>
      </c>
      <c r="F574" s="84" t="s">
        <v>2719</v>
      </c>
      <c r="G574" s="84" t="b">
        <v>0</v>
      </c>
      <c r="H574" s="84" t="b">
        <v>0</v>
      </c>
      <c r="I574" s="84" t="b">
        <v>0</v>
      </c>
      <c r="J574" s="84" t="b">
        <v>0</v>
      </c>
      <c r="K574" s="84" t="b">
        <v>0</v>
      </c>
      <c r="L574" s="84" t="b">
        <v>0</v>
      </c>
    </row>
    <row r="575" spans="1:12" ht="15">
      <c r="A575" s="84" t="s">
        <v>2883</v>
      </c>
      <c r="B575" s="84" t="s">
        <v>2884</v>
      </c>
      <c r="C575" s="84">
        <v>6</v>
      </c>
      <c r="D575" s="118">
        <v>0.009702950594778267</v>
      </c>
      <c r="E575" s="118">
        <v>1.6681195600536822</v>
      </c>
      <c r="F575" s="84" t="s">
        <v>2720</v>
      </c>
      <c r="G575" s="84" t="b">
        <v>0</v>
      </c>
      <c r="H575" s="84" t="b">
        <v>0</v>
      </c>
      <c r="I575" s="84" t="b">
        <v>0</v>
      </c>
      <c r="J575" s="84" t="b">
        <v>0</v>
      </c>
      <c r="K575" s="84" t="b">
        <v>0</v>
      </c>
      <c r="L575" s="84" t="b">
        <v>0</v>
      </c>
    </row>
    <row r="576" spans="1:12" ht="15">
      <c r="A576" s="84" t="s">
        <v>270</v>
      </c>
      <c r="B576" s="84" t="s">
        <v>332</v>
      </c>
      <c r="C576" s="84">
        <v>3</v>
      </c>
      <c r="D576" s="118">
        <v>0.006786202764973636</v>
      </c>
      <c r="E576" s="118">
        <v>1.087248867795658</v>
      </c>
      <c r="F576" s="84" t="s">
        <v>2720</v>
      </c>
      <c r="G576" s="84" t="b">
        <v>0</v>
      </c>
      <c r="H576" s="84" t="b">
        <v>0</v>
      </c>
      <c r="I576" s="84" t="b">
        <v>0</v>
      </c>
      <c r="J576" s="84" t="b">
        <v>0</v>
      </c>
      <c r="K576" s="84" t="b">
        <v>0</v>
      </c>
      <c r="L576" s="84" t="b">
        <v>0</v>
      </c>
    </row>
    <row r="577" spans="1:12" ht="15">
      <c r="A577" s="84" t="s">
        <v>332</v>
      </c>
      <c r="B577" s="84" t="s">
        <v>3524</v>
      </c>
      <c r="C577" s="84">
        <v>3</v>
      </c>
      <c r="D577" s="118">
        <v>0.006786202764973636</v>
      </c>
      <c r="E577" s="118">
        <v>1.3371263410122578</v>
      </c>
      <c r="F577" s="84" t="s">
        <v>2720</v>
      </c>
      <c r="G577" s="84" t="b">
        <v>0</v>
      </c>
      <c r="H577" s="84" t="b">
        <v>0</v>
      </c>
      <c r="I577" s="84" t="b">
        <v>0</v>
      </c>
      <c r="J577" s="84" t="b">
        <v>0</v>
      </c>
      <c r="K577" s="84" t="b">
        <v>0</v>
      </c>
      <c r="L577" s="84" t="b">
        <v>0</v>
      </c>
    </row>
    <row r="578" spans="1:12" ht="15">
      <c r="A578" s="84" t="s">
        <v>3485</v>
      </c>
      <c r="B578" s="84" t="s">
        <v>2887</v>
      </c>
      <c r="C578" s="84">
        <v>3</v>
      </c>
      <c r="D578" s="118">
        <v>0.008321882349761554</v>
      </c>
      <c r="E578" s="118">
        <v>1.6893088591236203</v>
      </c>
      <c r="F578" s="84" t="s">
        <v>2720</v>
      </c>
      <c r="G578" s="84" t="b">
        <v>1</v>
      </c>
      <c r="H578" s="84" t="b">
        <v>0</v>
      </c>
      <c r="I578" s="84" t="b">
        <v>0</v>
      </c>
      <c r="J578" s="84" t="b">
        <v>0</v>
      </c>
      <c r="K578" s="84" t="b">
        <v>0</v>
      </c>
      <c r="L578" s="84" t="b">
        <v>0</v>
      </c>
    </row>
    <row r="579" spans="1:12" ht="15">
      <c r="A579" s="84" t="s">
        <v>2888</v>
      </c>
      <c r="B579" s="84" t="s">
        <v>3583</v>
      </c>
      <c r="C579" s="84">
        <v>2</v>
      </c>
      <c r="D579" s="118">
        <v>0.005547921566507703</v>
      </c>
      <c r="E579" s="118">
        <v>1.7350663496842953</v>
      </c>
      <c r="F579" s="84" t="s">
        <v>2720</v>
      </c>
      <c r="G579" s="84" t="b">
        <v>0</v>
      </c>
      <c r="H579" s="84" t="b">
        <v>0</v>
      </c>
      <c r="I579" s="84" t="b">
        <v>0</v>
      </c>
      <c r="J579" s="84" t="b">
        <v>0</v>
      </c>
      <c r="K579" s="84" t="b">
        <v>0</v>
      </c>
      <c r="L579" s="84" t="b">
        <v>0</v>
      </c>
    </row>
    <row r="580" spans="1:12" ht="15">
      <c r="A580" s="84" t="s">
        <v>3596</v>
      </c>
      <c r="B580" s="84" t="s">
        <v>3468</v>
      </c>
      <c r="C580" s="84">
        <v>2</v>
      </c>
      <c r="D580" s="118">
        <v>0.005547921566507703</v>
      </c>
      <c r="E580" s="118">
        <v>2.2121876044039577</v>
      </c>
      <c r="F580" s="84" t="s">
        <v>2720</v>
      </c>
      <c r="G580" s="84" t="b">
        <v>0</v>
      </c>
      <c r="H580" s="84" t="b">
        <v>0</v>
      </c>
      <c r="I580" s="84" t="b">
        <v>0</v>
      </c>
      <c r="J580" s="84" t="b">
        <v>0</v>
      </c>
      <c r="K580" s="84" t="b">
        <v>0</v>
      </c>
      <c r="L580" s="84" t="b">
        <v>0</v>
      </c>
    </row>
    <row r="581" spans="1:12" ht="15">
      <c r="A581" s="84" t="s">
        <v>3468</v>
      </c>
      <c r="B581" s="84" t="s">
        <v>3491</v>
      </c>
      <c r="C581" s="84">
        <v>2</v>
      </c>
      <c r="D581" s="118">
        <v>0.005547921566507703</v>
      </c>
      <c r="E581" s="118">
        <v>2.0360963453482763</v>
      </c>
      <c r="F581" s="84" t="s">
        <v>2720</v>
      </c>
      <c r="G581" s="84" t="b">
        <v>0</v>
      </c>
      <c r="H581" s="84" t="b">
        <v>0</v>
      </c>
      <c r="I581" s="84" t="b">
        <v>0</v>
      </c>
      <c r="J581" s="84" t="b">
        <v>0</v>
      </c>
      <c r="K581" s="84" t="b">
        <v>0</v>
      </c>
      <c r="L581" s="84" t="b">
        <v>0</v>
      </c>
    </row>
    <row r="582" spans="1:12" ht="15">
      <c r="A582" s="84" t="s">
        <v>3491</v>
      </c>
      <c r="B582" s="84" t="s">
        <v>3597</v>
      </c>
      <c r="C582" s="84">
        <v>2</v>
      </c>
      <c r="D582" s="118">
        <v>0.005547921566507703</v>
      </c>
      <c r="E582" s="118">
        <v>2.0360963453482763</v>
      </c>
      <c r="F582" s="84" t="s">
        <v>2720</v>
      </c>
      <c r="G582" s="84" t="b">
        <v>0</v>
      </c>
      <c r="H582" s="84" t="b">
        <v>0</v>
      </c>
      <c r="I582" s="84" t="b">
        <v>0</v>
      </c>
      <c r="J582" s="84" t="b">
        <v>0</v>
      </c>
      <c r="K582" s="84" t="b">
        <v>0</v>
      </c>
      <c r="L582" s="84" t="b">
        <v>0</v>
      </c>
    </row>
    <row r="583" spans="1:12" ht="15">
      <c r="A583" s="84" t="s">
        <v>3597</v>
      </c>
      <c r="B583" s="84" t="s">
        <v>2882</v>
      </c>
      <c r="C583" s="84">
        <v>2</v>
      </c>
      <c r="D583" s="118">
        <v>0.005547921566507703</v>
      </c>
      <c r="E583" s="118">
        <v>1.6101276130759954</v>
      </c>
      <c r="F583" s="84" t="s">
        <v>2720</v>
      </c>
      <c r="G583" s="84" t="b">
        <v>0</v>
      </c>
      <c r="H583" s="84" t="b">
        <v>0</v>
      </c>
      <c r="I583" s="84" t="b">
        <v>0</v>
      </c>
      <c r="J583" s="84" t="b">
        <v>0</v>
      </c>
      <c r="K583" s="84" t="b">
        <v>0</v>
      </c>
      <c r="L583" s="84" t="b">
        <v>0</v>
      </c>
    </row>
    <row r="584" spans="1:12" ht="15">
      <c r="A584" s="84" t="s">
        <v>2882</v>
      </c>
      <c r="B584" s="84" t="s">
        <v>3608</v>
      </c>
      <c r="C584" s="84">
        <v>2</v>
      </c>
      <c r="D584" s="118">
        <v>0.005547921566507703</v>
      </c>
      <c r="E584" s="118">
        <v>1.434036354020314</v>
      </c>
      <c r="F584" s="84" t="s">
        <v>2720</v>
      </c>
      <c r="G584" s="84" t="b">
        <v>0</v>
      </c>
      <c r="H584" s="84" t="b">
        <v>0</v>
      </c>
      <c r="I584" s="84" t="b">
        <v>0</v>
      </c>
      <c r="J584" s="84" t="b">
        <v>0</v>
      </c>
      <c r="K584" s="84" t="b">
        <v>0</v>
      </c>
      <c r="L584" s="84" t="b">
        <v>0</v>
      </c>
    </row>
    <row r="585" spans="1:12" ht="15">
      <c r="A585" s="84" t="s">
        <v>3608</v>
      </c>
      <c r="B585" s="84" t="s">
        <v>3764</v>
      </c>
      <c r="C585" s="84">
        <v>2</v>
      </c>
      <c r="D585" s="118">
        <v>0.005547921566507703</v>
      </c>
      <c r="E585" s="118">
        <v>2.0360963453482763</v>
      </c>
      <c r="F585" s="84" t="s">
        <v>2720</v>
      </c>
      <c r="G585" s="84" t="b">
        <v>0</v>
      </c>
      <c r="H585" s="84" t="b">
        <v>0</v>
      </c>
      <c r="I585" s="84" t="b">
        <v>0</v>
      </c>
      <c r="J585" s="84" t="b">
        <v>0</v>
      </c>
      <c r="K585" s="84" t="b">
        <v>0</v>
      </c>
      <c r="L585" s="84" t="b">
        <v>0</v>
      </c>
    </row>
    <row r="586" spans="1:12" ht="15">
      <c r="A586" s="84" t="s">
        <v>3764</v>
      </c>
      <c r="B586" s="84" t="s">
        <v>3598</v>
      </c>
      <c r="C586" s="84">
        <v>2</v>
      </c>
      <c r="D586" s="118">
        <v>0.005547921566507703</v>
      </c>
      <c r="E586" s="118">
        <v>2.2121876044039577</v>
      </c>
      <c r="F586" s="84" t="s">
        <v>2720</v>
      </c>
      <c r="G586" s="84" t="b">
        <v>0</v>
      </c>
      <c r="H586" s="84" t="b">
        <v>0</v>
      </c>
      <c r="I586" s="84" t="b">
        <v>0</v>
      </c>
      <c r="J586" s="84" t="b">
        <v>0</v>
      </c>
      <c r="K586" s="84" t="b">
        <v>0</v>
      </c>
      <c r="L586" s="84" t="b">
        <v>0</v>
      </c>
    </row>
    <row r="587" spans="1:12" ht="15">
      <c r="A587" s="84" t="s">
        <v>3598</v>
      </c>
      <c r="B587" s="84" t="s">
        <v>2882</v>
      </c>
      <c r="C587" s="84">
        <v>2</v>
      </c>
      <c r="D587" s="118">
        <v>0.005547921566507703</v>
      </c>
      <c r="E587" s="118">
        <v>1.6101276130759954</v>
      </c>
      <c r="F587" s="84" t="s">
        <v>2720</v>
      </c>
      <c r="G587" s="84" t="b">
        <v>0</v>
      </c>
      <c r="H587" s="84" t="b">
        <v>0</v>
      </c>
      <c r="I587" s="84" t="b">
        <v>0</v>
      </c>
      <c r="J587" s="84" t="b">
        <v>0</v>
      </c>
      <c r="K587" s="84" t="b">
        <v>0</v>
      </c>
      <c r="L587" s="84" t="b">
        <v>0</v>
      </c>
    </row>
    <row r="588" spans="1:12" ht="15">
      <c r="A588" s="84" t="s">
        <v>2882</v>
      </c>
      <c r="B588" s="84" t="s">
        <v>3487</v>
      </c>
      <c r="C588" s="84">
        <v>2</v>
      </c>
      <c r="D588" s="118">
        <v>0.005547921566507703</v>
      </c>
      <c r="E588" s="118">
        <v>1.434036354020314</v>
      </c>
      <c r="F588" s="84" t="s">
        <v>2720</v>
      </c>
      <c r="G588" s="84" t="b">
        <v>0</v>
      </c>
      <c r="H588" s="84" t="b">
        <v>0</v>
      </c>
      <c r="I588" s="84" t="b">
        <v>0</v>
      </c>
      <c r="J588" s="84" t="b">
        <v>0</v>
      </c>
      <c r="K588" s="84" t="b">
        <v>0</v>
      </c>
      <c r="L588" s="84" t="b">
        <v>0</v>
      </c>
    </row>
    <row r="589" spans="1:12" ht="15">
      <c r="A589" s="84" t="s">
        <v>3487</v>
      </c>
      <c r="B589" s="84" t="s">
        <v>3463</v>
      </c>
      <c r="C589" s="84">
        <v>2</v>
      </c>
      <c r="D589" s="118">
        <v>0.005547921566507703</v>
      </c>
      <c r="E589" s="118">
        <v>2.0360963453482763</v>
      </c>
      <c r="F589" s="84" t="s">
        <v>2720</v>
      </c>
      <c r="G589" s="84" t="b">
        <v>0</v>
      </c>
      <c r="H589" s="84" t="b">
        <v>0</v>
      </c>
      <c r="I589" s="84" t="b">
        <v>0</v>
      </c>
      <c r="J589" s="84" t="b">
        <v>0</v>
      </c>
      <c r="K589" s="84" t="b">
        <v>0</v>
      </c>
      <c r="L589" s="84" t="b">
        <v>0</v>
      </c>
    </row>
    <row r="590" spans="1:12" ht="15">
      <c r="A590" s="84" t="s">
        <v>3463</v>
      </c>
      <c r="B590" s="84" t="s">
        <v>3599</v>
      </c>
      <c r="C590" s="84">
        <v>2</v>
      </c>
      <c r="D590" s="118">
        <v>0.005547921566507703</v>
      </c>
      <c r="E590" s="118">
        <v>2.2121876044039577</v>
      </c>
      <c r="F590" s="84" t="s">
        <v>2720</v>
      </c>
      <c r="G590" s="84" t="b">
        <v>0</v>
      </c>
      <c r="H590" s="84" t="b">
        <v>0</v>
      </c>
      <c r="I590" s="84" t="b">
        <v>0</v>
      </c>
      <c r="J590" s="84" t="b">
        <v>0</v>
      </c>
      <c r="K590" s="84" t="b">
        <v>0</v>
      </c>
      <c r="L590" s="84" t="b">
        <v>0</v>
      </c>
    </row>
    <row r="591" spans="1:12" ht="15">
      <c r="A591" s="84" t="s">
        <v>3599</v>
      </c>
      <c r="B591" s="84" t="s">
        <v>2883</v>
      </c>
      <c r="C591" s="84">
        <v>2</v>
      </c>
      <c r="D591" s="118">
        <v>0.005547921566507703</v>
      </c>
      <c r="E591" s="118">
        <v>1.6681195600536822</v>
      </c>
      <c r="F591" s="84" t="s">
        <v>2720</v>
      </c>
      <c r="G591" s="84" t="b">
        <v>0</v>
      </c>
      <c r="H591" s="84" t="b">
        <v>0</v>
      </c>
      <c r="I591" s="84" t="b">
        <v>0</v>
      </c>
      <c r="J591" s="84" t="b">
        <v>0</v>
      </c>
      <c r="K591" s="84" t="b">
        <v>0</v>
      </c>
      <c r="L591" s="84" t="b">
        <v>0</v>
      </c>
    </row>
    <row r="592" spans="1:12" ht="15">
      <c r="A592" s="84" t="s">
        <v>2884</v>
      </c>
      <c r="B592" s="84" t="s">
        <v>3600</v>
      </c>
      <c r="C592" s="84">
        <v>2</v>
      </c>
      <c r="D592" s="118">
        <v>0.005547921566507703</v>
      </c>
      <c r="E592" s="118">
        <v>1.7350663496842953</v>
      </c>
      <c r="F592" s="84" t="s">
        <v>2720</v>
      </c>
      <c r="G592" s="84" t="b">
        <v>0</v>
      </c>
      <c r="H592" s="84" t="b">
        <v>0</v>
      </c>
      <c r="I592" s="84" t="b">
        <v>0</v>
      </c>
      <c r="J592" s="84" t="b">
        <v>0</v>
      </c>
      <c r="K592" s="84" t="b">
        <v>0</v>
      </c>
      <c r="L592" s="84" t="b">
        <v>0</v>
      </c>
    </row>
    <row r="593" spans="1:12" ht="15">
      <c r="A593" s="84" t="s">
        <v>3600</v>
      </c>
      <c r="B593" s="84" t="s">
        <v>3601</v>
      </c>
      <c r="C593" s="84">
        <v>2</v>
      </c>
      <c r="D593" s="118">
        <v>0.005547921566507703</v>
      </c>
      <c r="E593" s="118">
        <v>2.2121876044039577</v>
      </c>
      <c r="F593" s="84" t="s">
        <v>2720</v>
      </c>
      <c r="G593" s="84" t="b">
        <v>0</v>
      </c>
      <c r="H593" s="84" t="b">
        <v>0</v>
      </c>
      <c r="I593" s="84" t="b">
        <v>0</v>
      </c>
      <c r="J593" s="84" t="b">
        <v>0</v>
      </c>
      <c r="K593" s="84" t="b">
        <v>0</v>
      </c>
      <c r="L593" s="84" t="b">
        <v>0</v>
      </c>
    </row>
    <row r="594" spans="1:12" ht="15">
      <c r="A594" s="84" t="s">
        <v>3601</v>
      </c>
      <c r="B594" s="84" t="s">
        <v>2929</v>
      </c>
      <c r="C594" s="84">
        <v>2</v>
      </c>
      <c r="D594" s="118">
        <v>0.005547921566507703</v>
      </c>
      <c r="E594" s="118">
        <v>2.2121876044039577</v>
      </c>
      <c r="F594" s="84" t="s">
        <v>2720</v>
      </c>
      <c r="G594" s="84" t="b">
        <v>0</v>
      </c>
      <c r="H594" s="84" t="b">
        <v>0</v>
      </c>
      <c r="I594" s="84" t="b">
        <v>0</v>
      </c>
      <c r="J594" s="84" t="b">
        <v>0</v>
      </c>
      <c r="K594" s="84" t="b">
        <v>0</v>
      </c>
      <c r="L594" s="84" t="b">
        <v>0</v>
      </c>
    </row>
    <row r="595" spans="1:12" ht="15">
      <c r="A595" s="84" t="s">
        <v>2929</v>
      </c>
      <c r="B595" s="84" t="s">
        <v>3765</v>
      </c>
      <c r="C595" s="84">
        <v>2</v>
      </c>
      <c r="D595" s="118">
        <v>0.005547921566507703</v>
      </c>
      <c r="E595" s="118">
        <v>2.2121876044039577</v>
      </c>
      <c r="F595" s="84" t="s">
        <v>2720</v>
      </c>
      <c r="G595" s="84" t="b">
        <v>0</v>
      </c>
      <c r="H595" s="84" t="b">
        <v>0</v>
      </c>
      <c r="I595" s="84" t="b">
        <v>0</v>
      </c>
      <c r="J595" s="84" t="b">
        <v>0</v>
      </c>
      <c r="K595" s="84" t="b">
        <v>0</v>
      </c>
      <c r="L595" s="84" t="b">
        <v>0</v>
      </c>
    </row>
    <row r="596" spans="1:12" ht="15">
      <c r="A596" s="84" t="s">
        <v>3765</v>
      </c>
      <c r="B596" s="84" t="s">
        <v>3766</v>
      </c>
      <c r="C596" s="84">
        <v>2</v>
      </c>
      <c r="D596" s="118">
        <v>0.005547921566507703</v>
      </c>
      <c r="E596" s="118">
        <v>2.2121876044039577</v>
      </c>
      <c r="F596" s="84" t="s">
        <v>2720</v>
      </c>
      <c r="G596" s="84" t="b">
        <v>0</v>
      </c>
      <c r="H596" s="84" t="b">
        <v>0</v>
      </c>
      <c r="I596" s="84" t="b">
        <v>0</v>
      </c>
      <c r="J596" s="84" t="b">
        <v>0</v>
      </c>
      <c r="K596" s="84" t="b">
        <v>0</v>
      </c>
      <c r="L596" s="84" t="b">
        <v>0</v>
      </c>
    </row>
    <row r="597" spans="1:12" ht="15">
      <c r="A597" s="84" t="s">
        <v>3088</v>
      </c>
      <c r="B597" s="84" t="s">
        <v>332</v>
      </c>
      <c r="C597" s="84">
        <v>2</v>
      </c>
      <c r="D597" s="118">
        <v>0.005547921566507703</v>
      </c>
      <c r="E597" s="118">
        <v>1.3090976174120141</v>
      </c>
      <c r="F597" s="84" t="s">
        <v>2720</v>
      </c>
      <c r="G597" s="84" t="b">
        <v>0</v>
      </c>
      <c r="H597" s="84" t="b">
        <v>0</v>
      </c>
      <c r="I597" s="84" t="b">
        <v>0</v>
      </c>
      <c r="J597" s="84" t="b">
        <v>0</v>
      </c>
      <c r="K597" s="84" t="b">
        <v>0</v>
      </c>
      <c r="L597" s="84" t="b">
        <v>0</v>
      </c>
    </row>
    <row r="598" spans="1:12" ht="15">
      <c r="A598" s="84" t="s">
        <v>3524</v>
      </c>
      <c r="B598" s="84" t="s">
        <v>3691</v>
      </c>
      <c r="C598" s="84">
        <v>2</v>
      </c>
      <c r="D598" s="118">
        <v>0.005547921566507703</v>
      </c>
      <c r="E598" s="118">
        <v>2.0360963453482763</v>
      </c>
      <c r="F598" s="84" t="s">
        <v>2720</v>
      </c>
      <c r="G598" s="84" t="b">
        <v>0</v>
      </c>
      <c r="H598" s="84" t="b">
        <v>0</v>
      </c>
      <c r="I598" s="84" t="b">
        <v>0</v>
      </c>
      <c r="J598" s="84" t="b">
        <v>0</v>
      </c>
      <c r="K598" s="84" t="b">
        <v>0</v>
      </c>
      <c r="L598" s="84" t="b">
        <v>0</v>
      </c>
    </row>
    <row r="599" spans="1:12" ht="15">
      <c r="A599" s="84" t="s">
        <v>3691</v>
      </c>
      <c r="B599" s="84" t="s">
        <v>2904</v>
      </c>
      <c r="C599" s="84">
        <v>2</v>
      </c>
      <c r="D599" s="118">
        <v>0.005547921566507703</v>
      </c>
      <c r="E599" s="118">
        <v>1.9111576087399766</v>
      </c>
      <c r="F599" s="84" t="s">
        <v>2720</v>
      </c>
      <c r="G599" s="84" t="b">
        <v>0</v>
      </c>
      <c r="H599" s="84" t="b">
        <v>0</v>
      </c>
      <c r="I599" s="84" t="b">
        <v>0</v>
      </c>
      <c r="J599" s="84" t="b">
        <v>0</v>
      </c>
      <c r="K599" s="84" t="b">
        <v>0</v>
      </c>
      <c r="L599" s="84" t="b">
        <v>0</v>
      </c>
    </row>
    <row r="600" spans="1:12" ht="15">
      <c r="A600" s="84" t="s">
        <v>2904</v>
      </c>
      <c r="B600" s="84" t="s">
        <v>3692</v>
      </c>
      <c r="C600" s="84">
        <v>2</v>
      </c>
      <c r="D600" s="118">
        <v>0.005547921566507703</v>
      </c>
      <c r="E600" s="118">
        <v>1.9111576087399766</v>
      </c>
      <c r="F600" s="84" t="s">
        <v>2720</v>
      </c>
      <c r="G600" s="84" t="b">
        <v>0</v>
      </c>
      <c r="H600" s="84" t="b">
        <v>0</v>
      </c>
      <c r="I600" s="84" t="b">
        <v>0</v>
      </c>
      <c r="J600" s="84" t="b">
        <v>0</v>
      </c>
      <c r="K600" s="84" t="b">
        <v>0</v>
      </c>
      <c r="L600" s="84" t="b">
        <v>0</v>
      </c>
    </row>
    <row r="601" spans="1:12" ht="15">
      <c r="A601" s="84" t="s">
        <v>3692</v>
      </c>
      <c r="B601" s="84" t="s">
        <v>3472</v>
      </c>
      <c r="C601" s="84">
        <v>2</v>
      </c>
      <c r="D601" s="118">
        <v>0.005547921566507703</v>
      </c>
      <c r="E601" s="118">
        <v>2.0360963453482763</v>
      </c>
      <c r="F601" s="84" t="s">
        <v>2720</v>
      </c>
      <c r="G601" s="84" t="b">
        <v>0</v>
      </c>
      <c r="H601" s="84" t="b">
        <v>0</v>
      </c>
      <c r="I601" s="84" t="b">
        <v>0</v>
      </c>
      <c r="J601" s="84" t="b">
        <v>0</v>
      </c>
      <c r="K601" s="84" t="b">
        <v>0</v>
      </c>
      <c r="L601" s="84" t="b">
        <v>0</v>
      </c>
    </row>
    <row r="602" spans="1:12" ht="15">
      <c r="A602" s="84" t="s">
        <v>3472</v>
      </c>
      <c r="B602" s="84" t="s">
        <v>3525</v>
      </c>
      <c r="C602" s="84">
        <v>2</v>
      </c>
      <c r="D602" s="118">
        <v>0.005547921566507703</v>
      </c>
      <c r="E602" s="118">
        <v>2.0360963453482763</v>
      </c>
      <c r="F602" s="84" t="s">
        <v>2720</v>
      </c>
      <c r="G602" s="84" t="b">
        <v>0</v>
      </c>
      <c r="H602" s="84" t="b">
        <v>0</v>
      </c>
      <c r="I602" s="84" t="b">
        <v>0</v>
      </c>
      <c r="J602" s="84" t="b">
        <v>0</v>
      </c>
      <c r="K602" s="84" t="b">
        <v>0</v>
      </c>
      <c r="L602" s="84" t="b">
        <v>0</v>
      </c>
    </row>
    <row r="603" spans="1:12" ht="15">
      <c r="A603" s="84" t="s">
        <v>271</v>
      </c>
      <c r="B603" s="84" t="s">
        <v>270</v>
      </c>
      <c r="C603" s="84">
        <v>2</v>
      </c>
      <c r="D603" s="118">
        <v>0.005547921566507703</v>
      </c>
      <c r="E603" s="118">
        <v>1.513217600067939</v>
      </c>
      <c r="F603" s="84" t="s">
        <v>2720</v>
      </c>
      <c r="G603" s="84" t="b">
        <v>0</v>
      </c>
      <c r="H603" s="84" t="b">
        <v>0</v>
      </c>
      <c r="I603" s="84" t="b">
        <v>0</v>
      </c>
      <c r="J603" s="84" t="b">
        <v>0</v>
      </c>
      <c r="K603" s="84" t="b">
        <v>0</v>
      </c>
      <c r="L603" s="84" t="b">
        <v>0</v>
      </c>
    </row>
    <row r="604" spans="1:12" ht="15">
      <c r="A604" s="84" t="s">
        <v>3726</v>
      </c>
      <c r="B604" s="84" t="s">
        <v>2886</v>
      </c>
      <c r="C604" s="84">
        <v>2</v>
      </c>
      <c r="D604" s="118">
        <v>0.007298095959902942</v>
      </c>
      <c r="E604" s="118">
        <v>1.8142475957319202</v>
      </c>
      <c r="F604" s="84" t="s">
        <v>2720</v>
      </c>
      <c r="G604" s="84" t="b">
        <v>0</v>
      </c>
      <c r="H604" s="84" t="b">
        <v>0</v>
      </c>
      <c r="I604" s="84" t="b">
        <v>0</v>
      </c>
      <c r="J604" s="84" t="b">
        <v>0</v>
      </c>
      <c r="K604" s="84" t="b">
        <v>0</v>
      </c>
      <c r="L604" s="84" t="b">
        <v>0</v>
      </c>
    </row>
    <row r="605" spans="1:12" ht="15">
      <c r="A605" s="84" t="s">
        <v>3737</v>
      </c>
      <c r="B605" s="84" t="s">
        <v>3485</v>
      </c>
      <c r="C605" s="84">
        <v>2</v>
      </c>
      <c r="D605" s="118">
        <v>0.005547921566507703</v>
      </c>
      <c r="E605" s="118">
        <v>1.9111576087399766</v>
      </c>
      <c r="F605" s="84" t="s">
        <v>2720</v>
      </c>
      <c r="G605" s="84" t="b">
        <v>0</v>
      </c>
      <c r="H605" s="84" t="b">
        <v>0</v>
      </c>
      <c r="I605" s="84" t="b">
        <v>0</v>
      </c>
      <c r="J605" s="84" t="b">
        <v>1</v>
      </c>
      <c r="K605" s="84" t="b">
        <v>0</v>
      </c>
      <c r="L605" s="84" t="b">
        <v>0</v>
      </c>
    </row>
    <row r="606" spans="1:12" ht="15">
      <c r="A606" s="84" t="s">
        <v>264</v>
      </c>
      <c r="B606" s="84" t="s">
        <v>3592</v>
      </c>
      <c r="C606" s="84">
        <v>2</v>
      </c>
      <c r="D606" s="118">
        <v>0.005547921566507703</v>
      </c>
      <c r="E606" s="118">
        <v>2.0360963453482763</v>
      </c>
      <c r="F606" s="84" t="s">
        <v>2720</v>
      </c>
      <c r="G606" s="84" t="b">
        <v>0</v>
      </c>
      <c r="H606" s="84" t="b">
        <v>0</v>
      </c>
      <c r="I606" s="84" t="b">
        <v>0</v>
      </c>
      <c r="J606" s="84" t="b">
        <v>0</v>
      </c>
      <c r="K606" s="84" t="b">
        <v>0</v>
      </c>
      <c r="L606" s="84" t="b">
        <v>0</v>
      </c>
    </row>
    <row r="607" spans="1:12" ht="15">
      <c r="A607" s="84" t="s">
        <v>3592</v>
      </c>
      <c r="B607" s="84" t="s">
        <v>3529</v>
      </c>
      <c r="C607" s="84">
        <v>2</v>
      </c>
      <c r="D607" s="118">
        <v>0.005547921566507703</v>
      </c>
      <c r="E607" s="118">
        <v>1.8600050862925952</v>
      </c>
      <c r="F607" s="84" t="s">
        <v>2720</v>
      </c>
      <c r="G607" s="84" t="b">
        <v>0</v>
      </c>
      <c r="H607" s="84" t="b">
        <v>0</v>
      </c>
      <c r="I607" s="84" t="b">
        <v>0</v>
      </c>
      <c r="J607" s="84" t="b">
        <v>0</v>
      </c>
      <c r="K607" s="84" t="b">
        <v>0</v>
      </c>
      <c r="L607" s="84" t="b">
        <v>0</v>
      </c>
    </row>
    <row r="608" spans="1:12" ht="15">
      <c r="A608" s="84" t="s">
        <v>3529</v>
      </c>
      <c r="B608" s="84" t="s">
        <v>3738</v>
      </c>
      <c r="C608" s="84">
        <v>2</v>
      </c>
      <c r="D608" s="118">
        <v>0.005547921566507703</v>
      </c>
      <c r="E608" s="118">
        <v>2.0360963453482763</v>
      </c>
      <c r="F608" s="84" t="s">
        <v>2720</v>
      </c>
      <c r="G608" s="84" t="b">
        <v>0</v>
      </c>
      <c r="H608" s="84" t="b">
        <v>0</v>
      </c>
      <c r="I608" s="84" t="b">
        <v>0</v>
      </c>
      <c r="J608" s="84" t="b">
        <v>0</v>
      </c>
      <c r="K608" s="84" t="b">
        <v>0</v>
      </c>
      <c r="L608" s="84" t="b">
        <v>0</v>
      </c>
    </row>
    <row r="609" spans="1:12" ht="15">
      <c r="A609" s="84" t="s">
        <v>3738</v>
      </c>
      <c r="B609" s="84" t="s">
        <v>3593</v>
      </c>
      <c r="C609" s="84">
        <v>2</v>
      </c>
      <c r="D609" s="118">
        <v>0.005547921566507703</v>
      </c>
      <c r="E609" s="118">
        <v>2.2121876044039577</v>
      </c>
      <c r="F609" s="84" t="s">
        <v>2720</v>
      </c>
      <c r="G609" s="84" t="b">
        <v>0</v>
      </c>
      <c r="H609" s="84" t="b">
        <v>0</v>
      </c>
      <c r="I609" s="84" t="b">
        <v>0</v>
      </c>
      <c r="J609" s="84" t="b">
        <v>1</v>
      </c>
      <c r="K609" s="84" t="b">
        <v>0</v>
      </c>
      <c r="L609" s="84" t="b">
        <v>0</v>
      </c>
    </row>
    <row r="610" spans="1:12" ht="15">
      <c r="A610" s="84" t="s">
        <v>3593</v>
      </c>
      <c r="B610" s="84" t="s">
        <v>3739</v>
      </c>
      <c r="C610" s="84">
        <v>2</v>
      </c>
      <c r="D610" s="118">
        <v>0.005547921566507703</v>
      </c>
      <c r="E610" s="118">
        <v>2.2121876044039577</v>
      </c>
      <c r="F610" s="84" t="s">
        <v>2720</v>
      </c>
      <c r="G610" s="84" t="b">
        <v>1</v>
      </c>
      <c r="H610" s="84" t="b">
        <v>0</v>
      </c>
      <c r="I610" s="84" t="b">
        <v>0</v>
      </c>
      <c r="J610" s="84" t="b">
        <v>0</v>
      </c>
      <c r="K610" s="84" t="b">
        <v>0</v>
      </c>
      <c r="L610" s="84" t="b">
        <v>0</v>
      </c>
    </row>
    <row r="611" spans="1:12" ht="15">
      <c r="A611" s="84" t="s">
        <v>3739</v>
      </c>
      <c r="B611" s="84" t="s">
        <v>3740</v>
      </c>
      <c r="C611" s="84">
        <v>2</v>
      </c>
      <c r="D611" s="118">
        <v>0.005547921566507703</v>
      </c>
      <c r="E611" s="118">
        <v>2.2121876044039577</v>
      </c>
      <c r="F611" s="84" t="s">
        <v>2720</v>
      </c>
      <c r="G611" s="84" t="b">
        <v>0</v>
      </c>
      <c r="H611" s="84" t="b">
        <v>0</v>
      </c>
      <c r="I611" s="84" t="b">
        <v>0</v>
      </c>
      <c r="J611" s="84" t="b">
        <v>1</v>
      </c>
      <c r="K611" s="84" t="b">
        <v>0</v>
      </c>
      <c r="L611" s="84" t="b">
        <v>0</v>
      </c>
    </row>
    <row r="612" spans="1:12" ht="15">
      <c r="A612" s="84" t="s">
        <v>3740</v>
      </c>
      <c r="B612" s="84" t="s">
        <v>3741</v>
      </c>
      <c r="C612" s="84">
        <v>2</v>
      </c>
      <c r="D612" s="118">
        <v>0.005547921566507703</v>
      </c>
      <c r="E612" s="118">
        <v>2.2121876044039577</v>
      </c>
      <c r="F612" s="84" t="s">
        <v>2720</v>
      </c>
      <c r="G612" s="84" t="b">
        <v>1</v>
      </c>
      <c r="H612" s="84" t="b">
        <v>0</v>
      </c>
      <c r="I612" s="84" t="b">
        <v>0</v>
      </c>
      <c r="J612" s="84" t="b">
        <v>0</v>
      </c>
      <c r="K612" s="84" t="b">
        <v>0</v>
      </c>
      <c r="L612" s="84" t="b">
        <v>0</v>
      </c>
    </row>
    <row r="613" spans="1:12" ht="15">
      <c r="A613" s="84" t="s">
        <v>3741</v>
      </c>
      <c r="B613" s="84" t="s">
        <v>3492</v>
      </c>
      <c r="C613" s="84">
        <v>2</v>
      </c>
      <c r="D613" s="118">
        <v>0.005547921566507703</v>
      </c>
      <c r="E613" s="118">
        <v>2.0360963453482763</v>
      </c>
      <c r="F613" s="84" t="s">
        <v>2720</v>
      </c>
      <c r="G613" s="84" t="b">
        <v>0</v>
      </c>
      <c r="H613" s="84" t="b">
        <v>0</v>
      </c>
      <c r="I613" s="84" t="b">
        <v>0</v>
      </c>
      <c r="J613" s="84" t="b">
        <v>1</v>
      </c>
      <c r="K613" s="84" t="b">
        <v>0</v>
      </c>
      <c r="L613" s="84" t="b">
        <v>0</v>
      </c>
    </row>
    <row r="614" spans="1:12" ht="15">
      <c r="A614" s="84" t="s">
        <v>3492</v>
      </c>
      <c r="B614" s="84" t="s">
        <v>3742</v>
      </c>
      <c r="C614" s="84">
        <v>2</v>
      </c>
      <c r="D614" s="118">
        <v>0.005547921566507703</v>
      </c>
      <c r="E614" s="118">
        <v>2.2121876044039577</v>
      </c>
      <c r="F614" s="84" t="s">
        <v>2720</v>
      </c>
      <c r="G614" s="84" t="b">
        <v>1</v>
      </c>
      <c r="H614" s="84" t="b">
        <v>0</v>
      </c>
      <c r="I614" s="84" t="b">
        <v>0</v>
      </c>
      <c r="J614" s="84" t="b">
        <v>0</v>
      </c>
      <c r="K614" s="84" t="b">
        <v>0</v>
      </c>
      <c r="L614" s="84" t="b">
        <v>0</v>
      </c>
    </row>
    <row r="615" spans="1:12" ht="15">
      <c r="A615" s="84" t="s">
        <v>3742</v>
      </c>
      <c r="B615" s="84" t="s">
        <v>2887</v>
      </c>
      <c r="C615" s="84">
        <v>2</v>
      </c>
      <c r="D615" s="118">
        <v>0.005547921566507703</v>
      </c>
      <c r="E615" s="118">
        <v>1.8142475957319202</v>
      </c>
      <c r="F615" s="84" t="s">
        <v>2720</v>
      </c>
      <c r="G615" s="84" t="b">
        <v>0</v>
      </c>
      <c r="H615" s="84" t="b">
        <v>0</v>
      </c>
      <c r="I615" s="84" t="b">
        <v>0</v>
      </c>
      <c r="J615" s="84" t="b">
        <v>0</v>
      </c>
      <c r="K615" s="84" t="b">
        <v>0</v>
      </c>
      <c r="L615" s="84" t="b">
        <v>0</v>
      </c>
    </row>
    <row r="616" spans="1:12" ht="15">
      <c r="A616" s="84" t="s">
        <v>2887</v>
      </c>
      <c r="B616" s="84" t="s">
        <v>3591</v>
      </c>
      <c r="C616" s="84">
        <v>2</v>
      </c>
      <c r="D616" s="118">
        <v>0.005547921566507703</v>
      </c>
      <c r="E616" s="118">
        <v>1.7350663496842953</v>
      </c>
      <c r="F616" s="84" t="s">
        <v>2720</v>
      </c>
      <c r="G616" s="84" t="b">
        <v>0</v>
      </c>
      <c r="H616" s="84" t="b">
        <v>0</v>
      </c>
      <c r="I616" s="84" t="b">
        <v>0</v>
      </c>
      <c r="J616" s="84" t="b">
        <v>0</v>
      </c>
      <c r="K616" s="84" t="b">
        <v>0</v>
      </c>
      <c r="L616" s="84" t="b">
        <v>0</v>
      </c>
    </row>
    <row r="617" spans="1:12" ht="15">
      <c r="A617" s="84" t="s">
        <v>3457</v>
      </c>
      <c r="B617" s="84" t="s">
        <v>3478</v>
      </c>
      <c r="C617" s="84">
        <v>3</v>
      </c>
      <c r="D617" s="118">
        <v>0.011907570206886523</v>
      </c>
      <c r="E617" s="118">
        <v>1.989746365634447</v>
      </c>
      <c r="F617" s="84" t="s">
        <v>2721</v>
      </c>
      <c r="G617" s="84" t="b">
        <v>0</v>
      </c>
      <c r="H617" s="84" t="b">
        <v>0</v>
      </c>
      <c r="I617" s="84" t="b">
        <v>0</v>
      </c>
      <c r="J617" s="84" t="b">
        <v>0</v>
      </c>
      <c r="K617" s="84" t="b">
        <v>0</v>
      </c>
      <c r="L617" s="84" t="b">
        <v>0</v>
      </c>
    </row>
    <row r="618" spans="1:12" ht="15">
      <c r="A618" s="84" t="s">
        <v>2893</v>
      </c>
      <c r="B618" s="84" t="s">
        <v>2893</v>
      </c>
      <c r="C618" s="84">
        <v>3</v>
      </c>
      <c r="D618" s="118">
        <v>0.011907570206886523</v>
      </c>
      <c r="E618" s="118">
        <v>1.4668676203541096</v>
      </c>
      <c r="F618" s="84" t="s">
        <v>2721</v>
      </c>
      <c r="G618" s="84" t="b">
        <v>0</v>
      </c>
      <c r="H618" s="84" t="b">
        <v>0</v>
      </c>
      <c r="I618" s="84" t="b">
        <v>0</v>
      </c>
      <c r="J618" s="84" t="b">
        <v>0</v>
      </c>
      <c r="K618" s="84" t="b">
        <v>0</v>
      </c>
      <c r="L618" s="84" t="b">
        <v>0</v>
      </c>
    </row>
    <row r="619" spans="1:12" ht="15">
      <c r="A619" s="84" t="s">
        <v>2896</v>
      </c>
      <c r="B619" s="84" t="s">
        <v>3784</v>
      </c>
      <c r="C619" s="84">
        <v>2</v>
      </c>
      <c r="D619" s="118">
        <v>0.007938380137924347</v>
      </c>
      <c r="E619" s="118">
        <v>1.989746365634447</v>
      </c>
      <c r="F619" s="84" t="s">
        <v>2721</v>
      </c>
      <c r="G619" s="84" t="b">
        <v>0</v>
      </c>
      <c r="H619" s="84" t="b">
        <v>0</v>
      </c>
      <c r="I619" s="84" t="b">
        <v>0</v>
      </c>
      <c r="J619" s="84" t="b">
        <v>0</v>
      </c>
      <c r="K619" s="84" t="b">
        <v>0</v>
      </c>
      <c r="L619" s="84" t="b">
        <v>0</v>
      </c>
    </row>
    <row r="620" spans="1:12" ht="15">
      <c r="A620" s="84" t="s">
        <v>2890</v>
      </c>
      <c r="B620" s="84" t="s">
        <v>2891</v>
      </c>
      <c r="C620" s="84">
        <v>2</v>
      </c>
      <c r="D620" s="118">
        <v>0.007938380137924347</v>
      </c>
      <c r="E620" s="118">
        <v>0.9105651195868222</v>
      </c>
      <c r="F620" s="84" t="s">
        <v>2721</v>
      </c>
      <c r="G620" s="84" t="b">
        <v>0</v>
      </c>
      <c r="H620" s="84" t="b">
        <v>0</v>
      </c>
      <c r="I620" s="84" t="b">
        <v>0</v>
      </c>
      <c r="J620" s="84" t="b">
        <v>0</v>
      </c>
      <c r="K620" s="84" t="b">
        <v>0</v>
      </c>
      <c r="L620" s="84" t="b">
        <v>0</v>
      </c>
    </row>
    <row r="621" spans="1:12" ht="15">
      <c r="A621" s="84" t="s">
        <v>2892</v>
      </c>
      <c r="B621" s="84" t="s">
        <v>2890</v>
      </c>
      <c r="C621" s="84">
        <v>2</v>
      </c>
      <c r="D621" s="118">
        <v>0.007938380137924347</v>
      </c>
      <c r="E621" s="118">
        <v>0.968557066564509</v>
      </c>
      <c r="F621" s="84" t="s">
        <v>2721</v>
      </c>
      <c r="G621" s="84" t="b">
        <v>0</v>
      </c>
      <c r="H621" s="84" t="b">
        <v>0</v>
      </c>
      <c r="I621" s="84" t="b">
        <v>0</v>
      </c>
      <c r="J621" s="84" t="b">
        <v>0</v>
      </c>
      <c r="K621" s="84" t="b">
        <v>0</v>
      </c>
      <c r="L621" s="84" t="b">
        <v>0</v>
      </c>
    </row>
    <row r="622" spans="1:12" ht="15">
      <c r="A622" s="84" t="s">
        <v>2892</v>
      </c>
      <c r="B622" s="84" t="s">
        <v>2892</v>
      </c>
      <c r="C622" s="84">
        <v>2</v>
      </c>
      <c r="D622" s="118">
        <v>0.007938380137924347</v>
      </c>
      <c r="E622" s="118">
        <v>1.077701535989577</v>
      </c>
      <c r="F622" s="84" t="s">
        <v>2721</v>
      </c>
      <c r="G622" s="84" t="b">
        <v>0</v>
      </c>
      <c r="H622" s="84" t="b">
        <v>0</v>
      </c>
      <c r="I622" s="84" t="b">
        <v>0</v>
      </c>
      <c r="J622" s="84" t="b">
        <v>0</v>
      </c>
      <c r="K622" s="84" t="b">
        <v>0</v>
      </c>
      <c r="L622" s="84" t="b">
        <v>0</v>
      </c>
    </row>
    <row r="623" spans="1:12" ht="15">
      <c r="A623" s="84" t="s">
        <v>2892</v>
      </c>
      <c r="B623" s="84" t="s">
        <v>2891</v>
      </c>
      <c r="C623" s="84">
        <v>2</v>
      </c>
      <c r="D623" s="118">
        <v>0.007938380137924347</v>
      </c>
      <c r="E623" s="118">
        <v>1.0197095890118901</v>
      </c>
      <c r="F623" s="84" t="s">
        <v>2721</v>
      </c>
      <c r="G623" s="84" t="b">
        <v>0</v>
      </c>
      <c r="H623" s="84" t="b">
        <v>0</v>
      </c>
      <c r="I623" s="84" t="b">
        <v>0</v>
      </c>
      <c r="J623" s="84" t="b">
        <v>0</v>
      </c>
      <c r="K623" s="84" t="b">
        <v>0</v>
      </c>
      <c r="L623" s="84" t="b">
        <v>0</v>
      </c>
    </row>
    <row r="624" spans="1:12" ht="15">
      <c r="A624" s="84" t="s">
        <v>2891</v>
      </c>
      <c r="B624" s="84" t="s">
        <v>3776</v>
      </c>
      <c r="C624" s="84">
        <v>2</v>
      </c>
      <c r="D624" s="118">
        <v>0.007938380137924347</v>
      </c>
      <c r="E624" s="118">
        <v>1.5637776333621658</v>
      </c>
      <c r="F624" s="84" t="s">
        <v>2721</v>
      </c>
      <c r="G624" s="84" t="b">
        <v>0</v>
      </c>
      <c r="H624" s="84" t="b">
        <v>0</v>
      </c>
      <c r="I624" s="84" t="b">
        <v>0</v>
      </c>
      <c r="J624" s="84" t="b">
        <v>0</v>
      </c>
      <c r="K624" s="84" t="b">
        <v>0</v>
      </c>
      <c r="L624" s="84" t="b">
        <v>0</v>
      </c>
    </row>
    <row r="625" spans="1:12" ht="15">
      <c r="A625" s="84" t="s">
        <v>3776</v>
      </c>
      <c r="B625" s="84" t="s">
        <v>3457</v>
      </c>
      <c r="C625" s="84">
        <v>2</v>
      </c>
      <c r="D625" s="118">
        <v>0.007938380137924347</v>
      </c>
      <c r="E625" s="118">
        <v>1.989746365634447</v>
      </c>
      <c r="F625" s="84" t="s">
        <v>2721</v>
      </c>
      <c r="G625" s="84" t="b">
        <v>0</v>
      </c>
      <c r="H625" s="84" t="b">
        <v>0</v>
      </c>
      <c r="I625" s="84" t="b">
        <v>0</v>
      </c>
      <c r="J625" s="84" t="b">
        <v>0</v>
      </c>
      <c r="K625" s="84" t="b">
        <v>0</v>
      </c>
      <c r="L625" s="84" t="b">
        <v>0</v>
      </c>
    </row>
    <row r="626" spans="1:12" ht="15">
      <c r="A626" s="84" t="s">
        <v>2894</v>
      </c>
      <c r="B626" s="84" t="s">
        <v>2892</v>
      </c>
      <c r="C626" s="84">
        <v>2</v>
      </c>
      <c r="D626" s="118">
        <v>0.007938380137924347</v>
      </c>
      <c r="E626" s="118">
        <v>1.223829571667815</v>
      </c>
      <c r="F626" s="84" t="s">
        <v>2721</v>
      </c>
      <c r="G626" s="84" t="b">
        <v>0</v>
      </c>
      <c r="H626" s="84" t="b">
        <v>0</v>
      </c>
      <c r="I626" s="84" t="b">
        <v>0</v>
      </c>
      <c r="J626" s="84" t="b">
        <v>0</v>
      </c>
      <c r="K626" s="84" t="b">
        <v>0</v>
      </c>
      <c r="L626" s="84" t="b">
        <v>0</v>
      </c>
    </row>
    <row r="627" spans="1:12" ht="15">
      <c r="A627" s="84" t="s">
        <v>2936</v>
      </c>
      <c r="B627" s="84" t="s">
        <v>2936</v>
      </c>
      <c r="C627" s="84">
        <v>2</v>
      </c>
      <c r="D627" s="118">
        <v>0.007938380137924347</v>
      </c>
      <c r="E627" s="118">
        <v>1.989746365634447</v>
      </c>
      <c r="F627" s="84" t="s">
        <v>2721</v>
      </c>
      <c r="G627" s="84" t="b">
        <v>0</v>
      </c>
      <c r="H627" s="84" t="b">
        <v>0</v>
      </c>
      <c r="I627" s="84" t="b">
        <v>0</v>
      </c>
      <c r="J627" s="84" t="b">
        <v>0</v>
      </c>
      <c r="K627" s="84" t="b">
        <v>0</v>
      </c>
      <c r="L627" s="84" t="b">
        <v>0</v>
      </c>
    </row>
    <row r="628" spans="1:12" ht="15">
      <c r="A628" s="84" t="s">
        <v>3520</v>
      </c>
      <c r="B628" s="84" t="s">
        <v>332</v>
      </c>
      <c r="C628" s="84">
        <v>2</v>
      </c>
      <c r="D628" s="118">
        <v>0.005996251133640598</v>
      </c>
      <c r="E628" s="118">
        <v>1.1768330089915915</v>
      </c>
      <c r="F628" s="84" t="s">
        <v>2721</v>
      </c>
      <c r="G628" s="84" t="b">
        <v>0</v>
      </c>
      <c r="H628" s="84" t="b">
        <v>0</v>
      </c>
      <c r="I628" s="84" t="b">
        <v>0</v>
      </c>
      <c r="J628" s="84" t="b">
        <v>0</v>
      </c>
      <c r="K628" s="84" t="b">
        <v>0</v>
      </c>
      <c r="L628" s="84" t="b">
        <v>0</v>
      </c>
    </row>
    <row r="629" spans="1:12" ht="15">
      <c r="A629" s="84" t="s">
        <v>385</v>
      </c>
      <c r="B629" s="84" t="s">
        <v>332</v>
      </c>
      <c r="C629" s="84">
        <v>4</v>
      </c>
      <c r="D629" s="118">
        <v>0.012392759862848376</v>
      </c>
      <c r="E629" s="118">
        <v>0.9348044001691502</v>
      </c>
      <c r="F629" s="84" t="s">
        <v>2722</v>
      </c>
      <c r="G629" s="84" t="b">
        <v>0</v>
      </c>
      <c r="H629" s="84" t="b">
        <v>0</v>
      </c>
      <c r="I629" s="84" t="b">
        <v>0</v>
      </c>
      <c r="J629" s="84" t="b">
        <v>0</v>
      </c>
      <c r="K629" s="84" t="b">
        <v>0</v>
      </c>
      <c r="L629" s="84" t="b">
        <v>0</v>
      </c>
    </row>
    <row r="630" spans="1:12" ht="15">
      <c r="A630" s="84" t="s">
        <v>332</v>
      </c>
      <c r="B630" s="84" t="s">
        <v>384</v>
      </c>
      <c r="C630" s="84">
        <v>2</v>
      </c>
      <c r="D630" s="118">
        <v>0.010105860394592775</v>
      </c>
      <c r="E630" s="118">
        <v>1.1522883443830565</v>
      </c>
      <c r="F630" s="84" t="s">
        <v>2722</v>
      </c>
      <c r="G630" s="84" t="b">
        <v>0</v>
      </c>
      <c r="H630" s="84" t="b">
        <v>0</v>
      </c>
      <c r="I630" s="84" t="b">
        <v>0</v>
      </c>
      <c r="J630" s="84" t="b">
        <v>0</v>
      </c>
      <c r="K630" s="84" t="b">
        <v>0</v>
      </c>
      <c r="L630" s="84" t="b">
        <v>0</v>
      </c>
    </row>
    <row r="631" spans="1:12" ht="15">
      <c r="A631" s="84" t="s">
        <v>2902</v>
      </c>
      <c r="B631" s="84" t="s">
        <v>2903</v>
      </c>
      <c r="C631" s="84">
        <v>2</v>
      </c>
      <c r="D631" s="118">
        <v>0.010105860394592775</v>
      </c>
      <c r="E631" s="118">
        <v>1.8512583487190752</v>
      </c>
      <c r="F631" s="84" t="s">
        <v>2722</v>
      </c>
      <c r="G631" s="84" t="b">
        <v>0</v>
      </c>
      <c r="H631" s="84" t="b">
        <v>0</v>
      </c>
      <c r="I631" s="84" t="b">
        <v>0</v>
      </c>
      <c r="J631" s="84" t="b">
        <v>0</v>
      </c>
      <c r="K631" s="84" t="b">
        <v>0</v>
      </c>
      <c r="L631" s="84" t="b">
        <v>0</v>
      </c>
    </row>
    <row r="632" spans="1:12" ht="15">
      <c r="A632" s="84" t="s">
        <v>2903</v>
      </c>
      <c r="B632" s="84" t="s">
        <v>2904</v>
      </c>
      <c r="C632" s="84">
        <v>2</v>
      </c>
      <c r="D632" s="118">
        <v>0.010105860394592775</v>
      </c>
      <c r="E632" s="118">
        <v>1.8512583487190752</v>
      </c>
      <c r="F632" s="84" t="s">
        <v>2722</v>
      </c>
      <c r="G632" s="84" t="b">
        <v>0</v>
      </c>
      <c r="H632" s="84" t="b">
        <v>0</v>
      </c>
      <c r="I632" s="84" t="b">
        <v>0</v>
      </c>
      <c r="J632" s="84" t="b">
        <v>0</v>
      </c>
      <c r="K632" s="84" t="b">
        <v>0</v>
      </c>
      <c r="L632" s="84" t="b">
        <v>0</v>
      </c>
    </row>
    <row r="633" spans="1:12" ht="15">
      <c r="A633" s="84" t="s">
        <v>2904</v>
      </c>
      <c r="B633" s="84" t="s">
        <v>2873</v>
      </c>
      <c r="C633" s="84">
        <v>2</v>
      </c>
      <c r="D633" s="118">
        <v>0.010105860394592775</v>
      </c>
      <c r="E633" s="118">
        <v>1.8512583487190752</v>
      </c>
      <c r="F633" s="84" t="s">
        <v>2722</v>
      </c>
      <c r="G633" s="84" t="b">
        <v>0</v>
      </c>
      <c r="H633" s="84" t="b">
        <v>0</v>
      </c>
      <c r="I633" s="84" t="b">
        <v>0</v>
      </c>
      <c r="J633" s="84" t="b">
        <v>0</v>
      </c>
      <c r="K633" s="84" t="b">
        <v>0</v>
      </c>
      <c r="L633" s="84" t="b">
        <v>0</v>
      </c>
    </row>
    <row r="634" spans="1:12" ht="15">
      <c r="A634" s="84" t="s">
        <v>2873</v>
      </c>
      <c r="B634" s="84" t="s">
        <v>3770</v>
      </c>
      <c r="C634" s="84">
        <v>2</v>
      </c>
      <c r="D634" s="118">
        <v>0.010105860394592775</v>
      </c>
      <c r="E634" s="118">
        <v>1.8512583487190752</v>
      </c>
      <c r="F634" s="84" t="s">
        <v>2722</v>
      </c>
      <c r="G634" s="84" t="b">
        <v>0</v>
      </c>
      <c r="H634" s="84" t="b">
        <v>0</v>
      </c>
      <c r="I634" s="84" t="b">
        <v>0</v>
      </c>
      <c r="J634" s="84" t="b">
        <v>0</v>
      </c>
      <c r="K634" s="84" t="b">
        <v>0</v>
      </c>
      <c r="L634" s="84" t="b">
        <v>0</v>
      </c>
    </row>
    <row r="635" spans="1:12" ht="15">
      <c r="A635" s="84" t="s">
        <v>3770</v>
      </c>
      <c r="B635" s="84" t="s">
        <v>3771</v>
      </c>
      <c r="C635" s="84">
        <v>2</v>
      </c>
      <c r="D635" s="118">
        <v>0.010105860394592775</v>
      </c>
      <c r="E635" s="118">
        <v>1.8512583487190752</v>
      </c>
      <c r="F635" s="84" t="s">
        <v>2722</v>
      </c>
      <c r="G635" s="84" t="b">
        <v>0</v>
      </c>
      <c r="H635" s="84" t="b">
        <v>0</v>
      </c>
      <c r="I635" s="84" t="b">
        <v>0</v>
      </c>
      <c r="J635" s="84" t="b">
        <v>0</v>
      </c>
      <c r="K635" s="84" t="b">
        <v>0</v>
      </c>
      <c r="L635" s="84" t="b">
        <v>0</v>
      </c>
    </row>
    <row r="636" spans="1:12" ht="15">
      <c r="A636" s="84" t="s">
        <v>3771</v>
      </c>
      <c r="B636" s="84" t="s">
        <v>3772</v>
      </c>
      <c r="C636" s="84">
        <v>2</v>
      </c>
      <c r="D636" s="118">
        <v>0.010105860394592775</v>
      </c>
      <c r="E636" s="118">
        <v>1.8512583487190752</v>
      </c>
      <c r="F636" s="84" t="s">
        <v>2722</v>
      </c>
      <c r="G636" s="84" t="b">
        <v>0</v>
      </c>
      <c r="H636" s="84" t="b">
        <v>0</v>
      </c>
      <c r="I636" s="84" t="b">
        <v>0</v>
      </c>
      <c r="J636" s="84" t="b">
        <v>0</v>
      </c>
      <c r="K636" s="84" t="b">
        <v>0</v>
      </c>
      <c r="L636" s="84" t="b">
        <v>0</v>
      </c>
    </row>
    <row r="637" spans="1:12" ht="15">
      <c r="A637" s="84" t="s">
        <v>3772</v>
      </c>
      <c r="B637" s="84" t="s">
        <v>3773</v>
      </c>
      <c r="C637" s="84">
        <v>2</v>
      </c>
      <c r="D637" s="118">
        <v>0.010105860394592775</v>
      </c>
      <c r="E637" s="118">
        <v>1.8512583487190752</v>
      </c>
      <c r="F637" s="84" t="s">
        <v>2722</v>
      </c>
      <c r="G637" s="84" t="b">
        <v>0</v>
      </c>
      <c r="H637" s="84" t="b">
        <v>0</v>
      </c>
      <c r="I637" s="84" t="b">
        <v>0</v>
      </c>
      <c r="J637" s="84" t="b">
        <v>0</v>
      </c>
      <c r="K637" s="84" t="b">
        <v>1</v>
      </c>
      <c r="L637" s="84" t="b">
        <v>0</v>
      </c>
    </row>
    <row r="638" spans="1:12" ht="15">
      <c r="A638" s="84" t="s">
        <v>3773</v>
      </c>
      <c r="B638" s="84" t="s">
        <v>332</v>
      </c>
      <c r="C638" s="84">
        <v>2</v>
      </c>
      <c r="D638" s="118">
        <v>0.010105860394592775</v>
      </c>
      <c r="E638" s="118">
        <v>1.1108956592248316</v>
      </c>
      <c r="F638" s="84" t="s">
        <v>2722</v>
      </c>
      <c r="G638" s="84" t="b">
        <v>0</v>
      </c>
      <c r="H638" s="84" t="b">
        <v>1</v>
      </c>
      <c r="I638" s="84" t="b">
        <v>0</v>
      </c>
      <c r="J638" s="84" t="b">
        <v>0</v>
      </c>
      <c r="K638" s="84" t="b">
        <v>0</v>
      </c>
      <c r="L638" s="84" t="b">
        <v>0</v>
      </c>
    </row>
    <row r="639" spans="1:12" ht="15">
      <c r="A639" s="84" t="s">
        <v>385</v>
      </c>
      <c r="B639" s="84" t="s">
        <v>3671</v>
      </c>
      <c r="C639" s="84">
        <v>2</v>
      </c>
      <c r="D639" s="118">
        <v>0.010105860394592775</v>
      </c>
      <c r="E639" s="118">
        <v>1.3741370939994129</v>
      </c>
      <c r="F639" s="84" t="s">
        <v>2722</v>
      </c>
      <c r="G639" s="84" t="b">
        <v>0</v>
      </c>
      <c r="H639" s="84" t="b">
        <v>0</v>
      </c>
      <c r="I639" s="84" t="b">
        <v>0</v>
      </c>
      <c r="J639" s="84" t="b">
        <v>0</v>
      </c>
      <c r="K639" s="84" t="b">
        <v>0</v>
      </c>
      <c r="L639" s="84" t="b">
        <v>0</v>
      </c>
    </row>
    <row r="640" spans="1:12" ht="15">
      <c r="A640" s="84" t="s">
        <v>3671</v>
      </c>
      <c r="B640" s="84" t="s">
        <v>3672</v>
      </c>
      <c r="C640" s="84">
        <v>2</v>
      </c>
      <c r="D640" s="118">
        <v>0.010105860394592775</v>
      </c>
      <c r="E640" s="118">
        <v>1.8512583487190752</v>
      </c>
      <c r="F640" s="84" t="s">
        <v>2722</v>
      </c>
      <c r="G640" s="84" t="b">
        <v>0</v>
      </c>
      <c r="H640" s="84" t="b">
        <v>0</v>
      </c>
      <c r="I640" s="84" t="b">
        <v>0</v>
      </c>
      <c r="J640" s="84" t="b">
        <v>0</v>
      </c>
      <c r="K640" s="84" t="b">
        <v>0</v>
      </c>
      <c r="L640" s="84" t="b">
        <v>0</v>
      </c>
    </row>
    <row r="641" spans="1:12" ht="15">
      <c r="A641" s="84" t="s">
        <v>3672</v>
      </c>
      <c r="B641" s="84" t="s">
        <v>2900</v>
      </c>
      <c r="C641" s="84">
        <v>2</v>
      </c>
      <c r="D641" s="118">
        <v>0.010105860394592775</v>
      </c>
      <c r="E641" s="118">
        <v>1.675167089663394</v>
      </c>
      <c r="F641" s="84" t="s">
        <v>2722</v>
      </c>
      <c r="G641" s="84" t="b">
        <v>0</v>
      </c>
      <c r="H641" s="84" t="b">
        <v>0</v>
      </c>
      <c r="I641" s="84" t="b">
        <v>0</v>
      </c>
      <c r="J641" s="84" t="b">
        <v>0</v>
      </c>
      <c r="K641" s="84" t="b">
        <v>0</v>
      </c>
      <c r="L641" s="84" t="b">
        <v>0</v>
      </c>
    </row>
    <row r="642" spans="1:12" ht="15">
      <c r="A642" s="84" t="s">
        <v>2900</v>
      </c>
      <c r="B642" s="84" t="s">
        <v>3673</v>
      </c>
      <c r="C642" s="84">
        <v>2</v>
      </c>
      <c r="D642" s="118">
        <v>0.010105860394592775</v>
      </c>
      <c r="E642" s="118">
        <v>1.675167089663394</v>
      </c>
      <c r="F642" s="84" t="s">
        <v>2722</v>
      </c>
      <c r="G642" s="84" t="b">
        <v>0</v>
      </c>
      <c r="H642" s="84" t="b">
        <v>0</v>
      </c>
      <c r="I642" s="84" t="b">
        <v>0</v>
      </c>
      <c r="J642" s="84" t="b">
        <v>0</v>
      </c>
      <c r="K642" s="84" t="b">
        <v>0</v>
      </c>
      <c r="L642" s="84" t="b">
        <v>0</v>
      </c>
    </row>
    <row r="643" spans="1:12" ht="15">
      <c r="A643" s="84" t="s">
        <v>3673</v>
      </c>
      <c r="B643" s="84" t="s">
        <v>332</v>
      </c>
      <c r="C643" s="84">
        <v>2</v>
      </c>
      <c r="D643" s="118">
        <v>0.010105860394592775</v>
      </c>
      <c r="E643" s="118">
        <v>1.1108956592248316</v>
      </c>
      <c r="F643" s="84" t="s">
        <v>2722</v>
      </c>
      <c r="G643" s="84" t="b">
        <v>0</v>
      </c>
      <c r="H643" s="84" t="b">
        <v>0</v>
      </c>
      <c r="I643" s="84" t="b">
        <v>0</v>
      </c>
      <c r="J643" s="84" t="b">
        <v>0</v>
      </c>
      <c r="K643" s="84" t="b">
        <v>0</v>
      </c>
      <c r="L643" s="84" t="b">
        <v>0</v>
      </c>
    </row>
    <row r="644" spans="1:12" ht="15">
      <c r="A644" s="84" t="s">
        <v>332</v>
      </c>
      <c r="B644" s="84" t="s">
        <v>2937</v>
      </c>
      <c r="C644" s="84">
        <v>2</v>
      </c>
      <c r="D644" s="118">
        <v>0.010105860394592775</v>
      </c>
      <c r="E644" s="118">
        <v>1.1522883443830565</v>
      </c>
      <c r="F644" s="84" t="s">
        <v>2722</v>
      </c>
      <c r="G644" s="84" t="b">
        <v>0</v>
      </c>
      <c r="H644" s="84" t="b">
        <v>0</v>
      </c>
      <c r="I644" s="84" t="b">
        <v>0</v>
      </c>
      <c r="J644" s="84" t="b">
        <v>0</v>
      </c>
      <c r="K644" s="84" t="b">
        <v>0</v>
      </c>
      <c r="L644" s="84" t="b">
        <v>0</v>
      </c>
    </row>
    <row r="645" spans="1:12" ht="15">
      <c r="A645" s="84" t="s">
        <v>2937</v>
      </c>
      <c r="B645" s="84" t="s">
        <v>2878</v>
      </c>
      <c r="C645" s="84">
        <v>2</v>
      </c>
      <c r="D645" s="118">
        <v>0.010105860394592775</v>
      </c>
      <c r="E645" s="118">
        <v>1.8512583487190752</v>
      </c>
      <c r="F645" s="84" t="s">
        <v>2722</v>
      </c>
      <c r="G645" s="84" t="b">
        <v>0</v>
      </c>
      <c r="H645" s="84" t="b">
        <v>0</v>
      </c>
      <c r="I645" s="84" t="b">
        <v>0</v>
      </c>
      <c r="J645" s="84" t="b">
        <v>1</v>
      </c>
      <c r="K645" s="84" t="b">
        <v>0</v>
      </c>
      <c r="L645" s="84" t="b">
        <v>0</v>
      </c>
    </row>
    <row r="646" spans="1:12" ht="15">
      <c r="A646" s="84" t="s">
        <v>2878</v>
      </c>
      <c r="B646" s="84" t="s">
        <v>3674</v>
      </c>
      <c r="C646" s="84">
        <v>2</v>
      </c>
      <c r="D646" s="118">
        <v>0.010105860394592775</v>
      </c>
      <c r="E646" s="118">
        <v>1.8512583487190752</v>
      </c>
      <c r="F646" s="84" t="s">
        <v>2722</v>
      </c>
      <c r="G646" s="84" t="b">
        <v>1</v>
      </c>
      <c r="H646" s="84" t="b">
        <v>0</v>
      </c>
      <c r="I646" s="84" t="b">
        <v>0</v>
      </c>
      <c r="J646" s="84" t="b">
        <v>0</v>
      </c>
      <c r="K646" s="84" t="b">
        <v>0</v>
      </c>
      <c r="L646" s="84" t="b">
        <v>0</v>
      </c>
    </row>
    <row r="647" spans="1:12" ht="15">
      <c r="A647" s="84" t="s">
        <v>3674</v>
      </c>
      <c r="B647" s="84" t="s">
        <v>3675</v>
      </c>
      <c r="C647" s="84">
        <v>2</v>
      </c>
      <c r="D647" s="118">
        <v>0.010105860394592775</v>
      </c>
      <c r="E647" s="118">
        <v>1.8512583487190752</v>
      </c>
      <c r="F647" s="84" t="s">
        <v>2722</v>
      </c>
      <c r="G647" s="84" t="b">
        <v>0</v>
      </c>
      <c r="H647" s="84" t="b">
        <v>0</v>
      </c>
      <c r="I647" s="84" t="b">
        <v>0</v>
      </c>
      <c r="J647" s="84" t="b">
        <v>0</v>
      </c>
      <c r="K647" s="84" t="b">
        <v>0</v>
      </c>
      <c r="L647" s="84" t="b">
        <v>0</v>
      </c>
    </row>
    <row r="648" spans="1:12" ht="15">
      <c r="A648" s="84" t="s">
        <v>3675</v>
      </c>
      <c r="B648" s="84" t="s">
        <v>3676</v>
      </c>
      <c r="C648" s="84">
        <v>2</v>
      </c>
      <c r="D648" s="118">
        <v>0.010105860394592775</v>
      </c>
      <c r="E648" s="118">
        <v>1.8512583487190752</v>
      </c>
      <c r="F648" s="84" t="s">
        <v>2722</v>
      </c>
      <c r="G648" s="84" t="b">
        <v>0</v>
      </c>
      <c r="H648" s="84" t="b">
        <v>0</v>
      </c>
      <c r="I648" s="84" t="b">
        <v>0</v>
      </c>
      <c r="J648" s="84" t="b">
        <v>0</v>
      </c>
      <c r="K648" s="84" t="b">
        <v>0</v>
      </c>
      <c r="L648" s="84" t="b">
        <v>0</v>
      </c>
    </row>
    <row r="649" spans="1:12" ht="15">
      <c r="A649" s="84" t="s">
        <v>332</v>
      </c>
      <c r="B649" s="84" t="s">
        <v>3665</v>
      </c>
      <c r="C649" s="84">
        <v>2</v>
      </c>
      <c r="D649" s="118">
        <v>0.010105860394592775</v>
      </c>
      <c r="E649" s="118">
        <v>1.1522883443830565</v>
      </c>
      <c r="F649" s="84" t="s">
        <v>2722</v>
      </c>
      <c r="G649" s="84" t="b">
        <v>0</v>
      </c>
      <c r="H649" s="84" t="b">
        <v>0</v>
      </c>
      <c r="I649" s="84" t="b">
        <v>0</v>
      </c>
      <c r="J649" s="84" t="b">
        <v>0</v>
      </c>
      <c r="K649" s="84" t="b">
        <v>0</v>
      </c>
      <c r="L649" s="84" t="b">
        <v>0</v>
      </c>
    </row>
    <row r="650" spans="1:12" ht="15">
      <c r="A650" s="84" t="s">
        <v>3665</v>
      </c>
      <c r="B650" s="84" t="s">
        <v>3666</v>
      </c>
      <c r="C650" s="84">
        <v>2</v>
      </c>
      <c r="D650" s="118">
        <v>0.010105860394592775</v>
      </c>
      <c r="E650" s="118">
        <v>1.8512583487190752</v>
      </c>
      <c r="F650" s="84" t="s">
        <v>2722</v>
      </c>
      <c r="G650" s="84" t="b">
        <v>0</v>
      </c>
      <c r="H650" s="84" t="b">
        <v>0</v>
      </c>
      <c r="I650" s="84" t="b">
        <v>0</v>
      </c>
      <c r="J650" s="84" t="b">
        <v>0</v>
      </c>
      <c r="K650" s="84" t="b">
        <v>0</v>
      </c>
      <c r="L650" s="84" t="b">
        <v>0</v>
      </c>
    </row>
    <row r="651" spans="1:12" ht="15">
      <c r="A651" s="84" t="s">
        <v>3666</v>
      </c>
      <c r="B651" s="84" t="s">
        <v>3667</v>
      </c>
      <c r="C651" s="84">
        <v>2</v>
      </c>
      <c r="D651" s="118">
        <v>0.010105860394592775</v>
      </c>
      <c r="E651" s="118">
        <v>1.8512583487190752</v>
      </c>
      <c r="F651" s="84" t="s">
        <v>2722</v>
      </c>
      <c r="G651" s="84" t="b">
        <v>0</v>
      </c>
      <c r="H651" s="84" t="b">
        <v>0</v>
      </c>
      <c r="I651" s="84" t="b">
        <v>0</v>
      </c>
      <c r="J651" s="84" t="b">
        <v>0</v>
      </c>
      <c r="K651" s="84" t="b">
        <v>0</v>
      </c>
      <c r="L651" s="84" t="b">
        <v>0</v>
      </c>
    </row>
    <row r="652" spans="1:12" ht="15">
      <c r="A652" s="84" t="s">
        <v>3667</v>
      </c>
      <c r="B652" s="84" t="s">
        <v>3668</v>
      </c>
      <c r="C652" s="84">
        <v>2</v>
      </c>
      <c r="D652" s="118">
        <v>0.010105860394592775</v>
      </c>
      <c r="E652" s="118">
        <v>1.8512583487190752</v>
      </c>
      <c r="F652" s="84" t="s">
        <v>2722</v>
      </c>
      <c r="G652" s="84" t="b">
        <v>0</v>
      </c>
      <c r="H652" s="84" t="b">
        <v>0</v>
      </c>
      <c r="I652" s="84" t="b">
        <v>0</v>
      </c>
      <c r="J652" s="84" t="b">
        <v>0</v>
      </c>
      <c r="K652" s="84" t="b">
        <v>0</v>
      </c>
      <c r="L652" s="84" t="b">
        <v>0</v>
      </c>
    </row>
    <row r="653" spans="1:12" ht="15">
      <c r="A653" s="84" t="s">
        <v>3668</v>
      </c>
      <c r="B653" s="84" t="s">
        <v>3669</v>
      </c>
      <c r="C653" s="84">
        <v>2</v>
      </c>
      <c r="D653" s="118">
        <v>0.010105860394592775</v>
      </c>
      <c r="E653" s="118">
        <v>1.8512583487190752</v>
      </c>
      <c r="F653" s="84" t="s">
        <v>2722</v>
      </c>
      <c r="G653" s="84" t="b">
        <v>0</v>
      </c>
      <c r="H653" s="84" t="b">
        <v>0</v>
      </c>
      <c r="I653" s="84" t="b">
        <v>0</v>
      </c>
      <c r="J653" s="84" t="b">
        <v>0</v>
      </c>
      <c r="K653" s="84" t="b">
        <v>0</v>
      </c>
      <c r="L653" s="84" t="b">
        <v>0</v>
      </c>
    </row>
    <row r="654" spans="1:12" ht="15">
      <c r="A654" s="84" t="s">
        <v>3669</v>
      </c>
      <c r="B654" s="84" t="s">
        <v>3670</v>
      </c>
      <c r="C654" s="84">
        <v>2</v>
      </c>
      <c r="D654" s="118">
        <v>0.010105860394592775</v>
      </c>
      <c r="E654" s="118">
        <v>1.8512583487190752</v>
      </c>
      <c r="F654" s="84" t="s">
        <v>2722</v>
      </c>
      <c r="G654" s="84" t="b">
        <v>0</v>
      </c>
      <c r="H654" s="84" t="b">
        <v>0</v>
      </c>
      <c r="I654" s="84" t="b">
        <v>0</v>
      </c>
      <c r="J654" s="84" t="b">
        <v>0</v>
      </c>
      <c r="K654" s="84" t="b">
        <v>0</v>
      </c>
      <c r="L654" s="84" t="b">
        <v>0</v>
      </c>
    </row>
    <row r="655" spans="1:12" ht="15">
      <c r="A655" s="84" t="s">
        <v>3670</v>
      </c>
      <c r="B655" s="84" t="s">
        <v>3480</v>
      </c>
      <c r="C655" s="84">
        <v>2</v>
      </c>
      <c r="D655" s="118">
        <v>0.010105860394592775</v>
      </c>
      <c r="E655" s="118">
        <v>1.8512583487190752</v>
      </c>
      <c r="F655" s="84" t="s">
        <v>2722</v>
      </c>
      <c r="G655" s="84" t="b">
        <v>0</v>
      </c>
      <c r="H655" s="84" t="b">
        <v>0</v>
      </c>
      <c r="I655" s="84" t="b">
        <v>0</v>
      </c>
      <c r="J655" s="84" t="b">
        <v>0</v>
      </c>
      <c r="K655" s="84" t="b">
        <v>0</v>
      </c>
      <c r="L655" s="84" t="b">
        <v>0</v>
      </c>
    </row>
    <row r="656" spans="1:12" ht="15">
      <c r="A656" s="84" t="s">
        <v>301</v>
      </c>
      <c r="B656" s="84" t="s">
        <v>385</v>
      </c>
      <c r="C656" s="84">
        <v>2</v>
      </c>
      <c r="D656" s="118">
        <v>0.010105860394592775</v>
      </c>
      <c r="E656" s="118">
        <v>1.675167089663394</v>
      </c>
      <c r="F656" s="84" t="s">
        <v>2722</v>
      </c>
      <c r="G656" s="84" t="b">
        <v>0</v>
      </c>
      <c r="H656" s="84" t="b">
        <v>0</v>
      </c>
      <c r="I656" s="84" t="b">
        <v>0</v>
      </c>
      <c r="J656" s="84" t="b">
        <v>0</v>
      </c>
      <c r="K656" s="84" t="b">
        <v>0</v>
      </c>
      <c r="L656" s="84" t="b">
        <v>0</v>
      </c>
    </row>
    <row r="657" spans="1:12" ht="15">
      <c r="A657" s="84" t="s">
        <v>332</v>
      </c>
      <c r="B657" s="84" t="s">
        <v>358</v>
      </c>
      <c r="C657" s="84">
        <v>2</v>
      </c>
      <c r="D657" s="118">
        <v>0.010105860394592775</v>
      </c>
      <c r="E657" s="118">
        <v>0.9761970853273753</v>
      </c>
      <c r="F657" s="84" t="s">
        <v>2722</v>
      </c>
      <c r="G657" s="84" t="b">
        <v>0</v>
      </c>
      <c r="H657" s="84" t="b">
        <v>0</v>
      </c>
      <c r="I657" s="84" t="b">
        <v>0</v>
      </c>
      <c r="J657" s="84" t="b">
        <v>0</v>
      </c>
      <c r="K657" s="84" t="b">
        <v>0</v>
      </c>
      <c r="L657" s="84" t="b">
        <v>0</v>
      </c>
    </row>
    <row r="658" spans="1:12" ht="15">
      <c r="A658" s="84" t="s">
        <v>232</v>
      </c>
      <c r="B658" s="84" t="s">
        <v>332</v>
      </c>
      <c r="C658" s="84">
        <v>5</v>
      </c>
      <c r="D658" s="118">
        <v>0.012229381457935938</v>
      </c>
      <c r="E658" s="118">
        <v>1.0033797406513807</v>
      </c>
      <c r="F658" s="84" t="s">
        <v>2723</v>
      </c>
      <c r="G658" s="84" t="b">
        <v>0</v>
      </c>
      <c r="H658" s="84" t="b">
        <v>0</v>
      </c>
      <c r="I658" s="84" t="b">
        <v>0</v>
      </c>
      <c r="J658" s="84" t="b">
        <v>0</v>
      </c>
      <c r="K658" s="84" t="b">
        <v>0</v>
      </c>
      <c r="L658" s="84" t="b">
        <v>0</v>
      </c>
    </row>
    <row r="659" spans="1:12" ht="15">
      <c r="A659" s="84" t="s">
        <v>2907</v>
      </c>
      <c r="B659" s="84" t="s">
        <v>2908</v>
      </c>
      <c r="C659" s="84">
        <v>4</v>
      </c>
      <c r="D659" s="118">
        <v>0.012552362680864647</v>
      </c>
      <c r="E659" s="118">
        <v>1.5085297189712865</v>
      </c>
      <c r="F659" s="84" t="s">
        <v>2723</v>
      </c>
      <c r="G659" s="84" t="b">
        <v>0</v>
      </c>
      <c r="H659" s="84" t="b">
        <v>0</v>
      </c>
      <c r="I659" s="84" t="b">
        <v>0</v>
      </c>
      <c r="J659" s="84" t="b">
        <v>1</v>
      </c>
      <c r="K659" s="84" t="b">
        <v>0</v>
      </c>
      <c r="L659" s="84" t="b">
        <v>0</v>
      </c>
    </row>
    <row r="660" spans="1:12" ht="15">
      <c r="A660" s="84" t="s">
        <v>2908</v>
      </c>
      <c r="B660" s="84" t="s">
        <v>2909</v>
      </c>
      <c r="C660" s="84">
        <v>4</v>
      </c>
      <c r="D660" s="118">
        <v>0.012552362680864647</v>
      </c>
      <c r="E660" s="118">
        <v>1.5085297189712865</v>
      </c>
      <c r="F660" s="84" t="s">
        <v>2723</v>
      </c>
      <c r="G660" s="84" t="b">
        <v>1</v>
      </c>
      <c r="H660" s="84" t="b">
        <v>0</v>
      </c>
      <c r="I660" s="84" t="b">
        <v>0</v>
      </c>
      <c r="J660" s="84" t="b">
        <v>0</v>
      </c>
      <c r="K660" s="84" t="b">
        <v>0</v>
      </c>
      <c r="L660" s="84" t="b">
        <v>0</v>
      </c>
    </row>
    <row r="661" spans="1:12" ht="15">
      <c r="A661" s="84" t="s">
        <v>2909</v>
      </c>
      <c r="B661" s="84" t="s">
        <v>2910</v>
      </c>
      <c r="C661" s="84">
        <v>4</v>
      </c>
      <c r="D661" s="118">
        <v>0.012552362680864647</v>
      </c>
      <c r="E661" s="118">
        <v>1.5085297189712865</v>
      </c>
      <c r="F661" s="84" t="s">
        <v>2723</v>
      </c>
      <c r="G661" s="84" t="b">
        <v>0</v>
      </c>
      <c r="H661" s="84" t="b">
        <v>0</v>
      </c>
      <c r="I661" s="84" t="b">
        <v>0</v>
      </c>
      <c r="J661" s="84" t="b">
        <v>1</v>
      </c>
      <c r="K661" s="84" t="b">
        <v>0</v>
      </c>
      <c r="L661" s="84" t="b">
        <v>0</v>
      </c>
    </row>
    <row r="662" spans="1:12" ht="15">
      <c r="A662" s="84" t="s">
        <v>2910</v>
      </c>
      <c r="B662" s="84" t="s">
        <v>2911</v>
      </c>
      <c r="C662" s="84">
        <v>4</v>
      </c>
      <c r="D662" s="118">
        <v>0.012552362680864647</v>
      </c>
      <c r="E662" s="118">
        <v>1.5085297189712865</v>
      </c>
      <c r="F662" s="84" t="s">
        <v>2723</v>
      </c>
      <c r="G662" s="84" t="b">
        <v>1</v>
      </c>
      <c r="H662" s="84" t="b">
        <v>0</v>
      </c>
      <c r="I662" s="84" t="b">
        <v>0</v>
      </c>
      <c r="J662" s="84" t="b">
        <v>0</v>
      </c>
      <c r="K662" s="84" t="b">
        <v>0</v>
      </c>
      <c r="L662" s="84" t="b">
        <v>0</v>
      </c>
    </row>
    <row r="663" spans="1:12" ht="15">
      <c r="A663" s="84" t="s">
        <v>2911</v>
      </c>
      <c r="B663" s="84" t="s">
        <v>2912</v>
      </c>
      <c r="C663" s="84">
        <v>4</v>
      </c>
      <c r="D663" s="118">
        <v>0.012552362680864647</v>
      </c>
      <c r="E663" s="118">
        <v>1.5085297189712865</v>
      </c>
      <c r="F663" s="84" t="s">
        <v>2723</v>
      </c>
      <c r="G663" s="84" t="b">
        <v>0</v>
      </c>
      <c r="H663" s="84" t="b">
        <v>0</v>
      </c>
      <c r="I663" s="84" t="b">
        <v>0</v>
      </c>
      <c r="J663" s="84" t="b">
        <v>0</v>
      </c>
      <c r="K663" s="84" t="b">
        <v>0</v>
      </c>
      <c r="L663" s="84" t="b">
        <v>0</v>
      </c>
    </row>
    <row r="664" spans="1:12" ht="15">
      <c r="A664" s="84" t="s">
        <v>2912</v>
      </c>
      <c r="B664" s="84" t="s">
        <v>2913</v>
      </c>
      <c r="C664" s="84">
        <v>4</v>
      </c>
      <c r="D664" s="118">
        <v>0.012552362680864647</v>
      </c>
      <c r="E664" s="118">
        <v>1.5085297189712865</v>
      </c>
      <c r="F664" s="84" t="s">
        <v>2723</v>
      </c>
      <c r="G664" s="84" t="b">
        <v>0</v>
      </c>
      <c r="H664" s="84" t="b">
        <v>0</v>
      </c>
      <c r="I664" s="84" t="b">
        <v>0</v>
      </c>
      <c r="J664" s="84" t="b">
        <v>0</v>
      </c>
      <c r="K664" s="84" t="b">
        <v>0</v>
      </c>
      <c r="L664" s="84" t="b">
        <v>0</v>
      </c>
    </row>
    <row r="665" spans="1:12" ht="15">
      <c r="A665" s="84" t="s">
        <v>2913</v>
      </c>
      <c r="B665" s="84" t="s">
        <v>3530</v>
      </c>
      <c r="C665" s="84">
        <v>4</v>
      </c>
      <c r="D665" s="118">
        <v>0.012552362680864647</v>
      </c>
      <c r="E665" s="118">
        <v>1.5085297189712865</v>
      </c>
      <c r="F665" s="84" t="s">
        <v>2723</v>
      </c>
      <c r="G665" s="84" t="b">
        <v>0</v>
      </c>
      <c r="H665" s="84" t="b">
        <v>0</v>
      </c>
      <c r="I665" s="84" t="b">
        <v>0</v>
      </c>
      <c r="J665" s="84" t="b">
        <v>0</v>
      </c>
      <c r="K665" s="84" t="b">
        <v>0</v>
      </c>
      <c r="L665" s="84" t="b">
        <v>0</v>
      </c>
    </row>
    <row r="666" spans="1:12" ht="15">
      <c r="A666" s="84" t="s">
        <v>3530</v>
      </c>
      <c r="B666" s="84" t="s">
        <v>3460</v>
      </c>
      <c r="C666" s="84">
        <v>4</v>
      </c>
      <c r="D666" s="118">
        <v>0.012552362680864647</v>
      </c>
      <c r="E666" s="118">
        <v>1.5085297189712865</v>
      </c>
      <c r="F666" s="84" t="s">
        <v>2723</v>
      </c>
      <c r="G666" s="84" t="b">
        <v>0</v>
      </c>
      <c r="H666" s="84" t="b">
        <v>0</v>
      </c>
      <c r="I666" s="84" t="b">
        <v>0</v>
      </c>
      <c r="J666" s="84" t="b">
        <v>0</v>
      </c>
      <c r="K666" s="84" t="b">
        <v>0</v>
      </c>
      <c r="L666" s="84" t="b">
        <v>0</v>
      </c>
    </row>
    <row r="667" spans="1:12" ht="15">
      <c r="A667" s="84" t="s">
        <v>3460</v>
      </c>
      <c r="B667" s="84" t="s">
        <v>2900</v>
      </c>
      <c r="C667" s="84">
        <v>4</v>
      </c>
      <c r="D667" s="118">
        <v>0.012552362680864647</v>
      </c>
      <c r="E667" s="118">
        <v>1.5085297189712865</v>
      </c>
      <c r="F667" s="84" t="s">
        <v>2723</v>
      </c>
      <c r="G667" s="84" t="b">
        <v>0</v>
      </c>
      <c r="H667" s="84" t="b">
        <v>0</v>
      </c>
      <c r="I667" s="84" t="b">
        <v>0</v>
      </c>
      <c r="J667" s="84" t="b">
        <v>0</v>
      </c>
      <c r="K667" s="84" t="b">
        <v>0</v>
      </c>
      <c r="L667" s="84" t="b">
        <v>0</v>
      </c>
    </row>
    <row r="668" spans="1:12" ht="15">
      <c r="A668" s="84" t="s">
        <v>2900</v>
      </c>
      <c r="B668" s="84" t="s">
        <v>2901</v>
      </c>
      <c r="C668" s="84">
        <v>4</v>
      </c>
      <c r="D668" s="118">
        <v>0.012552362680864647</v>
      </c>
      <c r="E668" s="118">
        <v>1.5085297189712865</v>
      </c>
      <c r="F668" s="84" t="s">
        <v>2723</v>
      </c>
      <c r="G668" s="84" t="b">
        <v>0</v>
      </c>
      <c r="H668" s="84" t="b">
        <v>0</v>
      </c>
      <c r="I668" s="84" t="b">
        <v>0</v>
      </c>
      <c r="J668" s="84" t="b">
        <v>0</v>
      </c>
      <c r="K668" s="84" t="b">
        <v>0</v>
      </c>
      <c r="L668" s="84" t="b">
        <v>0</v>
      </c>
    </row>
    <row r="669" spans="1:12" ht="15">
      <c r="A669" s="84" t="s">
        <v>2901</v>
      </c>
      <c r="B669" s="84" t="s">
        <v>2906</v>
      </c>
      <c r="C669" s="84">
        <v>4</v>
      </c>
      <c r="D669" s="118">
        <v>0.012552362680864647</v>
      </c>
      <c r="E669" s="118">
        <v>1.41161970596323</v>
      </c>
      <c r="F669" s="84" t="s">
        <v>2723</v>
      </c>
      <c r="G669" s="84" t="b">
        <v>0</v>
      </c>
      <c r="H669" s="84" t="b">
        <v>0</v>
      </c>
      <c r="I669" s="84" t="b">
        <v>0</v>
      </c>
      <c r="J669" s="84" t="b">
        <v>0</v>
      </c>
      <c r="K669" s="84" t="b">
        <v>0</v>
      </c>
      <c r="L669" s="84" t="b">
        <v>0</v>
      </c>
    </row>
    <row r="670" spans="1:12" ht="15">
      <c r="A670" s="84" t="s">
        <v>350</v>
      </c>
      <c r="B670" s="84" t="s">
        <v>349</v>
      </c>
      <c r="C670" s="84">
        <v>3</v>
      </c>
      <c r="D670" s="118">
        <v>0.012091530652254911</v>
      </c>
      <c r="E670" s="118">
        <v>1.6334684555795866</v>
      </c>
      <c r="F670" s="84" t="s">
        <v>2723</v>
      </c>
      <c r="G670" s="84" t="b">
        <v>0</v>
      </c>
      <c r="H670" s="84" t="b">
        <v>0</v>
      </c>
      <c r="I670" s="84" t="b">
        <v>0</v>
      </c>
      <c r="J670" s="84" t="b">
        <v>0</v>
      </c>
      <c r="K670" s="84" t="b">
        <v>0</v>
      </c>
      <c r="L670" s="84" t="b">
        <v>0</v>
      </c>
    </row>
    <row r="671" spans="1:12" ht="15">
      <c r="A671" s="84" t="s">
        <v>349</v>
      </c>
      <c r="B671" s="84" t="s">
        <v>348</v>
      </c>
      <c r="C671" s="84">
        <v>3</v>
      </c>
      <c r="D671" s="118">
        <v>0.012091530652254911</v>
      </c>
      <c r="E671" s="118">
        <v>1.6334684555795866</v>
      </c>
      <c r="F671" s="84" t="s">
        <v>2723</v>
      </c>
      <c r="G671" s="84" t="b">
        <v>0</v>
      </c>
      <c r="H671" s="84" t="b">
        <v>0</v>
      </c>
      <c r="I671" s="84" t="b">
        <v>0</v>
      </c>
      <c r="J671" s="84" t="b">
        <v>0</v>
      </c>
      <c r="K671" s="84" t="b">
        <v>0</v>
      </c>
      <c r="L671" s="84" t="b">
        <v>0</v>
      </c>
    </row>
    <row r="672" spans="1:12" ht="15">
      <c r="A672" s="84" t="s">
        <v>232</v>
      </c>
      <c r="B672" s="84" t="s">
        <v>2907</v>
      </c>
      <c r="C672" s="84">
        <v>3</v>
      </c>
      <c r="D672" s="118">
        <v>0.012091530652254911</v>
      </c>
      <c r="E672" s="118">
        <v>1.2074997233073055</v>
      </c>
      <c r="F672" s="84" t="s">
        <v>2723</v>
      </c>
      <c r="G672" s="84" t="b">
        <v>0</v>
      </c>
      <c r="H672" s="84" t="b">
        <v>0</v>
      </c>
      <c r="I672" s="84" t="b">
        <v>0</v>
      </c>
      <c r="J672" s="84" t="b">
        <v>0</v>
      </c>
      <c r="K672" s="84" t="b">
        <v>0</v>
      </c>
      <c r="L672" s="84" t="b">
        <v>0</v>
      </c>
    </row>
    <row r="673" spans="1:12" ht="15">
      <c r="A673" s="84" t="s">
        <v>3800</v>
      </c>
      <c r="B673" s="84" t="s">
        <v>3801</v>
      </c>
      <c r="C673" s="84">
        <v>2</v>
      </c>
      <c r="D673" s="118">
        <v>0.014877038359403216</v>
      </c>
      <c r="E673" s="118">
        <v>1.8095597146352678</v>
      </c>
      <c r="F673" s="84" t="s">
        <v>2723</v>
      </c>
      <c r="G673" s="84" t="b">
        <v>0</v>
      </c>
      <c r="H673" s="84" t="b">
        <v>0</v>
      </c>
      <c r="I673" s="84" t="b">
        <v>0</v>
      </c>
      <c r="J673" s="84" t="b">
        <v>0</v>
      </c>
      <c r="K673" s="84" t="b">
        <v>0</v>
      </c>
      <c r="L673" s="84" t="b">
        <v>0</v>
      </c>
    </row>
    <row r="674" spans="1:12" ht="15">
      <c r="A674" s="84" t="s">
        <v>332</v>
      </c>
      <c r="B674" s="84" t="s">
        <v>351</v>
      </c>
      <c r="C674" s="84">
        <v>2</v>
      </c>
      <c r="D674" s="118">
        <v>0.010576609849917769</v>
      </c>
      <c r="E674" s="118">
        <v>1.0314084642516241</v>
      </c>
      <c r="F674" s="84" t="s">
        <v>2723</v>
      </c>
      <c r="G674" s="84" t="b">
        <v>0</v>
      </c>
      <c r="H674" s="84" t="b">
        <v>0</v>
      </c>
      <c r="I674" s="84" t="b">
        <v>0</v>
      </c>
      <c r="J674" s="84" t="b">
        <v>0</v>
      </c>
      <c r="K674" s="84" t="b">
        <v>0</v>
      </c>
      <c r="L674" s="84" t="b">
        <v>0</v>
      </c>
    </row>
    <row r="675" spans="1:12" ht="15">
      <c r="A675" s="84" t="s">
        <v>351</v>
      </c>
      <c r="B675" s="84" t="s">
        <v>350</v>
      </c>
      <c r="C675" s="84">
        <v>2</v>
      </c>
      <c r="D675" s="118">
        <v>0.010576609849917769</v>
      </c>
      <c r="E675" s="118">
        <v>1.4573771965239053</v>
      </c>
      <c r="F675" s="84" t="s">
        <v>2723</v>
      </c>
      <c r="G675" s="84" t="b">
        <v>0</v>
      </c>
      <c r="H675" s="84" t="b">
        <v>0</v>
      </c>
      <c r="I675" s="84" t="b">
        <v>0</v>
      </c>
      <c r="J675" s="84" t="b">
        <v>0</v>
      </c>
      <c r="K675" s="84" t="b">
        <v>0</v>
      </c>
      <c r="L675" s="84" t="b">
        <v>0</v>
      </c>
    </row>
    <row r="676" spans="1:12" ht="15">
      <c r="A676" s="84" t="s">
        <v>2915</v>
      </c>
      <c r="B676" s="84" t="s">
        <v>2916</v>
      </c>
      <c r="C676" s="84">
        <v>3</v>
      </c>
      <c r="D676" s="118">
        <v>0</v>
      </c>
      <c r="E676" s="118">
        <v>1.2388820889151366</v>
      </c>
      <c r="F676" s="84" t="s">
        <v>2724</v>
      </c>
      <c r="G676" s="84" t="b">
        <v>0</v>
      </c>
      <c r="H676" s="84" t="b">
        <v>0</v>
      </c>
      <c r="I676" s="84" t="b">
        <v>0</v>
      </c>
      <c r="J676" s="84" t="b">
        <v>0</v>
      </c>
      <c r="K676" s="84" t="b">
        <v>0</v>
      </c>
      <c r="L676" s="84" t="b">
        <v>0</v>
      </c>
    </row>
    <row r="677" spans="1:12" ht="15">
      <c r="A677" s="84" t="s">
        <v>2916</v>
      </c>
      <c r="B677" s="84" t="s">
        <v>2917</v>
      </c>
      <c r="C677" s="84">
        <v>3</v>
      </c>
      <c r="D677" s="118">
        <v>0</v>
      </c>
      <c r="E677" s="118">
        <v>1.2388820889151366</v>
      </c>
      <c r="F677" s="84" t="s">
        <v>2724</v>
      </c>
      <c r="G677" s="84" t="b">
        <v>0</v>
      </c>
      <c r="H677" s="84" t="b">
        <v>0</v>
      </c>
      <c r="I677" s="84" t="b">
        <v>0</v>
      </c>
      <c r="J677" s="84" t="b">
        <v>0</v>
      </c>
      <c r="K677" s="84" t="b">
        <v>0</v>
      </c>
      <c r="L677" s="84" t="b">
        <v>0</v>
      </c>
    </row>
    <row r="678" spans="1:12" ht="15">
      <c r="A678" s="84" t="s">
        <v>2917</v>
      </c>
      <c r="B678" s="84" t="s">
        <v>2918</v>
      </c>
      <c r="C678" s="84">
        <v>3</v>
      </c>
      <c r="D678" s="118">
        <v>0</v>
      </c>
      <c r="E678" s="118">
        <v>1.2388820889151366</v>
      </c>
      <c r="F678" s="84" t="s">
        <v>2724</v>
      </c>
      <c r="G678" s="84" t="b">
        <v>0</v>
      </c>
      <c r="H678" s="84" t="b">
        <v>0</v>
      </c>
      <c r="I678" s="84" t="b">
        <v>0</v>
      </c>
      <c r="J678" s="84" t="b">
        <v>0</v>
      </c>
      <c r="K678" s="84" t="b">
        <v>0</v>
      </c>
      <c r="L678" s="84" t="b">
        <v>0</v>
      </c>
    </row>
    <row r="679" spans="1:12" ht="15">
      <c r="A679" s="84" t="s">
        <v>2918</v>
      </c>
      <c r="B679" s="84" t="s">
        <v>2919</v>
      </c>
      <c r="C679" s="84">
        <v>3</v>
      </c>
      <c r="D679" s="118">
        <v>0</v>
      </c>
      <c r="E679" s="118">
        <v>1.2388820889151366</v>
      </c>
      <c r="F679" s="84" t="s">
        <v>2724</v>
      </c>
      <c r="G679" s="84" t="b">
        <v>0</v>
      </c>
      <c r="H679" s="84" t="b">
        <v>0</v>
      </c>
      <c r="I679" s="84" t="b">
        <v>0</v>
      </c>
      <c r="J679" s="84" t="b">
        <v>0</v>
      </c>
      <c r="K679" s="84" t="b">
        <v>0</v>
      </c>
      <c r="L679" s="84" t="b">
        <v>0</v>
      </c>
    </row>
    <row r="680" spans="1:12" ht="15">
      <c r="A680" s="84" t="s">
        <v>2919</v>
      </c>
      <c r="B680" s="84" t="s">
        <v>2920</v>
      </c>
      <c r="C680" s="84">
        <v>3</v>
      </c>
      <c r="D680" s="118">
        <v>0</v>
      </c>
      <c r="E680" s="118">
        <v>1.2388820889151366</v>
      </c>
      <c r="F680" s="84" t="s">
        <v>2724</v>
      </c>
      <c r="G680" s="84" t="b">
        <v>0</v>
      </c>
      <c r="H680" s="84" t="b">
        <v>0</v>
      </c>
      <c r="I680" s="84" t="b">
        <v>0</v>
      </c>
      <c r="J680" s="84" t="b">
        <v>0</v>
      </c>
      <c r="K680" s="84" t="b">
        <v>0</v>
      </c>
      <c r="L680" s="84" t="b">
        <v>0</v>
      </c>
    </row>
    <row r="681" spans="1:12" ht="15">
      <c r="A681" s="84" t="s">
        <v>2920</v>
      </c>
      <c r="B681" s="84" t="s">
        <v>2921</v>
      </c>
      <c r="C681" s="84">
        <v>3</v>
      </c>
      <c r="D681" s="118">
        <v>0</v>
      </c>
      <c r="E681" s="118">
        <v>1.2388820889151366</v>
      </c>
      <c r="F681" s="84" t="s">
        <v>2724</v>
      </c>
      <c r="G681" s="84" t="b">
        <v>0</v>
      </c>
      <c r="H681" s="84" t="b">
        <v>0</v>
      </c>
      <c r="I681" s="84" t="b">
        <v>0</v>
      </c>
      <c r="J681" s="84" t="b">
        <v>0</v>
      </c>
      <c r="K681" s="84" t="b">
        <v>0</v>
      </c>
      <c r="L681" s="84" t="b">
        <v>0</v>
      </c>
    </row>
    <row r="682" spans="1:12" ht="15">
      <c r="A682" s="84" t="s">
        <v>2921</v>
      </c>
      <c r="B682" s="84" t="s">
        <v>2922</v>
      </c>
      <c r="C682" s="84">
        <v>3</v>
      </c>
      <c r="D682" s="118">
        <v>0</v>
      </c>
      <c r="E682" s="118">
        <v>1.2388820889151366</v>
      </c>
      <c r="F682" s="84" t="s">
        <v>2724</v>
      </c>
      <c r="G682" s="84" t="b">
        <v>0</v>
      </c>
      <c r="H682" s="84" t="b">
        <v>0</v>
      </c>
      <c r="I682" s="84" t="b">
        <v>0</v>
      </c>
      <c r="J682" s="84" t="b">
        <v>0</v>
      </c>
      <c r="K682" s="84" t="b">
        <v>0</v>
      </c>
      <c r="L682" s="84" t="b">
        <v>0</v>
      </c>
    </row>
    <row r="683" spans="1:12" ht="15">
      <c r="A683" s="84" t="s">
        <v>2922</v>
      </c>
      <c r="B683" s="84" t="s">
        <v>2923</v>
      </c>
      <c r="C683" s="84">
        <v>3</v>
      </c>
      <c r="D683" s="118">
        <v>0</v>
      </c>
      <c r="E683" s="118">
        <v>1.2388820889151366</v>
      </c>
      <c r="F683" s="84" t="s">
        <v>2724</v>
      </c>
      <c r="G683" s="84" t="b">
        <v>0</v>
      </c>
      <c r="H683" s="84" t="b">
        <v>0</v>
      </c>
      <c r="I683" s="84" t="b">
        <v>0</v>
      </c>
      <c r="J683" s="84" t="b">
        <v>0</v>
      </c>
      <c r="K683" s="84" t="b">
        <v>0</v>
      </c>
      <c r="L683" s="84" t="b">
        <v>0</v>
      </c>
    </row>
    <row r="684" spans="1:12" ht="15">
      <c r="A684" s="84" t="s">
        <v>2923</v>
      </c>
      <c r="B684" s="84" t="s">
        <v>2924</v>
      </c>
      <c r="C684" s="84">
        <v>3</v>
      </c>
      <c r="D684" s="118">
        <v>0</v>
      </c>
      <c r="E684" s="118">
        <v>1.2388820889151366</v>
      </c>
      <c r="F684" s="84" t="s">
        <v>2724</v>
      </c>
      <c r="G684" s="84" t="b">
        <v>0</v>
      </c>
      <c r="H684" s="84" t="b">
        <v>0</v>
      </c>
      <c r="I684" s="84" t="b">
        <v>0</v>
      </c>
      <c r="J684" s="84" t="b">
        <v>0</v>
      </c>
      <c r="K684" s="84" t="b">
        <v>0</v>
      </c>
      <c r="L684" s="84" t="b">
        <v>0</v>
      </c>
    </row>
    <row r="685" spans="1:12" ht="15">
      <c r="A685" s="84" t="s">
        <v>2924</v>
      </c>
      <c r="B685" s="84" t="s">
        <v>3546</v>
      </c>
      <c r="C685" s="84">
        <v>3</v>
      </c>
      <c r="D685" s="118">
        <v>0</v>
      </c>
      <c r="E685" s="118">
        <v>1.2388820889151366</v>
      </c>
      <c r="F685" s="84" t="s">
        <v>2724</v>
      </c>
      <c r="G685" s="84" t="b">
        <v>0</v>
      </c>
      <c r="H685" s="84" t="b">
        <v>0</v>
      </c>
      <c r="I685" s="84" t="b">
        <v>0</v>
      </c>
      <c r="J685" s="84" t="b">
        <v>0</v>
      </c>
      <c r="K685" s="84" t="b">
        <v>0</v>
      </c>
      <c r="L685" s="84" t="b">
        <v>0</v>
      </c>
    </row>
    <row r="686" spans="1:12" ht="15">
      <c r="A686" s="84" t="s">
        <v>3546</v>
      </c>
      <c r="B686" s="84" t="s">
        <v>3547</v>
      </c>
      <c r="C686" s="84">
        <v>3</v>
      </c>
      <c r="D686" s="118">
        <v>0</v>
      </c>
      <c r="E686" s="118">
        <v>1.2388820889151366</v>
      </c>
      <c r="F686" s="84" t="s">
        <v>2724</v>
      </c>
      <c r="G686" s="84" t="b">
        <v>0</v>
      </c>
      <c r="H686" s="84" t="b">
        <v>0</v>
      </c>
      <c r="I686" s="84" t="b">
        <v>0</v>
      </c>
      <c r="J686" s="84" t="b">
        <v>0</v>
      </c>
      <c r="K686" s="84" t="b">
        <v>0</v>
      </c>
      <c r="L686" s="84" t="b">
        <v>0</v>
      </c>
    </row>
    <row r="687" spans="1:12" ht="15">
      <c r="A687" s="84" t="s">
        <v>3547</v>
      </c>
      <c r="B687" s="84" t="s">
        <v>3548</v>
      </c>
      <c r="C687" s="84">
        <v>3</v>
      </c>
      <c r="D687" s="118">
        <v>0</v>
      </c>
      <c r="E687" s="118">
        <v>1.2388820889151366</v>
      </c>
      <c r="F687" s="84" t="s">
        <v>2724</v>
      </c>
      <c r="G687" s="84" t="b">
        <v>0</v>
      </c>
      <c r="H687" s="84" t="b">
        <v>0</v>
      </c>
      <c r="I687" s="84" t="b">
        <v>0</v>
      </c>
      <c r="J687" s="84" t="b">
        <v>0</v>
      </c>
      <c r="K687" s="84" t="b">
        <v>0</v>
      </c>
      <c r="L687" s="84" t="b">
        <v>0</v>
      </c>
    </row>
    <row r="688" spans="1:12" ht="15">
      <c r="A688" s="84" t="s">
        <v>281</v>
      </c>
      <c r="B688" s="84" t="s">
        <v>2915</v>
      </c>
      <c r="C688" s="84">
        <v>2</v>
      </c>
      <c r="D688" s="118">
        <v>0.006403318511115681</v>
      </c>
      <c r="E688" s="118">
        <v>1.414973347970818</v>
      </c>
      <c r="F688" s="84" t="s">
        <v>2724</v>
      </c>
      <c r="G688" s="84" t="b">
        <v>0</v>
      </c>
      <c r="H688" s="84" t="b">
        <v>0</v>
      </c>
      <c r="I688" s="84" t="b">
        <v>0</v>
      </c>
      <c r="J688" s="84" t="b">
        <v>0</v>
      </c>
      <c r="K688" s="84" t="b">
        <v>0</v>
      </c>
      <c r="L688" s="84" t="b">
        <v>0</v>
      </c>
    </row>
    <row r="689" spans="1:12" ht="15">
      <c r="A689" s="84" t="s">
        <v>2926</v>
      </c>
      <c r="B689" s="84" t="s">
        <v>2927</v>
      </c>
      <c r="C689" s="84">
        <v>8</v>
      </c>
      <c r="D689" s="118">
        <v>0.0021883432063050817</v>
      </c>
      <c r="E689" s="118">
        <v>0.8312906945669183</v>
      </c>
      <c r="F689" s="84" t="s">
        <v>2725</v>
      </c>
      <c r="G689" s="84" t="b">
        <v>0</v>
      </c>
      <c r="H689" s="84" t="b">
        <v>0</v>
      </c>
      <c r="I689" s="84" t="b">
        <v>0</v>
      </c>
      <c r="J689" s="84" t="b">
        <v>0</v>
      </c>
      <c r="K689" s="84" t="b">
        <v>0</v>
      </c>
      <c r="L689" s="84" t="b">
        <v>0</v>
      </c>
    </row>
    <row r="690" spans="1:12" ht="15">
      <c r="A690" s="84" t="s">
        <v>2927</v>
      </c>
      <c r="B690" s="84" t="s">
        <v>2928</v>
      </c>
      <c r="C690" s="84">
        <v>6</v>
      </c>
      <c r="D690" s="118">
        <v>0.00564998692157266</v>
      </c>
      <c r="E690" s="118">
        <v>1.104291966630656</v>
      </c>
      <c r="F690" s="84" t="s">
        <v>2725</v>
      </c>
      <c r="G690" s="84" t="b">
        <v>0</v>
      </c>
      <c r="H690" s="84" t="b">
        <v>0</v>
      </c>
      <c r="I690" s="84" t="b">
        <v>0</v>
      </c>
      <c r="J690" s="84" t="b">
        <v>0</v>
      </c>
      <c r="K690" s="84" t="b">
        <v>0</v>
      </c>
      <c r="L690" s="84" t="b">
        <v>0</v>
      </c>
    </row>
    <row r="691" spans="1:12" ht="15">
      <c r="A691" s="84" t="s">
        <v>2928</v>
      </c>
      <c r="B691" s="84" t="s">
        <v>2929</v>
      </c>
      <c r="C691" s="84">
        <v>6</v>
      </c>
      <c r="D691" s="118">
        <v>0.00564998692157266</v>
      </c>
      <c r="E691" s="118">
        <v>1.4722687519252504</v>
      </c>
      <c r="F691" s="84" t="s">
        <v>2725</v>
      </c>
      <c r="G691" s="84" t="b">
        <v>0</v>
      </c>
      <c r="H691" s="84" t="b">
        <v>0</v>
      </c>
      <c r="I691" s="84" t="b">
        <v>0</v>
      </c>
      <c r="J691" s="84" t="b">
        <v>0</v>
      </c>
      <c r="K691" s="84" t="b">
        <v>0</v>
      </c>
      <c r="L691" s="84" t="b">
        <v>0</v>
      </c>
    </row>
    <row r="692" spans="1:12" ht="15">
      <c r="A692" s="84" t="s">
        <v>2927</v>
      </c>
      <c r="B692" s="84" t="s">
        <v>2930</v>
      </c>
      <c r="C692" s="84">
        <v>6</v>
      </c>
      <c r="D692" s="118">
        <v>0.00564998692157266</v>
      </c>
      <c r="E692" s="118">
        <v>1.104291966630656</v>
      </c>
      <c r="F692" s="84" t="s">
        <v>2725</v>
      </c>
      <c r="G692" s="84" t="b">
        <v>0</v>
      </c>
      <c r="H692" s="84" t="b">
        <v>0</v>
      </c>
      <c r="I692" s="84" t="b">
        <v>0</v>
      </c>
      <c r="J692" s="84" t="b">
        <v>0</v>
      </c>
      <c r="K692" s="84" t="b">
        <v>0</v>
      </c>
      <c r="L692" s="84" t="b">
        <v>0</v>
      </c>
    </row>
    <row r="693" spans="1:12" ht="15">
      <c r="A693" s="84" t="s">
        <v>2930</v>
      </c>
      <c r="B693" s="84" t="s">
        <v>2931</v>
      </c>
      <c r="C693" s="84">
        <v>6</v>
      </c>
      <c r="D693" s="118">
        <v>0.00564998692157266</v>
      </c>
      <c r="E693" s="118">
        <v>1.4722687519252504</v>
      </c>
      <c r="F693" s="84" t="s">
        <v>2725</v>
      </c>
      <c r="G693" s="84" t="b">
        <v>0</v>
      </c>
      <c r="H693" s="84" t="b">
        <v>0</v>
      </c>
      <c r="I693" s="84" t="b">
        <v>0</v>
      </c>
      <c r="J693" s="84" t="b">
        <v>0</v>
      </c>
      <c r="K693" s="84" t="b">
        <v>0</v>
      </c>
      <c r="L693" s="84" t="b">
        <v>0</v>
      </c>
    </row>
    <row r="694" spans="1:12" ht="15">
      <c r="A694" s="84" t="s">
        <v>2931</v>
      </c>
      <c r="B694" s="84" t="s">
        <v>2932</v>
      </c>
      <c r="C694" s="84">
        <v>6</v>
      </c>
      <c r="D694" s="118">
        <v>0.00564998692157266</v>
      </c>
      <c r="E694" s="118">
        <v>1.4722687519252504</v>
      </c>
      <c r="F694" s="84" t="s">
        <v>2725</v>
      </c>
      <c r="G694" s="84" t="b">
        <v>0</v>
      </c>
      <c r="H694" s="84" t="b">
        <v>0</v>
      </c>
      <c r="I694" s="84" t="b">
        <v>0</v>
      </c>
      <c r="J694" s="84" t="b">
        <v>0</v>
      </c>
      <c r="K694" s="84" t="b">
        <v>0</v>
      </c>
      <c r="L694" s="84" t="b">
        <v>0</v>
      </c>
    </row>
    <row r="695" spans="1:12" ht="15">
      <c r="A695" s="84" t="s">
        <v>2932</v>
      </c>
      <c r="B695" s="84" t="s">
        <v>2933</v>
      </c>
      <c r="C695" s="84">
        <v>6</v>
      </c>
      <c r="D695" s="118">
        <v>0.00564998692157266</v>
      </c>
      <c r="E695" s="118">
        <v>1.4722687519252504</v>
      </c>
      <c r="F695" s="84" t="s">
        <v>2725</v>
      </c>
      <c r="G695" s="84" t="b">
        <v>0</v>
      </c>
      <c r="H695" s="84" t="b">
        <v>0</v>
      </c>
      <c r="I695" s="84" t="b">
        <v>0</v>
      </c>
      <c r="J695" s="84" t="b">
        <v>1</v>
      </c>
      <c r="K695" s="84" t="b">
        <v>0</v>
      </c>
      <c r="L695" s="84" t="b">
        <v>0</v>
      </c>
    </row>
    <row r="696" spans="1:12" ht="15">
      <c r="A696" s="84" t="s">
        <v>3489</v>
      </c>
      <c r="B696" s="84" t="s">
        <v>2926</v>
      </c>
      <c r="C696" s="84">
        <v>5</v>
      </c>
      <c r="D696" s="118">
        <v>0.006825468050890536</v>
      </c>
      <c r="E696" s="118">
        <v>1.0743287432532127</v>
      </c>
      <c r="F696" s="84" t="s">
        <v>2725</v>
      </c>
      <c r="G696" s="84" t="b">
        <v>0</v>
      </c>
      <c r="H696" s="84" t="b">
        <v>0</v>
      </c>
      <c r="I696" s="84" t="b">
        <v>0</v>
      </c>
      <c r="J696" s="84" t="b">
        <v>0</v>
      </c>
      <c r="K696" s="84" t="b">
        <v>0</v>
      </c>
      <c r="L696" s="84" t="b">
        <v>0</v>
      </c>
    </row>
    <row r="697" spans="1:12" ht="15">
      <c r="A697" s="84" t="s">
        <v>2929</v>
      </c>
      <c r="B697" s="84" t="s">
        <v>2846</v>
      </c>
      <c r="C697" s="84">
        <v>5</v>
      </c>
      <c r="D697" s="118">
        <v>0.006825468050890536</v>
      </c>
      <c r="E697" s="118">
        <v>1.4722687519252504</v>
      </c>
      <c r="F697" s="84" t="s">
        <v>2725</v>
      </c>
      <c r="G697" s="84" t="b">
        <v>0</v>
      </c>
      <c r="H697" s="84" t="b">
        <v>0</v>
      </c>
      <c r="I697" s="84" t="b">
        <v>0</v>
      </c>
      <c r="J697" s="84" t="b">
        <v>0</v>
      </c>
      <c r="K697" s="84" t="b">
        <v>0</v>
      </c>
      <c r="L697" s="84" t="b">
        <v>0</v>
      </c>
    </row>
    <row r="698" spans="1:12" ht="15">
      <c r="A698" s="84" t="s">
        <v>2846</v>
      </c>
      <c r="B698" s="84" t="s">
        <v>2927</v>
      </c>
      <c r="C698" s="84">
        <v>5</v>
      </c>
      <c r="D698" s="118">
        <v>0.006825468050890536</v>
      </c>
      <c r="E698" s="118">
        <v>1.104291966630656</v>
      </c>
      <c r="F698" s="84" t="s">
        <v>2725</v>
      </c>
      <c r="G698" s="84" t="b">
        <v>0</v>
      </c>
      <c r="H698" s="84" t="b">
        <v>0</v>
      </c>
      <c r="I698" s="84" t="b">
        <v>0</v>
      </c>
      <c r="J698" s="84" t="b">
        <v>0</v>
      </c>
      <c r="K698" s="84" t="b">
        <v>0</v>
      </c>
      <c r="L698" s="84" t="b">
        <v>0</v>
      </c>
    </row>
    <row r="699" spans="1:12" ht="15">
      <c r="A699" s="84" t="s">
        <v>2933</v>
      </c>
      <c r="B699" s="84" t="s">
        <v>3463</v>
      </c>
      <c r="C699" s="84">
        <v>5</v>
      </c>
      <c r="D699" s="118">
        <v>0.006825468050890536</v>
      </c>
      <c r="E699" s="118">
        <v>1.3930875058776255</v>
      </c>
      <c r="F699" s="84" t="s">
        <v>2725</v>
      </c>
      <c r="G699" s="84" t="b">
        <v>1</v>
      </c>
      <c r="H699" s="84" t="b">
        <v>0</v>
      </c>
      <c r="I699" s="84" t="b">
        <v>0</v>
      </c>
      <c r="J699" s="84" t="b">
        <v>0</v>
      </c>
      <c r="K699" s="84" t="b">
        <v>0</v>
      </c>
      <c r="L699" s="84" t="b">
        <v>0</v>
      </c>
    </row>
    <row r="700" spans="1:12" ht="15">
      <c r="A700" s="84" t="s">
        <v>3463</v>
      </c>
      <c r="B700" s="84" t="s">
        <v>2888</v>
      </c>
      <c r="C700" s="84">
        <v>5</v>
      </c>
      <c r="D700" s="118">
        <v>0.006825468050890536</v>
      </c>
      <c r="E700" s="118">
        <v>1.3261407162470125</v>
      </c>
      <c r="F700" s="84" t="s">
        <v>2725</v>
      </c>
      <c r="G700" s="84" t="b">
        <v>0</v>
      </c>
      <c r="H700" s="84" t="b">
        <v>0</v>
      </c>
      <c r="I700" s="84" t="b">
        <v>0</v>
      </c>
      <c r="J700" s="84" t="b">
        <v>0</v>
      </c>
      <c r="K700" s="84" t="b">
        <v>0</v>
      </c>
      <c r="L700" s="84" t="b">
        <v>0</v>
      </c>
    </row>
    <row r="701" spans="1:12" ht="15">
      <c r="A701" s="84" t="s">
        <v>2888</v>
      </c>
      <c r="B701" s="84" t="s">
        <v>3477</v>
      </c>
      <c r="C701" s="84">
        <v>5</v>
      </c>
      <c r="D701" s="118">
        <v>0.006825468050890536</v>
      </c>
      <c r="E701" s="118">
        <v>1.4053219622946371</v>
      </c>
      <c r="F701" s="84" t="s">
        <v>2725</v>
      </c>
      <c r="G701" s="84" t="b">
        <v>0</v>
      </c>
      <c r="H701" s="84" t="b">
        <v>0</v>
      </c>
      <c r="I701" s="84" t="b">
        <v>0</v>
      </c>
      <c r="J701" s="84" t="b">
        <v>0</v>
      </c>
      <c r="K701" s="84" t="b">
        <v>0</v>
      </c>
      <c r="L701" s="84" t="b">
        <v>0</v>
      </c>
    </row>
    <row r="702" spans="1:12" ht="15">
      <c r="A702" s="84" t="s">
        <v>3477</v>
      </c>
      <c r="B702" s="84" t="s">
        <v>2926</v>
      </c>
      <c r="C702" s="84">
        <v>5</v>
      </c>
      <c r="D702" s="118">
        <v>0.006825468050890536</v>
      </c>
      <c r="E702" s="118">
        <v>1.0743287432532127</v>
      </c>
      <c r="F702" s="84" t="s">
        <v>2725</v>
      </c>
      <c r="G702" s="84" t="b">
        <v>0</v>
      </c>
      <c r="H702" s="84" t="b">
        <v>0</v>
      </c>
      <c r="I702" s="84" t="b">
        <v>0</v>
      </c>
      <c r="J702" s="84" t="b">
        <v>0</v>
      </c>
      <c r="K702" s="84" t="b">
        <v>0</v>
      </c>
      <c r="L702" s="84" t="b">
        <v>0</v>
      </c>
    </row>
    <row r="703" spans="1:12" ht="15">
      <c r="A703" s="84" t="s">
        <v>2926</v>
      </c>
      <c r="B703" s="84" t="s">
        <v>3490</v>
      </c>
      <c r="C703" s="84">
        <v>5</v>
      </c>
      <c r="D703" s="118">
        <v>0.006825468050890536</v>
      </c>
      <c r="E703" s="118">
        <v>1.0743287432532127</v>
      </c>
      <c r="F703" s="84" t="s">
        <v>2725</v>
      </c>
      <c r="G703" s="84" t="b">
        <v>0</v>
      </c>
      <c r="H703" s="84" t="b">
        <v>0</v>
      </c>
      <c r="I703" s="84" t="b">
        <v>0</v>
      </c>
      <c r="J703" s="84" t="b">
        <v>0</v>
      </c>
      <c r="K703" s="84" t="b">
        <v>0</v>
      </c>
      <c r="L703" s="84" t="b">
        <v>0</v>
      </c>
    </row>
    <row r="704" spans="1:12" ht="15">
      <c r="A704" s="84" t="s">
        <v>275</v>
      </c>
      <c r="B704" s="84" t="s">
        <v>3489</v>
      </c>
      <c r="C704" s="84">
        <v>4</v>
      </c>
      <c r="D704" s="118">
        <v>0.007533315895430213</v>
      </c>
      <c r="E704" s="118">
        <v>1.4722687519252504</v>
      </c>
      <c r="F704" s="84" t="s">
        <v>2725</v>
      </c>
      <c r="G704" s="84" t="b">
        <v>0</v>
      </c>
      <c r="H704" s="84" t="b">
        <v>0</v>
      </c>
      <c r="I704" s="84" t="b">
        <v>0</v>
      </c>
      <c r="J704" s="84" t="b">
        <v>0</v>
      </c>
      <c r="K704" s="84" t="b">
        <v>0</v>
      </c>
      <c r="L704" s="84" t="b">
        <v>0</v>
      </c>
    </row>
    <row r="705" spans="1:12" ht="15">
      <c r="A705" s="84" t="s">
        <v>3490</v>
      </c>
      <c r="B705" s="84" t="s">
        <v>2962</v>
      </c>
      <c r="C705" s="84">
        <v>4</v>
      </c>
      <c r="D705" s="118">
        <v>0.007533315895430213</v>
      </c>
      <c r="E705" s="118">
        <v>1.551449997972875</v>
      </c>
      <c r="F705" s="84" t="s">
        <v>2725</v>
      </c>
      <c r="G705" s="84" t="b">
        <v>0</v>
      </c>
      <c r="H705" s="84" t="b">
        <v>0</v>
      </c>
      <c r="I705" s="84" t="b">
        <v>0</v>
      </c>
      <c r="J705" s="84" t="b">
        <v>0</v>
      </c>
      <c r="K705" s="84" t="b">
        <v>0</v>
      </c>
      <c r="L705" s="84" t="b">
        <v>0</v>
      </c>
    </row>
    <row r="706" spans="1:12" ht="15">
      <c r="A706" s="84" t="s">
        <v>3702</v>
      </c>
      <c r="B706" s="84" t="s">
        <v>2888</v>
      </c>
      <c r="C706" s="84">
        <v>2</v>
      </c>
      <c r="D706" s="118">
        <v>0.006986230093853943</v>
      </c>
      <c r="E706" s="118">
        <v>1.4053219622946371</v>
      </c>
      <c r="F706" s="84" t="s">
        <v>2725</v>
      </c>
      <c r="G706" s="84" t="b">
        <v>0</v>
      </c>
      <c r="H706" s="84" t="b">
        <v>0</v>
      </c>
      <c r="I706" s="84" t="b">
        <v>0</v>
      </c>
      <c r="J706" s="84" t="b">
        <v>0</v>
      </c>
      <c r="K706" s="84" t="b">
        <v>0</v>
      </c>
      <c r="L706" s="84" t="b">
        <v>0</v>
      </c>
    </row>
    <row r="707" spans="1:12" ht="15">
      <c r="A707" s="84" t="s">
        <v>2888</v>
      </c>
      <c r="B707" s="84" t="s">
        <v>3703</v>
      </c>
      <c r="C707" s="84">
        <v>2</v>
      </c>
      <c r="D707" s="118">
        <v>0.006986230093853943</v>
      </c>
      <c r="E707" s="118">
        <v>1.4053219622946371</v>
      </c>
      <c r="F707" s="84" t="s">
        <v>2725</v>
      </c>
      <c r="G707" s="84" t="b">
        <v>0</v>
      </c>
      <c r="H707" s="84" t="b">
        <v>0</v>
      </c>
      <c r="I707" s="84" t="b">
        <v>0</v>
      </c>
      <c r="J707" s="84" t="b">
        <v>0</v>
      </c>
      <c r="K707" s="84" t="b">
        <v>0</v>
      </c>
      <c r="L707" s="84" t="b">
        <v>0</v>
      </c>
    </row>
    <row r="708" spans="1:12" ht="15">
      <c r="A708" s="84" t="s">
        <v>3703</v>
      </c>
      <c r="B708" s="84" t="s">
        <v>3704</v>
      </c>
      <c r="C708" s="84">
        <v>2</v>
      </c>
      <c r="D708" s="118">
        <v>0.006986230093853943</v>
      </c>
      <c r="E708" s="118">
        <v>1.9493900066449128</v>
      </c>
      <c r="F708" s="84" t="s">
        <v>2725</v>
      </c>
      <c r="G708" s="84" t="b">
        <v>0</v>
      </c>
      <c r="H708" s="84" t="b">
        <v>0</v>
      </c>
      <c r="I708" s="84" t="b">
        <v>0</v>
      </c>
      <c r="J708" s="84" t="b">
        <v>0</v>
      </c>
      <c r="K708" s="84" t="b">
        <v>0</v>
      </c>
      <c r="L708" s="84" t="b">
        <v>0</v>
      </c>
    </row>
    <row r="709" spans="1:12" ht="15">
      <c r="A709" s="84" t="s">
        <v>3704</v>
      </c>
      <c r="B709" s="84" t="s">
        <v>2926</v>
      </c>
      <c r="C709" s="84">
        <v>2</v>
      </c>
      <c r="D709" s="118">
        <v>0.006986230093853943</v>
      </c>
      <c r="E709" s="118">
        <v>1.0743287432532127</v>
      </c>
      <c r="F709" s="84" t="s">
        <v>2725</v>
      </c>
      <c r="G709" s="84" t="b">
        <v>0</v>
      </c>
      <c r="H709" s="84" t="b">
        <v>0</v>
      </c>
      <c r="I709" s="84" t="b">
        <v>0</v>
      </c>
      <c r="J709" s="84" t="b">
        <v>0</v>
      </c>
      <c r="K709" s="84" t="b">
        <v>0</v>
      </c>
      <c r="L709" s="84" t="b">
        <v>0</v>
      </c>
    </row>
    <row r="710" spans="1:12" ht="15">
      <c r="A710" s="84" t="s">
        <v>2926</v>
      </c>
      <c r="B710" s="84" t="s">
        <v>3458</v>
      </c>
      <c r="C710" s="84">
        <v>2</v>
      </c>
      <c r="D710" s="118">
        <v>0.006986230093853943</v>
      </c>
      <c r="E710" s="118">
        <v>1.0743287432532127</v>
      </c>
      <c r="F710" s="84" t="s">
        <v>2725</v>
      </c>
      <c r="G710" s="84" t="b">
        <v>0</v>
      </c>
      <c r="H710" s="84" t="b">
        <v>0</v>
      </c>
      <c r="I710" s="84" t="b">
        <v>0</v>
      </c>
      <c r="J710" s="84" t="b">
        <v>0</v>
      </c>
      <c r="K710" s="84" t="b">
        <v>0</v>
      </c>
      <c r="L710" s="84" t="b">
        <v>0</v>
      </c>
    </row>
    <row r="711" spans="1:12" ht="15">
      <c r="A711" s="84" t="s">
        <v>3458</v>
      </c>
      <c r="B711" s="84" t="s">
        <v>3705</v>
      </c>
      <c r="C711" s="84">
        <v>2</v>
      </c>
      <c r="D711" s="118">
        <v>0.006986230093853943</v>
      </c>
      <c r="E711" s="118">
        <v>1.9493900066449128</v>
      </c>
      <c r="F711" s="84" t="s">
        <v>2725</v>
      </c>
      <c r="G711" s="84" t="b">
        <v>0</v>
      </c>
      <c r="H711" s="84" t="b">
        <v>0</v>
      </c>
      <c r="I711" s="84" t="b">
        <v>0</v>
      </c>
      <c r="J711" s="84" t="b">
        <v>0</v>
      </c>
      <c r="K711" s="84" t="b">
        <v>0</v>
      </c>
      <c r="L711" s="84" t="b">
        <v>0</v>
      </c>
    </row>
    <row r="712" spans="1:12" ht="15">
      <c r="A712" s="84" t="s">
        <v>3705</v>
      </c>
      <c r="B712" s="84" t="s">
        <v>2926</v>
      </c>
      <c r="C712" s="84">
        <v>2</v>
      </c>
      <c r="D712" s="118">
        <v>0.006986230093853943</v>
      </c>
      <c r="E712" s="118">
        <v>1.0743287432532127</v>
      </c>
      <c r="F712" s="84" t="s">
        <v>2725</v>
      </c>
      <c r="G712" s="84" t="b">
        <v>0</v>
      </c>
      <c r="H712" s="84" t="b">
        <v>0</v>
      </c>
      <c r="I712" s="84" t="b">
        <v>0</v>
      </c>
      <c r="J712" s="84" t="b">
        <v>0</v>
      </c>
      <c r="K712" s="84" t="b">
        <v>0</v>
      </c>
      <c r="L712" s="84" t="b">
        <v>0</v>
      </c>
    </row>
    <row r="713" spans="1:12" ht="15">
      <c r="A713" s="84" t="s">
        <v>2927</v>
      </c>
      <c r="B713" s="84" t="s">
        <v>3706</v>
      </c>
      <c r="C713" s="84">
        <v>2</v>
      </c>
      <c r="D713" s="118">
        <v>0.006986230093853943</v>
      </c>
      <c r="E713" s="118">
        <v>1.104291966630656</v>
      </c>
      <c r="F713" s="84" t="s">
        <v>2725</v>
      </c>
      <c r="G713" s="84" t="b">
        <v>0</v>
      </c>
      <c r="H713" s="84" t="b">
        <v>0</v>
      </c>
      <c r="I713" s="84" t="b">
        <v>0</v>
      </c>
      <c r="J713" s="84" t="b">
        <v>0</v>
      </c>
      <c r="K713" s="84" t="b">
        <v>0</v>
      </c>
      <c r="L713" s="84" t="b">
        <v>0</v>
      </c>
    </row>
    <row r="714" spans="1:12" ht="15">
      <c r="A714" s="84" t="s">
        <v>3706</v>
      </c>
      <c r="B714" s="84" t="s">
        <v>3707</v>
      </c>
      <c r="C714" s="84">
        <v>2</v>
      </c>
      <c r="D714" s="118">
        <v>0.006986230093853943</v>
      </c>
      <c r="E714" s="118">
        <v>1.9493900066449128</v>
      </c>
      <c r="F714" s="84" t="s">
        <v>2725</v>
      </c>
      <c r="G714" s="84" t="b">
        <v>0</v>
      </c>
      <c r="H714" s="84" t="b">
        <v>0</v>
      </c>
      <c r="I714" s="84" t="b">
        <v>0</v>
      </c>
      <c r="J714" s="84" t="b">
        <v>0</v>
      </c>
      <c r="K714" s="84" t="b">
        <v>0</v>
      </c>
      <c r="L714" s="84" t="b">
        <v>0</v>
      </c>
    </row>
    <row r="715" spans="1:12" ht="15">
      <c r="A715" s="84" t="s">
        <v>3707</v>
      </c>
      <c r="B715" s="84" t="s">
        <v>3708</v>
      </c>
      <c r="C715" s="84">
        <v>2</v>
      </c>
      <c r="D715" s="118">
        <v>0.006986230093853943</v>
      </c>
      <c r="E715" s="118">
        <v>1.9493900066449128</v>
      </c>
      <c r="F715" s="84" t="s">
        <v>2725</v>
      </c>
      <c r="G715" s="84" t="b">
        <v>0</v>
      </c>
      <c r="H715" s="84" t="b">
        <v>0</v>
      </c>
      <c r="I715" s="84" t="b">
        <v>0</v>
      </c>
      <c r="J715" s="84" t="b">
        <v>0</v>
      </c>
      <c r="K715" s="84" t="b">
        <v>0</v>
      </c>
      <c r="L715" s="84" t="b">
        <v>0</v>
      </c>
    </row>
    <row r="716" spans="1:12" ht="15">
      <c r="A716" s="84" t="s">
        <v>3708</v>
      </c>
      <c r="B716" s="84" t="s">
        <v>3508</v>
      </c>
      <c r="C716" s="84">
        <v>2</v>
      </c>
      <c r="D716" s="118">
        <v>0.006986230093853943</v>
      </c>
      <c r="E716" s="118">
        <v>1.9493900066449128</v>
      </c>
      <c r="F716" s="84" t="s">
        <v>2725</v>
      </c>
      <c r="G716" s="84" t="b">
        <v>0</v>
      </c>
      <c r="H716" s="84" t="b">
        <v>0</v>
      </c>
      <c r="I716" s="84" t="b">
        <v>0</v>
      </c>
      <c r="J716" s="84" t="b">
        <v>0</v>
      </c>
      <c r="K716" s="84" t="b">
        <v>0</v>
      </c>
      <c r="L716" s="84" t="b">
        <v>0</v>
      </c>
    </row>
    <row r="717" spans="1:12" ht="15">
      <c r="A717" s="84" t="s">
        <v>3508</v>
      </c>
      <c r="B717" s="84" t="s">
        <v>3509</v>
      </c>
      <c r="C717" s="84">
        <v>2</v>
      </c>
      <c r="D717" s="118">
        <v>0.006986230093853943</v>
      </c>
      <c r="E717" s="118">
        <v>1.9493900066449128</v>
      </c>
      <c r="F717" s="84" t="s">
        <v>2725</v>
      </c>
      <c r="G717" s="84" t="b">
        <v>0</v>
      </c>
      <c r="H717" s="84" t="b">
        <v>0</v>
      </c>
      <c r="I717" s="84" t="b">
        <v>0</v>
      </c>
      <c r="J717" s="84" t="b">
        <v>0</v>
      </c>
      <c r="K717" s="84" t="b">
        <v>0</v>
      </c>
      <c r="L717" s="84" t="b">
        <v>0</v>
      </c>
    </row>
    <row r="718" spans="1:12" ht="15">
      <c r="A718" s="84" t="s">
        <v>3509</v>
      </c>
      <c r="B718" s="84" t="s">
        <v>3453</v>
      </c>
      <c r="C718" s="84">
        <v>2</v>
      </c>
      <c r="D718" s="118">
        <v>0.006986230093853943</v>
      </c>
      <c r="E718" s="118">
        <v>1.9493900066449128</v>
      </c>
      <c r="F718" s="84" t="s">
        <v>2725</v>
      </c>
      <c r="G718" s="84" t="b">
        <v>0</v>
      </c>
      <c r="H718" s="84" t="b">
        <v>0</v>
      </c>
      <c r="I718" s="84" t="b">
        <v>0</v>
      </c>
      <c r="J718" s="84" t="b">
        <v>0</v>
      </c>
      <c r="K718" s="84" t="b">
        <v>0</v>
      </c>
      <c r="L718" s="84" t="b">
        <v>0</v>
      </c>
    </row>
    <row r="719" spans="1:12" ht="15">
      <c r="A719" s="84" t="s">
        <v>3453</v>
      </c>
      <c r="B719" s="84" t="s">
        <v>370</v>
      </c>
      <c r="C719" s="84">
        <v>2</v>
      </c>
      <c r="D719" s="118">
        <v>0.006986230093853943</v>
      </c>
      <c r="E719" s="118">
        <v>1.7732987475892314</v>
      </c>
      <c r="F719" s="84" t="s">
        <v>2725</v>
      </c>
      <c r="G719" s="84" t="b">
        <v>0</v>
      </c>
      <c r="H719" s="84" t="b">
        <v>0</v>
      </c>
      <c r="I719" s="84" t="b">
        <v>0</v>
      </c>
      <c r="J719" s="84" t="b">
        <v>0</v>
      </c>
      <c r="K719" s="84" t="b">
        <v>0</v>
      </c>
      <c r="L719" s="84" t="b">
        <v>0</v>
      </c>
    </row>
    <row r="720" spans="1:12" ht="15">
      <c r="A720" s="84" t="s">
        <v>370</v>
      </c>
      <c r="B720" s="84" t="s">
        <v>2882</v>
      </c>
      <c r="C720" s="84">
        <v>2</v>
      </c>
      <c r="D720" s="118">
        <v>0.006986230093853943</v>
      </c>
      <c r="E720" s="118">
        <v>1.375358738917194</v>
      </c>
      <c r="F720" s="84" t="s">
        <v>2725</v>
      </c>
      <c r="G720" s="84" t="b">
        <v>0</v>
      </c>
      <c r="H720" s="84" t="b">
        <v>0</v>
      </c>
      <c r="I720" s="84" t="b">
        <v>0</v>
      </c>
      <c r="J720" s="84" t="b">
        <v>0</v>
      </c>
      <c r="K720" s="84" t="b">
        <v>0</v>
      </c>
      <c r="L720" s="84" t="b">
        <v>0</v>
      </c>
    </row>
    <row r="721" spans="1:12" ht="15">
      <c r="A721" s="84" t="s">
        <v>415</v>
      </c>
      <c r="B721" s="84" t="s">
        <v>414</v>
      </c>
      <c r="C721" s="84">
        <v>2</v>
      </c>
      <c r="D721" s="118">
        <v>0.007579809688991193</v>
      </c>
      <c r="E721" s="118">
        <v>1.3467874862246563</v>
      </c>
      <c r="F721" s="84" t="s">
        <v>2727</v>
      </c>
      <c r="G721" s="84" t="b">
        <v>0</v>
      </c>
      <c r="H721" s="84" t="b">
        <v>0</v>
      </c>
      <c r="I721" s="84" t="b">
        <v>0</v>
      </c>
      <c r="J721" s="84" t="b">
        <v>0</v>
      </c>
      <c r="K721" s="84" t="b">
        <v>0</v>
      </c>
      <c r="L721" s="84" t="b">
        <v>0</v>
      </c>
    </row>
    <row r="722" spans="1:12" ht="15">
      <c r="A722" s="84" t="s">
        <v>3785</v>
      </c>
      <c r="B722" s="84" t="s">
        <v>3471</v>
      </c>
      <c r="C722" s="84">
        <v>2</v>
      </c>
      <c r="D722" s="118">
        <v>0.007579809688991193</v>
      </c>
      <c r="E722" s="118">
        <v>1.6989700043360187</v>
      </c>
      <c r="F722" s="84" t="s">
        <v>2727</v>
      </c>
      <c r="G722" s="84" t="b">
        <v>0</v>
      </c>
      <c r="H722" s="84" t="b">
        <v>0</v>
      </c>
      <c r="I722" s="84" t="b">
        <v>0</v>
      </c>
      <c r="J722" s="84" t="b">
        <v>0</v>
      </c>
      <c r="K722" s="84" t="b">
        <v>0</v>
      </c>
      <c r="L722" s="84" t="b">
        <v>0</v>
      </c>
    </row>
    <row r="723" spans="1:12" ht="15">
      <c r="A723" s="84" t="s">
        <v>3471</v>
      </c>
      <c r="B723" s="84" t="s">
        <v>3786</v>
      </c>
      <c r="C723" s="84">
        <v>2</v>
      </c>
      <c r="D723" s="118">
        <v>0.007579809688991193</v>
      </c>
      <c r="E723" s="118">
        <v>1.6989700043360187</v>
      </c>
      <c r="F723" s="84" t="s">
        <v>2727</v>
      </c>
      <c r="G723" s="84" t="b">
        <v>0</v>
      </c>
      <c r="H723" s="84" t="b">
        <v>0</v>
      </c>
      <c r="I723" s="84" t="b">
        <v>0</v>
      </c>
      <c r="J723" s="84" t="b">
        <v>0</v>
      </c>
      <c r="K723" s="84" t="b">
        <v>0</v>
      </c>
      <c r="L723" s="84" t="b">
        <v>0</v>
      </c>
    </row>
    <row r="724" spans="1:12" ht="15">
      <c r="A724" s="84" t="s">
        <v>3786</v>
      </c>
      <c r="B724" s="84" t="s">
        <v>3787</v>
      </c>
      <c r="C724" s="84">
        <v>2</v>
      </c>
      <c r="D724" s="118">
        <v>0.007579809688991193</v>
      </c>
      <c r="E724" s="118">
        <v>1.6989700043360187</v>
      </c>
      <c r="F724" s="84" t="s">
        <v>2727</v>
      </c>
      <c r="G724" s="84" t="b">
        <v>0</v>
      </c>
      <c r="H724" s="84" t="b">
        <v>0</v>
      </c>
      <c r="I724" s="84" t="b">
        <v>0</v>
      </c>
      <c r="J724" s="84" t="b">
        <v>0</v>
      </c>
      <c r="K724" s="84" t="b">
        <v>0</v>
      </c>
      <c r="L724" s="84" t="b">
        <v>0</v>
      </c>
    </row>
    <row r="725" spans="1:12" ht="15">
      <c r="A725" s="84" t="s">
        <v>3787</v>
      </c>
      <c r="B725" s="84" t="s">
        <v>3609</v>
      </c>
      <c r="C725" s="84">
        <v>2</v>
      </c>
      <c r="D725" s="118">
        <v>0.007579809688991193</v>
      </c>
      <c r="E725" s="118">
        <v>1.6989700043360187</v>
      </c>
      <c r="F725" s="84" t="s">
        <v>2727</v>
      </c>
      <c r="G725" s="84" t="b">
        <v>0</v>
      </c>
      <c r="H725" s="84" t="b">
        <v>0</v>
      </c>
      <c r="I725" s="84" t="b">
        <v>0</v>
      </c>
      <c r="J725" s="84" t="b">
        <v>0</v>
      </c>
      <c r="K725" s="84" t="b">
        <v>0</v>
      </c>
      <c r="L725" s="84" t="b">
        <v>0</v>
      </c>
    </row>
    <row r="726" spans="1:12" ht="15">
      <c r="A726" s="84" t="s">
        <v>3609</v>
      </c>
      <c r="B726" s="84" t="s">
        <v>3788</v>
      </c>
      <c r="C726" s="84">
        <v>2</v>
      </c>
      <c r="D726" s="118">
        <v>0.007579809688991193</v>
      </c>
      <c r="E726" s="118">
        <v>1.6989700043360187</v>
      </c>
      <c r="F726" s="84" t="s">
        <v>2727</v>
      </c>
      <c r="G726" s="84" t="b">
        <v>0</v>
      </c>
      <c r="H726" s="84" t="b">
        <v>0</v>
      </c>
      <c r="I726" s="84" t="b">
        <v>0</v>
      </c>
      <c r="J726" s="84" t="b">
        <v>0</v>
      </c>
      <c r="K726" s="84" t="b">
        <v>0</v>
      </c>
      <c r="L726" s="84" t="b">
        <v>0</v>
      </c>
    </row>
    <row r="727" spans="1:12" ht="15">
      <c r="A727" s="84" t="s">
        <v>3788</v>
      </c>
      <c r="B727" s="84" t="s">
        <v>3474</v>
      </c>
      <c r="C727" s="84">
        <v>2</v>
      </c>
      <c r="D727" s="118">
        <v>0.007579809688991193</v>
      </c>
      <c r="E727" s="118">
        <v>1.6989700043360187</v>
      </c>
      <c r="F727" s="84" t="s">
        <v>2727</v>
      </c>
      <c r="G727" s="84" t="b">
        <v>0</v>
      </c>
      <c r="H727" s="84" t="b">
        <v>0</v>
      </c>
      <c r="I727" s="84" t="b">
        <v>0</v>
      </c>
      <c r="J727" s="84" t="b">
        <v>0</v>
      </c>
      <c r="K727" s="84" t="b">
        <v>0</v>
      </c>
      <c r="L727" s="84" t="b">
        <v>0</v>
      </c>
    </row>
    <row r="728" spans="1:12" ht="15">
      <c r="A728" s="84" t="s">
        <v>3474</v>
      </c>
      <c r="B728" s="84" t="s">
        <v>3606</v>
      </c>
      <c r="C728" s="84">
        <v>2</v>
      </c>
      <c r="D728" s="118">
        <v>0.007579809688991193</v>
      </c>
      <c r="E728" s="118">
        <v>1.6989700043360187</v>
      </c>
      <c r="F728" s="84" t="s">
        <v>2727</v>
      </c>
      <c r="G728" s="84" t="b">
        <v>0</v>
      </c>
      <c r="H728" s="84" t="b">
        <v>0</v>
      </c>
      <c r="I728" s="84" t="b">
        <v>0</v>
      </c>
      <c r="J728" s="84" t="b">
        <v>0</v>
      </c>
      <c r="K728" s="84" t="b">
        <v>0</v>
      </c>
      <c r="L728" s="84" t="b">
        <v>0</v>
      </c>
    </row>
    <row r="729" spans="1:12" ht="15">
      <c r="A729" s="84" t="s">
        <v>3606</v>
      </c>
      <c r="B729" s="84" t="s">
        <v>3789</v>
      </c>
      <c r="C729" s="84">
        <v>2</v>
      </c>
      <c r="D729" s="118">
        <v>0.007579809688991193</v>
      </c>
      <c r="E729" s="118">
        <v>1.6989700043360187</v>
      </c>
      <c r="F729" s="84" t="s">
        <v>2727</v>
      </c>
      <c r="G729" s="84" t="b">
        <v>0</v>
      </c>
      <c r="H729" s="84" t="b">
        <v>0</v>
      </c>
      <c r="I729" s="84" t="b">
        <v>0</v>
      </c>
      <c r="J729" s="84" t="b">
        <v>0</v>
      </c>
      <c r="K729" s="84" t="b">
        <v>0</v>
      </c>
      <c r="L729" s="84" t="b">
        <v>0</v>
      </c>
    </row>
    <row r="730" spans="1:12" ht="15">
      <c r="A730" s="84" t="s">
        <v>3789</v>
      </c>
      <c r="B730" s="84" t="s">
        <v>3790</v>
      </c>
      <c r="C730" s="84">
        <v>2</v>
      </c>
      <c r="D730" s="118">
        <v>0.007579809688991193</v>
      </c>
      <c r="E730" s="118">
        <v>1.6989700043360187</v>
      </c>
      <c r="F730" s="84" t="s">
        <v>2727</v>
      </c>
      <c r="G730" s="84" t="b">
        <v>0</v>
      </c>
      <c r="H730" s="84" t="b">
        <v>0</v>
      </c>
      <c r="I730" s="84" t="b">
        <v>0</v>
      </c>
      <c r="J730" s="84" t="b">
        <v>0</v>
      </c>
      <c r="K730" s="84" t="b">
        <v>0</v>
      </c>
      <c r="L730" s="84" t="b">
        <v>0</v>
      </c>
    </row>
    <row r="731" spans="1:12" ht="15">
      <c r="A731" s="84" t="s">
        <v>3790</v>
      </c>
      <c r="B731" s="84" t="s">
        <v>3531</v>
      </c>
      <c r="C731" s="84">
        <v>2</v>
      </c>
      <c r="D731" s="118">
        <v>0.007579809688991193</v>
      </c>
      <c r="E731" s="118">
        <v>1.3979400086720377</v>
      </c>
      <c r="F731" s="84" t="s">
        <v>2727</v>
      </c>
      <c r="G731" s="84" t="b">
        <v>0</v>
      </c>
      <c r="H731" s="84" t="b">
        <v>0</v>
      </c>
      <c r="I731" s="84" t="b">
        <v>0</v>
      </c>
      <c r="J731" s="84" t="b">
        <v>0</v>
      </c>
      <c r="K731" s="84" t="b">
        <v>0</v>
      </c>
      <c r="L731" s="84" t="b">
        <v>0</v>
      </c>
    </row>
    <row r="732" spans="1:12" ht="15">
      <c r="A732" s="84" t="s">
        <v>3531</v>
      </c>
      <c r="B732" s="84" t="s">
        <v>3791</v>
      </c>
      <c r="C732" s="84">
        <v>2</v>
      </c>
      <c r="D732" s="118">
        <v>0.007579809688991193</v>
      </c>
      <c r="E732" s="118">
        <v>1.3979400086720377</v>
      </c>
      <c r="F732" s="84" t="s">
        <v>2727</v>
      </c>
      <c r="G732" s="84" t="b">
        <v>0</v>
      </c>
      <c r="H732" s="84" t="b">
        <v>0</v>
      </c>
      <c r="I732" s="84" t="b">
        <v>0</v>
      </c>
      <c r="J732" s="84" t="b">
        <v>0</v>
      </c>
      <c r="K732" s="84" t="b">
        <v>0</v>
      </c>
      <c r="L732" s="84" t="b">
        <v>0</v>
      </c>
    </row>
    <row r="733" spans="1:12" ht="15">
      <c r="A733" s="84" t="s">
        <v>3791</v>
      </c>
      <c r="B733" s="84" t="s">
        <v>3531</v>
      </c>
      <c r="C733" s="84">
        <v>2</v>
      </c>
      <c r="D733" s="118">
        <v>0.007579809688991193</v>
      </c>
      <c r="E733" s="118">
        <v>1.3979400086720377</v>
      </c>
      <c r="F733" s="84" t="s">
        <v>2727</v>
      </c>
      <c r="G733" s="84" t="b">
        <v>0</v>
      </c>
      <c r="H733" s="84" t="b">
        <v>0</v>
      </c>
      <c r="I733" s="84" t="b">
        <v>0</v>
      </c>
      <c r="J733" s="84" t="b">
        <v>0</v>
      </c>
      <c r="K733" s="84" t="b">
        <v>0</v>
      </c>
      <c r="L733" s="84" t="b">
        <v>0</v>
      </c>
    </row>
    <row r="734" spans="1:12" ht="15">
      <c r="A734" s="84" t="s">
        <v>3531</v>
      </c>
      <c r="B734" s="84" t="s">
        <v>3792</v>
      </c>
      <c r="C734" s="84">
        <v>2</v>
      </c>
      <c r="D734" s="118">
        <v>0.007579809688991193</v>
      </c>
      <c r="E734" s="118">
        <v>1.3979400086720377</v>
      </c>
      <c r="F734" s="84" t="s">
        <v>2727</v>
      </c>
      <c r="G734" s="84" t="b">
        <v>0</v>
      </c>
      <c r="H734" s="84" t="b">
        <v>0</v>
      </c>
      <c r="I734" s="84" t="b">
        <v>0</v>
      </c>
      <c r="J734" s="84" t="b">
        <v>0</v>
      </c>
      <c r="K734" s="84" t="b">
        <v>0</v>
      </c>
      <c r="L734" s="84" t="b">
        <v>0</v>
      </c>
    </row>
    <row r="735" spans="1:12" ht="15">
      <c r="A735" s="84" t="s">
        <v>3792</v>
      </c>
      <c r="B735" s="84" t="s">
        <v>2876</v>
      </c>
      <c r="C735" s="84">
        <v>2</v>
      </c>
      <c r="D735" s="118">
        <v>0.007579809688991193</v>
      </c>
      <c r="E735" s="118">
        <v>1.5228787452803376</v>
      </c>
      <c r="F735" s="84" t="s">
        <v>2727</v>
      </c>
      <c r="G735" s="84" t="b">
        <v>0</v>
      </c>
      <c r="H735" s="84" t="b">
        <v>0</v>
      </c>
      <c r="I735" s="84" t="b">
        <v>0</v>
      </c>
      <c r="J735" s="84" t="b">
        <v>0</v>
      </c>
      <c r="K735" s="84" t="b">
        <v>0</v>
      </c>
      <c r="L735" s="84" t="b">
        <v>0</v>
      </c>
    </row>
    <row r="736" spans="1:12" ht="15">
      <c r="A736" s="84" t="s">
        <v>2876</v>
      </c>
      <c r="B736" s="84" t="s">
        <v>3793</v>
      </c>
      <c r="C736" s="84">
        <v>2</v>
      </c>
      <c r="D736" s="118">
        <v>0.007579809688991193</v>
      </c>
      <c r="E736" s="118">
        <v>1.5228787452803376</v>
      </c>
      <c r="F736" s="84" t="s">
        <v>2727</v>
      </c>
      <c r="G736" s="84" t="b">
        <v>0</v>
      </c>
      <c r="H736" s="84" t="b">
        <v>0</v>
      </c>
      <c r="I736" s="84" t="b">
        <v>0</v>
      </c>
      <c r="J736" s="84" t="b">
        <v>0</v>
      </c>
      <c r="K736" s="84" t="b">
        <v>0</v>
      </c>
      <c r="L736" s="84" t="b">
        <v>0</v>
      </c>
    </row>
    <row r="737" spans="1:12" ht="15">
      <c r="A737" s="84" t="s">
        <v>3793</v>
      </c>
      <c r="B737" s="84" t="s">
        <v>3488</v>
      </c>
      <c r="C737" s="84">
        <v>2</v>
      </c>
      <c r="D737" s="118">
        <v>0.007579809688991193</v>
      </c>
      <c r="E737" s="118">
        <v>1.6989700043360187</v>
      </c>
      <c r="F737" s="84" t="s">
        <v>2727</v>
      </c>
      <c r="G737" s="84" t="b">
        <v>0</v>
      </c>
      <c r="H737" s="84" t="b">
        <v>0</v>
      </c>
      <c r="I737" s="84" t="b">
        <v>0</v>
      </c>
      <c r="J737" s="84" t="b">
        <v>0</v>
      </c>
      <c r="K737" s="84" t="b">
        <v>0</v>
      </c>
      <c r="L737" s="84" t="b">
        <v>0</v>
      </c>
    </row>
    <row r="738" spans="1:12" ht="15">
      <c r="A738" s="84" t="s">
        <v>304</v>
      </c>
      <c r="B738" s="84" t="s">
        <v>389</v>
      </c>
      <c r="C738" s="84">
        <v>4</v>
      </c>
      <c r="D738" s="118">
        <v>0.0054310178477384235</v>
      </c>
      <c r="E738" s="118">
        <v>1.3604671835158488</v>
      </c>
      <c r="F738" s="84" t="s">
        <v>2728</v>
      </c>
      <c r="G738" s="84" t="b">
        <v>0</v>
      </c>
      <c r="H738" s="84" t="b">
        <v>0</v>
      </c>
      <c r="I738" s="84" t="b">
        <v>0</v>
      </c>
      <c r="J738" s="84" t="b">
        <v>0</v>
      </c>
      <c r="K738" s="84" t="b">
        <v>0</v>
      </c>
      <c r="L738" s="84" t="b">
        <v>0</v>
      </c>
    </row>
    <row r="739" spans="1:12" ht="15">
      <c r="A739" s="84" t="s">
        <v>389</v>
      </c>
      <c r="B739" s="84" t="s">
        <v>332</v>
      </c>
      <c r="C739" s="84">
        <v>3</v>
      </c>
      <c r="D739" s="118">
        <v>0.0061672086920881745</v>
      </c>
      <c r="E739" s="118">
        <v>0.964461674621011</v>
      </c>
      <c r="F739" s="84" t="s">
        <v>2728</v>
      </c>
      <c r="G739" s="84" t="b">
        <v>0</v>
      </c>
      <c r="H739" s="84" t="b">
        <v>0</v>
      </c>
      <c r="I739" s="84" t="b">
        <v>0</v>
      </c>
      <c r="J739" s="84" t="b">
        <v>0</v>
      </c>
      <c r="K739" s="84" t="b">
        <v>0</v>
      </c>
      <c r="L739" s="84" t="b">
        <v>0</v>
      </c>
    </row>
    <row r="740" spans="1:12" ht="15">
      <c r="A740" s="84" t="s">
        <v>332</v>
      </c>
      <c r="B740" s="84" t="s">
        <v>390</v>
      </c>
      <c r="C740" s="84">
        <v>2</v>
      </c>
      <c r="D740" s="118">
        <v>0.006078972562572913</v>
      </c>
      <c r="E740" s="118">
        <v>1.2143391478376109</v>
      </c>
      <c r="F740" s="84" t="s">
        <v>2728</v>
      </c>
      <c r="G740" s="84" t="b">
        <v>0</v>
      </c>
      <c r="H740" s="84" t="b">
        <v>0</v>
      </c>
      <c r="I740" s="84" t="b">
        <v>0</v>
      </c>
      <c r="J740" s="84" t="b">
        <v>0</v>
      </c>
      <c r="K740" s="84" t="b">
        <v>0</v>
      </c>
      <c r="L740" s="84" t="b">
        <v>0</v>
      </c>
    </row>
    <row r="741" spans="1:12" ht="15">
      <c r="A741" s="84" t="s">
        <v>2882</v>
      </c>
      <c r="B741" s="84" t="s">
        <v>3561</v>
      </c>
      <c r="C741" s="84">
        <v>2</v>
      </c>
      <c r="D741" s="118">
        <v>0.006078972562572913</v>
      </c>
      <c r="E741" s="118">
        <v>1.156347200859924</v>
      </c>
      <c r="F741" s="84" t="s">
        <v>2728</v>
      </c>
      <c r="G741" s="84" t="b">
        <v>0</v>
      </c>
      <c r="H741" s="84" t="b">
        <v>0</v>
      </c>
      <c r="I741" s="84" t="b">
        <v>0</v>
      </c>
      <c r="J741" s="84" t="b">
        <v>0</v>
      </c>
      <c r="K741" s="84" t="b">
        <v>0</v>
      </c>
      <c r="L741" s="84" t="b">
        <v>0</v>
      </c>
    </row>
    <row r="742" spans="1:12" ht="15">
      <c r="A742" s="84" t="s">
        <v>3560</v>
      </c>
      <c r="B742" s="84" t="s">
        <v>3457</v>
      </c>
      <c r="C742" s="84">
        <v>2</v>
      </c>
      <c r="D742" s="118">
        <v>0.006078972562572913</v>
      </c>
      <c r="E742" s="118">
        <v>1.934498451243568</v>
      </c>
      <c r="F742" s="84" t="s">
        <v>2728</v>
      </c>
      <c r="G742" s="84" t="b">
        <v>0</v>
      </c>
      <c r="H742" s="84" t="b">
        <v>0</v>
      </c>
      <c r="I742" s="84" t="b">
        <v>0</v>
      </c>
      <c r="J742" s="84" t="b">
        <v>0</v>
      </c>
      <c r="K742" s="84" t="b">
        <v>0</v>
      </c>
      <c r="L742" s="84" t="b">
        <v>0</v>
      </c>
    </row>
    <row r="743" spans="1:12" ht="15">
      <c r="A743" s="84" t="s">
        <v>3457</v>
      </c>
      <c r="B743" s="84" t="s">
        <v>3478</v>
      </c>
      <c r="C743" s="84">
        <v>2</v>
      </c>
      <c r="D743" s="118">
        <v>0.006078972562572913</v>
      </c>
      <c r="E743" s="118">
        <v>1.934498451243568</v>
      </c>
      <c r="F743" s="84" t="s">
        <v>2728</v>
      </c>
      <c r="G743" s="84" t="b">
        <v>0</v>
      </c>
      <c r="H743" s="84" t="b">
        <v>0</v>
      </c>
      <c r="I743" s="84" t="b">
        <v>0</v>
      </c>
      <c r="J743" s="84" t="b">
        <v>0</v>
      </c>
      <c r="K743" s="84" t="b">
        <v>0</v>
      </c>
      <c r="L743" s="84" t="b">
        <v>0</v>
      </c>
    </row>
    <row r="744" spans="1:12" ht="15">
      <c r="A744" s="84" t="s">
        <v>332</v>
      </c>
      <c r="B744" s="84" t="s">
        <v>2882</v>
      </c>
      <c r="C744" s="84">
        <v>2</v>
      </c>
      <c r="D744" s="118">
        <v>0.006078972562572913</v>
      </c>
      <c r="E744" s="118">
        <v>0.7883704155653296</v>
      </c>
      <c r="F744" s="84" t="s">
        <v>2728</v>
      </c>
      <c r="G744" s="84" t="b">
        <v>0</v>
      </c>
      <c r="H744" s="84" t="b">
        <v>0</v>
      </c>
      <c r="I744" s="84" t="b">
        <v>0</v>
      </c>
      <c r="J744" s="84" t="b">
        <v>0</v>
      </c>
      <c r="K744" s="84" t="b">
        <v>0</v>
      </c>
      <c r="L744" s="84" t="b">
        <v>0</v>
      </c>
    </row>
    <row r="745" spans="1:12" ht="15">
      <c r="A745" s="84" t="s">
        <v>2882</v>
      </c>
      <c r="B745" s="84" t="s">
        <v>3446</v>
      </c>
      <c r="C745" s="84">
        <v>2</v>
      </c>
      <c r="D745" s="118">
        <v>0.006078972562572913</v>
      </c>
      <c r="E745" s="118">
        <v>0.6792259461402617</v>
      </c>
      <c r="F745" s="84" t="s">
        <v>2728</v>
      </c>
      <c r="G745" s="84" t="b">
        <v>0</v>
      </c>
      <c r="H745" s="84" t="b">
        <v>0</v>
      </c>
      <c r="I745" s="84" t="b">
        <v>0</v>
      </c>
      <c r="J745" s="84" t="b">
        <v>0</v>
      </c>
      <c r="K745" s="84" t="b">
        <v>0</v>
      </c>
      <c r="L745" s="84" t="b">
        <v>0</v>
      </c>
    </row>
    <row r="746" spans="1:12" ht="15">
      <c r="A746" s="84" t="s">
        <v>389</v>
      </c>
      <c r="B746" s="84" t="s">
        <v>303</v>
      </c>
      <c r="C746" s="84">
        <v>2</v>
      </c>
      <c r="D746" s="118">
        <v>0.006078972562572913</v>
      </c>
      <c r="E746" s="118">
        <v>1.3324384599156054</v>
      </c>
      <c r="F746" s="84" t="s">
        <v>2728</v>
      </c>
      <c r="G746" s="84" t="b">
        <v>0</v>
      </c>
      <c r="H746" s="84" t="b">
        <v>0</v>
      </c>
      <c r="I746" s="84" t="b">
        <v>0</v>
      </c>
      <c r="J746" s="84" t="b">
        <v>0</v>
      </c>
      <c r="K746" s="84" t="b">
        <v>0</v>
      </c>
      <c r="L746" s="84" t="b">
        <v>0</v>
      </c>
    </row>
    <row r="747" spans="1:12" ht="15">
      <c r="A747" s="84" t="s">
        <v>418</v>
      </c>
      <c r="B747" s="84" t="s">
        <v>417</v>
      </c>
      <c r="C747" s="84">
        <v>2</v>
      </c>
      <c r="D747" s="118">
        <v>0</v>
      </c>
      <c r="E747" s="118">
        <v>1.2174839442139063</v>
      </c>
      <c r="F747" s="84" t="s">
        <v>2729</v>
      </c>
      <c r="G747" s="84" t="b">
        <v>0</v>
      </c>
      <c r="H747" s="84" t="b">
        <v>0</v>
      </c>
      <c r="I747" s="84" t="b">
        <v>0</v>
      </c>
      <c r="J747" s="84" t="b">
        <v>0</v>
      </c>
      <c r="K747" s="84" t="b">
        <v>0</v>
      </c>
      <c r="L747" s="84" t="b">
        <v>0</v>
      </c>
    </row>
    <row r="748" spans="1:12" ht="15">
      <c r="A748" s="84" t="s">
        <v>3455</v>
      </c>
      <c r="B748" s="84" t="s">
        <v>3455</v>
      </c>
      <c r="C748" s="84">
        <v>8</v>
      </c>
      <c r="D748" s="118">
        <v>0</v>
      </c>
      <c r="E748" s="118">
        <v>0.5751878449276611</v>
      </c>
      <c r="F748" s="84" t="s">
        <v>2730</v>
      </c>
      <c r="G748" s="84" t="b">
        <v>0</v>
      </c>
      <c r="H748" s="84" t="b">
        <v>0</v>
      </c>
      <c r="I748" s="84" t="b">
        <v>0</v>
      </c>
      <c r="J748" s="84" t="b">
        <v>0</v>
      </c>
      <c r="K748" s="84" t="b">
        <v>0</v>
      </c>
      <c r="L748" s="84" t="b">
        <v>0</v>
      </c>
    </row>
    <row r="749" spans="1:12" ht="15">
      <c r="A749" s="84" t="s">
        <v>3464</v>
      </c>
      <c r="B749" s="84" t="s">
        <v>3464</v>
      </c>
      <c r="C749" s="84">
        <v>4</v>
      </c>
      <c r="D749" s="118">
        <v>0</v>
      </c>
      <c r="E749" s="118">
        <v>0.5259698222574795</v>
      </c>
      <c r="F749" s="84" t="s">
        <v>2730</v>
      </c>
      <c r="G749" s="84" t="b">
        <v>0</v>
      </c>
      <c r="H749" s="84" t="b">
        <v>0</v>
      </c>
      <c r="I749" s="84" t="b">
        <v>0</v>
      </c>
      <c r="J749" s="84" t="b">
        <v>0</v>
      </c>
      <c r="K749" s="84" t="b">
        <v>0</v>
      </c>
      <c r="L749" s="84" t="b">
        <v>0</v>
      </c>
    </row>
    <row r="750" spans="1:12" ht="15">
      <c r="A750" s="84" t="s">
        <v>3464</v>
      </c>
      <c r="B750" s="84" t="s">
        <v>3455</v>
      </c>
      <c r="C750" s="84">
        <v>2</v>
      </c>
      <c r="D750" s="118">
        <v>0</v>
      </c>
      <c r="E750" s="118">
        <v>0.07003786660775509</v>
      </c>
      <c r="F750" s="84" t="s">
        <v>2730</v>
      </c>
      <c r="G750" s="84" t="b">
        <v>0</v>
      </c>
      <c r="H750" s="84" t="b">
        <v>0</v>
      </c>
      <c r="I750" s="84" t="b">
        <v>0</v>
      </c>
      <c r="J750" s="84" t="b">
        <v>0</v>
      </c>
      <c r="K750" s="84" t="b">
        <v>0</v>
      </c>
      <c r="L750" s="84" t="b">
        <v>0</v>
      </c>
    </row>
    <row r="751" spans="1:12" ht="15">
      <c r="A751" s="84" t="s">
        <v>3455</v>
      </c>
      <c r="B751" s="84" t="s">
        <v>3464</v>
      </c>
      <c r="C751" s="84">
        <v>2</v>
      </c>
      <c r="D751" s="118">
        <v>0</v>
      </c>
      <c r="E751" s="118">
        <v>0.12802981358544185</v>
      </c>
      <c r="F751" s="84" t="s">
        <v>2730</v>
      </c>
      <c r="G751" s="84" t="b">
        <v>0</v>
      </c>
      <c r="H751" s="84" t="b">
        <v>0</v>
      </c>
      <c r="I751" s="84" t="b">
        <v>0</v>
      </c>
      <c r="J751" s="84" t="b">
        <v>0</v>
      </c>
      <c r="K751" s="84" t="b">
        <v>0</v>
      </c>
      <c r="L751" s="84" t="b">
        <v>0</v>
      </c>
    </row>
    <row r="752" spans="1:12" ht="15">
      <c r="A752" s="84" t="s">
        <v>3464</v>
      </c>
      <c r="B752" s="84" t="s">
        <v>3581</v>
      </c>
      <c r="C752" s="84">
        <v>2</v>
      </c>
      <c r="D752" s="118">
        <v>0</v>
      </c>
      <c r="E752" s="118">
        <v>0.7690078709437739</v>
      </c>
      <c r="F752" s="84" t="s">
        <v>2730</v>
      </c>
      <c r="G752" s="84" t="b">
        <v>0</v>
      </c>
      <c r="H752" s="84" t="b">
        <v>0</v>
      </c>
      <c r="I752" s="84" t="b">
        <v>0</v>
      </c>
      <c r="J752" s="84" t="b">
        <v>0</v>
      </c>
      <c r="K752" s="84" t="b">
        <v>0</v>
      </c>
      <c r="L752" s="84" t="b">
        <v>0</v>
      </c>
    </row>
    <row r="753" spans="1:12" ht="15">
      <c r="A753" s="84" t="s">
        <v>3581</v>
      </c>
      <c r="B753" s="84" t="s">
        <v>3556</v>
      </c>
      <c r="C753" s="84">
        <v>2</v>
      </c>
      <c r="D753" s="118">
        <v>0</v>
      </c>
      <c r="E753" s="118">
        <v>1.3710678622717363</v>
      </c>
      <c r="F753" s="84" t="s">
        <v>2730</v>
      </c>
      <c r="G753" s="84" t="b">
        <v>0</v>
      </c>
      <c r="H753" s="84" t="b">
        <v>0</v>
      </c>
      <c r="I753" s="84" t="b">
        <v>0</v>
      </c>
      <c r="J753" s="84" t="b">
        <v>0</v>
      </c>
      <c r="K753" s="84" t="b">
        <v>0</v>
      </c>
      <c r="L753" s="84" t="b">
        <v>0</v>
      </c>
    </row>
    <row r="754" spans="1:12" ht="15">
      <c r="A754" s="84" t="s">
        <v>3556</v>
      </c>
      <c r="B754" s="84" t="s">
        <v>3537</v>
      </c>
      <c r="C754" s="84">
        <v>2</v>
      </c>
      <c r="D754" s="118">
        <v>0</v>
      </c>
      <c r="E754" s="118">
        <v>1.3710678622717363</v>
      </c>
      <c r="F754" s="84" t="s">
        <v>2730</v>
      </c>
      <c r="G754" s="84" t="b">
        <v>0</v>
      </c>
      <c r="H754" s="84" t="b">
        <v>0</v>
      </c>
      <c r="I754" s="84" t="b">
        <v>0</v>
      </c>
      <c r="J754" s="84" t="b">
        <v>0</v>
      </c>
      <c r="K754" s="84" t="b">
        <v>0</v>
      </c>
      <c r="L754" s="84" t="b">
        <v>0</v>
      </c>
    </row>
    <row r="755" spans="1:12" ht="15">
      <c r="A755" s="84" t="s">
        <v>3537</v>
      </c>
      <c r="B755" s="84" t="s">
        <v>3712</v>
      </c>
      <c r="C755" s="84">
        <v>2</v>
      </c>
      <c r="D755" s="118">
        <v>0</v>
      </c>
      <c r="E755" s="118">
        <v>1.3710678622717363</v>
      </c>
      <c r="F755" s="84" t="s">
        <v>2730</v>
      </c>
      <c r="G755" s="84" t="b">
        <v>0</v>
      </c>
      <c r="H755" s="84" t="b">
        <v>0</v>
      </c>
      <c r="I755" s="84" t="b">
        <v>0</v>
      </c>
      <c r="J755" s="84" t="b">
        <v>0</v>
      </c>
      <c r="K755" s="84" t="b">
        <v>0</v>
      </c>
      <c r="L755" s="84" t="b">
        <v>0</v>
      </c>
    </row>
    <row r="756" spans="1:12" ht="15">
      <c r="A756" s="84" t="s">
        <v>3712</v>
      </c>
      <c r="B756" s="84" t="s">
        <v>3713</v>
      </c>
      <c r="C756" s="84">
        <v>2</v>
      </c>
      <c r="D756" s="118">
        <v>0</v>
      </c>
      <c r="E756" s="118">
        <v>1.3710678622717363</v>
      </c>
      <c r="F756" s="84" t="s">
        <v>2730</v>
      </c>
      <c r="G756" s="84" t="b">
        <v>0</v>
      </c>
      <c r="H756" s="84" t="b">
        <v>0</v>
      </c>
      <c r="I756" s="84" t="b">
        <v>0</v>
      </c>
      <c r="J756" s="84" t="b">
        <v>0</v>
      </c>
      <c r="K756" s="84" t="b">
        <v>0</v>
      </c>
      <c r="L756" s="84" t="b">
        <v>0</v>
      </c>
    </row>
    <row r="757" spans="1:12" ht="15">
      <c r="A757" s="84" t="s">
        <v>3713</v>
      </c>
      <c r="B757" s="84" t="s">
        <v>3714</v>
      </c>
      <c r="C757" s="84">
        <v>2</v>
      </c>
      <c r="D757" s="118">
        <v>0</v>
      </c>
      <c r="E757" s="118">
        <v>1.3710678622717363</v>
      </c>
      <c r="F757" s="84" t="s">
        <v>2730</v>
      </c>
      <c r="G757" s="84" t="b">
        <v>0</v>
      </c>
      <c r="H757" s="84" t="b">
        <v>0</v>
      </c>
      <c r="I757" s="84" t="b">
        <v>0</v>
      </c>
      <c r="J757" s="84" t="b">
        <v>0</v>
      </c>
      <c r="K757" s="84" t="b">
        <v>0</v>
      </c>
      <c r="L757" s="84" t="b">
        <v>0</v>
      </c>
    </row>
    <row r="758" spans="1:12" ht="15">
      <c r="A758" s="84" t="s">
        <v>3714</v>
      </c>
      <c r="B758" s="84" t="s">
        <v>3715</v>
      </c>
      <c r="C758" s="84">
        <v>2</v>
      </c>
      <c r="D758" s="118">
        <v>0</v>
      </c>
      <c r="E758" s="118">
        <v>1.3710678622717363</v>
      </c>
      <c r="F758" s="84" t="s">
        <v>2730</v>
      </c>
      <c r="G758" s="84" t="b">
        <v>0</v>
      </c>
      <c r="H758" s="84" t="b">
        <v>0</v>
      </c>
      <c r="I758" s="84" t="b">
        <v>0</v>
      </c>
      <c r="J758" s="84" t="b">
        <v>0</v>
      </c>
      <c r="K758" s="84" t="b">
        <v>0</v>
      </c>
      <c r="L758" s="84" t="b">
        <v>0</v>
      </c>
    </row>
    <row r="759" spans="1:12" ht="15">
      <c r="A759" s="84" t="s">
        <v>3715</v>
      </c>
      <c r="B759" s="84" t="s">
        <v>3716</v>
      </c>
      <c r="C759" s="84">
        <v>2</v>
      </c>
      <c r="D759" s="118">
        <v>0</v>
      </c>
      <c r="E759" s="118">
        <v>1.3710678622717363</v>
      </c>
      <c r="F759" s="84" t="s">
        <v>2730</v>
      </c>
      <c r="G759" s="84" t="b">
        <v>0</v>
      </c>
      <c r="H759" s="84" t="b">
        <v>0</v>
      </c>
      <c r="I759" s="84" t="b">
        <v>0</v>
      </c>
      <c r="J759" s="84" t="b">
        <v>0</v>
      </c>
      <c r="K759" s="84" t="b">
        <v>0</v>
      </c>
      <c r="L759" s="84" t="b">
        <v>0</v>
      </c>
    </row>
    <row r="760" spans="1:12" ht="15">
      <c r="A760" s="84" t="s">
        <v>3716</v>
      </c>
      <c r="B760" s="84" t="s">
        <v>3717</v>
      </c>
      <c r="C760" s="84">
        <v>2</v>
      </c>
      <c r="D760" s="118">
        <v>0</v>
      </c>
      <c r="E760" s="118">
        <v>1.3710678622717363</v>
      </c>
      <c r="F760" s="84" t="s">
        <v>2730</v>
      </c>
      <c r="G760" s="84" t="b">
        <v>0</v>
      </c>
      <c r="H760" s="84" t="b">
        <v>0</v>
      </c>
      <c r="I760" s="84" t="b">
        <v>0</v>
      </c>
      <c r="J760" s="84" t="b">
        <v>0</v>
      </c>
      <c r="K760" s="84" t="b">
        <v>0</v>
      </c>
      <c r="L760" s="84" t="b">
        <v>0</v>
      </c>
    </row>
    <row r="761" spans="1:12" ht="15">
      <c r="A761" s="84" t="s">
        <v>3717</v>
      </c>
      <c r="B761" s="84" t="s">
        <v>3445</v>
      </c>
      <c r="C761" s="84">
        <v>2</v>
      </c>
      <c r="D761" s="118">
        <v>0</v>
      </c>
      <c r="E761" s="118">
        <v>1.3710678622717363</v>
      </c>
      <c r="F761" s="84" t="s">
        <v>2730</v>
      </c>
      <c r="G761" s="84" t="b">
        <v>0</v>
      </c>
      <c r="H761" s="84" t="b">
        <v>0</v>
      </c>
      <c r="I761" s="84" t="b">
        <v>0</v>
      </c>
      <c r="J761" s="84" t="b">
        <v>0</v>
      </c>
      <c r="K761" s="84" t="b">
        <v>0</v>
      </c>
      <c r="L761" s="84" t="b">
        <v>0</v>
      </c>
    </row>
    <row r="762" spans="1:12" ht="15">
      <c r="A762" s="84" t="s">
        <v>3481</v>
      </c>
      <c r="B762" s="84" t="s">
        <v>3496</v>
      </c>
      <c r="C762" s="84">
        <v>3</v>
      </c>
      <c r="D762" s="118">
        <v>0</v>
      </c>
      <c r="E762" s="118">
        <v>1.271066772286538</v>
      </c>
      <c r="F762" s="84" t="s">
        <v>2731</v>
      </c>
      <c r="G762" s="84" t="b">
        <v>0</v>
      </c>
      <c r="H762" s="84" t="b">
        <v>0</v>
      </c>
      <c r="I762" s="84" t="b">
        <v>0</v>
      </c>
      <c r="J762" s="84" t="b">
        <v>0</v>
      </c>
      <c r="K762" s="84" t="b">
        <v>0</v>
      </c>
      <c r="L762" s="84" t="b">
        <v>0</v>
      </c>
    </row>
    <row r="763" spans="1:12" ht="15">
      <c r="A763" s="84" t="s">
        <v>3496</v>
      </c>
      <c r="B763" s="84" t="s">
        <v>3482</v>
      </c>
      <c r="C763" s="84">
        <v>3</v>
      </c>
      <c r="D763" s="118">
        <v>0</v>
      </c>
      <c r="E763" s="118">
        <v>1.271066772286538</v>
      </c>
      <c r="F763" s="84" t="s">
        <v>2731</v>
      </c>
      <c r="G763" s="84" t="b">
        <v>0</v>
      </c>
      <c r="H763" s="84" t="b">
        <v>0</v>
      </c>
      <c r="I763" s="84" t="b">
        <v>0</v>
      </c>
      <c r="J763" s="84" t="b">
        <v>0</v>
      </c>
      <c r="K763" s="84" t="b">
        <v>0</v>
      </c>
      <c r="L763" s="84" t="b">
        <v>0</v>
      </c>
    </row>
    <row r="764" spans="1:12" ht="15">
      <c r="A764" s="84" t="s">
        <v>3482</v>
      </c>
      <c r="B764" s="84" t="s">
        <v>3483</v>
      </c>
      <c r="C764" s="84">
        <v>3</v>
      </c>
      <c r="D764" s="118">
        <v>0</v>
      </c>
      <c r="E764" s="118">
        <v>1.271066772286538</v>
      </c>
      <c r="F764" s="84" t="s">
        <v>2731</v>
      </c>
      <c r="G764" s="84" t="b">
        <v>0</v>
      </c>
      <c r="H764" s="84" t="b">
        <v>0</v>
      </c>
      <c r="I764" s="84" t="b">
        <v>0</v>
      </c>
      <c r="J764" s="84" t="b">
        <v>1</v>
      </c>
      <c r="K764" s="84" t="b">
        <v>0</v>
      </c>
      <c r="L764" s="84" t="b">
        <v>0</v>
      </c>
    </row>
    <row r="765" spans="1:12" ht="15">
      <c r="A765" s="84" t="s">
        <v>3483</v>
      </c>
      <c r="B765" s="84" t="s">
        <v>2935</v>
      </c>
      <c r="C765" s="84">
        <v>3</v>
      </c>
      <c r="D765" s="118">
        <v>0</v>
      </c>
      <c r="E765" s="118">
        <v>1.271066772286538</v>
      </c>
      <c r="F765" s="84" t="s">
        <v>2731</v>
      </c>
      <c r="G765" s="84" t="b">
        <v>1</v>
      </c>
      <c r="H765" s="84" t="b">
        <v>0</v>
      </c>
      <c r="I765" s="84" t="b">
        <v>0</v>
      </c>
      <c r="J765" s="84" t="b">
        <v>0</v>
      </c>
      <c r="K765" s="84" t="b">
        <v>0</v>
      </c>
      <c r="L765" s="84" t="b">
        <v>0</v>
      </c>
    </row>
    <row r="766" spans="1:12" ht="15">
      <c r="A766" s="84" t="s">
        <v>2935</v>
      </c>
      <c r="B766" s="84" t="s">
        <v>3539</v>
      </c>
      <c r="C766" s="84">
        <v>3</v>
      </c>
      <c r="D766" s="118">
        <v>0</v>
      </c>
      <c r="E766" s="118">
        <v>1.271066772286538</v>
      </c>
      <c r="F766" s="84" t="s">
        <v>2731</v>
      </c>
      <c r="G766" s="84" t="b">
        <v>0</v>
      </c>
      <c r="H766" s="84" t="b">
        <v>0</v>
      </c>
      <c r="I766" s="84" t="b">
        <v>0</v>
      </c>
      <c r="J766" s="84" t="b">
        <v>0</v>
      </c>
      <c r="K766" s="84" t="b">
        <v>0</v>
      </c>
      <c r="L766" s="84" t="b">
        <v>0</v>
      </c>
    </row>
    <row r="767" spans="1:12" ht="15">
      <c r="A767" s="84" t="s">
        <v>3539</v>
      </c>
      <c r="B767" s="84" t="s">
        <v>3540</v>
      </c>
      <c r="C767" s="84">
        <v>3</v>
      </c>
      <c r="D767" s="118">
        <v>0</v>
      </c>
      <c r="E767" s="118">
        <v>1.271066772286538</v>
      </c>
      <c r="F767" s="84" t="s">
        <v>2731</v>
      </c>
      <c r="G767" s="84" t="b">
        <v>0</v>
      </c>
      <c r="H767" s="84" t="b">
        <v>0</v>
      </c>
      <c r="I767" s="84" t="b">
        <v>0</v>
      </c>
      <c r="J767" s="84" t="b">
        <v>0</v>
      </c>
      <c r="K767" s="84" t="b">
        <v>0</v>
      </c>
      <c r="L767" s="84" t="b">
        <v>0</v>
      </c>
    </row>
    <row r="768" spans="1:12" ht="15">
      <c r="A768" s="84" t="s">
        <v>3540</v>
      </c>
      <c r="B768" s="84" t="s">
        <v>2907</v>
      </c>
      <c r="C768" s="84">
        <v>3</v>
      </c>
      <c r="D768" s="118">
        <v>0</v>
      </c>
      <c r="E768" s="118">
        <v>1.271066772286538</v>
      </c>
      <c r="F768" s="84" t="s">
        <v>2731</v>
      </c>
      <c r="G768" s="84" t="b">
        <v>0</v>
      </c>
      <c r="H768" s="84" t="b">
        <v>0</v>
      </c>
      <c r="I768" s="84" t="b">
        <v>0</v>
      </c>
      <c r="J768" s="84" t="b">
        <v>0</v>
      </c>
      <c r="K768" s="84" t="b">
        <v>0</v>
      </c>
      <c r="L768" s="84" t="b">
        <v>0</v>
      </c>
    </row>
    <row r="769" spans="1:12" ht="15">
      <c r="A769" s="84" t="s">
        <v>2907</v>
      </c>
      <c r="B769" s="84" t="s">
        <v>3497</v>
      </c>
      <c r="C769" s="84">
        <v>3</v>
      </c>
      <c r="D769" s="118">
        <v>0</v>
      </c>
      <c r="E769" s="118">
        <v>1.271066772286538</v>
      </c>
      <c r="F769" s="84" t="s">
        <v>2731</v>
      </c>
      <c r="G769" s="84" t="b">
        <v>0</v>
      </c>
      <c r="H769" s="84" t="b">
        <v>0</v>
      </c>
      <c r="I769" s="84" t="b">
        <v>0</v>
      </c>
      <c r="J769" s="84" t="b">
        <v>0</v>
      </c>
      <c r="K769" s="84" t="b">
        <v>0</v>
      </c>
      <c r="L769" s="84" t="b">
        <v>0</v>
      </c>
    </row>
    <row r="770" spans="1:12" ht="15">
      <c r="A770" s="84" t="s">
        <v>3497</v>
      </c>
      <c r="B770" s="84" t="s">
        <v>3460</v>
      </c>
      <c r="C770" s="84">
        <v>3</v>
      </c>
      <c r="D770" s="118">
        <v>0</v>
      </c>
      <c r="E770" s="118">
        <v>1.271066772286538</v>
      </c>
      <c r="F770" s="84" t="s">
        <v>2731</v>
      </c>
      <c r="G770" s="84" t="b">
        <v>0</v>
      </c>
      <c r="H770" s="84" t="b">
        <v>0</v>
      </c>
      <c r="I770" s="84" t="b">
        <v>0</v>
      </c>
      <c r="J770" s="84" t="b">
        <v>0</v>
      </c>
      <c r="K770" s="84" t="b">
        <v>0</v>
      </c>
      <c r="L770" s="84" t="b">
        <v>0</v>
      </c>
    </row>
    <row r="771" spans="1:12" ht="15">
      <c r="A771" s="84" t="s">
        <v>3460</v>
      </c>
      <c r="B771" s="84" t="s">
        <v>2900</v>
      </c>
      <c r="C771" s="84">
        <v>3</v>
      </c>
      <c r="D771" s="118">
        <v>0</v>
      </c>
      <c r="E771" s="118">
        <v>1.271066772286538</v>
      </c>
      <c r="F771" s="84" t="s">
        <v>2731</v>
      </c>
      <c r="G771" s="84" t="b">
        <v>0</v>
      </c>
      <c r="H771" s="84" t="b">
        <v>0</v>
      </c>
      <c r="I771" s="84" t="b">
        <v>0</v>
      </c>
      <c r="J771" s="84" t="b">
        <v>0</v>
      </c>
      <c r="K771" s="84" t="b">
        <v>0</v>
      </c>
      <c r="L771" s="84" t="b">
        <v>0</v>
      </c>
    </row>
    <row r="772" spans="1:12" ht="15">
      <c r="A772" s="84" t="s">
        <v>2900</v>
      </c>
      <c r="B772" s="84" t="s">
        <v>3461</v>
      </c>
      <c r="C772" s="84">
        <v>3</v>
      </c>
      <c r="D772" s="118">
        <v>0</v>
      </c>
      <c r="E772" s="118">
        <v>1.271066772286538</v>
      </c>
      <c r="F772" s="84" t="s">
        <v>2731</v>
      </c>
      <c r="G772" s="84" t="b">
        <v>0</v>
      </c>
      <c r="H772" s="84" t="b">
        <v>0</v>
      </c>
      <c r="I772" s="84" t="b">
        <v>0</v>
      </c>
      <c r="J772" s="84" t="b">
        <v>0</v>
      </c>
      <c r="K772" s="84" t="b">
        <v>0</v>
      </c>
      <c r="L772" s="84" t="b">
        <v>0</v>
      </c>
    </row>
    <row r="773" spans="1:12" ht="15">
      <c r="A773" s="84" t="s">
        <v>3461</v>
      </c>
      <c r="B773" s="84" t="s">
        <v>3541</v>
      </c>
      <c r="C773" s="84">
        <v>3</v>
      </c>
      <c r="D773" s="118">
        <v>0</v>
      </c>
      <c r="E773" s="118">
        <v>1.271066772286538</v>
      </c>
      <c r="F773" s="84" t="s">
        <v>2731</v>
      </c>
      <c r="G773" s="84" t="b">
        <v>0</v>
      </c>
      <c r="H773" s="84" t="b">
        <v>0</v>
      </c>
      <c r="I773" s="84" t="b">
        <v>0</v>
      </c>
      <c r="J773" s="84" t="b">
        <v>0</v>
      </c>
      <c r="K773" s="84" t="b">
        <v>0</v>
      </c>
      <c r="L773" s="84" t="b">
        <v>0</v>
      </c>
    </row>
    <row r="774" spans="1:12" ht="15">
      <c r="A774" s="84" t="s">
        <v>3541</v>
      </c>
      <c r="B774" s="84" t="s">
        <v>3542</v>
      </c>
      <c r="C774" s="84">
        <v>3</v>
      </c>
      <c r="D774" s="118">
        <v>0</v>
      </c>
      <c r="E774" s="118">
        <v>1.271066772286538</v>
      </c>
      <c r="F774" s="84" t="s">
        <v>2731</v>
      </c>
      <c r="G774" s="84" t="b">
        <v>0</v>
      </c>
      <c r="H774" s="84" t="b">
        <v>0</v>
      </c>
      <c r="I774" s="84" t="b">
        <v>0</v>
      </c>
      <c r="J774" s="84" t="b">
        <v>0</v>
      </c>
      <c r="K774" s="84" t="b">
        <v>0</v>
      </c>
      <c r="L774" s="84" t="b">
        <v>0</v>
      </c>
    </row>
    <row r="775" spans="1:12" ht="15">
      <c r="A775" s="84" t="s">
        <v>3542</v>
      </c>
      <c r="B775" s="84" t="s">
        <v>3484</v>
      </c>
      <c r="C775" s="84">
        <v>3</v>
      </c>
      <c r="D775" s="118">
        <v>0</v>
      </c>
      <c r="E775" s="118">
        <v>1.1461280356782382</v>
      </c>
      <c r="F775" s="84" t="s">
        <v>2731</v>
      </c>
      <c r="G775" s="84" t="b">
        <v>0</v>
      </c>
      <c r="H775" s="84" t="b">
        <v>0</v>
      </c>
      <c r="I775" s="84" t="b">
        <v>0</v>
      </c>
      <c r="J775" s="84" t="b">
        <v>0</v>
      </c>
      <c r="K775" s="84" t="b">
        <v>0</v>
      </c>
      <c r="L775" s="84" t="b">
        <v>0</v>
      </c>
    </row>
    <row r="776" spans="1:12" ht="15">
      <c r="A776" s="84" t="s">
        <v>324</v>
      </c>
      <c r="B776" s="84" t="s">
        <v>3481</v>
      </c>
      <c r="C776" s="84">
        <v>2</v>
      </c>
      <c r="D776" s="118">
        <v>0.005969195222226483</v>
      </c>
      <c r="E776" s="118">
        <v>1.4471580313422192</v>
      </c>
      <c r="F776" s="84" t="s">
        <v>2731</v>
      </c>
      <c r="G776" s="84" t="b">
        <v>0</v>
      </c>
      <c r="H776" s="84" t="b">
        <v>0</v>
      </c>
      <c r="I776" s="84" t="b">
        <v>0</v>
      </c>
      <c r="J776" s="84" t="b">
        <v>0</v>
      </c>
      <c r="K776" s="84" t="b">
        <v>0</v>
      </c>
      <c r="L776" s="84" t="b">
        <v>0</v>
      </c>
    </row>
    <row r="777" spans="1:12" ht="15">
      <c r="A777" s="84" t="s">
        <v>3484</v>
      </c>
      <c r="B777" s="84" t="s">
        <v>3623</v>
      </c>
      <c r="C777" s="84">
        <v>2</v>
      </c>
      <c r="D777" s="118">
        <v>0.005969195222226483</v>
      </c>
      <c r="E777" s="118">
        <v>1.146128035678238</v>
      </c>
      <c r="F777" s="84" t="s">
        <v>2731</v>
      </c>
      <c r="G777" s="84" t="b">
        <v>0</v>
      </c>
      <c r="H777" s="84" t="b">
        <v>0</v>
      </c>
      <c r="I777" s="84" t="b">
        <v>0</v>
      </c>
      <c r="J777" s="84" t="b">
        <v>0</v>
      </c>
      <c r="K777" s="84" t="b">
        <v>0</v>
      </c>
      <c r="L777" s="84" t="b">
        <v>0</v>
      </c>
    </row>
    <row r="778" spans="1:12" ht="15">
      <c r="A778" s="84" t="s">
        <v>3693</v>
      </c>
      <c r="B778" s="84" t="s">
        <v>332</v>
      </c>
      <c r="C778" s="84">
        <v>2</v>
      </c>
      <c r="D778" s="118">
        <v>0</v>
      </c>
      <c r="E778" s="118">
        <v>1.1760912590556813</v>
      </c>
      <c r="F778" s="84" t="s">
        <v>2735</v>
      </c>
      <c r="G778" s="84" t="b">
        <v>0</v>
      </c>
      <c r="H778" s="84" t="b">
        <v>0</v>
      </c>
      <c r="I778" s="84" t="b">
        <v>0</v>
      </c>
      <c r="J778" s="84" t="b">
        <v>0</v>
      </c>
      <c r="K778" s="84" t="b">
        <v>0</v>
      </c>
      <c r="L778" s="84" t="b">
        <v>0</v>
      </c>
    </row>
    <row r="779" spans="1:12" ht="15">
      <c r="A779" s="84" t="s">
        <v>332</v>
      </c>
      <c r="B779" s="84" t="s">
        <v>3459</v>
      </c>
      <c r="C779" s="84">
        <v>2</v>
      </c>
      <c r="D779" s="118">
        <v>0</v>
      </c>
      <c r="E779" s="118">
        <v>1.1760912590556813</v>
      </c>
      <c r="F779" s="84" t="s">
        <v>2735</v>
      </c>
      <c r="G779" s="84" t="b">
        <v>0</v>
      </c>
      <c r="H779" s="84" t="b">
        <v>0</v>
      </c>
      <c r="I779" s="84" t="b">
        <v>0</v>
      </c>
      <c r="J779" s="84" t="b">
        <v>0</v>
      </c>
      <c r="K779" s="84" t="b">
        <v>0</v>
      </c>
      <c r="L779" s="84" t="b">
        <v>0</v>
      </c>
    </row>
    <row r="780" spans="1:12" ht="15">
      <c r="A780" s="84" t="s">
        <v>3459</v>
      </c>
      <c r="B780" s="84" t="s">
        <v>3694</v>
      </c>
      <c r="C780" s="84">
        <v>2</v>
      </c>
      <c r="D780" s="118">
        <v>0</v>
      </c>
      <c r="E780" s="118">
        <v>1.1760912590556813</v>
      </c>
      <c r="F780" s="84" t="s">
        <v>2735</v>
      </c>
      <c r="G780" s="84" t="b">
        <v>0</v>
      </c>
      <c r="H780" s="84" t="b">
        <v>0</v>
      </c>
      <c r="I780" s="84" t="b">
        <v>0</v>
      </c>
      <c r="J780" s="84" t="b">
        <v>0</v>
      </c>
      <c r="K780" s="84" t="b">
        <v>0</v>
      </c>
      <c r="L780" s="84" t="b">
        <v>0</v>
      </c>
    </row>
    <row r="781" spans="1:12" ht="15">
      <c r="A781" s="84" t="s">
        <v>3694</v>
      </c>
      <c r="B781" s="84" t="s">
        <v>3695</v>
      </c>
      <c r="C781" s="84">
        <v>2</v>
      </c>
      <c r="D781" s="118">
        <v>0</v>
      </c>
      <c r="E781" s="118">
        <v>1.1760912590556813</v>
      </c>
      <c r="F781" s="84" t="s">
        <v>2735</v>
      </c>
      <c r="G781" s="84" t="b">
        <v>0</v>
      </c>
      <c r="H781" s="84" t="b">
        <v>0</v>
      </c>
      <c r="I781" s="84" t="b">
        <v>0</v>
      </c>
      <c r="J781" s="84" t="b">
        <v>0</v>
      </c>
      <c r="K781" s="84" t="b">
        <v>0</v>
      </c>
      <c r="L781" s="84" t="b">
        <v>0</v>
      </c>
    </row>
    <row r="782" spans="1:12" ht="15">
      <c r="A782" s="84" t="s">
        <v>3695</v>
      </c>
      <c r="B782" s="84" t="s">
        <v>3696</v>
      </c>
      <c r="C782" s="84">
        <v>2</v>
      </c>
      <c r="D782" s="118">
        <v>0</v>
      </c>
      <c r="E782" s="118">
        <v>1.1760912590556813</v>
      </c>
      <c r="F782" s="84" t="s">
        <v>2735</v>
      </c>
      <c r="G782" s="84" t="b">
        <v>0</v>
      </c>
      <c r="H782" s="84" t="b">
        <v>0</v>
      </c>
      <c r="I782" s="84" t="b">
        <v>0</v>
      </c>
      <c r="J782" s="84" t="b">
        <v>0</v>
      </c>
      <c r="K782" s="84" t="b">
        <v>0</v>
      </c>
      <c r="L782" s="84" t="b">
        <v>0</v>
      </c>
    </row>
    <row r="783" spans="1:12" ht="15">
      <c r="A783" s="84" t="s">
        <v>3696</v>
      </c>
      <c r="B783" s="84" t="s">
        <v>3697</v>
      </c>
      <c r="C783" s="84">
        <v>2</v>
      </c>
      <c r="D783" s="118">
        <v>0</v>
      </c>
      <c r="E783" s="118">
        <v>1.1760912590556813</v>
      </c>
      <c r="F783" s="84" t="s">
        <v>2735</v>
      </c>
      <c r="G783" s="84" t="b">
        <v>0</v>
      </c>
      <c r="H783" s="84" t="b">
        <v>0</v>
      </c>
      <c r="I783" s="84" t="b">
        <v>0</v>
      </c>
      <c r="J783" s="84" t="b">
        <v>0</v>
      </c>
      <c r="K783" s="84" t="b">
        <v>0</v>
      </c>
      <c r="L783" s="84" t="b">
        <v>0</v>
      </c>
    </row>
    <row r="784" spans="1:12" ht="15">
      <c r="A784" s="84" t="s">
        <v>3697</v>
      </c>
      <c r="B784" s="84" t="s">
        <v>3579</v>
      </c>
      <c r="C784" s="84">
        <v>2</v>
      </c>
      <c r="D784" s="118">
        <v>0</v>
      </c>
      <c r="E784" s="118">
        <v>1.1760912590556813</v>
      </c>
      <c r="F784" s="84" t="s">
        <v>2735</v>
      </c>
      <c r="G784" s="84" t="b">
        <v>0</v>
      </c>
      <c r="H784" s="84" t="b">
        <v>0</v>
      </c>
      <c r="I784" s="84" t="b">
        <v>0</v>
      </c>
      <c r="J784" s="84" t="b">
        <v>0</v>
      </c>
      <c r="K784" s="84" t="b">
        <v>0</v>
      </c>
      <c r="L784" s="84" t="b">
        <v>0</v>
      </c>
    </row>
    <row r="785" spans="1:12" ht="15">
      <c r="A785" s="84" t="s">
        <v>3579</v>
      </c>
      <c r="B785" s="84" t="s">
        <v>3698</v>
      </c>
      <c r="C785" s="84">
        <v>2</v>
      </c>
      <c r="D785" s="118">
        <v>0</v>
      </c>
      <c r="E785" s="118">
        <v>1.1760912590556813</v>
      </c>
      <c r="F785" s="84" t="s">
        <v>2735</v>
      </c>
      <c r="G785" s="84" t="b">
        <v>0</v>
      </c>
      <c r="H785" s="84" t="b">
        <v>0</v>
      </c>
      <c r="I785" s="84" t="b">
        <v>0</v>
      </c>
      <c r="J785" s="84" t="b">
        <v>0</v>
      </c>
      <c r="K785" s="84" t="b">
        <v>0</v>
      </c>
      <c r="L785" s="84" t="b">
        <v>0</v>
      </c>
    </row>
    <row r="786" spans="1:12" ht="15">
      <c r="A786" s="84" t="s">
        <v>3698</v>
      </c>
      <c r="B786" s="84" t="s">
        <v>3699</v>
      </c>
      <c r="C786" s="84">
        <v>2</v>
      </c>
      <c r="D786" s="118">
        <v>0</v>
      </c>
      <c r="E786" s="118">
        <v>1.1760912590556813</v>
      </c>
      <c r="F786" s="84" t="s">
        <v>2735</v>
      </c>
      <c r="G786" s="84" t="b">
        <v>0</v>
      </c>
      <c r="H786" s="84" t="b">
        <v>0</v>
      </c>
      <c r="I786" s="84" t="b">
        <v>0</v>
      </c>
      <c r="J786" s="84" t="b">
        <v>0</v>
      </c>
      <c r="K786" s="84" t="b">
        <v>0</v>
      </c>
      <c r="L786" s="84" t="b">
        <v>0</v>
      </c>
    </row>
    <row r="787" spans="1:12" ht="15">
      <c r="A787" s="84" t="s">
        <v>3699</v>
      </c>
      <c r="B787" s="84" t="s">
        <v>3700</v>
      </c>
      <c r="C787" s="84">
        <v>2</v>
      </c>
      <c r="D787" s="118">
        <v>0</v>
      </c>
      <c r="E787" s="118">
        <v>1.1760912590556813</v>
      </c>
      <c r="F787" s="84" t="s">
        <v>2735</v>
      </c>
      <c r="G787" s="84" t="b">
        <v>0</v>
      </c>
      <c r="H787" s="84" t="b">
        <v>0</v>
      </c>
      <c r="I787" s="84" t="b">
        <v>0</v>
      </c>
      <c r="J787" s="84" t="b">
        <v>0</v>
      </c>
      <c r="K787" s="84" t="b">
        <v>0</v>
      </c>
      <c r="L787" s="84" t="b">
        <v>0</v>
      </c>
    </row>
    <row r="788" spans="1:12" ht="15">
      <c r="A788" s="84" t="s">
        <v>3700</v>
      </c>
      <c r="B788" s="84" t="s">
        <v>2927</v>
      </c>
      <c r="C788" s="84">
        <v>2</v>
      </c>
      <c r="D788" s="118">
        <v>0</v>
      </c>
      <c r="E788" s="118">
        <v>1.1760912590556813</v>
      </c>
      <c r="F788" s="84" t="s">
        <v>2735</v>
      </c>
      <c r="G788" s="84" t="b">
        <v>0</v>
      </c>
      <c r="H788" s="84" t="b">
        <v>0</v>
      </c>
      <c r="I788" s="84" t="b">
        <v>0</v>
      </c>
      <c r="J788" s="84" t="b">
        <v>0</v>
      </c>
      <c r="K788" s="84" t="b">
        <v>0</v>
      </c>
      <c r="L788" s="84" t="b">
        <v>0</v>
      </c>
    </row>
    <row r="789" spans="1:12" ht="15">
      <c r="A789" s="84" t="s">
        <v>2927</v>
      </c>
      <c r="B789" s="84" t="s">
        <v>3473</v>
      </c>
      <c r="C789" s="84">
        <v>2</v>
      </c>
      <c r="D789" s="118">
        <v>0</v>
      </c>
      <c r="E789" s="118">
        <v>1.1760912590556813</v>
      </c>
      <c r="F789" s="84" t="s">
        <v>2735</v>
      </c>
      <c r="G789" s="84" t="b">
        <v>0</v>
      </c>
      <c r="H789" s="84" t="b">
        <v>0</v>
      </c>
      <c r="I789" s="84" t="b">
        <v>0</v>
      </c>
      <c r="J789" s="84" t="b">
        <v>0</v>
      </c>
      <c r="K789" s="84" t="b">
        <v>0</v>
      </c>
      <c r="L789" s="84" t="b">
        <v>0</v>
      </c>
    </row>
    <row r="790" spans="1:12" ht="15">
      <c r="A790" s="84" t="s">
        <v>3473</v>
      </c>
      <c r="B790" s="84" t="s">
        <v>371</v>
      </c>
      <c r="C790" s="84">
        <v>2</v>
      </c>
      <c r="D790" s="118">
        <v>0</v>
      </c>
      <c r="E790" s="118">
        <v>1.1760912590556813</v>
      </c>
      <c r="F790" s="84" t="s">
        <v>2735</v>
      </c>
      <c r="G790" s="84" t="b">
        <v>0</v>
      </c>
      <c r="H790" s="84" t="b">
        <v>0</v>
      </c>
      <c r="I790" s="84" t="b">
        <v>0</v>
      </c>
      <c r="J790" s="84" t="b">
        <v>0</v>
      </c>
      <c r="K790" s="84" t="b">
        <v>0</v>
      </c>
      <c r="L790" s="84" t="b">
        <v>0</v>
      </c>
    </row>
    <row r="791" spans="1:12" ht="15">
      <c r="A791" s="84" t="s">
        <v>371</v>
      </c>
      <c r="B791" s="84" t="s">
        <v>3701</v>
      </c>
      <c r="C791" s="84">
        <v>2</v>
      </c>
      <c r="D791" s="118">
        <v>0</v>
      </c>
      <c r="E791" s="118">
        <v>1.1760912590556813</v>
      </c>
      <c r="F791" s="84" t="s">
        <v>2735</v>
      </c>
      <c r="G791" s="84" t="b">
        <v>0</v>
      </c>
      <c r="H791" s="84" t="b">
        <v>0</v>
      </c>
      <c r="I791" s="84" t="b">
        <v>0</v>
      </c>
      <c r="J791" s="84" t="b">
        <v>0</v>
      </c>
      <c r="K791" s="84" t="b">
        <v>0</v>
      </c>
      <c r="L79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3832</v>
      </c>
      <c r="B2" s="122" t="s">
        <v>3833</v>
      </c>
      <c r="C2" s="119" t="s">
        <v>3834</v>
      </c>
    </row>
    <row r="3" spans="1:3" ht="15">
      <c r="A3" s="121" t="s">
        <v>2717</v>
      </c>
      <c r="B3" s="121" t="s">
        <v>2717</v>
      </c>
      <c r="C3" s="34">
        <v>84</v>
      </c>
    </row>
    <row r="4" spans="1:3" ht="15">
      <c r="A4" s="121" t="s">
        <v>2717</v>
      </c>
      <c r="B4" s="121" t="s">
        <v>2719</v>
      </c>
      <c r="C4" s="34">
        <v>35</v>
      </c>
    </row>
    <row r="5" spans="1:3" ht="15">
      <c r="A5" s="121" t="s">
        <v>2717</v>
      </c>
      <c r="B5" s="121" t="s">
        <v>2720</v>
      </c>
      <c r="C5" s="34">
        <v>31</v>
      </c>
    </row>
    <row r="6" spans="1:3" ht="15">
      <c r="A6" s="121" t="s">
        <v>2717</v>
      </c>
      <c r="B6" s="121" t="s">
        <v>2722</v>
      </c>
      <c r="C6" s="34">
        <v>8</v>
      </c>
    </row>
    <row r="7" spans="1:3" ht="15">
      <c r="A7" s="121" t="s">
        <v>2717</v>
      </c>
      <c r="B7" s="121" t="s">
        <v>2723</v>
      </c>
      <c r="C7" s="34">
        <v>7</v>
      </c>
    </row>
    <row r="8" spans="1:3" ht="15">
      <c r="A8" s="121" t="s">
        <v>2718</v>
      </c>
      <c r="B8" s="121" t="s">
        <v>2718</v>
      </c>
      <c r="C8" s="34">
        <v>41</v>
      </c>
    </row>
    <row r="9" spans="1:3" ht="15">
      <c r="A9" s="121" t="s">
        <v>2718</v>
      </c>
      <c r="B9" s="121" t="s">
        <v>2720</v>
      </c>
      <c r="C9" s="34">
        <v>6</v>
      </c>
    </row>
    <row r="10" spans="1:3" ht="15">
      <c r="A10" s="121" t="s">
        <v>2719</v>
      </c>
      <c r="B10" s="121" t="s">
        <v>2717</v>
      </c>
      <c r="C10" s="34">
        <v>21</v>
      </c>
    </row>
    <row r="11" spans="1:3" ht="15">
      <c r="A11" s="121" t="s">
        <v>2719</v>
      </c>
      <c r="B11" s="121" t="s">
        <v>2719</v>
      </c>
      <c r="C11" s="34">
        <v>46</v>
      </c>
    </row>
    <row r="12" spans="1:3" ht="15">
      <c r="A12" s="121" t="s">
        <v>2719</v>
      </c>
      <c r="B12" s="121" t="s">
        <v>2720</v>
      </c>
      <c r="C12" s="34">
        <v>21</v>
      </c>
    </row>
    <row r="13" spans="1:3" ht="15">
      <c r="A13" s="121" t="s">
        <v>2719</v>
      </c>
      <c r="B13" s="121" t="s">
        <v>2722</v>
      </c>
      <c r="C13" s="34">
        <v>11</v>
      </c>
    </row>
    <row r="14" spans="1:3" ht="15">
      <c r="A14" s="121" t="s">
        <v>2719</v>
      </c>
      <c r="B14" s="121" t="s">
        <v>2723</v>
      </c>
      <c r="C14" s="34">
        <v>14</v>
      </c>
    </row>
    <row r="15" spans="1:3" ht="15">
      <c r="A15" s="121" t="s">
        <v>2720</v>
      </c>
      <c r="B15" s="121" t="s">
        <v>2720</v>
      </c>
      <c r="C15" s="34">
        <v>38</v>
      </c>
    </row>
    <row r="16" spans="1:3" ht="15">
      <c r="A16" s="121" t="s">
        <v>2721</v>
      </c>
      <c r="B16" s="121" t="s">
        <v>2721</v>
      </c>
      <c r="C16" s="34">
        <v>17</v>
      </c>
    </row>
    <row r="17" spans="1:3" ht="15">
      <c r="A17" s="121" t="s">
        <v>2722</v>
      </c>
      <c r="B17" s="121" t="s">
        <v>2720</v>
      </c>
      <c r="C17" s="34">
        <v>12</v>
      </c>
    </row>
    <row r="18" spans="1:3" ht="15">
      <c r="A18" s="121" t="s">
        <v>2722</v>
      </c>
      <c r="B18" s="121" t="s">
        <v>2722</v>
      </c>
      <c r="C18" s="34">
        <v>26</v>
      </c>
    </row>
    <row r="19" spans="1:3" ht="15">
      <c r="A19" s="121" t="s">
        <v>2723</v>
      </c>
      <c r="B19" s="121" t="s">
        <v>2720</v>
      </c>
      <c r="C19" s="34">
        <v>8</v>
      </c>
    </row>
    <row r="20" spans="1:3" ht="15">
      <c r="A20" s="121" t="s">
        <v>2723</v>
      </c>
      <c r="B20" s="121" t="s">
        <v>2723</v>
      </c>
      <c r="C20" s="34">
        <v>22</v>
      </c>
    </row>
    <row r="21" spans="1:3" ht="15">
      <c r="A21" s="121" t="s">
        <v>2724</v>
      </c>
      <c r="B21" s="121" t="s">
        <v>2724</v>
      </c>
      <c r="C21" s="34">
        <v>7</v>
      </c>
    </row>
    <row r="22" spans="1:3" ht="15">
      <c r="A22" s="121" t="s">
        <v>2725</v>
      </c>
      <c r="B22" s="121" t="s">
        <v>2720</v>
      </c>
      <c r="C22" s="34">
        <v>3</v>
      </c>
    </row>
    <row r="23" spans="1:3" ht="15">
      <c r="A23" s="121" t="s">
        <v>2725</v>
      </c>
      <c r="B23" s="121" t="s">
        <v>2725</v>
      </c>
      <c r="C23" s="34">
        <v>9</v>
      </c>
    </row>
    <row r="24" spans="1:3" ht="15">
      <c r="A24" s="121" t="s">
        <v>2726</v>
      </c>
      <c r="B24" s="121" t="s">
        <v>2726</v>
      </c>
      <c r="C24" s="34">
        <v>8</v>
      </c>
    </row>
    <row r="25" spans="1:3" ht="15">
      <c r="A25" s="121" t="s">
        <v>2727</v>
      </c>
      <c r="B25" s="121" t="s">
        <v>2727</v>
      </c>
      <c r="C25" s="34">
        <v>11</v>
      </c>
    </row>
    <row r="26" spans="1:3" ht="15">
      <c r="A26" s="121" t="s">
        <v>2728</v>
      </c>
      <c r="B26" s="121" t="s">
        <v>2720</v>
      </c>
      <c r="C26" s="34">
        <v>4</v>
      </c>
    </row>
    <row r="27" spans="1:3" ht="15">
      <c r="A27" s="121" t="s">
        <v>2728</v>
      </c>
      <c r="B27" s="121" t="s">
        <v>2728</v>
      </c>
      <c r="C27" s="34">
        <v>17</v>
      </c>
    </row>
    <row r="28" spans="1:3" ht="15">
      <c r="A28" s="121" t="s">
        <v>2729</v>
      </c>
      <c r="B28" s="121" t="s">
        <v>2729</v>
      </c>
      <c r="C28" s="34">
        <v>6</v>
      </c>
    </row>
    <row r="29" spans="1:3" ht="15">
      <c r="A29" s="121" t="s">
        <v>2730</v>
      </c>
      <c r="B29" s="121" t="s">
        <v>2730</v>
      </c>
      <c r="C29" s="34">
        <v>3</v>
      </c>
    </row>
    <row r="30" spans="1:3" ht="15">
      <c r="A30" s="121" t="s">
        <v>2731</v>
      </c>
      <c r="B30" s="121" t="s">
        <v>2731</v>
      </c>
      <c r="C30" s="34">
        <v>3</v>
      </c>
    </row>
    <row r="31" spans="1:3" ht="15">
      <c r="A31" s="121" t="s">
        <v>2732</v>
      </c>
      <c r="B31" s="121" t="s">
        <v>2732</v>
      </c>
      <c r="C31" s="34">
        <v>2</v>
      </c>
    </row>
    <row r="32" spans="1:3" ht="15">
      <c r="A32" s="121" t="s">
        <v>2733</v>
      </c>
      <c r="B32" s="121" t="s">
        <v>2733</v>
      </c>
      <c r="C32" s="34">
        <v>2</v>
      </c>
    </row>
    <row r="33" spans="1:3" ht="15">
      <c r="A33" s="121" t="s">
        <v>2734</v>
      </c>
      <c r="B33" s="121" t="s">
        <v>2734</v>
      </c>
      <c r="C33" s="34">
        <v>2</v>
      </c>
    </row>
    <row r="34" spans="1:3" ht="15">
      <c r="A34" s="121" t="s">
        <v>2735</v>
      </c>
      <c r="B34" s="121" t="s">
        <v>2735</v>
      </c>
      <c r="C34" s="34">
        <v>3</v>
      </c>
    </row>
    <row r="35" spans="1:3" ht="15">
      <c r="A35" s="121" t="s">
        <v>2736</v>
      </c>
      <c r="B35" s="121" t="s">
        <v>2736</v>
      </c>
      <c r="C35" s="34">
        <v>2</v>
      </c>
    </row>
    <row r="36" spans="1:3" ht="15">
      <c r="A36" s="121" t="s">
        <v>2737</v>
      </c>
      <c r="B36" s="121" t="s">
        <v>2737</v>
      </c>
      <c r="C36" s="34">
        <v>2</v>
      </c>
    </row>
    <row r="37" spans="1:3" ht="15">
      <c r="A37" s="121" t="s">
        <v>2738</v>
      </c>
      <c r="B37" s="121" t="s">
        <v>2738</v>
      </c>
      <c r="C37" s="34">
        <v>2</v>
      </c>
    </row>
    <row r="38" spans="1:3" ht="15">
      <c r="A38" s="121" t="s">
        <v>2739</v>
      </c>
      <c r="B38" s="121" t="s">
        <v>2739</v>
      </c>
      <c r="C38" s="34">
        <v>1</v>
      </c>
    </row>
    <row r="39" spans="1:3" ht="15">
      <c r="A39" s="121" t="s">
        <v>2740</v>
      </c>
      <c r="B39" s="121" t="s">
        <v>2740</v>
      </c>
      <c r="C39" s="34">
        <v>1</v>
      </c>
    </row>
    <row r="40" spans="1:3" ht="15">
      <c r="A40" s="121" t="s">
        <v>2741</v>
      </c>
      <c r="B40" s="121" t="s">
        <v>2741</v>
      </c>
      <c r="C40" s="34">
        <v>1</v>
      </c>
    </row>
    <row r="41" spans="1:3" ht="15">
      <c r="A41" s="121" t="s">
        <v>2742</v>
      </c>
      <c r="B41" s="121" t="s">
        <v>2742</v>
      </c>
      <c r="C41" s="34">
        <v>1</v>
      </c>
    </row>
    <row r="42" spans="1:3" ht="15">
      <c r="A42" s="121" t="s">
        <v>2743</v>
      </c>
      <c r="B42" s="121" t="s">
        <v>2743</v>
      </c>
      <c r="C42" s="34">
        <v>2</v>
      </c>
    </row>
    <row r="43" spans="1:3" ht="15">
      <c r="A43" s="121" t="s">
        <v>2744</v>
      </c>
      <c r="B43" s="121" t="s">
        <v>2744</v>
      </c>
      <c r="C43" s="34">
        <v>1</v>
      </c>
    </row>
    <row r="44" spans="1:3" ht="15">
      <c r="A44" s="121" t="s">
        <v>2745</v>
      </c>
      <c r="B44" s="121" t="s">
        <v>2745</v>
      </c>
      <c r="C44" s="34">
        <v>1</v>
      </c>
    </row>
    <row r="45" spans="1:3" ht="15">
      <c r="A45" s="121" t="s">
        <v>2746</v>
      </c>
      <c r="B45" s="121" t="s">
        <v>2746</v>
      </c>
      <c r="C45" s="34">
        <v>1</v>
      </c>
    </row>
    <row r="46" spans="1:3" ht="15">
      <c r="A46" s="121" t="s">
        <v>2747</v>
      </c>
      <c r="B46" s="121" t="s">
        <v>2747</v>
      </c>
      <c r="C46" s="34">
        <v>2</v>
      </c>
    </row>
    <row r="47" spans="1:3" ht="15">
      <c r="A47" s="121" t="s">
        <v>2748</v>
      </c>
      <c r="B47" s="121" t="s">
        <v>2748</v>
      </c>
      <c r="C47" s="34">
        <v>1</v>
      </c>
    </row>
    <row r="48" spans="1:3" ht="15">
      <c r="A48" s="121" t="s">
        <v>2749</v>
      </c>
      <c r="B48" s="121" t="s">
        <v>2749</v>
      </c>
      <c r="C48"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3849</v>
      </c>
      <c r="B1" s="13" t="s">
        <v>17</v>
      </c>
    </row>
    <row r="2" spans="1:2" ht="15">
      <c r="A2" s="78" t="s">
        <v>3850</v>
      </c>
      <c r="B2" s="78" t="s">
        <v>3856</v>
      </c>
    </row>
    <row r="3" spans="1:2" ht="15">
      <c r="A3" s="78" t="s">
        <v>3851</v>
      </c>
      <c r="B3" s="78" t="s">
        <v>3857</v>
      </c>
    </row>
    <row r="4" spans="1:2" ht="15">
      <c r="A4" s="78" t="s">
        <v>3852</v>
      </c>
      <c r="B4" s="78" t="s">
        <v>3858</v>
      </c>
    </row>
    <row r="5" spans="1:2" ht="15">
      <c r="A5" s="78" t="s">
        <v>3853</v>
      </c>
      <c r="B5" s="78" t="s">
        <v>3859</v>
      </c>
    </row>
    <row r="6" spans="1:2" ht="15">
      <c r="A6" s="78" t="s">
        <v>3854</v>
      </c>
      <c r="B6" s="78" t="s">
        <v>3860</v>
      </c>
    </row>
    <row r="7" spans="1:2" ht="15">
      <c r="A7" s="78" t="s">
        <v>3855</v>
      </c>
      <c r="B7" s="78" t="s">
        <v>3857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2716</v>
      </c>
      <c r="BB2" s="13" t="s">
        <v>2763</v>
      </c>
      <c r="BC2" s="13" t="s">
        <v>2764</v>
      </c>
      <c r="BD2" s="119" t="s">
        <v>3821</v>
      </c>
      <c r="BE2" s="119" t="s">
        <v>3822</v>
      </c>
      <c r="BF2" s="119" t="s">
        <v>3823</v>
      </c>
      <c r="BG2" s="119" t="s">
        <v>3824</v>
      </c>
      <c r="BH2" s="119" t="s">
        <v>3825</v>
      </c>
      <c r="BI2" s="119" t="s">
        <v>3826</v>
      </c>
      <c r="BJ2" s="119" t="s">
        <v>3827</v>
      </c>
      <c r="BK2" s="119" t="s">
        <v>3828</v>
      </c>
      <c r="BL2" s="119" t="s">
        <v>3829</v>
      </c>
    </row>
    <row r="3" spans="1:64" ht="15" customHeight="1">
      <c r="A3" s="64" t="s">
        <v>212</v>
      </c>
      <c r="B3" s="64" t="s">
        <v>332</v>
      </c>
      <c r="C3" s="65"/>
      <c r="D3" s="66"/>
      <c r="E3" s="67"/>
      <c r="F3" s="68"/>
      <c r="G3" s="65"/>
      <c r="H3" s="69"/>
      <c r="I3" s="70"/>
      <c r="J3" s="70"/>
      <c r="K3" s="34" t="s">
        <v>65</v>
      </c>
      <c r="L3" s="71">
        <v>3</v>
      </c>
      <c r="M3" s="71"/>
      <c r="N3" s="72"/>
      <c r="O3" s="78" t="s">
        <v>419</v>
      </c>
      <c r="P3" s="80">
        <v>43733.637719907405</v>
      </c>
      <c r="Q3" s="78" t="s">
        <v>421</v>
      </c>
      <c r="R3" s="78"/>
      <c r="S3" s="78"/>
      <c r="T3" s="78" t="s">
        <v>619</v>
      </c>
      <c r="U3" s="78"/>
      <c r="V3" s="83" t="s">
        <v>671</v>
      </c>
      <c r="W3" s="80">
        <v>43733.637719907405</v>
      </c>
      <c r="X3" s="83" t="s">
        <v>778</v>
      </c>
      <c r="Y3" s="78"/>
      <c r="Z3" s="78"/>
      <c r="AA3" s="84" t="s">
        <v>954</v>
      </c>
      <c r="AB3" s="78"/>
      <c r="AC3" s="78" t="b">
        <v>0</v>
      </c>
      <c r="AD3" s="78">
        <v>0</v>
      </c>
      <c r="AE3" s="84" t="s">
        <v>1166</v>
      </c>
      <c r="AF3" s="78" t="b">
        <v>0</v>
      </c>
      <c r="AG3" s="78" t="s">
        <v>1216</v>
      </c>
      <c r="AH3" s="78"/>
      <c r="AI3" s="84" t="s">
        <v>1166</v>
      </c>
      <c r="AJ3" s="78" t="b">
        <v>0</v>
      </c>
      <c r="AK3" s="78">
        <v>0</v>
      </c>
      <c r="AL3" s="84" t="s">
        <v>1166</v>
      </c>
      <c r="AM3" s="78" t="s">
        <v>1232</v>
      </c>
      <c r="AN3" s="78" t="b">
        <v>0</v>
      </c>
      <c r="AO3" s="84" t="s">
        <v>954</v>
      </c>
      <c r="AP3" s="78" t="s">
        <v>176</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v>0</v>
      </c>
      <c r="BE3" s="49">
        <v>0</v>
      </c>
      <c r="BF3" s="48">
        <v>0</v>
      </c>
      <c r="BG3" s="49">
        <v>0</v>
      </c>
      <c r="BH3" s="48">
        <v>0</v>
      </c>
      <c r="BI3" s="49">
        <v>0</v>
      </c>
      <c r="BJ3" s="48">
        <v>28</v>
      </c>
      <c r="BK3" s="49">
        <v>100</v>
      </c>
      <c r="BL3" s="48">
        <v>28</v>
      </c>
    </row>
    <row r="4" spans="1:64" ht="15" customHeight="1">
      <c r="A4" s="64" t="s">
        <v>213</v>
      </c>
      <c r="B4" s="64" t="s">
        <v>333</v>
      </c>
      <c r="C4" s="65"/>
      <c r="D4" s="66"/>
      <c r="E4" s="67"/>
      <c r="F4" s="68"/>
      <c r="G4" s="65"/>
      <c r="H4" s="69"/>
      <c r="I4" s="70"/>
      <c r="J4" s="70"/>
      <c r="K4" s="34" t="s">
        <v>65</v>
      </c>
      <c r="L4" s="77">
        <v>4</v>
      </c>
      <c r="M4" s="77"/>
      <c r="N4" s="72"/>
      <c r="O4" s="79" t="s">
        <v>419</v>
      </c>
      <c r="P4" s="81">
        <v>43733.123715277776</v>
      </c>
      <c r="Q4" s="79" t="s">
        <v>422</v>
      </c>
      <c r="R4" s="79"/>
      <c r="S4" s="79"/>
      <c r="T4" s="79"/>
      <c r="U4" s="82" t="s">
        <v>649</v>
      </c>
      <c r="V4" s="82" t="s">
        <v>649</v>
      </c>
      <c r="W4" s="81">
        <v>43733.123715277776</v>
      </c>
      <c r="X4" s="82" t="s">
        <v>779</v>
      </c>
      <c r="Y4" s="79"/>
      <c r="Z4" s="79"/>
      <c r="AA4" s="85" t="s">
        <v>955</v>
      </c>
      <c r="AB4" s="85" t="s">
        <v>1130</v>
      </c>
      <c r="AC4" s="79" t="b">
        <v>0</v>
      </c>
      <c r="AD4" s="79">
        <v>5</v>
      </c>
      <c r="AE4" s="85" t="s">
        <v>1167</v>
      </c>
      <c r="AF4" s="79" t="b">
        <v>0</v>
      </c>
      <c r="AG4" s="79" t="s">
        <v>1216</v>
      </c>
      <c r="AH4" s="79"/>
      <c r="AI4" s="85" t="s">
        <v>1166</v>
      </c>
      <c r="AJ4" s="79" t="b">
        <v>0</v>
      </c>
      <c r="AK4" s="79">
        <v>0</v>
      </c>
      <c r="AL4" s="85" t="s">
        <v>1166</v>
      </c>
      <c r="AM4" s="79" t="s">
        <v>1232</v>
      </c>
      <c r="AN4" s="79" t="b">
        <v>0</v>
      </c>
      <c r="AO4" s="85" t="s">
        <v>1130</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333</v>
      </c>
      <c r="C5" s="65"/>
      <c r="D5" s="66"/>
      <c r="E5" s="67"/>
      <c r="F5" s="68"/>
      <c r="G5" s="65"/>
      <c r="H5" s="69"/>
      <c r="I5" s="70"/>
      <c r="J5" s="70"/>
      <c r="K5" s="34" t="s">
        <v>65</v>
      </c>
      <c r="L5" s="77">
        <v>5</v>
      </c>
      <c r="M5" s="77"/>
      <c r="N5" s="72"/>
      <c r="O5" s="79" t="s">
        <v>419</v>
      </c>
      <c r="P5" s="81">
        <v>43733.65969907407</v>
      </c>
      <c r="Q5" s="79" t="s">
        <v>423</v>
      </c>
      <c r="R5" s="82" t="s">
        <v>570</v>
      </c>
      <c r="S5" s="79" t="s">
        <v>602</v>
      </c>
      <c r="T5" s="79"/>
      <c r="U5" s="79"/>
      <c r="V5" s="82" t="s">
        <v>672</v>
      </c>
      <c r="W5" s="81">
        <v>43733.65969907407</v>
      </c>
      <c r="X5" s="82" t="s">
        <v>780</v>
      </c>
      <c r="Y5" s="79"/>
      <c r="Z5" s="79"/>
      <c r="AA5" s="85" t="s">
        <v>956</v>
      </c>
      <c r="AB5" s="85" t="s">
        <v>955</v>
      </c>
      <c r="AC5" s="79" t="b">
        <v>0</v>
      </c>
      <c r="AD5" s="79">
        <v>3</v>
      </c>
      <c r="AE5" s="85" t="s">
        <v>1168</v>
      </c>
      <c r="AF5" s="79" t="b">
        <v>0</v>
      </c>
      <c r="AG5" s="79" t="s">
        <v>1216</v>
      </c>
      <c r="AH5" s="79"/>
      <c r="AI5" s="85" t="s">
        <v>1166</v>
      </c>
      <c r="AJ5" s="79" t="b">
        <v>0</v>
      </c>
      <c r="AK5" s="79">
        <v>0</v>
      </c>
      <c r="AL5" s="85" t="s">
        <v>1166</v>
      </c>
      <c r="AM5" s="79" t="s">
        <v>1232</v>
      </c>
      <c r="AN5" s="79" t="b">
        <v>0</v>
      </c>
      <c r="AO5" s="85" t="s">
        <v>955</v>
      </c>
      <c r="AP5" s="79" t="s">
        <v>176</v>
      </c>
      <c r="AQ5" s="79">
        <v>0</v>
      </c>
      <c r="AR5" s="79">
        <v>0</v>
      </c>
      <c r="AS5" s="79"/>
      <c r="AT5" s="79"/>
      <c r="AU5" s="79"/>
      <c r="AV5" s="79"/>
      <c r="AW5" s="79"/>
      <c r="AX5" s="79"/>
      <c r="AY5" s="79"/>
      <c r="AZ5" s="79"/>
      <c r="BA5">
        <v>2</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214</v>
      </c>
      <c r="B6" s="64" t="s">
        <v>333</v>
      </c>
      <c r="C6" s="65"/>
      <c r="D6" s="66"/>
      <c r="E6" s="67"/>
      <c r="F6" s="68"/>
      <c r="G6" s="65"/>
      <c r="H6" s="69"/>
      <c r="I6" s="70"/>
      <c r="J6" s="70"/>
      <c r="K6" s="34" t="s">
        <v>65</v>
      </c>
      <c r="L6" s="77">
        <v>6</v>
      </c>
      <c r="M6" s="77"/>
      <c r="N6" s="72"/>
      <c r="O6" s="79" t="s">
        <v>419</v>
      </c>
      <c r="P6" s="81">
        <v>43733.66216435185</v>
      </c>
      <c r="Q6" s="79" t="s">
        <v>424</v>
      </c>
      <c r="R6" s="82" t="s">
        <v>571</v>
      </c>
      <c r="S6" s="79" t="s">
        <v>603</v>
      </c>
      <c r="T6" s="79"/>
      <c r="U6" s="82" t="s">
        <v>650</v>
      </c>
      <c r="V6" s="82" t="s">
        <v>650</v>
      </c>
      <c r="W6" s="81">
        <v>43733.66216435185</v>
      </c>
      <c r="X6" s="82" t="s">
        <v>781</v>
      </c>
      <c r="Y6" s="79"/>
      <c r="Z6" s="79"/>
      <c r="AA6" s="85" t="s">
        <v>957</v>
      </c>
      <c r="AB6" s="85" t="s">
        <v>955</v>
      </c>
      <c r="AC6" s="79" t="b">
        <v>0</v>
      </c>
      <c r="AD6" s="79">
        <v>3</v>
      </c>
      <c r="AE6" s="85" t="s">
        <v>1168</v>
      </c>
      <c r="AF6" s="79" t="b">
        <v>0</v>
      </c>
      <c r="AG6" s="79" t="s">
        <v>1216</v>
      </c>
      <c r="AH6" s="79"/>
      <c r="AI6" s="85" t="s">
        <v>1166</v>
      </c>
      <c r="AJ6" s="79" t="b">
        <v>0</v>
      </c>
      <c r="AK6" s="79">
        <v>0</v>
      </c>
      <c r="AL6" s="85" t="s">
        <v>1166</v>
      </c>
      <c r="AM6" s="79" t="s">
        <v>1232</v>
      </c>
      <c r="AN6" s="79" t="b">
        <v>0</v>
      </c>
      <c r="AO6" s="85" t="s">
        <v>955</v>
      </c>
      <c r="AP6" s="79" t="s">
        <v>176</v>
      </c>
      <c r="AQ6" s="79">
        <v>0</v>
      </c>
      <c r="AR6" s="79">
        <v>0</v>
      </c>
      <c r="AS6" s="79"/>
      <c r="AT6" s="79"/>
      <c r="AU6" s="79"/>
      <c r="AV6" s="79"/>
      <c r="AW6" s="79"/>
      <c r="AX6" s="79"/>
      <c r="AY6" s="79"/>
      <c r="AZ6" s="79"/>
      <c r="BA6">
        <v>2</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215</v>
      </c>
      <c r="B7" s="64" t="s">
        <v>232</v>
      </c>
      <c r="C7" s="65"/>
      <c r="D7" s="66"/>
      <c r="E7" s="67"/>
      <c r="F7" s="68"/>
      <c r="G7" s="65"/>
      <c r="H7" s="69"/>
      <c r="I7" s="70"/>
      <c r="J7" s="70"/>
      <c r="K7" s="34" t="s">
        <v>65</v>
      </c>
      <c r="L7" s="77">
        <v>16</v>
      </c>
      <c r="M7" s="77"/>
      <c r="N7" s="72"/>
      <c r="O7" s="79" t="s">
        <v>419</v>
      </c>
      <c r="P7" s="81">
        <v>43733.78707175926</v>
      </c>
      <c r="Q7" s="79" t="s">
        <v>425</v>
      </c>
      <c r="R7" s="79"/>
      <c r="S7" s="79"/>
      <c r="T7" s="79"/>
      <c r="U7" s="79"/>
      <c r="V7" s="82" t="s">
        <v>673</v>
      </c>
      <c r="W7" s="81">
        <v>43733.78707175926</v>
      </c>
      <c r="X7" s="82" t="s">
        <v>782</v>
      </c>
      <c r="Y7" s="79"/>
      <c r="Z7" s="79"/>
      <c r="AA7" s="85" t="s">
        <v>958</v>
      </c>
      <c r="AB7" s="79"/>
      <c r="AC7" s="79" t="b">
        <v>0</v>
      </c>
      <c r="AD7" s="79">
        <v>0</v>
      </c>
      <c r="AE7" s="85" t="s">
        <v>1166</v>
      </c>
      <c r="AF7" s="79" t="b">
        <v>0</v>
      </c>
      <c r="AG7" s="79" t="s">
        <v>1216</v>
      </c>
      <c r="AH7" s="79"/>
      <c r="AI7" s="85" t="s">
        <v>1166</v>
      </c>
      <c r="AJ7" s="79" t="b">
        <v>0</v>
      </c>
      <c r="AK7" s="79">
        <v>1</v>
      </c>
      <c r="AL7" s="85" t="s">
        <v>1110</v>
      </c>
      <c r="AM7" s="79" t="s">
        <v>1233</v>
      </c>
      <c r="AN7" s="79" t="b">
        <v>0</v>
      </c>
      <c r="AO7" s="85" t="s">
        <v>1110</v>
      </c>
      <c r="AP7" s="79" t="s">
        <v>176</v>
      </c>
      <c r="AQ7" s="79">
        <v>0</v>
      </c>
      <c r="AR7" s="79">
        <v>0</v>
      </c>
      <c r="AS7" s="79"/>
      <c r="AT7" s="79"/>
      <c r="AU7" s="79"/>
      <c r="AV7" s="79"/>
      <c r="AW7" s="79"/>
      <c r="AX7" s="79"/>
      <c r="AY7" s="79"/>
      <c r="AZ7" s="79"/>
      <c r="BA7">
        <v>1</v>
      </c>
      <c r="BB7" s="78" t="str">
        <f>REPLACE(INDEX(GroupVertices[Group],MATCH(Edges25[[#This Row],[Vertex 1]],GroupVertices[Vertex],0)),1,1,"")</f>
        <v>7</v>
      </c>
      <c r="BC7" s="78" t="str">
        <f>REPLACE(INDEX(GroupVertices[Group],MATCH(Edges25[[#This Row],[Vertex 2]],GroupVertices[Vertex],0)),1,1,"")</f>
        <v>7</v>
      </c>
      <c r="BD7" s="48">
        <v>2</v>
      </c>
      <c r="BE7" s="49">
        <v>9.090909090909092</v>
      </c>
      <c r="BF7" s="48">
        <v>0</v>
      </c>
      <c r="BG7" s="49">
        <v>0</v>
      </c>
      <c r="BH7" s="48">
        <v>0</v>
      </c>
      <c r="BI7" s="49">
        <v>0</v>
      </c>
      <c r="BJ7" s="48">
        <v>20</v>
      </c>
      <c r="BK7" s="49">
        <v>90.9090909090909</v>
      </c>
      <c r="BL7" s="48">
        <v>22</v>
      </c>
    </row>
    <row r="8" spans="1:64" ht="15">
      <c r="A8" s="64" t="s">
        <v>216</v>
      </c>
      <c r="B8" s="64" t="s">
        <v>335</v>
      </c>
      <c r="C8" s="65"/>
      <c r="D8" s="66"/>
      <c r="E8" s="67"/>
      <c r="F8" s="68"/>
      <c r="G8" s="65"/>
      <c r="H8" s="69"/>
      <c r="I8" s="70"/>
      <c r="J8" s="70"/>
      <c r="K8" s="34" t="s">
        <v>65</v>
      </c>
      <c r="L8" s="77">
        <v>17</v>
      </c>
      <c r="M8" s="77"/>
      <c r="N8" s="72"/>
      <c r="O8" s="79" t="s">
        <v>419</v>
      </c>
      <c r="P8" s="81">
        <v>43733.83210648148</v>
      </c>
      <c r="Q8" s="79" t="s">
        <v>426</v>
      </c>
      <c r="R8" s="82" t="s">
        <v>572</v>
      </c>
      <c r="S8" s="79" t="s">
        <v>604</v>
      </c>
      <c r="T8" s="79" t="s">
        <v>620</v>
      </c>
      <c r="U8" s="79"/>
      <c r="V8" s="82" t="s">
        <v>674</v>
      </c>
      <c r="W8" s="81">
        <v>43733.83210648148</v>
      </c>
      <c r="X8" s="82" t="s">
        <v>783</v>
      </c>
      <c r="Y8" s="79"/>
      <c r="Z8" s="79"/>
      <c r="AA8" s="85" t="s">
        <v>959</v>
      </c>
      <c r="AB8" s="79"/>
      <c r="AC8" s="79" t="b">
        <v>0</v>
      </c>
      <c r="AD8" s="79">
        <v>7</v>
      </c>
      <c r="AE8" s="85" t="s">
        <v>1166</v>
      </c>
      <c r="AF8" s="79" t="b">
        <v>1</v>
      </c>
      <c r="AG8" s="79" t="s">
        <v>1216</v>
      </c>
      <c r="AH8" s="79"/>
      <c r="AI8" s="85" t="s">
        <v>1228</v>
      </c>
      <c r="AJ8" s="79" t="b">
        <v>0</v>
      </c>
      <c r="AK8" s="79">
        <v>0</v>
      </c>
      <c r="AL8" s="85" t="s">
        <v>1166</v>
      </c>
      <c r="AM8" s="79" t="s">
        <v>1234</v>
      </c>
      <c r="AN8" s="79" t="b">
        <v>0</v>
      </c>
      <c r="AO8" s="85" t="s">
        <v>959</v>
      </c>
      <c r="AP8" s="79" t="s">
        <v>176</v>
      </c>
      <c r="AQ8" s="79">
        <v>0</v>
      </c>
      <c r="AR8" s="79">
        <v>0</v>
      </c>
      <c r="AS8" s="79"/>
      <c r="AT8" s="79"/>
      <c r="AU8" s="79"/>
      <c r="AV8" s="79"/>
      <c r="AW8" s="79"/>
      <c r="AX8" s="79"/>
      <c r="AY8" s="79"/>
      <c r="AZ8" s="79"/>
      <c r="BA8">
        <v>1</v>
      </c>
      <c r="BB8" s="78" t="str">
        <f>REPLACE(INDEX(GroupVertices[Group],MATCH(Edges25[[#This Row],[Vertex 1]],GroupVertices[Vertex],0)),1,1,"")</f>
        <v>22</v>
      </c>
      <c r="BC8" s="78" t="str">
        <f>REPLACE(INDEX(GroupVertices[Group],MATCH(Edges25[[#This Row],[Vertex 2]],GroupVertices[Vertex],0)),1,1,"")</f>
        <v>22</v>
      </c>
      <c r="BD8" s="48"/>
      <c r="BE8" s="49"/>
      <c r="BF8" s="48"/>
      <c r="BG8" s="49"/>
      <c r="BH8" s="48"/>
      <c r="BI8" s="49"/>
      <c r="BJ8" s="48"/>
      <c r="BK8" s="49"/>
      <c r="BL8" s="48"/>
    </row>
    <row r="9" spans="1:64" ht="15">
      <c r="A9" s="64" t="s">
        <v>217</v>
      </c>
      <c r="B9" s="64" t="s">
        <v>332</v>
      </c>
      <c r="C9" s="65"/>
      <c r="D9" s="66"/>
      <c r="E9" s="67"/>
      <c r="F9" s="68"/>
      <c r="G9" s="65"/>
      <c r="H9" s="69"/>
      <c r="I9" s="70"/>
      <c r="J9" s="70"/>
      <c r="K9" s="34" t="s">
        <v>65</v>
      </c>
      <c r="L9" s="77">
        <v>19</v>
      </c>
      <c r="M9" s="77"/>
      <c r="N9" s="72"/>
      <c r="O9" s="79" t="s">
        <v>419</v>
      </c>
      <c r="P9" s="81">
        <v>43733.84452546296</v>
      </c>
      <c r="Q9" s="79" t="s">
        <v>427</v>
      </c>
      <c r="R9" s="79"/>
      <c r="S9" s="79"/>
      <c r="T9" s="79"/>
      <c r="U9" s="79"/>
      <c r="V9" s="82" t="s">
        <v>675</v>
      </c>
      <c r="W9" s="81">
        <v>43733.84452546296</v>
      </c>
      <c r="X9" s="82" t="s">
        <v>784</v>
      </c>
      <c r="Y9" s="79"/>
      <c r="Z9" s="79"/>
      <c r="AA9" s="85" t="s">
        <v>960</v>
      </c>
      <c r="AB9" s="85" t="s">
        <v>1110</v>
      </c>
      <c r="AC9" s="79" t="b">
        <v>0</v>
      </c>
      <c r="AD9" s="79">
        <v>1</v>
      </c>
      <c r="AE9" s="85" t="s">
        <v>1169</v>
      </c>
      <c r="AF9" s="79" t="b">
        <v>0</v>
      </c>
      <c r="AG9" s="79" t="s">
        <v>1216</v>
      </c>
      <c r="AH9" s="79"/>
      <c r="AI9" s="85" t="s">
        <v>1166</v>
      </c>
      <c r="AJ9" s="79" t="b">
        <v>0</v>
      </c>
      <c r="AK9" s="79">
        <v>0</v>
      </c>
      <c r="AL9" s="85" t="s">
        <v>1166</v>
      </c>
      <c r="AM9" s="79" t="s">
        <v>1234</v>
      </c>
      <c r="AN9" s="79" t="b">
        <v>0</v>
      </c>
      <c r="AO9" s="85" t="s">
        <v>1110</v>
      </c>
      <c r="AP9" s="79" t="s">
        <v>176</v>
      </c>
      <c r="AQ9" s="79">
        <v>0</v>
      </c>
      <c r="AR9" s="79">
        <v>0</v>
      </c>
      <c r="AS9" s="79"/>
      <c r="AT9" s="79"/>
      <c r="AU9" s="79"/>
      <c r="AV9" s="79"/>
      <c r="AW9" s="79"/>
      <c r="AX9" s="79"/>
      <c r="AY9" s="79"/>
      <c r="AZ9" s="79"/>
      <c r="BA9">
        <v>1</v>
      </c>
      <c r="BB9" s="78" t="str">
        <f>REPLACE(INDEX(GroupVertices[Group],MATCH(Edges25[[#This Row],[Vertex 1]],GroupVertices[Vertex],0)),1,1,"")</f>
        <v>7</v>
      </c>
      <c r="BC9" s="78" t="str">
        <f>REPLACE(INDEX(GroupVertices[Group],MATCH(Edges25[[#This Row],[Vertex 2]],GroupVertices[Vertex],0)),1,1,"")</f>
        <v>4</v>
      </c>
      <c r="BD9" s="48"/>
      <c r="BE9" s="49"/>
      <c r="BF9" s="48"/>
      <c r="BG9" s="49"/>
      <c r="BH9" s="48"/>
      <c r="BI9" s="49"/>
      <c r="BJ9" s="48"/>
      <c r="BK9" s="49"/>
      <c r="BL9" s="48"/>
    </row>
    <row r="10" spans="1:64" ht="15">
      <c r="A10" s="64" t="s">
        <v>218</v>
      </c>
      <c r="B10" s="64" t="s">
        <v>337</v>
      </c>
      <c r="C10" s="65"/>
      <c r="D10" s="66"/>
      <c r="E10" s="67"/>
      <c r="F10" s="68"/>
      <c r="G10" s="65"/>
      <c r="H10" s="69"/>
      <c r="I10" s="70"/>
      <c r="J10" s="70"/>
      <c r="K10" s="34" t="s">
        <v>65</v>
      </c>
      <c r="L10" s="77">
        <v>21</v>
      </c>
      <c r="M10" s="77"/>
      <c r="N10" s="72"/>
      <c r="O10" s="79" t="s">
        <v>419</v>
      </c>
      <c r="P10" s="81">
        <v>43734.00131944445</v>
      </c>
      <c r="Q10" s="79" t="s">
        <v>428</v>
      </c>
      <c r="R10" s="79"/>
      <c r="S10" s="79"/>
      <c r="T10" s="79"/>
      <c r="U10" s="79"/>
      <c r="V10" s="82" t="s">
        <v>676</v>
      </c>
      <c r="W10" s="81">
        <v>43734.00131944445</v>
      </c>
      <c r="X10" s="82" t="s">
        <v>785</v>
      </c>
      <c r="Y10" s="79"/>
      <c r="Z10" s="79"/>
      <c r="AA10" s="85" t="s">
        <v>961</v>
      </c>
      <c r="AB10" s="85" t="s">
        <v>1131</v>
      </c>
      <c r="AC10" s="79" t="b">
        <v>0</v>
      </c>
      <c r="AD10" s="79">
        <v>0</v>
      </c>
      <c r="AE10" s="85" t="s">
        <v>1170</v>
      </c>
      <c r="AF10" s="79" t="b">
        <v>0</v>
      </c>
      <c r="AG10" s="79" t="s">
        <v>1217</v>
      </c>
      <c r="AH10" s="79"/>
      <c r="AI10" s="85" t="s">
        <v>1166</v>
      </c>
      <c r="AJ10" s="79" t="b">
        <v>0</v>
      </c>
      <c r="AK10" s="79">
        <v>0</v>
      </c>
      <c r="AL10" s="85" t="s">
        <v>1166</v>
      </c>
      <c r="AM10" s="79" t="s">
        <v>1233</v>
      </c>
      <c r="AN10" s="79" t="b">
        <v>0</v>
      </c>
      <c r="AO10" s="85" t="s">
        <v>1131</v>
      </c>
      <c r="AP10" s="79" t="s">
        <v>176</v>
      </c>
      <c r="AQ10" s="79">
        <v>0</v>
      </c>
      <c r="AR10" s="79">
        <v>0</v>
      </c>
      <c r="AS10" s="79"/>
      <c r="AT10" s="79"/>
      <c r="AU10" s="79"/>
      <c r="AV10" s="79"/>
      <c r="AW10" s="79"/>
      <c r="AX10" s="79"/>
      <c r="AY10" s="79"/>
      <c r="AZ10" s="79"/>
      <c r="BA10">
        <v>1</v>
      </c>
      <c r="BB10" s="78" t="str">
        <f>REPLACE(INDEX(GroupVertices[Group],MATCH(Edges25[[#This Row],[Vertex 1]],GroupVertices[Vertex],0)),1,1,"")</f>
        <v>21</v>
      </c>
      <c r="BC10" s="78" t="str">
        <f>REPLACE(INDEX(GroupVertices[Group],MATCH(Edges25[[#This Row],[Vertex 2]],GroupVertices[Vertex],0)),1,1,"")</f>
        <v>21</v>
      </c>
      <c r="BD10" s="48"/>
      <c r="BE10" s="49"/>
      <c r="BF10" s="48"/>
      <c r="BG10" s="49"/>
      <c r="BH10" s="48"/>
      <c r="BI10" s="49"/>
      <c r="BJ10" s="48"/>
      <c r="BK10" s="49"/>
      <c r="BL10" s="48"/>
    </row>
    <row r="11" spans="1:64" ht="15">
      <c r="A11" s="64" t="s">
        <v>219</v>
      </c>
      <c r="B11" s="64" t="s">
        <v>339</v>
      </c>
      <c r="C11" s="65"/>
      <c r="D11" s="66"/>
      <c r="E11" s="67"/>
      <c r="F11" s="68"/>
      <c r="G11" s="65"/>
      <c r="H11" s="69"/>
      <c r="I11" s="70"/>
      <c r="J11" s="70"/>
      <c r="K11" s="34" t="s">
        <v>65</v>
      </c>
      <c r="L11" s="77">
        <v>23</v>
      </c>
      <c r="M11" s="77"/>
      <c r="N11" s="72"/>
      <c r="O11" s="79" t="s">
        <v>420</v>
      </c>
      <c r="P11" s="81">
        <v>43734.0691087963</v>
      </c>
      <c r="Q11" s="79" t="s">
        <v>429</v>
      </c>
      <c r="R11" s="79"/>
      <c r="S11" s="79"/>
      <c r="T11" s="79"/>
      <c r="U11" s="79"/>
      <c r="V11" s="82" t="s">
        <v>677</v>
      </c>
      <c r="W11" s="81">
        <v>43734.0691087963</v>
      </c>
      <c r="X11" s="82" t="s">
        <v>786</v>
      </c>
      <c r="Y11" s="79"/>
      <c r="Z11" s="79"/>
      <c r="AA11" s="85" t="s">
        <v>962</v>
      </c>
      <c r="AB11" s="85" t="s">
        <v>1132</v>
      </c>
      <c r="AC11" s="79" t="b">
        <v>0</v>
      </c>
      <c r="AD11" s="79">
        <v>1</v>
      </c>
      <c r="AE11" s="85" t="s">
        <v>1171</v>
      </c>
      <c r="AF11" s="79" t="b">
        <v>0</v>
      </c>
      <c r="AG11" s="79" t="s">
        <v>1216</v>
      </c>
      <c r="AH11" s="79"/>
      <c r="AI11" s="85" t="s">
        <v>1166</v>
      </c>
      <c r="AJ11" s="79" t="b">
        <v>0</v>
      </c>
      <c r="AK11" s="79">
        <v>0</v>
      </c>
      <c r="AL11" s="85" t="s">
        <v>1166</v>
      </c>
      <c r="AM11" s="79" t="s">
        <v>1232</v>
      </c>
      <c r="AN11" s="79" t="b">
        <v>0</v>
      </c>
      <c r="AO11" s="85" t="s">
        <v>1132</v>
      </c>
      <c r="AP11" s="79" t="s">
        <v>176</v>
      </c>
      <c r="AQ11" s="79">
        <v>0</v>
      </c>
      <c r="AR11" s="79">
        <v>0</v>
      </c>
      <c r="AS11" s="79"/>
      <c r="AT11" s="79"/>
      <c r="AU11" s="79"/>
      <c r="AV11" s="79"/>
      <c r="AW11" s="79"/>
      <c r="AX11" s="79"/>
      <c r="AY11" s="79"/>
      <c r="AZ11" s="79"/>
      <c r="BA11">
        <v>1</v>
      </c>
      <c r="BB11" s="78" t="str">
        <f>REPLACE(INDEX(GroupVertices[Group],MATCH(Edges25[[#This Row],[Vertex 1]],GroupVertices[Vertex],0)),1,1,"")</f>
        <v>33</v>
      </c>
      <c r="BC11" s="78" t="str">
        <f>REPLACE(INDEX(GroupVertices[Group],MATCH(Edges25[[#This Row],[Vertex 2]],GroupVertices[Vertex],0)),1,1,"")</f>
        <v>33</v>
      </c>
      <c r="BD11" s="48">
        <v>0</v>
      </c>
      <c r="BE11" s="49">
        <v>0</v>
      </c>
      <c r="BF11" s="48">
        <v>0</v>
      </c>
      <c r="BG11" s="49">
        <v>0</v>
      </c>
      <c r="BH11" s="48">
        <v>0</v>
      </c>
      <c r="BI11" s="49">
        <v>0</v>
      </c>
      <c r="BJ11" s="48">
        <v>42</v>
      </c>
      <c r="BK11" s="49">
        <v>100</v>
      </c>
      <c r="BL11" s="48">
        <v>42</v>
      </c>
    </row>
    <row r="12" spans="1:64" ht="15">
      <c r="A12" s="64" t="s">
        <v>220</v>
      </c>
      <c r="B12" s="64" t="s">
        <v>220</v>
      </c>
      <c r="C12" s="65"/>
      <c r="D12" s="66"/>
      <c r="E12" s="67"/>
      <c r="F12" s="68"/>
      <c r="G12" s="65"/>
      <c r="H12" s="69"/>
      <c r="I12" s="70"/>
      <c r="J12" s="70"/>
      <c r="K12" s="34" t="s">
        <v>65</v>
      </c>
      <c r="L12" s="77">
        <v>24</v>
      </c>
      <c r="M12" s="77"/>
      <c r="N12" s="72"/>
      <c r="O12" s="79" t="s">
        <v>176</v>
      </c>
      <c r="P12" s="81">
        <v>43734.28896990741</v>
      </c>
      <c r="Q12" s="79" t="s">
        <v>430</v>
      </c>
      <c r="R12" s="82" t="s">
        <v>573</v>
      </c>
      <c r="S12" s="79" t="s">
        <v>605</v>
      </c>
      <c r="T12" s="79"/>
      <c r="U12" s="79"/>
      <c r="V12" s="82" t="s">
        <v>678</v>
      </c>
      <c r="W12" s="81">
        <v>43734.28896990741</v>
      </c>
      <c r="X12" s="82" t="s">
        <v>787</v>
      </c>
      <c r="Y12" s="79"/>
      <c r="Z12" s="79"/>
      <c r="AA12" s="85" t="s">
        <v>963</v>
      </c>
      <c r="AB12" s="79"/>
      <c r="AC12" s="79" t="b">
        <v>0</v>
      </c>
      <c r="AD12" s="79">
        <v>0</v>
      </c>
      <c r="AE12" s="85" t="s">
        <v>1166</v>
      </c>
      <c r="AF12" s="79" t="b">
        <v>0</v>
      </c>
      <c r="AG12" s="79" t="s">
        <v>1217</v>
      </c>
      <c r="AH12" s="79"/>
      <c r="AI12" s="85" t="s">
        <v>1166</v>
      </c>
      <c r="AJ12" s="79" t="b">
        <v>0</v>
      </c>
      <c r="AK12" s="79">
        <v>0</v>
      </c>
      <c r="AL12" s="85" t="s">
        <v>1166</v>
      </c>
      <c r="AM12" s="79" t="s">
        <v>1232</v>
      </c>
      <c r="AN12" s="79" t="b">
        <v>0</v>
      </c>
      <c r="AO12" s="85" t="s">
        <v>963</v>
      </c>
      <c r="AP12" s="79" t="s">
        <v>176</v>
      </c>
      <c r="AQ12" s="79">
        <v>0</v>
      </c>
      <c r="AR12" s="79">
        <v>0</v>
      </c>
      <c r="AS12" s="79"/>
      <c r="AT12" s="79"/>
      <c r="AU12" s="79"/>
      <c r="AV12" s="79"/>
      <c r="AW12" s="79"/>
      <c r="AX12" s="79"/>
      <c r="AY12" s="79"/>
      <c r="AZ12" s="79"/>
      <c r="BA12">
        <v>1</v>
      </c>
      <c r="BB12" s="78" t="str">
        <f>REPLACE(INDEX(GroupVertices[Group],MATCH(Edges25[[#This Row],[Vertex 1]],GroupVertices[Vertex],0)),1,1,"")</f>
        <v>5</v>
      </c>
      <c r="BC12" s="78" t="str">
        <f>REPLACE(INDEX(GroupVertices[Group],MATCH(Edges25[[#This Row],[Vertex 2]],GroupVertices[Vertex],0)),1,1,"")</f>
        <v>5</v>
      </c>
      <c r="BD12" s="48">
        <v>0</v>
      </c>
      <c r="BE12" s="49">
        <v>0</v>
      </c>
      <c r="BF12" s="48">
        <v>0</v>
      </c>
      <c r="BG12" s="49">
        <v>0</v>
      </c>
      <c r="BH12" s="48">
        <v>0</v>
      </c>
      <c r="BI12" s="49">
        <v>0</v>
      </c>
      <c r="BJ12" s="48">
        <v>3</v>
      </c>
      <c r="BK12" s="49">
        <v>100</v>
      </c>
      <c r="BL12" s="48">
        <v>3</v>
      </c>
    </row>
    <row r="13" spans="1:64" ht="15">
      <c r="A13" s="64" t="s">
        <v>221</v>
      </c>
      <c r="B13" s="64" t="s">
        <v>340</v>
      </c>
      <c r="C13" s="65"/>
      <c r="D13" s="66"/>
      <c r="E13" s="67"/>
      <c r="F13" s="68"/>
      <c r="G13" s="65"/>
      <c r="H13" s="69"/>
      <c r="I13" s="70"/>
      <c r="J13" s="70"/>
      <c r="K13" s="34" t="s">
        <v>65</v>
      </c>
      <c r="L13" s="77">
        <v>25</v>
      </c>
      <c r="M13" s="77"/>
      <c r="N13" s="72"/>
      <c r="O13" s="79" t="s">
        <v>419</v>
      </c>
      <c r="P13" s="81">
        <v>43734.30096064815</v>
      </c>
      <c r="Q13" s="79" t="s">
        <v>431</v>
      </c>
      <c r="R13" s="79"/>
      <c r="S13" s="79"/>
      <c r="T13" s="79" t="s">
        <v>621</v>
      </c>
      <c r="U13" s="79"/>
      <c r="V13" s="82" t="s">
        <v>679</v>
      </c>
      <c r="W13" s="81">
        <v>43734.30096064815</v>
      </c>
      <c r="X13" s="82" t="s">
        <v>788</v>
      </c>
      <c r="Y13" s="79"/>
      <c r="Z13" s="79"/>
      <c r="AA13" s="85" t="s">
        <v>964</v>
      </c>
      <c r="AB13" s="79"/>
      <c r="AC13" s="79" t="b">
        <v>0</v>
      </c>
      <c r="AD13" s="79">
        <v>0</v>
      </c>
      <c r="AE13" s="85" t="s">
        <v>1166</v>
      </c>
      <c r="AF13" s="79" t="b">
        <v>0</v>
      </c>
      <c r="AG13" s="79" t="s">
        <v>1216</v>
      </c>
      <c r="AH13" s="79"/>
      <c r="AI13" s="85" t="s">
        <v>1166</v>
      </c>
      <c r="AJ13" s="79" t="b">
        <v>0</v>
      </c>
      <c r="AK13" s="79">
        <v>0</v>
      </c>
      <c r="AL13" s="85" t="s">
        <v>1166</v>
      </c>
      <c r="AM13" s="79" t="s">
        <v>1235</v>
      </c>
      <c r="AN13" s="79" t="b">
        <v>0</v>
      </c>
      <c r="AO13" s="85" t="s">
        <v>964</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222</v>
      </c>
      <c r="B14" s="64" t="s">
        <v>222</v>
      </c>
      <c r="C14" s="65"/>
      <c r="D14" s="66"/>
      <c r="E14" s="67"/>
      <c r="F14" s="68"/>
      <c r="G14" s="65"/>
      <c r="H14" s="69"/>
      <c r="I14" s="70"/>
      <c r="J14" s="70"/>
      <c r="K14" s="34" t="s">
        <v>65</v>
      </c>
      <c r="L14" s="77">
        <v>37</v>
      </c>
      <c r="M14" s="77"/>
      <c r="N14" s="72"/>
      <c r="O14" s="79" t="s">
        <v>176</v>
      </c>
      <c r="P14" s="81">
        <v>43734.46796296296</v>
      </c>
      <c r="Q14" s="79" t="s">
        <v>432</v>
      </c>
      <c r="R14" s="79"/>
      <c r="S14" s="79"/>
      <c r="T14" s="79"/>
      <c r="U14" s="79"/>
      <c r="V14" s="82" t="s">
        <v>680</v>
      </c>
      <c r="W14" s="81">
        <v>43734.46796296296</v>
      </c>
      <c r="X14" s="82" t="s">
        <v>789</v>
      </c>
      <c r="Y14" s="79"/>
      <c r="Z14" s="79"/>
      <c r="AA14" s="85" t="s">
        <v>965</v>
      </c>
      <c r="AB14" s="79"/>
      <c r="AC14" s="79" t="b">
        <v>0</v>
      </c>
      <c r="AD14" s="79">
        <v>9</v>
      </c>
      <c r="AE14" s="85" t="s">
        <v>1166</v>
      </c>
      <c r="AF14" s="79" t="b">
        <v>0</v>
      </c>
      <c r="AG14" s="79" t="s">
        <v>1218</v>
      </c>
      <c r="AH14" s="79"/>
      <c r="AI14" s="85" t="s">
        <v>1166</v>
      </c>
      <c r="AJ14" s="79" t="b">
        <v>0</v>
      </c>
      <c r="AK14" s="79">
        <v>0</v>
      </c>
      <c r="AL14" s="85" t="s">
        <v>1166</v>
      </c>
      <c r="AM14" s="79" t="s">
        <v>1233</v>
      </c>
      <c r="AN14" s="79" t="b">
        <v>0</v>
      </c>
      <c r="AO14" s="85" t="s">
        <v>965</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v>0</v>
      </c>
      <c r="BE14" s="49">
        <v>0</v>
      </c>
      <c r="BF14" s="48">
        <v>0</v>
      </c>
      <c r="BG14" s="49">
        <v>0</v>
      </c>
      <c r="BH14" s="48">
        <v>0</v>
      </c>
      <c r="BI14" s="49">
        <v>0</v>
      </c>
      <c r="BJ14" s="48">
        <v>8</v>
      </c>
      <c r="BK14" s="49">
        <v>100</v>
      </c>
      <c r="BL14" s="48">
        <v>8</v>
      </c>
    </row>
    <row r="15" spans="1:64" ht="15">
      <c r="A15" s="64" t="s">
        <v>223</v>
      </c>
      <c r="B15" s="64" t="s">
        <v>223</v>
      </c>
      <c r="C15" s="65"/>
      <c r="D15" s="66"/>
      <c r="E15" s="67"/>
      <c r="F15" s="68"/>
      <c r="G15" s="65"/>
      <c r="H15" s="69"/>
      <c r="I15" s="70"/>
      <c r="J15" s="70"/>
      <c r="K15" s="34" t="s">
        <v>65</v>
      </c>
      <c r="L15" s="77">
        <v>38</v>
      </c>
      <c r="M15" s="77"/>
      <c r="N15" s="72"/>
      <c r="O15" s="79" t="s">
        <v>176</v>
      </c>
      <c r="P15" s="81">
        <v>43734.479212962964</v>
      </c>
      <c r="Q15" s="79" t="s">
        <v>433</v>
      </c>
      <c r="R15" s="79"/>
      <c r="S15" s="79"/>
      <c r="T15" s="79"/>
      <c r="U15" s="79"/>
      <c r="V15" s="82" t="s">
        <v>681</v>
      </c>
      <c r="W15" s="81">
        <v>43734.479212962964</v>
      </c>
      <c r="X15" s="82" t="s">
        <v>790</v>
      </c>
      <c r="Y15" s="79"/>
      <c r="Z15" s="79"/>
      <c r="AA15" s="85" t="s">
        <v>966</v>
      </c>
      <c r="AB15" s="79"/>
      <c r="AC15" s="79" t="b">
        <v>0</v>
      </c>
      <c r="AD15" s="79">
        <v>0</v>
      </c>
      <c r="AE15" s="85" t="s">
        <v>1166</v>
      </c>
      <c r="AF15" s="79" t="b">
        <v>0</v>
      </c>
      <c r="AG15" s="79" t="s">
        <v>1216</v>
      </c>
      <c r="AH15" s="79"/>
      <c r="AI15" s="85" t="s">
        <v>1166</v>
      </c>
      <c r="AJ15" s="79" t="b">
        <v>0</v>
      </c>
      <c r="AK15" s="79">
        <v>0</v>
      </c>
      <c r="AL15" s="85" t="s">
        <v>1166</v>
      </c>
      <c r="AM15" s="79" t="s">
        <v>1232</v>
      </c>
      <c r="AN15" s="79" t="b">
        <v>0</v>
      </c>
      <c r="AO15" s="85" t="s">
        <v>966</v>
      </c>
      <c r="AP15" s="79" t="s">
        <v>176</v>
      </c>
      <c r="AQ15" s="79">
        <v>0</v>
      </c>
      <c r="AR15" s="79">
        <v>0</v>
      </c>
      <c r="AS15" s="79"/>
      <c r="AT15" s="79"/>
      <c r="AU15" s="79"/>
      <c r="AV15" s="79"/>
      <c r="AW15" s="79"/>
      <c r="AX15" s="79"/>
      <c r="AY15" s="79"/>
      <c r="AZ15" s="79"/>
      <c r="BA15">
        <v>1</v>
      </c>
      <c r="BB15" s="78" t="str">
        <f>REPLACE(INDEX(GroupVertices[Group],MATCH(Edges25[[#This Row],[Vertex 1]],GroupVertices[Vertex],0)),1,1,"")</f>
        <v>5</v>
      </c>
      <c r="BC15" s="78" t="str">
        <f>REPLACE(INDEX(GroupVertices[Group],MATCH(Edges25[[#This Row],[Vertex 2]],GroupVertices[Vertex],0)),1,1,"")</f>
        <v>5</v>
      </c>
      <c r="BD15" s="48">
        <v>1</v>
      </c>
      <c r="BE15" s="49">
        <v>6.25</v>
      </c>
      <c r="BF15" s="48">
        <v>0</v>
      </c>
      <c r="BG15" s="49">
        <v>0</v>
      </c>
      <c r="BH15" s="48">
        <v>0</v>
      </c>
      <c r="BI15" s="49">
        <v>0</v>
      </c>
      <c r="BJ15" s="48">
        <v>15</v>
      </c>
      <c r="BK15" s="49">
        <v>93.75</v>
      </c>
      <c r="BL15" s="48">
        <v>16</v>
      </c>
    </row>
    <row r="16" spans="1:64" ht="15">
      <c r="A16" s="64" t="s">
        <v>224</v>
      </c>
      <c r="B16" s="64" t="s">
        <v>346</v>
      </c>
      <c r="C16" s="65"/>
      <c r="D16" s="66"/>
      <c r="E16" s="67"/>
      <c r="F16" s="68"/>
      <c r="G16" s="65"/>
      <c r="H16" s="69"/>
      <c r="I16" s="70"/>
      <c r="J16" s="70"/>
      <c r="K16" s="34" t="s">
        <v>65</v>
      </c>
      <c r="L16" s="77">
        <v>39</v>
      </c>
      <c r="M16" s="77"/>
      <c r="N16" s="72"/>
      <c r="O16" s="79" t="s">
        <v>420</v>
      </c>
      <c r="P16" s="81">
        <v>43734.65599537037</v>
      </c>
      <c r="Q16" s="79" t="s">
        <v>434</v>
      </c>
      <c r="R16" s="79"/>
      <c r="S16" s="79"/>
      <c r="T16" s="79"/>
      <c r="U16" s="79"/>
      <c r="V16" s="82" t="s">
        <v>682</v>
      </c>
      <c r="W16" s="81">
        <v>43734.65599537037</v>
      </c>
      <c r="X16" s="82" t="s">
        <v>791</v>
      </c>
      <c r="Y16" s="79"/>
      <c r="Z16" s="79"/>
      <c r="AA16" s="85" t="s">
        <v>967</v>
      </c>
      <c r="AB16" s="85" t="s">
        <v>1133</v>
      </c>
      <c r="AC16" s="79" t="b">
        <v>0</v>
      </c>
      <c r="AD16" s="79">
        <v>1</v>
      </c>
      <c r="AE16" s="85" t="s">
        <v>1172</v>
      </c>
      <c r="AF16" s="79" t="b">
        <v>0</v>
      </c>
      <c r="AG16" s="79" t="s">
        <v>1216</v>
      </c>
      <c r="AH16" s="79"/>
      <c r="AI16" s="85" t="s">
        <v>1166</v>
      </c>
      <c r="AJ16" s="79" t="b">
        <v>0</v>
      </c>
      <c r="AK16" s="79">
        <v>0</v>
      </c>
      <c r="AL16" s="85" t="s">
        <v>1166</v>
      </c>
      <c r="AM16" s="79" t="s">
        <v>1232</v>
      </c>
      <c r="AN16" s="79" t="b">
        <v>0</v>
      </c>
      <c r="AO16" s="85" t="s">
        <v>1133</v>
      </c>
      <c r="AP16" s="79" t="s">
        <v>176</v>
      </c>
      <c r="AQ16" s="79">
        <v>0</v>
      </c>
      <c r="AR16" s="79">
        <v>0</v>
      </c>
      <c r="AS16" s="79"/>
      <c r="AT16" s="79"/>
      <c r="AU16" s="79"/>
      <c r="AV16" s="79"/>
      <c r="AW16" s="79"/>
      <c r="AX16" s="79"/>
      <c r="AY16" s="79"/>
      <c r="AZ16" s="79"/>
      <c r="BA16">
        <v>1</v>
      </c>
      <c r="BB16" s="78" t="str">
        <f>REPLACE(INDEX(GroupVertices[Group],MATCH(Edges25[[#This Row],[Vertex 1]],GroupVertices[Vertex],0)),1,1,"")</f>
        <v>32</v>
      </c>
      <c r="BC16" s="78" t="str">
        <f>REPLACE(INDEX(GroupVertices[Group],MATCH(Edges25[[#This Row],[Vertex 2]],GroupVertices[Vertex],0)),1,1,"")</f>
        <v>32</v>
      </c>
      <c r="BD16" s="48">
        <v>5</v>
      </c>
      <c r="BE16" s="49">
        <v>9.433962264150944</v>
      </c>
      <c r="BF16" s="48">
        <v>0</v>
      </c>
      <c r="BG16" s="49">
        <v>0</v>
      </c>
      <c r="BH16" s="48">
        <v>0</v>
      </c>
      <c r="BI16" s="49">
        <v>0</v>
      </c>
      <c r="BJ16" s="48">
        <v>48</v>
      </c>
      <c r="BK16" s="49">
        <v>90.56603773584905</v>
      </c>
      <c r="BL16" s="48">
        <v>53</v>
      </c>
    </row>
    <row r="17" spans="1:64" ht="15">
      <c r="A17" s="64" t="s">
        <v>225</v>
      </c>
      <c r="B17" s="64" t="s">
        <v>327</v>
      </c>
      <c r="C17" s="65"/>
      <c r="D17" s="66"/>
      <c r="E17" s="67"/>
      <c r="F17" s="68"/>
      <c r="G17" s="65"/>
      <c r="H17" s="69"/>
      <c r="I17" s="70"/>
      <c r="J17" s="70"/>
      <c r="K17" s="34" t="s">
        <v>65</v>
      </c>
      <c r="L17" s="77">
        <v>40</v>
      </c>
      <c r="M17" s="77"/>
      <c r="N17" s="72"/>
      <c r="O17" s="79" t="s">
        <v>419</v>
      </c>
      <c r="P17" s="81">
        <v>43734.680138888885</v>
      </c>
      <c r="Q17" s="79" t="s">
        <v>435</v>
      </c>
      <c r="R17" s="79"/>
      <c r="S17" s="79"/>
      <c r="T17" s="79" t="s">
        <v>622</v>
      </c>
      <c r="U17" s="79"/>
      <c r="V17" s="82" t="s">
        <v>683</v>
      </c>
      <c r="W17" s="81">
        <v>43734.680138888885</v>
      </c>
      <c r="X17" s="82" t="s">
        <v>792</v>
      </c>
      <c r="Y17" s="79"/>
      <c r="Z17" s="79"/>
      <c r="AA17" s="85" t="s">
        <v>968</v>
      </c>
      <c r="AB17" s="79"/>
      <c r="AC17" s="79" t="b">
        <v>0</v>
      </c>
      <c r="AD17" s="79">
        <v>0</v>
      </c>
      <c r="AE17" s="85" t="s">
        <v>1166</v>
      </c>
      <c r="AF17" s="79" t="b">
        <v>0</v>
      </c>
      <c r="AG17" s="79" t="s">
        <v>1216</v>
      </c>
      <c r="AH17" s="79"/>
      <c r="AI17" s="85" t="s">
        <v>1166</v>
      </c>
      <c r="AJ17" s="79" t="b">
        <v>0</v>
      </c>
      <c r="AK17" s="79">
        <v>17</v>
      </c>
      <c r="AL17" s="85" t="s">
        <v>1125</v>
      </c>
      <c r="AM17" s="79" t="s">
        <v>1232</v>
      </c>
      <c r="AN17" s="79" t="b">
        <v>0</v>
      </c>
      <c r="AO17" s="85" t="s">
        <v>1125</v>
      </c>
      <c r="AP17" s="79" t="s">
        <v>176</v>
      </c>
      <c r="AQ17" s="79">
        <v>0</v>
      </c>
      <c r="AR17" s="79">
        <v>0</v>
      </c>
      <c r="AS17" s="79"/>
      <c r="AT17" s="79"/>
      <c r="AU17" s="79"/>
      <c r="AV17" s="79"/>
      <c r="AW17" s="79"/>
      <c r="AX17" s="79"/>
      <c r="AY17" s="79"/>
      <c r="AZ17" s="79"/>
      <c r="BA17">
        <v>1</v>
      </c>
      <c r="BB17" s="78" t="str">
        <f>REPLACE(INDEX(GroupVertices[Group],MATCH(Edges25[[#This Row],[Vertex 1]],GroupVertices[Vertex],0)),1,1,"")</f>
        <v>11</v>
      </c>
      <c r="BC17" s="78" t="str">
        <f>REPLACE(INDEX(GroupVertices[Group],MATCH(Edges25[[#This Row],[Vertex 2]],GroupVertices[Vertex],0)),1,1,"")</f>
        <v>11</v>
      </c>
      <c r="BD17" s="48">
        <v>0</v>
      </c>
      <c r="BE17" s="49">
        <v>0</v>
      </c>
      <c r="BF17" s="48">
        <v>0</v>
      </c>
      <c r="BG17" s="49">
        <v>0</v>
      </c>
      <c r="BH17" s="48">
        <v>0</v>
      </c>
      <c r="BI17" s="49">
        <v>0</v>
      </c>
      <c r="BJ17" s="48">
        <v>25</v>
      </c>
      <c r="BK17" s="49">
        <v>100</v>
      </c>
      <c r="BL17" s="48">
        <v>25</v>
      </c>
    </row>
    <row r="18" spans="1:64" ht="15">
      <c r="A18" s="64" t="s">
        <v>226</v>
      </c>
      <c r="B18" s="64" t="s">
        <v>347</v>
      </c>
      <c r="C18" s="65"/>
      <c r="D18" s="66"/>
      <c r="E18" s="67"/>
      <c r="F18" s="68"/>
      <c r="G18" s="65"/>
      <c r="H18" s="69"/>
      <c r="I18" s="70"/>
      <c r="J18" s="70"/>
      <c r="K18" s="34" t="s">
        <v>65</v>
      </c>
      <c r="L18" s="77">
        <v>41</v>
      </c>
      <c r="M18" s="77"/>
      <c r="N18" s="72"/>
      <c r="O18" s="79" t="s">
        <v>420</v>
      </c>
      <c r="P18" s="81">
        <v>43733.204421296294</v>
      </c>
      <c r="Q18" s="79" t="s">
        <v>436</v>
      </c>
      <c r="R18" s="79"/>
      <c r="S18" s="79"/>
      <c r="T18" s="79"/>
      <c r="U18" s="79"/>
      <c r="V18" s="82" t="s">
        <v>684</v>
      </c>
      <c r="W18" s="81">
        <v>43733.204421296294</v>
      </c>
      <c r="X18" s="82" t="s">
        <v>793</v>
      </c>
      <c r="Y18" s="79"/>
      <c r="Z18" s="79"/>
      <c r="AA18" s="85" t="s">
        <v>969</v>
      </c>
      <c r="AB18" s="85" t="s">
        <v>1134</v>
      </c>
      <c r="AC18" s="79" t="b">
        <v>0</v>
      </c>
      <c r="AD18" s="79">
        <v>0</v>
      </c>
      <c r="AE18" s="85" t="s">
        <v>1173</v>
      </c>
      <c r="AF18" s="79" t="b">
        <v>0</v>
      </c>
      <c r="AG18" s="79" t="s">
        <v>1216</v>
      </c>
      <c r="AH18" s="79"/>
      <c r="AI18" s="85" t="s">
        <v>1166</v>
      </c>
      <c r="AJ18" s="79" t="b">
        <v>0</v>
      </c>
      <c r="AK18" s="79">
        <v>0</v>
      </c>
      <c r="AL18" s="85" t="s">
        <v>1166</v>
      </c>
      <c r="AM18" s="79" t="s">
        <v>1232</v>
      </c>
      <c r="AN18" s="79" t="b">
        <v>0</v>
      </c>
      <c r="AO18" s="85" t="s">
        <v>1134</v>
      </c>
      <c r="AP18" s="79" t="s">
        <v>176</v>
      </c>
      <c r="AQ18" s="79">
        <v>0</v>
      </c>
      <c r="AR18" s="79">
        <v>0</v>
      </c>
      <c r="AS18" s="79"/>
      <c r="AT18" s="79"/>
      <c r="AU18" s="79"/>
      <c r="AV18" s="79"/>
      <c r="AW18" s="79"/>
      <c r="AX18" s="79"/>
      <c r="AY18" s="79"/>
      <c r="AZ18" s="79"/>
      <c r="BA18">
        <v>1</v>
      </c>
      <c r="BB18" s="78" t="str">
        <f>REPLACE(INDEX(GroupVertices[Group],MATCH(Edges25[[#This Row],[Vertex 1]],GroupVertices[Vertex],0)),1,1,"")</f>
        <v>31</v>
      </c>
      <c r="BC18" s="78" t="str">
        <f>REPLACE(INDEX(GroupVertices[Group],MATCH(Edges25[[#This Row],[Vertex 2]],GroupVertices[Vertex],0)),1,1,"")</f>
        <v>31</v>
      </c>
      <c r="BD18" s="48">
        <v>0</v>
      </c>
      <c r="BE18" s="49">
        <v>0</v>
      </c>
      <c r="BF18" s="48">
        <v>1</v>
      </c>
      <c r="BG18" s="49">
        <v>6.25</v>
      </c>
      <c r="BH18" s="48">
        <v>0</v>
      </c>
      <c r="BI18" s="49">
        <v>0</v>
      </c>
      <c r="BJ18" s="48">
        <v>15</v>
      </c>
      <c r="BK18" s="49">
        <v>93.75</v>
      </c>
      <c r="BL18" s="48">
        <v>16</v>
      </c>
    </row>
    <row r="19" spans="1:64" ht="15">
      <c r="A19" s="64" t="s">
        <v>226</v>
      </c>
      <c r="B19" s="64" t="s">
        <v>226</v>
      </c>
      <c r="C19" s="65"/>
      <c r="D19" s="66"/>
      <c r="E19" s="67"/>
      <c r="F19" s="68"/>
      <c r="G19" s="65"/>
      <c r="H19" s="69"/>
      <c r="I19" s="70"/>
      <c r="J19" s="70"/>
      <c r="K19" s="34" t="s">
        <v>65</v>
      </c>
      <c r="L19" s="77">
        <v>42</v>
      </c>
      <c r="M19" s="77"/>
      <c r="N19" s="72"/>
      <c r="O19" s="79" t="s">
        <v>176</v>
      </c>
      <c r="P19" s="81">
        <v>43735.02133101852</v>
      </c>
      <c r="Q19" s="79" t="s">
        <v>437</v>
      </c>
      <c r="R19" s="82" t="s">
        <v>574</v>
      </c>
      <c r="S19" s="79" t="s">
        <v>604</v>
      </c>
      <c r="T19" s="79"/>
      <c r="U19" s="79"/>
      <c r="V19" s="82" t="s">
        <v>684</v>
      </c>
      <c r="W19" s="81">
        <v>43735.02133101852</v>
      </c>
      <c r="X19" s="82" t="s">
        <v>794</v>
      </c>
      <c r="Y19" s="79"/>
      <c r="Z19" s="79"/>
      <c r="AA19" s="85" t="s">
        <v>970</v>
      </c>
      <c r="AB19" s="79"/>
      <c r="AC19" s="79" t="b">
        <v>0</v>
      </c>
      <c r="AD19" s="79">
        <v>3</v>
      </c>
      <c r="AE19" s="85" t="s">
        <v>1166</v>
      </c>
      <c r="AF19" s="79" t="b">
        <v>1</v>
      </c>
      <c r="AG19" s="79" t="s">
        <v>1219</v>
      </c>
      <c r="AH19" s="79"/>
      <c r="AI19" s="85" t="s">
        <v>1229</v>
      </c>
      <c r="AJ19" s="79" t="b">
        <v>0</v>
      </c>
      <c r="AK19" s="79">
        <v>0</v>
      </c>
      <c r="AL19" s="85" t="s">
        <v>1166</v>
      </c>
      <c r="AM19" s="79" t="s">
        <v>1233</v>
      </c>
      <c r="AN19" s="79" t="b">
        <v>0</v>
      </c>
      <c r="AO19" s="85" t="s">
        <v>970</v>
      </c>
      <c r="AP19" s="79" t="s">
        <v>176</v>
      </c>
      <c r="AQ19" s="79">
        <v>0</v>
      </c>
      <c r="AR19" s="79">
        <v>0</v>
      </c>
      <c r="AS19" s="79"/>
      <c r="AT19" s="79"/>
      <c r="AU19" s="79"/>
      <c r="AV19" s="79"/>
      <c r="AW19" s="79"/>
      <c r="AX19" s="79"/>
      <c r="AY19" s="79"/>
      <c r="AZ19" s="79"/>
      <c r="BA19">
        <v>1</v>
      </c>
      <c r="BB19" s="78" t="str">
        <f>REPLACE(INDEX(GroupVertices[Group],MATCH(Edges25[[#This Row],[Vertex 1]],GroupVertices[Vertex],0)),1,1,"")</f>
        <v>31</v>
      </c>
      <c r="BC19" s="78" t="str">
        <f>REPLACE(INDEX(GroupVertices[Group],MATCH(Edges25[[#This Row],[Vertex 2]],GroupVertices[Vertex],0)),1,1,"")</f>
        <v>31</v>
      </c>
      <c r="BD19" s="48">
        <v>0</v>
      </c>
      <c r="BE19" s="49">
        <v>0</v>
      </c>
      <c r="BF19" s="48">
        <v>0</v>
      </c>
      <c r="BG19" s="49">
        <v>0</v>
      </c>
      <c r="BH19" s="48">
        <v>0</v>
      </c>
      <c r="BI19" s="49">
        <v>0</v>
      </c>
      <c r="BJ19" s="48">
        <v>18</v>
      </c>
      <c r="BK19" s="49">
        <v>100</v>
      </c>
      <c r="BL19" s="48">
        <v>18</v>
      </c>
    </row>
    <row r="20" spans="1:64" ht="15">
      <c r="A20" s="64" t="s">
        <v>227</v>
      </c>
      <c r="B20" s="64" t="s">
        <v>227</v>
      </c>
      <c r="C20" s="65"/>
      <c r="D20" s="66"/>
      <c r="E20" s="67"/>
      <c r="F20" s="68"/>
      <c r="G20" s="65"/>
      <c r="H20" s="69"/>
      <c r="I20" s="70"/>
      <c r="J20" s="70"/>
      <c r="K20" s="34" t="s">
        <v>65</v>
      </c>
      <c r="L20" s="77">
        <v>43</v>
      </c>
      <c r="M20" s="77"/>
      <c r="N20" s="72"/>
      <c r="O20" s="79" t="s">
        <v>176</v>
      </c>
      <c r="P20" s="81">
        <v>43735.08835648148</v>
      </c>
      <c r="Q20" s="79" t="s">
        <v>438</v>
      </c>
      <c r="R20" s="79"/>
      <c r="S20" s="79"/>
      <c r="T20" s="79"/>
      <c r="U20" s="82" t="s">
        <v>651</v>
      </c>
      <c r="V20" s="82" t="s">
        <v>651</v>
      </c>
      <c r="W20" s="81">
        <v>43735.08835648148</v>
      </c>
      <c r="X20" s="82" t="s">
        <v>795</v>
      </c>
      <c r="Y20" s="79"/>
      <c r="Z20" s="79"/>
      <c r="AA20" s="85" t="s">
        <v>971</v>
      </c>
      <c r="AB20" s="79"/>
      <c r="AC20" s="79" t="b">
        <v>0</v>
      </c>
      <c r="AD20" s="79">
        <v>0</v>
      </c>
      <c r="AE20" s="85" t="s">
        <v>1166</v>
      </c>
      <c r="AF20" s="79" t="b">
        <v>0</v>
      </c>
      <c r="AG20" s="79" t="s">
        <v>1220</v>
      </c>
      <c r="AH20" s="79"/>
      <c r="AI20" s="85" t="s">
        <v>1166</v>
      </c>
      <c r="AJ20" s="79" t="b">
        <v>0</v>
      </c>
      <c r="AK20" s="79">
        <v>0</v>
      </c>
      <c r="AL20" s="85" t="s">
        <v>1166</v>
      </c>
      <c r="AM20" s="79" t="s">
        <v>1232</v>
      </c>
      <c r="AN20" s="79" t="b">
        <v>0</v>
      </c>
      <c r="AO20" s="85" t="s">
        <v>971</v>
      </c>
      <c r="AP20" s="79" t="s">
        <v>176</v>
      </c>
      <c r="AQ20" s="79">
        <v>0</v>
      </c>
      <c r="AR20" s="79">
        <v>0</v>
      </c>
      <c r="AS20" s="79"/>
      <c r="AT20" s="79"/>
      <c r="AU20" s="79"/>
      <c r="AV20" s="79"/>
      <c r="AW20" s="79"/>
      <c r="AX20" s="79"/>
      <c r="AY20" s="79"/>
      <c r="AZ20" s="79"/>
      <c r="BA20">
        <v>1</v>
      </c>
      <c r="BB20" s="78" t="str">
        <f>REPLACE(INDEX(GroupVertices[Group],MATCH(Edges25[[#This Row],[Vertex 1]],GroupVertices[Vertex],0)),1,1,"")</f>
        <v>5</v>
      </c>
      <c r="BC20" s="78" t="str">
        <f>REPLACE(INDEX(GroupVertices[Group],MATCH(Edges25[[#This Row],[Vertex 2]],GroupVertices[Vertex],0)),1,1,"")</f>
        <v>5</v>
      </c>
      <c r="BD20" s="48">
        <v>0</v>
      </c>
      <c r="BE20" s="49">
        <v>0</v>
      </c>
      <c r="BF20" s="48">
        <v>0</v>
      </c>
      <c r="BG20" s="49">
        <v>0</v>
      </c>
      <c r="BH20" s="48">
        <v>0</v>
      </c>
      <c r="BI20" s="49">
        <v>0</v>
      </c>
      <c r="BJ20" s="48">
        <v>27</v>
      </c>
      <c r="BK20" s="49">
        <v>100</v>
      </c>
      <c r="BL20" s="48">
        <v>27</v>
      </c>
    </row>
    <row r="21" spans="1:64" ht="15">
      <c r="A21" s="64" t="s">
        <v>228</v>
      </c>
      <c r="B21" s="64" t="s">
        <v>332</v>
      </c>
      <c r="C21" s="65"/>
      <c r="D21" s="66"/>
      <c r="E21" s="67"/>
      <c r="F21" s="68"/>
      <c r="G21" s="65"/>
      <c r="H21" s="69"/>
      <c r="I21" s="70"/>
      <c r="J21" s="70"/>
      <c r="K21" s="34" t="s">
        <v>65</v>
      </c>
      <c r="L21" s="77">
        <v>44</v>
      </c>
      <c r="M21" s="77"/>
      <c r="N21" s="72"/>
      <c r="O21" s="79" t="s">
        <v>419</v>
      </c>
      <c r="P21" s="81">
        <v>43735.276296296295</v>
      </c>
      <c r="Q21" s="79" t="s">
        <v>439</v>
      </c>
      <c r="R21" s="79"/>
      <c r="S21" s="79"/>
      <c r="T21" s="79"/>
      <c r="U21" s="79"/>
      <c r="V21" s="82" t="s">
        <v>685</v>
      </c>
      <c r="W21" s="81">
        <v>43735.276296296295</v>
      </c>
      <c r="X21" s="82" t="s">
        <v>796</v>
      </c>
      <c r="Y21" s="79"/>
      <c r="Z21" s="79"/>
      <c r="AA21" s="85" t="s">
        <v>972</v>
      </c>
      <c r="AB21" s="85" t="s">
        <v>1110</v>
      </c>
      <c r="AC21" s="79" t="b">
        <v>0</v>
      </c>
      <c r="AD21" s="79">
        <v>0</v>
      </c>
      <c r="AE21" s="85" t="s">
        <v>1169</v>
      </c>
      <c r="AF21" s="79" t="b">
        <v>0</v>
      </c>
      <c r="AG21" s="79" t="s">
        <v>1216</v>
      </c>
      <c r="AH21" s="79"/>
      <c r="AI21" s="85" t="s">
        <v>1166</v>
      </c>
      <c r="AJ21" s="79" t="b">
        <v>0</v>
      </c>
      <c r="AK21" s="79">
        <v>0</v>
      </c>
      <c r="AL21" s="85" t="s">
        <v>1166</v>
      </c>
      <c r="AM21" s="79" t="s">
        <v>1234</v>
      </c>
      <c r="AN21" s="79" t="b">
        <v>0</v>
      </c>
      <c r="AO21" s="85" t="s">
        <v>1110</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4</v>
      </c>
      <c r="BD21" s="48"/>
      <c r="BE21" s="49"/>
      <c r="BF21" s="48"/>
      <c r="BG21" s="49"/>
      <c r="BH21" s="48"/>
      <c r="BI21" s="49"/>
      <c r="BJ21" s="48"/>
      <c r="BK21" s="49"/>
      <c r="BL21" s="48"/>
    </row>
    <row r="22" spans="1:64" ht="15">
      <c r="A22" s="64" t="s">
        <v>229</v>
      </c>
      <c r="B22" s="64" t="s">
        <v>232</v>
      </c>
      <c r="C22" s="65"/>
      <c r="D22" s="66"/>
      <c r="E22" s="67"/>
      <c r="F22" s="68"/>
      <c r="G22" s="65"/>
      <c r="H22" s="69"/>
      <c r="I22" s="70"/>
      <c r="J22" s="70"/>
      <c r="K22" s="34" t="s">
        <v>65</v>
      </c>
      <c r="L22" s="77">
        <v>46</v>
      </c>
      <c r="M22" s="77"/>
      <c r="N22" s="72"/>
      <c r="O22" s="79" t="s">
        <v>419</v>
      </c>
      <c r="P22" s="81">
        <v>43735.29912037037</v>
      </c>
      <c r="Q22" s="79" t="s">
        <v>425</v>
      </c>
      <c r="R22" s="79"/>
      <c r="S22" s="79"/>
      <c r="T22" s="79"/>
      <c r="U22" s="79"/>
      <c r="V22" s="82" t="s">
        <v>686</v>
      </c>
      <c r="W22" s="81">
        <v>43735.29912037037</v>
      </c>
      <c r="X22" s="82" t="s">
        <v>797</v>
      </c>
      <c r="Y22" s="79"/>
      <c r="Z22" s="79"/>
      <c r="AA22" s="85" t="s">
        <v>973</v>
      </c>
      <c r="AB22" s="79"/>
      <c r="AC22" s="79" t="b">
        <v>0</v>
      </c>
      <c r="AD22" s="79">
        <v>0</v>
      </c>
      <c r="AE22" s="85" t="s">
        <v>1166</v>
      </c>
      <c r="AF22" s="79" t="b">
        <v>0</v>
      </c>
      <c r="AG22" s="79" t="s">
        <v>1216</v>
      </c>
      <c r="AH22" s="79"/>
      <c r="AI22" s="85" t="s">
        <v>1166</v>
      </c>
      <c r="AJ22" s="79" t="b">
        <v>0</v>
      </c>
      <c r="AK22" s="79">
        <v>3</v>
      </c>
      <c r="AL22" s="85" t="s">
        <v>1110</v>
      </c>
      <c r="AM22" s="79" t="s">
        <v>1233</v>
      </c>
      <c r="AN22" s="79" t="b">
        <v>0</v>
      </c>
      <c r="AO22" s="85" t="s">
        <v>1110</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2</v>
      </c>
      <c r="BE22" s="49">
        <v>9.090909090909092</v>
      </c>
      <c r="BF22" s="48">
        <v>0</v>
      </c>
      <c r="BG22" s="49">
        <v>0</v>
      </c>
      <c r="BH22" s="48">
        <v>0</v>
      </c>
      <c r="BI22" s="49">
        <v>0</v>
      </c>
      <c r="BJ22" s="48">
        <v>20</v>
      </c>
      <c r="BK22" s="49">
        <v>90.9090909090909</v>
      </c>
      <c r="BL22" s="48">
        <v>22</v>
      </c>
    </row>
    <row r="23" spans="1:64" ht="15">
      <c r="A23" s="64" t="s">
        <v>230</v>
      </c>
      <c r="B23" s="64" t="s">
        <v>232</v>
      </c>
      <c r="C23" s="65"/>
      <c r="D23" s="66"/>
      <c r="E23" s="67"/>
      <c r="F23" s="68"/>
      <c r="G23" s="65"/>
      <c r="H23" s="69"/>
      <c r="I23" s="70"/>
      <c r="J23" s="70"/>
      <c r="K23" s="34" t="s">
        <v>65</v>
      </c>
      <c r="L23" s="77">
        <v>47</v>
      </c>
      <c r="M23" s="77"/>
      <c r="N23" s="72"/>
      <c r="O23" s="79" t="s">
        <v>419</v>
      </c>
      <c r="P23" s="81">
        <v>43735.32193287037</v>
      </c>
      <c r="Q23" s="79" t="s">
        <v>425</v>
      </c>
      <c r="R23" s="79"/>
      <c r="S23" s="79"/>
      <c r="T23" s="79"/>
      <c r="U23" s="79"/>
      <c r="V23" s="82" t="s">
        <v>687</v>
      </c>
      <c r="W23" s="81">
        <v>43735.32193287037</v>
      </c>
      <c r="X23" s="82" t="s">
        <v>798</v>
      </c>
      <c r="Y23" s="79"/>
      <c r="Z23" s="79"/>
      <c r="AA23" s="85" t="s">
        <v>974</v>
      </c>
      <c r="AB23" s="79"/>
      <c r="AC23" s="79" t="b">
        <v>0</v>
      </c>
      <c r="AD23" s="79">
        <v>0</v>
      </c>
      <c r="AE23" s="85" t="s">
        <v>1166</v>
      </c>
      <c r="AF23" s="79" t="b">
        <v>0</v>
      </c>
      <c r="AG23" s="79" t="s">
        <v>1216</v>
      </c>
      <c r="AH23" s="79"/>
      <c r="AI23" s="85" t="s">
        <v>1166</v>
      </c>
      <c r="AJ23" s="79" t="b">
        <v>0</v>
      </c>
      <c r="AK23" s="79">
        <v>3</v>
      </c>
      <c r="AL23" s="85" t="s">
        <v>1110</v>
      </c>
      <c r="AM23" s="79" t="s">
        <v>1232</v>
      </c>
      <c r="AN23" s="79" t="b">
        <v>0</v>
      </c>
      <c r="AO23" s="85" t="s">
        <v>1110</v>
      </c>
      <c r="AP23" s="79" t="s">
        <v>176</v>
      </c>
      <c r="AQ23" s="79">
        <v>0</v>
      </c>
      <c r="AR23" s="79">
        <v>0</v>
      </c>
      <c r="AS23" s="79"/>
      <c r="AT23" s="79"/>
      <c r="AU23" s="79"/>
      <c r="AV23" s="79"/>
      <c r="AW23" s="79"/>
      <c r="AX23" s="79"/>
      <c r="AY23" s="79"/>
      <c r="AZ23" s="79"/>
      <c r="BA23">
        <v>1</v>
      </c>
      <c r="BB23" s="78" t="str">
        <f>REPLACE(INDEX(GroupVertices[Group],MATCH(Edges25[[#This Row],[Vertex 1]],GroupVertices[Vertex],0)),1,1,"")</f>
        <v>7</v>
      </c>
      <c r="BC23" s="78" t="str">
        <f>REPLACE(INDEX(GroupVertices[Group],MATCH(Edges25[[#This Row],[Vertex 2]],GroupVertices[Vertex],0)),1,1,"")</f>
        <v>7</v>
      </c>
      <c r="BD23" s="48">
        <v>2</v>
      </c>
      <c r="BE23" s="49">
        <v>9.090909090909092</v>
      </c>
      <c r="BF23" s="48">
        <v>0</v>
      </c>
      <c r="BG23" s="49">
        <v>0</v>
      </c>
      <c r="BH23" s="48">
        <v>0</v>
      </c>
      <c r="BI23" s="49">
        <v>0</v>
      </c>
      <c r="BJ23" s="48">
        <v>20</v>
      </c>
      <c r="BK23" s="49">
        <v>90.9090909090909</v>
      </c>
      <c r="BL23" s="48">
        <v>22</v>
      </c>
    </row>
    <row r="24" spans="1:64" ht="15">
      <c r="A24" s="64" t="s">
        <v>231</v>
      </c>
      <c r="B24" s="64" t="s">
        <v>348</v>
      </c>
      <c r="C24" s="65"/>
      <c r="D24" s="66"/>
      <c r="E24" s="67"/>
      <c r="F24" s="68"/>
      <c r="G24" s="65"/>
      <c r="H24" s="69"/>
      <c r="I24" s="70"/>
      <c r="J24" s="70"/>
      <c r="K24" s="34" t="s">
        <v>65</v>
      </c>
      <c r="L24" s="77">
        <v>48</v>
      </c>
      <c r="M24" s="77"/>
      <c r="N24" s="72"/>
      <c r="O24" s="79" t="s">
        <v>419</v>
      </c>
      <c r="P24" s="81">
        <v>43735.30111111111</v>
      </c>
      <c r="Q24" s="79" t="s">
        <v>440</v>
      </c>
      <c r="R24" s="79"/>
      <c r="S24" s="79"/>
      <c r="T24" s="79"/>
      <c r="U24" s="79"/>
      <c r="V24" s="82" t="s">
        <v>688</v>
      </c>
      <c r="W24" s="81">
        <v>43735.30111111111</v>
      </c>
      <c r="X24" s="82" t="s">
        <v>799</v>
      </c>
      <c r="Y24" s="79"/>
      <c r="Z24" s="79"/>
      <c r="AA24" s="85" t="s">
        <v>975</v>
      </c>
      <c r="AB24" s="85" t="s">
        <v>1110</v>
      </c>
      <c r="AC24" s="79" t="b">
        <v>0</v>
      </c>
      <c r="AD24" s="79">
        <v>2</v>
      </c>
      <c r="AE24" s="85" t="s">
        <v>1169</v>
      </c>
      <c r="AF24" s="79" t="b">
        <v>0</v>
      </c>
      <c r="AG24" s="79" t="s">
        <v>1216</v>
      </c>
      <c r="AH24" s="79"/>
      <c r="AI24" s="85" t="s">
        <v>1166</v>
      </c>
      <c r="AJ24" s="79" t="b">
        <v>0</v>
      </c>
      <c r="AK24" s="79">
        <v>0</v>
      </c>
      <c r="AL24" s="85" t="s">
        <v>1166</v>
      </c>
      <c r="AM24" s="79" t="s">
        <v>1234</v>
      </c>
      <c r="AN24" s="79" t="b">
        <v>0</v>
      </c>
      <c r="AO24" s="85" t="s">
        <v>1110</v>
      </c>
      <c r="AP24" s="79" t="s">
        <v>176</v>
      </c>
      <c r="AQ24" s="79">
        <v>0</v>
      </c>
      <c r="AR24" s="79">
        <v>0</v>
      </c>
      <c r="AS24" s="79"/>
      <c r="AT24" s="79"/>
      <c r="AU24" s="79"/>
      <c r="AV24" s="79"/>
      <c r="AW24" s="79"/>
      <c r="AX24" s="79"/>
      <c r="AY24" s="79"/>
      <c r="AZ24" s="79"/>
      <c r="BA24">
        <v>2</v>
      </c>
      <c r="BB24" s="78" t="str">
        <f>REPLACE(INDEX(GroupVertices[Group],MATCH(Edges25[[#This Row],[Vertex 1]],GroupVertices[Vertex],0)),1,1,"")</f>
        <v>7</v>
      </c>
      <c r="BC24" s="78" t="str">
        <f>REPLACE(INDEX(GroupVertices[Group],MATCH(Edges25[[#This Row],[Vertex 2]],GroupVertices[Vertex],0)),1,1,"")</f>
        <v>7</v>
      </c>
      <c r="BD24" s="48"/>
      <c r="BE24" s="49"/>
      <c r="BF24" s="48"/>
      <c r="BG24" s="49"/>
      <c r="BH24" s="48"/>
      <c r="BI24" s="49"/>
      <c r="BJ24" s="48"/>
      <c r="BK24" s="49"/>
      <c r="BL24" s="48"/>
    </row>
    <row r="25" spans="1:64" ht="15">
      <c r="A25" s="64" t="s">
        <v>231</v>
      </c>
      <c r="B25" s="64" t="s">
        <v>348</v>
      </c>
      <c r="C25" s="65"/>
      <c r="D25" s="66"/>
      <c r="E25" s="67"/>
      <c r="F25" s="68"/>
      <c r="G25" s="65"/>
      <c r="H25" s="69"/>
      <c r="I25" s="70"/>
      <c r="J25" s="70"/>
      <c r="K25" s="34" t="s">
        <v>65</v>
      </c>
      <c r="L25" s="77">
        <v>49</v>
      </c>
      <c r="M25" s="77"/>
      <c r="N25" s="72"/>
      <c r="O25" s="79" t="s">
        <v>419</v>
      </c>
      <c r="P25" s="81">
        <v>43735.74429398148</v>
      </c>
      <c r="Q25" s="79" t="s">
        <v>441</v>
      </c>
      <c r="R25" s="79"/>
      <c r="S25" s="79"/>
      <c r="T25" s="79"/>
      <c r="U25" s="79"/>
      <c r="V25" s="82" t="s">
        <v>688</v>
      </c>
      <c r="W25" s="81">
        <v>43735.74429398148</v>
      </c>
      <c r="X25" s="82" t="s">
        <v>800</v>
      </c>
      <c r="Y25" s="79"/>
      <c r="Z25" s="79"/>
      <c r="AA25" s="85" t="s">
        <v>976</v>
      </c>
      <c r="AB25" s="85" t="s">
        <v>977</v>
      </c>
      <c r="AC25" s="79" t="b">
        <v>0</v>
      </c>
      <c r="AD25" s="79">
        <v>0</v>
      </c>
      <c r="AE25" s="85" t="s">
        <v>1169</v>
      </c>
      <c r="AF25" s="79" t="b">
        <v>0</v>
      </c>
      <c r="AG25" s="79" t="s">
        <v>1216</v>
      </c>
      <c r="AH25" s="79"/>
      <c r="AI25" s="85" t="s">
        <v>1166</v>
      </c>
      <c r="AJ25" s="79" t="b">
        <v>0</v>
      </c>
      <c r="AK25" s="79">
        <v>0</v>
      </c>
      <c r="AL25" s="85" t="s">
        <v>1166</v>
      </c>
      <c r="AM25" s="79" t="s">
        <v>1234</v>
      </c>
      <c r="AN25" s="79" t="b">
        <v>0</v>
      </c>
      <c r="AO25" s="85" t="s">
        <v>977</v>
      </c>
      <c r="AP25" s="79" t="s">
        <v>176</v>
      </c>
      <c r="AQ25" s="79">
        <v>0</v>
      </c>
      <c r="AR25" s="79">
        <v>0</v>
      </c>
      <c r="AS25" s="79"/>
      <c r="AT25" s="79"/>
      <c r="AU25" s="79"/>
      <c r="AV25" s="79"/>
      <c r="AW25" s="79"/>
      <c r="AX25" s="79"/>
      <c r="AY25" s="79"/>
      <c r="AZ25" s="79"/>
      <c r="BA25">
        <v>2</v>
      </c>
      <c r="BB25" s="78" t="str">
        <f>REPLACE(INDEX(GroupVertices[Group],MATCH(Edges25[[#This Row],[Vertex 1]],GroupVertices[Vertex],0)),1,1,"")</f>
        <v>7</v>
      </c>
      <c r="BC25" s="78" t="str">
        <f>REPLACE(INDEX(GroupVertices[Group],MATCH(Edges25[[#This Row],[Vertex 2]],GroupVertices[Vertex],0)),1,1,"")</f>
        <v>7</v>
      </c>
      <c r="BD25" s="48"/>
      <c r="BE25" s="49"/>
      <c r="BF25" s="48"/>
      <c r="BG25" s="49"/>
      <c r="BH25" s="48"/>
      <c r="BI25" s="49"/>
      <c r="BJ25" s="48"/>
      <c r="BK25" s="49"/>
      <c r="BL25" s="48"/>
    </row>
    <row r="26" spans="1:64" ht="15">
      <c r="A26" s="64" t="s">
        <v>232</v>
      </c>
      <c r="B26" s="64" t="s">
        <v>348</v>
      </c>
      <c r="C26" s="65"/>
      <c r="D26" s="66"/>
      <c r="E26" s="67"/>
      <c r="F26" s="68"/>
      <c r="G26" s="65"/>
      <c r="H26" s="69"/>
      <c r="I26" s="70"/>
      <c r="J26" s="70"/>
      <c r="K26" s="34" t="s">
        <v>65</v>
      </c>
      <c r="L26" s="77">
        <v>50</v>
      </c>
      <c r="M26" s="77"/>
      <c r="N26" s="72"/>
      <c r="O26" s="79" t="s">
        <v>419</v>
      </c>
      <c r="P26" s="81">
        <v>43735.458645833336</v>
      </c>
      <c r="Q26" s="79" t="s">
        <v>442</v>
      </c>
      <c r="R26" s="79"/>
      <c r="S26" s="79"/>
      <c r="T26" s="79"/>
      <c r="U26" s="79"/>
      <c r="V26" s="82" t="s">
        <v>689</v>
      </c>
      <c r="W26" s="81">
        <v>43735.458645833336</v>
      </c>
      <c r="X26" s="82" t="s">
        <v>801</v>
      </c>
      <c r="Y26" s="79"/>
      <c r="Z26" s="79"/>
      <c r="AA26" s="85" t="s">
        <v>977</v>
      </c>
      <c r="AB26" s="85" t="s">
        <v>975</v>
      </c>
      <c r="AC26" s="79" t="b">
        <v>0</v>
      </c>
      <c r="AD26" s="79">
        <v>0</v>
      </c>
      <c r="AE26" s="85" t="s">
        <v>1174</v>
      </c>
      <c r="AF26" s="79" t="b">
        <v>0</v>
      </c>
      <c r="AG26" s="79" t="s">
        <v>1216</v>
      </c>
      <c r="AH26" s="79"/>
      <c r="AI26" s="85" t="s">
        <v>1166</v>
      </c>
      <c r="AJ26" s="79" t="b">
        <v>0</v>
      </c>
      <c r="AK26" s="79">
        <v>0</v>
      </c>
      <c r="AL26" s="85" t="s">
        <v>1166</v>
      </c>
      <c r="AM26" s="79" t="s">
        <v>1232</v>
      </c>
      <c r="AN26" s="79" t="b">
        <v>0</v>
      </c>
      <c r="AO26" s="85" t="s">
        <v>975</v>
      </c>
      <c r="AP26" s="79" t="s">
        <v>176</v>
      </c>
      <c r="AQ26" s="79">
        <v>0</v>
      </c>
      <c r="AR26" s="79">
        <v>0</v>
      </c>
      <c r="AS26" s="79"/>
      <c r="AT26" s="79"/>
      <c r="AU26" s="79"/>
      <c r="AV26" s="79"/>
      <c r="AW26" s="79"/>
      <c r="AX26" s="79"/>
      <c r="AY26" s="79"/>
      <c r="AZ26" s="79"/>
      <c r="BA26">
        <v>1</v>
      </c>
      <c r="BB26" s="78" t="str">
        <f>REPLACE(INDEX(GroupVertices[Group],MATCH(Edges25[[#This Row],[Vertex 1]],GroupVertices[Vertex],0)),1,1,"")</f>
        <v>7</v>
      </c>
      <c r="BC26" s="78" t="str">
        <f>REPLACE(INDEX(GroupVertices[Group],MATCH(Edges25[[#This Row],[Vertex 2]],GroupVertices[Vertex],0)),1,1,"")</f>
        <v>7</v>
      </c>
      <c r="BD26" s="48"/>
      <c r="BE26" s="49"/>
      <c r="BF26" s="48"/>
      <c r="BG26" s="49"/>
      <c r="BH26" s="48"/>
      <c r="BI26" s="49"/>
      <c r="BJ26" s="48"/>
      <c r="BK26" s="49"/>
      <c r="BL26" s="48"/>
    </row>
    <row r="27" spans="1:64" ht="15">
      <c r="A27" s="64" t="s">
        <v>233</v>
      </c>
      <c r="B27" s="64" t="s">
        <v>332</v>
      </c>
      <c r="C27" s="65"/>
      <c r="D27" s="66"/>
      <c r="E27" s="67"/>
      <c r="F27" s="68"/>
      <c r="G27" s="65"/>
      <c r="H27" s="69"/>
      <c r="I27" s="70"/>
      <c r="J27" s="70"/>
      <c r="K27" s="34" t="s">
        <v>65</v>
      </c>
      <c r="L27" s="77">
        <v>60</v>
      </c>
      <c r="M27" s="77"/>
      <c r="N27" s="72"/>
      <c r="O27" s="79" t="s">
        <v>419</v>
      </c>
      <c r="P27" s="81">
        <v>43735.71207175926</v>
      </c>
      <c r="Q27" s="79" t="s">
        <v>443</v>
      </c>
      <c r="R27" s="79"/>
      <c r="S27" s="79"/>
      <c r="T27" s="79"/>
      <c r="U27" s="79"/>
      <c r="V27" s="82" t="s">
        <v>690</v>
      </c>
      <c r="W27" s="81">
        <v>43735.71207175926</v>
      </c>
      <c r="X27" s="82" t="s">
        <v>802</v>
      </c>
      <c r="Y27" s="79"/>
      <c r="Z27" s="79"/>
      <c r="AA27" s="85" t="s">
        <v>978</v>
      </c>
      <c r="AB27" s="85" t="s">
        <v>1110</v>
      </c>
      <c r="AC27" s="79" t="b">
        <v>0</v>
      </c>
      <c r="AD27" s="79">
        <v>0</v>
      </c>
      <c r="AE27" s="85" t="s">
        <v>1169</v>
      </c>
      <c r="AF27" s="79" t="b">
        <v>0</v>
      </c>
      <c r="AG27" s="79" t="s">
        <v>1216</v>
      </c>
      <c r="AH27" s="79"/>
      <c r="AI27" s="85" t="s">
        <v>1166</v>
      </c>
      <c r="AJ27" s="79" t="b">
        <v>0</v>
      </c>
      <c r="AK27" s="79">
        <v>0</v>
      </c>
      <c r="AL27" s="85" t="s">
        <v>1166</v>
      </c>
      <c r="AM27" s="79" t="s">
        <v>1234</v>
      </c>
      <c r="AN27" s="79" t="b">
        <v>0</v>
      </c>
      <c r="AO27" s="85" t="s">
        <v>1110</v>
      </c>
      <c r="AP27" s="79" t="s">
        <v>176</v>
      </c>
      <c r="AQ27" s="79">
        <v>0</v>
      </c>
      <c r="AR27" s="79">
        <v>0</v>
      </c>
      <c r="AS27" s="79"/>
      <c r="AT27" s="79"/>
      <c r="AU27" s="79"/>
      <c r="AV27" s="79"/>
      <c r="AW27" s="79"/>
      <c r="AX27" s="79"/>
      <c r="AY27" s="79"/>
      <c r="AZ27" s="79"/>
      <c r="BA27">
        <v>1</v>
      </c>
      <c r="BB27" s="78" t="str">
        <f>REPLACE(INDEX(GroupVertices[Group],MATCH(Edges25[[#This Row],[Vertex 1]],GroupVertices[Vertex],0)),1,1,"")</f>
        <v>7</v>
      </c>
      <c r="BC27" s="78" t="str">
        <f>REPLACE(INDEX(GroupVertices[Group],MATCH(Edges25[[#This Row],[Vertex 2]],GroupVertices[Vertex],0)),1,1,"")</f>
        <v>4</v>
      </c>
      <c r="BD27" s="48"/>
      <c r="BE27" s="49"/>
      <c r="BF27" s="48"/>
      <c r="BG27" s="49"/>
      <c r="BH27" s="48"/>
      <c r="BI27" s="49"/>
      <c r="BJ27" s="48"/>
      <c r="BK27" s="49"/>
      <c r="BL27" s="48"/>
    </row>
    <row r="28" spans="1:64" ht="15">
      <c r="A28" s="64" t="s">
        <v>232</v>
      </c>
      <c r="B28" s="64" t="s">
        <v>233</v>
      </c>
      <c r="C28" s="65"/>
      <c r="D28" s="66"/>
      <c r="E28" s="67"/>
      <c r="F28" s="68"/>
      <c r="G28" s="65"/>
      <c r="H28" s="69"/>
      <c r="I28" s="70"/>
      <c r="J28" s="70"/>
      <c r="K28" s="34" t="s">
        <v>66</v>
      </c>
      <c r="L28" s="77">
        <v>62</v>
      </c>
      <c r="M28" s="77"/>
      <c r="N28" s="72"/>
      <c r="O28" s="79" t="s">
        <v>420</v>
      </c>
      <c r="P28" s="81">
        <v>43736.34780092593</v>
      </c>
      <c r="Q28" s="79" t="s">
        <v>444</v>
      </c>
      <c r="R28" s="79"/>
      <c r="S28" s="79"/>
      <c r="T28" s="79"/>
      <c r="U28" s="79"/>
      <c r="V28" s="82" t="s">
        <v>689</v>
      </c>
      <c r="W28" s="81">
        <v>43736.34780092593</v>
      </c>
      <c r="X28" s="82" t="s">
        <v>803</v>
      </c>
      <c r="Y28" s="79"/>
      <c r="Z28" s="79"/>
      <c r="AA28" s="85" t="s">
        <v>979</v>
      </c>
      <c r="AB28" s="85" t="s">
        <v>978</v>
      </c>
      <c r="AC28" s="79" t="b">
        <v>0</v>
      </c>
      <c r="AD28" s="79">
        <v>1</v>
      </c>
      <c r="AE28" s="85" t="s">
        <v>1175</v>
      </c>
      <c r="AF28" s="79" t="b">
        <v>0</v>
      </c>
      <c r="AG28" s="79" t="s">
        <v>1216</v>
      </c>
      <c r="AH28" s="79"/>
      <c r="AI28" s="85" t="s">
        <v>1166</v>
      </c>
      <c r="AJ28" s="79" t="b">
        <v>0</v>
      </c>
      <c r="AK28" s="79">
        <v>0</v>
      </c>
      <c r="AL28" s="85" t="s">
        <v>1166</v>
      </c>
      <c r="AM28" s="79" t="s">
        <v>1232</v>
      </c>
      <c r="AN28" s="79" t="b">
        <v>0</v>
      </c>
      <c r="AO28" s="85" t="s">
        <v>978</v>
      </c>
      <c r="AP28" s="79" t="s">
        <v>176</v>
      </c>
      <c r="AQ28" s="79">
        <v>0</v>
      </c>
      <c r="AR28" s="79">
        <v>0</v>
      </c>
      <c r="AS28" s="79"/>
      <c r="AT28" s="79"/>
      <c r="AU28" s="79"/>
      <c r="AV28" s="79"/>
      <c r="AW28" s="79"/>
      <c r="AX28" s="79"/>
      <c r="AY28" s="79"/>
      <c r="AZ28" s="79"/>
      <c r="BA28">
        <v>1</v>
      </c>
      <c r="BB28" s="78" t="str">
        <f>REPLACE(INDEX(GroupVertices[Group],MATCH(Edges25[[#This Row],[Vertex 1]],GroupVertices[Vertex],0)),1,1,"")</f>
        <v>7</v>
      </c>
      <c r="BC28" s="78" t="str">
        <f>REPLACE(INDEX(GroupVertices[Group],MATCH(Edges25[[#This Row],[Vertex 2]],GroupVertices[Vertex],0)),1,1,"")</f>
        <v>7</v>
      </c>
      <c r="BD28" s="48">
        <v>0</v>
      </c>
      <c r="BE28" s="49">
        <v>0</v>
      </c>
      <c r="BF28" s="48">
        <v>0</v>
      </c>
      <c r="BG28" s="49">
        <v>0</v>
      </c>
      <c r="BH28" s="48">
        <v>0</v>
      </c>
      <c r="BI28" s="49">
        <v>0</v>
      </c>
      <c r="BJ28" s="48">
        <v>12</v>
      </c>
      <c r="BK28" s="49">
        <v>100</v>
      </c>
      <c r="BL28" s="48">
        <v>12</v>
      </c>
    </row>
    <row r="29" spans="1:64" ht="15">
      <c r="A29" s="64" t="s">
        <v>234</v>
      </c>
      <c r="B29" s="64" t="s">
        <v>234</v>
      </c>
      <c r="C29" s="65"/>
      <c r="D29" s="66"/>
      <c r="E29" s="67"/>
      <c r="F29" s="68"/>
      <c r="G29" s="65"/>
      <c r="H29" s="69"/>
      <c r="I29" s="70"/>
      <c r="J29" s="70"/>
      <c r="K29" s="34" t="s">
        <v>65</v>
      </c>
      <c r="L29" s="77">
        <v>63</v>
      </c>
      <c r="M29" s="77"/>
      <c r="N29" s="72"/>
      <c r="O29" s="79" t="s">
        <v>176</v>
      </c>
      <c r="P29" s="81">
        <v>43736.389502314814</v>
      </c>
      <c r="Q29" s="79" t="s">
        <v>445</v>
      </c>
      <c r="R29" s="79"/>
      <c r="S29" s="79"/>
      <c r="T29" s="79"/>
      <c r="U29" s="79"/>
      <c r="V29" s="82" t="s">
        <v>691</v>
      </c>
      <c r="W29" s="81">
        <v>43736.389502314814</v>
      </c>
      <c r="X29" s="82" t="s">
        <v>804</v>
      </c>
      <c r="Y29" s="79"/>
      <c r="Z29" s="79"/>
      <c r="AA29" s="85" t="s">
        <v>980</v>
      </c>
      <c r="AB29" s="79"/>
      <c r="AC29" s="79" t="b">
        <v>0</v>
      </c>
      <c r="AD29" s="79">
        <v>1</v>
      </c>
      <c r="AE29" s="85" t="s">
        <v>1166</v>
      </c>
      <c r="AF29" s="79" t="b">
        <v>0</v>
      </c>
      <c r="AG29" s="79" t="s">
        <v>1216</v>
      </c>
      <c r="AH29" s="79"/>
      <c r="AI29" s="85" t="s">
        <v>1166</v>
      </c>
      <c r="AJ29" s="79" t="b">
        <v>0</v>
      </c>
      <c r="AK29" s="79">
        <v>0</v>
      </c>
      <c r="AL29" s="85" t="s">
        <v>1166</v>
      </c>
      <c r="AM29" s="79" t="s">
        <v>1232</v>
      </c>
      <c r="AN29" s="79" t="b">
        <v>0</v>
      </c>
      <c r="AO29" s="85" t="s">
        <v>980</v>
      </c>
      <c r="AP29" s="79" t="s">
        <v>176</v>
      </c>
      <c r="AQ29" s="79">
        <v>0</v>
      </c>
      <c r="AR29" s="79">
        <v>0</v>
      </c>
      <c r="AS29" s="79"/>
      <c r="AT29" s="79"/>
      <c r="AU29" s="79"/>
      <c r="AV29" s="79"/>
      <c r="AW29" s="79"/>
      <c r="AX29" s="79"/>
      <c r="AY29" s="79"/>
      <c r="AZ29" s="79"/>
      <c r="BA29">
        <v>1</v>
      </c>
      <c r="BB29" s="78" t="str">
        <f>REPLACE(INDEX(GroupVertices[Group],MATCH(Edges25[[#This Row],[Vertex 1]],GroupVertices[Vertex],0)),1,1,"")</f>
        <v>5</v>
      </c>
      <c r="BC29" s="78" t="str">
        <f>REPLACE(INDEX(GroupVertices[Group],MATCH(Edges25[[#This Row],[Vertex 2]],GroupVertices[Vertex],0)),1,1,"")</f>
        <v>5</v>
      </c>
      <c r="BD29" s="48">
        <v>1</v>
      </c>
      <c r="BE29" s="49">
        <v>6.25</v>
      </c>
      <c r="BF29" s="48">
        <v>0</v>
      </c>
      <c r="BG29" s="49">
        <v>0</v>
      </c>
      <c r="BH29" s="48">
        <v>0</v>
      </c>
      <c r="BI29" s="49">
        <v>0</v>
      </c>
      <c r="BJ29" s="48">
        <v>15</v>
      </c>
      <c r="BK29" s="49">
        <v>93.75</v>
      </c>
      <c r="BL29" s="48">
        <v>16</v>
      </c>
    </row>
    <row r="30" spans="1:64" ht="15">
      <c r="A30" s="64" t="s">
        <v>235</v>
      </c>
      <c r="B30" s="64" t="s">
        <v>235</v>
      </c>
      <c r="C30" s="65"/>
      <c r="D30" s="66"/>
      <c r="E30" s="67"/>
      <c r="F30" s="68"/>
      <c r="G30" s="65"/>
      <c r="H30" s="69"/>
      <c r="I30" s="70"/>
      <c r="J30" s="70"/>
      <c r="K30" s="34" t="s">
        <v>65</v>
      </c>
      <c r="L30" s="77">
        <v>64</v>
      </c>
      <c r="M30" s="77"/>
      <c r="N30" s="72"/>
      <c r="O30" s="79" t="s">
        <v>176</v>
      </c>
      <c r="P30" s="81">
        <v>43736.48793981481</v>
      </c>
      <c r="Q30" s="79" t="s">
        <v>446</v>
      </c>
      <c r="R30" s="79" t="s">
        <v>575</v>
      </c>
      <c r="S30" s="79" t="s">
        <v>606</v>
      </c>
      <c r="T30" s="79"/>
      <c r="U30" s="79"/>
      <c r="V30" s="82" t="s">
        <v>692</v>
      </c>
      <c r="W30" s="81">
        <v>43736.48793981481</v>
      </c>
      <c r="X30" s="82" t="s">
        <v>805</v>
      </c>
      <c r="Y30" s="79"/>
      <c r="Z30" s="79"/>
      <c r="AA30" s="85" t="s">
        <v>981</v>
      </c>
      <c r="AB30" s="79"/>
      <c r="AC30" s="79" t="b">
        <v>0</v>
      </c>
      <c r="AD30" s="79">
        <v>0</v>
      </c>
      <c r="AE30" s="85" t="s">
        <v>1166</v>
      </c>
      <c r="AF30" s="79" t="b">
        <v>0</v>
      </c>
      <c r="AG30" s="79" t="s">
        <v>1221</v>
      </c>
      <c r="AH30" s="79"/>
      <c r="AI30" s="85" t="s">
        <v>1166</v>
      </c>
      <c r="AJ30" s="79" t="b">
        <v>0</v>
      </c>
      <c r="AK30" s="79">
        <v>0</v>
      </c>
      <c r="AL30" s="85" t="s">
        <v>1166</v>
      </c>
      <c r="AM30" s="79" t="s">
        <v>1232</v>
      </c>
      <c r="AN30" s="79" t="b">
        <v>0</v>
      </c>
      <c r="AO30" s="85" t="s">
        <v>981</v>
      </c>
      <c r="AP30" s="79" t="s">
        <v>176</v>
      </c>
      <c r="AQ30" s="79">
        <v>0</v>
      </c>
      <c r="AR30" s="79">
        <v>0</v>
      </c>
      <c r="AS30" s="79"/>
      <c r="AT30" s="79"/>
      <c r="AU30" s="79"/>
      <c r="AV30" s="79"/>
      <c r="AW30" s="79"/>
      <c r="AX30" s="79"/>
      <c r="AY30" s="79"/>
      <c r="AZ30" s="79"/>
      <c r="BA30">
        <v>1</v>
      </c>
      <c r="BB30" s="78" t="str">
        <f>REPLACE(INDEX(GroupVertices[Group],MATCH(Edges25[[#This Row],[Vertex 1]],GroupVertices[Vertex],0)),1,1,"")</f>
        <v>5</v>
      </c>
      <c r="BC30" s="78" t="str">
        <f>REPLACE(INDEX(GroupVertices[Group],MATCH(Edges25[[#This Row],[Vertex 2]],GroupVertices[Vertex],0)),1,1,"")</f>
        <v>5</v>
      </c>
      <c r="BD30" s="48">
        <v>0</v>
      </c>
      <c r="BE30" s="49">
        <v>0</v>
      </c>
      <c r="BF30" s="48">
        <v>0</v>
      </c>
      <c r="BG30" s="49">
        <v>0</v>
      </c>
      <c r="BH30" s="48">
        <v>0</v>
      </c>
      <c r="BI30" s="49">
        <v>0</v>
      </c>
      <c r="BJ30" s="48">
        <v>72</v>
      </c>
      <c r="BK30" s="49">
        <v>100</v>
      </c>
      <c r="BL30" s="48">
        <v>72</v>
      </c>
    </row>
    <row r="31" spans="1:64" ht="15">
      <c r="A31" s="64" t="s">
        <v>236</v>
      </c>
      <c r="B31" s="64" t="s">
        <v>332</v>
      </c>
      <c r="C31" s="65"/>
      <c r="D31" s="66"/>
      <c r="E31" s="67"/>
      <c r="F31" s="68"/>
      <c r="G31" s="65"/>
      <c r="H31" s="69"/>
      <c r="I31" s="70"/>
      <c r="J31" s="70"/>
      <c r="K31" s="34" t="s">
        <v>65</v>
      </c>
      <c r="L31" s="77">
        <v>65</v>
      </c>
      <c r="M31" s="77"/>
      <c r="N31" s="72"/>
      <c r="O31" s="79" t="s">
        <v>419</v>
      </c>
      <c r="P31" s="81">
        <v>43736.68814814815</v>
      </c>
      <c r="Q31" s="79" t="s">
        <v>447</v>
      </c>
      <c r="R31" s="79"/>
      <c r="S31" s="79"/>
      <c r="T31" s="79" t="s">
        <v>623</v>
      </c>
      <c r="U31" s="79"/>
      <c r="V31" s="82" t="s">
        <v>693</v>
      </c>
      <c r="W31" s="81">
        <v>43736.68814814815</v>
      </c>
      <c r="X31" s="82" t="s">
        <v>806</v>
      </c>
      <c r="Y31" s="79"/>
      <c r="Z31" s="79"/>
      <c r="AA31" s="85" t="s">
        <v>982</v>
      </c>
      <c r="AB31" s="79"/>
      <c r="AC31" s="79" t="b">
        <v>0</v>
      </c>
      <c r="AD31" s="79">
        <v>0</v>
      </c>
      <c r="AE31" s="85" t="s">
        <v>1166</v>
      </c>
      <c r="AF31" s="79" t="b">
        <v>0</v>
      </c>
      <c r="AG31" s="79" t="s">
        <v>1216</v>
      </c>
      <c r="AH31" s="79"/>
      <c r="AI31" s="85" t="s">
        <v>1166</v>
      </c>
      <c r="AJ31" s="79" t="b">
        <v>0</v>
      </c>
      <c r="AK31" s="79">
        <v>1</v>
      </c>
      <c r="AL31" s="85" t="s">
        <v>1111</v>
      </c>
      <c r="AM31" s="79" t="s">
        <v>1234</v>
      </c>
      <c r="AN31" s="79" t="b">
        <v>0</v>
      </c>
      <c r="AO31" s="85" t="s">
        <v>1111</v>
      </c>
      <c r="AP31" s="79" t="s">
        <v>176</v>
      </c>
      <c r="AQ31" s="79">
        <v>0</v>
      </c>
      <c r="AR31" s="79">
        <v>0</v>
      </c>
      <c r="AS31" s="79"/>
      <c r="AT31" s="79"/>
      <c r="AU31" s="79"/>
      <c r="AV31" s="79"/>
      <c r="AW31" s="79"/>
      <c r="AX31" s="79"/>
      <c r="AY31" s="79"/>
      <c r="AZ31" s="79"/>
      <c r="BA31">
        <v>1</v>
      </c>
      <c r="BB31" s="78" t="str">
        <f>REPLACE(INDEX(GroupVertices[Group],MATCH(Edges25[[#This Row],[Vertex 1]],GroupVertices[Vertex],0)),1,1,"")</f>
        <v>6</v>
      </c>
      <c r="BC31" s="78" t="str">
        <f>REPLACE(INDEX(GroupVertices[Group],MATCH(Edges25[[#This Row],[Vertex 2]],GroupVertices[Vertex],0)),1,1,"")</f>
        <v>4</v>
      </c>
      <c r="BD31" s="48"/>
      <c r="BE31" s="49"/>
      <c r="BF31" s="48"/>
      <c r="BG31" s="49"/>
      <c r="BH31" s="48"/>
      <c r="BI31" s="49"/>
      <c r="BJ31" s="48"/>
      <c r="BK31" s="49"/>
      <c r="BL31" s="48"/>
    </row>
    <row r="32" spans="1:64" ht="15">
      <c r="A32" s="64" t="s">
        <v>237</v>
      </c>
      <c r="B32" s="64" t="s">
        <v>332</v>
      </c>
      <c r="C32" s="65"/>
      <c r="D32" s="66"/>
      <c r="E32" s="67"/>
      <c r="F32" s="68"/>
      <c r="G32" s="65"/>
      <c r="H32" s="69"/>
      <c r="I32" s="70"/>
      <c r="J32" s="70"/>
      <c r="K32" s="34" t="s">
        <v>65</v>
      </c>
      <c r="L32" s="77">
        <v>67</v>
      </c>
      <c r="M32" s="77"/>
      <c r="N32" s="72"/>
      <c r="O32" s="79" t="s">
        <v>419</v>
      </c>
      <c r="P32" s="81">
        <v>43736.94878472222</v>
      </c>
      <c r="Q32" s="79" t="s">
        <v>448</v>
      </c>
      <c r="R32" s="82" t="s">
        <v>576</v>
      </c>
      <c r="S32" s="79" t="s">
        <v>607</v>
      </c>
      <c r="T32" s="79"/>
      <c r="U32" s="79"/>
      <c r="V32" s="82" t="s">
        <v>694</v>
      </c>
      <c r="W32" s="81">
        <v>43736.94878472222</v>
      </c>
      <c r="X32" s="82" t="s">
        <v>807</v>
      </c>
      <c r="Y32" s="79"/>
      <c r="Z32" s="79"/>
      <c r="AA32" s="85" t="s">
        <v>983</v>
      </c>
      <c r="AB32" s="79"/>
      <c r="AC32" s="79" t="b">
        <v>0</v>
      </c>
      <c r="AD32" s="79">
        <v>3</v>
      </c>
      <c r="AE32" s="85" t="s">
        <v>1166</v>
      </c>
      <c r="AF32" s="79" t="b">
        <v>0</v>
      </c>
      <c r="AG32" s="79" t="s">
        <v>1216</v>
      </c>
      <c r="AH32" s="79"/>
      <c r="AI32" s="85" t="s">
        <v>1166</v>
      </c>
      <c r="AJ32" s="79" t="b">
        <v>0</v>
      </c>
      <c r="AK32" s="79">
        <v>0</v>
      </c>
      <c r="AL32" s="85" t="s">
        <v>1166</v>
      </c>
      <c r="AM32" s="79" t="s">
        <v>1232</v>
      </c>
      <c r="AN32" s="79" t="b">
        <v>0</v>
      </c>
      <c r="AO32" s="85" t="s">
        <v>983</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v>1</v>
      </c>
      <c r="BE32" s="49">
        <v>2.380952380952381</v>
      </c>
      <c r="BF32" s="48">
        <v>0</v>
      </c>
      <c r="BG32" s="49">
        <v>0</v>
      </c>
      <c r="BH32" s="48">
        <v>0</v>
      </c>
      <c r="BI32" s="49">
        <v>0</v>
      </c>
      <c r="BJ32" s="48">
        <v>41</v>
      </c>
      <c r="BK32" s="49">
        <v>97.61904761904762</v>
      </c>
      <c r="BL32" s="48">
        <v>42</v>
      </c>
    </row>
    <row r="33" spans="1:64" ht="15">
      <c r="A33" s="64" t="s">
        <v>238</v>
      </c>
      <c r="B33" s="64" t="s">
        <v>352</v>
      </c>
      <c r="C33" s="65"/>
      <c r="D33" s="66"/>
      <c r="E33" s="67"/>
      <c r="F33" s="68"/>
      <c r="G33" s="65"/>
      <c r="H33" s="69"/>
      <c r="I33" s="70"/>
      <c r="J33" s="70"/>
      <c r="K33" s="34" t="s">
        <v>65</v>
      </c>
      <c r="L33" s="77">
        <v>68</v>
      </c>
      <c r="M33" s="77"/>
      <c r="N33" s="72"/>
      <c r="O33" s="79" t="s">
        <v>419</v>
      </c>
      <c r="P33" s="81">
        <v>43737.037453703706</v>
      </c>
      <c r="Q33" s="79" t="s">
        <v>449</v>
      </c>
      <c r="R33" s="79"/>
      <c r="S33" s="79"/>
      <c r="T33" s="79"/>
      <c r="U33" s="79"/>
      <c r="V33" s="82" t="s">
        <v>695</v>
      </c>
      <c r="W33" s="81">
        <v>43737.037453703706</v>
      </c>
      <c r="X33" s="82" t="s">
        <v>808</v>
      </c>
      <c r="Y33" s="79"/>
      <c r="Z33" s="79"/>
      <c r="AA33" s="85" t="s">
        <v>984</v>
      </c>
      <c r="AB33" s="85" t="s">
        <v>1135</v>
      </c>
      <c r="AC33" s="79" t="b">
        <v>0</v>
      </c>
      <c r="AD33" s="79">
        <v>1</v>
      </c>
      <c r="AE33" s="85" t="s">
        <v>1176</v>
      </c>
      <c r="AF33" s="79" t="b">
        <v>0</v>
      </c>
      <c r="AG33" s="79" t="s">
        <v>1222</v>
      </c>
      <c r="AH33" s="79"/>
      <c r="AI33" s="85" t="s">
        <v>1166</v>
      </c>
      <c r="AJ33" s="79" t="b">
        <v>0</v>
      </c>
      <c r="AK33" s="79">
        <v>0</v>
      </c>
      <c r="AL33" s="85" t="s">
        <v>1166</v>
      </c>
      <c r="AM33" s="79" t="s">
        <v>1232</v>
      </c>
      <c r="AN33" s="79" t="b">
        <v>0</v>
      </c>
      <c r="AO33" s="85" t="s">
        <v>1135</v>
      </c>
      <c r="AP33" s="79" t="s">
        <v>176</v>
      </c>
      <c r="AQ33" s="79">
        <v>0</v>
      </c>
      <c r="AR33" s="79">
        <v>0</v>
      </c>
      <c r="AS33" s="79"/>
      <c r="AT33" s="79"/>
      <c r="AU33" s="79"/>
      <c r="AV33" s="79"/>
      <c r="AW33" s="79"/>
      <c r="AX33" s="79"/>
      <c r="AY33" s="79"/>
      <c r="AZ33" s="79"/>
      <c r="BA33">
        <v>1</v>
      </c>
      <c r="BB33" s="78" t="str">
        <f>REPLACE(INDEX(GroupVertices[Group],MATCH(Edges25[[#This Row],[Vertex 1]],GroupVertices[Vertex],0)),1,1,"")</f>
        <v>20</v>
      </c>
      <c r="BC33" s="78" t="str">
        <f>REPLACE(INDEX(GroupVertices[Group],MATCH(Edges25[[#This Row],[Vertex 2]],GroupVertices[Vertex],0)),1,1,"")</f>
        <v>20</v>
      </c>
      <c r="BD33" s="48"/>
      <c r="BE33" s="49"/>
      <c r="BF33" s="48"/>
      <c r="BG33" s="49"/>
      <c r="BH33" s="48"/>
      <c r="BI33" s="49"/>
      <c r="BJ33" s="48"/>
      <c r="BK33" s="49"/>
      <c r="BL33" s="48"/>
    </row>
    <row r="34" spans="1:64" ht="15">
      <c r="A34" s="64" t="s">
        <v>239</v>
      </c>
      <c r="B34" s="64" t="s">
        <v>239</v>
      </c>
      <c r="C34" s="65"/>
      <c r="D34" s="66"/>
      <c r="E34" s="67"/>
      <c r="F34" s="68"/>
      <c r="G34" s="65"/>
      <c r="H34" s="69"/>
      <c r="I34" s="70"/>
      <c r="J34" s="70"/>
      <c r="K34" s="34" t="s">
        <v>65</v>
      </c>
      <c r="L34" s="77">
        <v>70</v>
      </c>
      <c r="M34" s="77"/>
      <c r="N34" s="72"/>
      <c r="O34" s="79" t="s">
        <v>176</v>
      </c>
      <c r="P34" s="81">
        <v>43737.06888888889</v>
      </c>
      <c r="Q34" s="79" t="s">
        <v>450</v>
      </c>
      <c r="R34" s="79"/>
      <c r="S34" s="79"/>
      <c r="T34" s="79"/>
      <c r="U34" s="79"/>
      <c r="V34" s="82" t="s">
        <v>696</v>
      </c>
      <c r="W34" s="81">
        <v>43737.06888888889</v>
      </c>
      <c r="X34" s="82" t="s">
        <v>809</v>
      </c>
      <c r="Y34" s="79"/>
      <c r="Z34" s="79"/>
      <c r="AA34" s="85" t="s">
        <v>985</v>
      </c>
      <c r="AB34" s="79"/>
      <c r="AC34" s="79" t="b">
        <v>0</v>
      </c>
      <c r="AD34" s="79">
        <v>0</v>
      </c>
      <c r="AE34" s="85" t="s">
        <v>1166</v>
      </c>
      <c r="AF34" s="79" t="b">
        <v>0</v>
      </c>
      <c r="AG34" s="79" t="s">
        <v>1222</v>
      </c>
      <c r="AH34" s="79"/>
      <c r="AI34" s="85" t="s">
        <v>1166</v>
      </c>
      <c r="AJ34" s="79" t="b">
        <v>0</v>
      </c>
      <c r="AK34" s="79">
        <v>0</v>
      </c>
      <c r="AL34" s="85" t="s">
        <v>1166</v>
      </c>
      <c r="AM34" s="79" t="s">
        <v>1233</v>
      </c>
      <c r="AN34" s="79" t="b">
        <v>0</v>
      </c>
      <c r="AO34" s="85" t="s">
        <v>985</v>
      </c>
      <c r="AP34" s="79" t="s">
        <v>176</v>
      </c>
      <c r="AQ34" s="79">
        <v>0</v>
      </c>
      <c r="AR34" s="79">
        <v>0</v>
      </c>
      <c r="AS34" s="79"/>
      <c r="AT34" s="79"/>
      <c r="AU34" s="79"/>
      <c r="AV34" s="79"/>
      <c r="AW34" s="79"/>
      <c r="AX34" s="79"/>
      <c r="AY34" s="79"/>
      <c r="AZ34" s="79"/>
      <c r="BA34">
        <v>1</v>
      </c>
      <c r="BB34" s="78" t="str">
        <f>REPLACE(INDEX(GroupVertices[Group],MATCH(Edges25[[#This Row],[Vertex 1]],GroupVertices[Vertex],0)),1,1,"")</f>
        <v>5</v>
      </c>
      <c r="BC34" s="78" t="str">
        <f>REPLACE(INDEX(GroupVertices[Group],MATCH(Edges25[[#This Row],[Vertex 2]],GroupVertices[Vertex],0)),1,1,"")</f>
        <v>5</v>
      </c>
      <c r="BD34" s="48">
        <v>0</v>
      </c>
      <c r="BE34" s="49">
        <v>0</v>
      </c>
      <c r="BF34" s="48">
        <v>0</v>
      </c>
      <c r="BG34" s="49">
        <v>0</v>
      </c>
      <c r="BH34" s="48">
        <v>0</v>
      </c>
      <c r="BI34" s="49">
        <v>0</v>
      </c>
      <c r="BJ34" s="48">
        <v>16</v>
      </c>
      <c r="BK34" s="49">
        <v>100</v>
      </c>
      <c r="BL34" s="48">
        <v>16</v>
      </c>
    </row>
    <row r="35" spans="1:64" ht="15">
      <c r="A35" s="64" t="s">
        <v>240</v>
      </c>
      <c r="B35" s="64" t="s">
        <v>354</v>
      </c>
      <c r="C35" s="65"/>
      <c r="D35" s="66"/>
      <c r="E35" s="67"/>
      <c r="F35" s="68"/>
      <c r="G35" s="65"/>
      <c r="H35" s="69"/>
      <c r="I35" s="70"/>
      <c r="J35" s="70"/>
      <c r="K35" s="34" t="s">
        <v>65</v>
      </c>
      <c r="L35" s="77">
        <v>71</v>
      </c>
      <c r="M35" s="77"/>
      <c r="N35" s="72"/>
      <c r="O35" s="79" t="s">
        <v>420</v>
      </c>
      <c r="P35" s="81">
        <v>43737.59103009259</v>
      </c>
      <c r="Q35" s="79" t="s">
        <v>451</v>
      </c>
      <c r="R35" s="82" t="s">
        <v>577</v>
      </c>
      <c r="S35" s="79" t="s">
        <v>608</v>
      </c>
      <c r="T35" s="79"/>
      <c r="U35" s="79"/>
      <c r="V35" s="82" t="s">
        <v>697</v>
      </c>
      <c r="W35" s="81">
        <v>43737.59103009259</v>
      </c>
      <c r="X35" s="82" t="s">
        <v>810</v>
      </c>
      <c r="Y35" s="79"/>
      <c r="Z35" s="79"/>
      <c r="AA35" s="85" t="s">
        <v>986</v>
      </c>
      <c r="AB35" s="85" t="s">
        <v>1136</v>
      </c>
      <c r="AC35" s="79" t="b">
        <v>0</v>
      </c>
      <c r="AD35" s="79">
        <v>2</v>
      </c>
      <c r="AE35" s="85" t="s">
        <v>1177</v>
      </c>
      <c r="AF35" s="79" t="b">
        <v>0</v>
      </c>
      <c r="AG35" s="79" t="s">
        <v>1223</v>
      </c>
      <c r="AH35" s="79"/>
      <c r="AI35" s="85" t="s">
        <v>1166</v>
      </c>
      <c r="AJ35" s="79" t="b">
        <v>0</v>
      </c>
      <c r="AK35" s="79">
        <v>0</v>
      </c>
      <c r="AL35" s="85" t="s">
        <v>1166</v>
      </c>
      <c r="AM35" s="79" t="s">
        <v>1234</v>
      </c>
      <c r="AN35" s="79" t="b">
        <v>0</v>
      </c>
      <c r="AO35" s="85" t="s">
        <v>1136</v>
      </c>
      <c r="AP35" s="79" t="s">
        <v>176</v>
      </c>
      <c r="AQ35" s="79">
        <v>0</v>
      </c>
      <c r="AR35" s="79">
        <v>0</v>
      </c>
      <c r="AS35" s="79"/>
      <c r="AT35" s="79"/>
      <c r="AU35" s="79"/>
      <c r="AV35" s="79"/>
      <c r="AW35" s="79"/>
      <c r="AX35" s="79"/>
      <c r="AY35" s="79"/>
      <c r="AZ35" s="79"/>
      <c r="BA35">
        <v>1</v>
      </c>
      <c r="BB35" s="78" t="str">
        <f>REPLACE(INDEX(GroupVertices[Group],MATCH(Edges25[[#This Row],[Vertex 1]],GroupVertices[Vertex],0)),1,1,"")</f>
        <v>30</v>
      </c>
      <c r="BC35" s="78" t="str">
        <f>REPLACE(INDEX(GroupVertices[Group],MATCH(Edges25[[#This Row],[Vertex 2]],GroupVertices[Vertex],0)),1,1,"")</f>
        <v>30</v>
      </c>
      <c r="BD35" s="48">
        <v>0</v>
      </c>
      <c r="BE35" s="49">
        <v>0</v>
      </c>
      <c r="BF35" s="48">
        <v>0</v>
      </c>
      <c r="BG35" s="49">
        <v>0</v>
      </c>
      <c r="BH35" s="48">
        <v>0</v>
      </c>
      <c r="BI35" s="49">
        <v>0</v>
      </c>
      <c r="BJ35" s="48">
        <v>17</v>
      </c>
      <c r="BK35" s="49">
        <v>100</v>
      </c>
      <c r="BL35" s="48">
        <v>17</v>
      </c>
    </row>
    <row r="36" spans="1:64" ht="15">
      <c r="A36" s="64" t="s">
        <v>241</v>
      </c>
      <c r="B36" s="64" t="s">
        <v>271</v>
      </c>
      <c r="C36" s="65"/>
      <c r="D36" s="66"/>
      <c r="E36" s="67"/>
      <c r="F36" s="68"/>
      <c r="G36" s="65"/>
      <c r="H36" s="69"/>
      <c r="I36" s="70"/>
      <c r="J36" s="70"/>
      <c r="K36" s="34" t="s">
        <v>65</v>
      </c>
      <c r="L36" s="77">
        <v>72</v>
      </c>
      <c r="M36" s="77"/>
      <c r="N36" s="72"/>
      <c r="O36" s="79" t="s">
        <v>419</v>
      </c>
      <c r="P36" s="81">
        <v>43737.75172453704</v>
      </c>
      <c r="Q36" s="79" t="s">
        <v>452</v>
      </c>
      <c r="R36" s="79"/>
      <c r="S36" s="79"/>
      <c r="T36" s="79"/>
      <c r="U36" s="79"/>
      <c r="V36" s="82" t="s">
        <v>698</v>
      </c>
      <c r="W36" s="81">
        <v>43737.75172453704</v>
      </c>
      <c r="X36" s="82" t="s">
        <v>811</v>
      </c>
      <c r="Y36" s="79"/>
      <c r="Z36" s="79"/>
      <c r="AA36" s="85" t="s">
        <v>987</v>
      </c>
      <c r="AB36" s="79"/>
      <c r="AC36" s="79" t="b">
        <v>0</v>
      </c>
      <c r="AD36" s="79">
        <v>0</v>
      </c>
      <c r="AE36" s="85" t="s">
        <v>1166</v>
      </c>
      <c r="AF36" s="79" t="b">
        <v>1</v>
      </c>
      <c r="AG36" s="79" t="s">
        <v>1224</v>
      </c>
      <c r="AH36" s="79"/>
      <c r="AI36" s="85" t="s">
        <v>1230</v>
      </c>
      <c r="AJ36" s="79" t="b">
        <v>0</v>
      </c>
      <c r="AK36" s="79">
        <v>9</v>
      </c>
      <c r="AL36" s="85" t="s">
        <v>1109</v>
      </c>
      <c r="AM36" s="79" t="s">
        <v>1236</v>
      </c>
      <c r="AN36" s="79" t="b">
        <v>0</v>
      </c>
      <c r="AO36" s="85" t="s">
        <v>1109</v>
      </c>
      <c r="AP36" s="79" t="s">
        <v>176</v>
      </c>
      <c r="AQ36" s="79">
        <v>0</v>
      </c>
      <c r="AR36" s="79">
        <v>0</v>
      </c>
      <c r="AS36" s="79"/>
      <c r="AT36" s="79"/>
      <c r="AU36" s="79"/>
      <c r="AV36" s="79"/>
      <c r="AW36" s="79"/>
      <c r="AX36" s="79"/>
      <c r="AY36" s="79"/>
      <c r="AZ36" s="79"/>
      <c r="BA36">
        <v>1</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27</v>
      </c>
      <c r="BK36" s="49">
        <v>100</v>
      </c>
      <c r="BL36" s="48">
        <v>27</v>
      </c>
    </row>
    <row r="37" spans="1:64" ht="15">
      <c r="A37" s="64" t="s">
        <v>242</v>
      </c>
      <c r="B37" s="64" t="s">
        <v>242</v>
      </c>
      <c r="C37" s="65"/>
      <c r="D37" s="66"/>
      <c r="E37" s="67"/>
      <c r="F37" s="68"/>
      <c r="G37" s="65"/>
      <c r="H37" s="69"/>
      <c r="I37" s="70"/>
      <c r="J37" s="70"/>
      <c r="K37" s="34" t="s">
        <v>65</v>
      </c>
      <c r="L37" s="77">
        <v>73</v>
      </c>
      <c r="M37" s="77"/>
      <c r="N37" s="72"/>
      <c r="O37" s="79" t="s">
        <v>176</v>
      </c>
      <c r="P37" s="81">
        <v>43738.16704861111</v>
      </c>
      <c r="Q37" s="79" t="s">
        <v>453</v>
      </c>
      <c r="R37" s="82" t="s">
        <v>578</v>
      </c>
      <c r="S37" s="79" t="s">
        <v>607</v>
      </c>
      <c r="T37" s="79"/>
      <c r="U37" s="79"/>
      <c r="V37" s="82" t="s">
        <v>699</v>
      </c>
      <c r="W37" s="81">
        <v>43738.16704861111</v>
      </c>
      <c r="X37" s="82" t="s">
        <v>812</v>
      </c>
      <c r="Y37" s="79"/>
      <c r="Z37" s="79"/>
      <c r="AA37" s="85" t="s">
        <v>988</v>
      </c>
      <c r="AB37" s="79"/>
      <c r="AC37" s="79" t="b">
        <v>0</v>
      </c>
      <c r="AD37" s="79">
        <v>1</v>
      </c>
      <c r="AE37" s="85" t="s">
        <v>1166</v>
      </c>
      <c r="AF37" s="79" t="b">
        <v>0</v>
      </c>
      <c r="AG37" s="79" t="s">
        <v>1216</v>
      </c>
      <c r="AH37" s="79"/>
      <c r="AI37" s="85" t="s">
        <v>1166</v>
      </c>
      <c r="AJ37" s="79" t="b">
        <v>0</v>
      </c>
      <c r="AK37" s="79">
        <v>0</v>
      </c>
      <c r="AL37" s="85" t="s">
        <v>1166</v>
      </c>
      <c r="AM37" s="79" t="s">
        <v>1232</v>
      </c>
      <c r="AN37" s="79" t="b">
        <v>0</v>
      </c>
      <c r="AO37" s="85" t="s">
        <v>988</v>
      </c>
      <c r="AP37" s="79" t="s">
        <v>176</v>
      </c>
      <c r="AQ37" s="79">
        <v>0</v>
      </c>
      <c r="AR37" s="79">
        <v>0</v>
      </c>
      <c r="AS37" s="79"/>
      <c r="AT37" s="79"/>
      <c r="AU37" s="79"/>
      <c r="AV37" s="79"/>
      <c r="AW37" s="79"/>
      <c r="AX37" s="79"/>
      <c r="AY37" s="79"/>
      <c r="AZ37" s="79"/>
      <c r="BA37">
        <v>1</v>
      </c>
      <c r="BB37" s="78" t="str">
        <f>REPLACE(INDEX(GroupVertices[Group],MATCH(Edges25[[#This Row],[Vertex 1]],GroupVertices[Vertex],0)),1,1,"")</f>
        <v>5</v>
      </c>
      <c r="BC37" s="78" t="str">
        <f>REPLACE(INDEX(GroupVertices[Group],MATCH(Edges25[[#This Row],[Vertex 2]],GroupVertices[Vertex],0)),1,1,"")</f>
        <v>5</v>
      </c>
      <c r="BD37" s="48">
        <v>2</v>
      </c>
      <c r="BE37" s="49">
        <v>11.11111111111111</v>
      </c>
      <c r="BF37" s="48">
        <v>0</v>
      </c>
      <c r="BG37" s="49">
        <v>0</v>
      </c>
      <c r="BH37" s="48">
        <v>0</v>
      </c>
      <c r="BI37" s="49">
        <v>0</v>
      </c>
      <c r="BJ37" s="48">
        <v>16</v>
      </c>
      <c r="BK37" s="49">
        <v>88.88888888888889</v>
      </c>
      <c r="BL37" s="48">
        <v>18</v>
      </c>
    </row>
    <row r="38" spans="1:64" ht="15">
      <c r="A38" s="64" t="s">
        <v>243</v>
      </c>
      <c r="B38" s="64" t="s">
        <v>243</v>
      </c>
      <c r="C38" s="65"/>
      <c r="D38" s="66"/>
      <c r="E38" s="67"/>
      <c r="F38" s="68"/>
      <c r="G38" s="65"/>
      <c r="H38" s="69"/>
      <c r="I38" s="70"/>
      <c r="J38" s="70"/>
      <c r="K38" s="34" t="s">
        <v>65</v>
      </c>
      <c r="L38" s="77">
        <v>74</v>
      </c>
      <c r="M38" s="77"/>
      <c r="N38" s="72"/>
      <c r="O38" s="79" t="s">
        <v>176</v>
      </c>
      <c r="P38" s="81">
        <v>43738.535949074074</v>
      </c>
      <c r="Q38" s="79" t="s">
        <v>454</v>
      </c>
      <c r="R38" s="79"/>
      <c r="S38" s="79"/>
      <c r="T38" s="79"/>
      <c r="U38" s="79"/>
      <c r="V38" s="82" t="s">
        <v>700</v>
      </c>
      <c r="W38" s="81">
        <v>43738.535949074074</v>
      </c>
      <c r="X38" s="82" t="s">
        <v>813</v>
      </c>
      <c r="Y38" s="79"/>
      <c r="Z38" s="79"/>
      <c r="AA38" s="85" t="s">
        <v>989</v>
      </c>
      <c r="AB38" s="79"/>
      <c r="AC38" s="79" t="b">
        <v>0</v>
      </c>
      <c r="AD38" s="79">
        <v>3</v>
      </c>
      <c r="AE38" s="85" t="s">
        <v>1166</v>
      </c>
      <c r="AF38" s="79" t="b">
        <v>0</v>
      </c>
      <c r="AG38" s="79" t="s">
        <v>1220</v>
      </c>
      <c r="AH38" s="79"/>
      <c r="AI38" s="85" t="s">
        <v>1166</v>
      </c>
      <c r="AJ38" s="79" t="b">
        <v>0</v>
      </c>
      <c r="AK38" s="79">
        <v>0</v>
      </c>
      <c r="AL38" s="85" t="s">
        <v>1166</v>
      </c>
      <c r="AM38" s="79" t="s">
        <v>1233</v>
      </c>
      <c r="AN38" s="79" t="b">
        <v>0</v>
      </c>
      <c r="AO38" s="85" t="s">
        <v>989</v>
      </c>
      <c r="AP38" s="79" t="s">
        <v>176</v>
      </c>
      <c r="AQ38" s="79">
        <v>0</v>
      </c>
      <c r="AR38" s="79">
        <v>0</v>
      </c>
      <c r="AS38" s="79" t="s">
        <v>1248</v>
      </c>
      <c r="AT38" s="79" t="s">
        <v>1249</v>
      </c>
      <c r="AU38" s="79" t="s">
        <v>1250</v>
      </c>
      <c r="AV38" s="79" t="s">
        <v>1251</v>
      </c>
      <c r="AW38" s="79" t="s">
        <v>1252</v>
      </c>
      <c r="AX38" s="79" t="s">
        <v>1253</v>
      </c>
      <c r="AY38" s="79" t="s">
        <v>1254</v>
      </c>
      <c r="AZ38" s="82" t="s">
        <v>1255</v>
      </c>
      <c r="BA38">
        <v>1</v>
      </c>
      <c r="BB38" s="78" t="str">
        <f>REPLACE(INDEX(GroupVertices[Group],MATCH(Edges25[[#This Row],[Vertex 1]],GroupVertices[Vertex],0)),1,1,"")</f>
        <v>5</v>
      </c>
      <c r="BC38" s="78" t="str">
        <f>REPLACE(INDEX(GroupVertices[Group],MATCH(Edges25[[#This Row],[Vertex 2]],GroupVertices[Vertex],0)),1,1,"")</f>
        <v>5</v>
      </c>
      <c r="BD38" s="48">
        <v>0</v>
      </c>
      <c r="BE38" s="49">
        <v>0</v>
      </c>
      <c r="BF38" s="48">
        <v>0</v>
      </c>
      <c r="BG38" s="49">
        <v>0</v>
      </c>
      <c r="BH38" s="48">
        <v>0</v>
      </c>
      <c r="BI38" s="49">
        <v>0</v>
      </c>
      <c r="BJ38" s="48">
        <v>25</v>
      </c>
      <c r="BK38" s="49">
        <v>100</v>
      </c>
      <c r="BL38" s="48">
        <v>25</v>
      </c>
    </row>
    <row r="39" spans="1:64" ht="15">
      <c r="A39" s="64" t="s">
        <v>244</v>
      </c>
      <c r="B39" s="64" t="s">
        <v>316</v>
      </c>
      <c r="C39" s="65"/>
      <c r="D39" s="66"/>
      <c r="E39" s="67"/>
      <c r="F39" s="68"/>
      <c r="G39" s="65"/>
      <c r="H39" s="69"/>
      <c r="I39" s="70"/>
      <c r="J39" s="70"/>
      <c r="K39" s="34" t="s">
        <v>65</v>
      </c>
      <c r="L39" s="77">
        <v>75</v>
      </c>
      <c r="M39" s="77"/>
      <c r="N39" s="72"/>
      <c r="O39" s="79" t="s">
        <v>419</v>
      </c>
      <c r="P39" s="81">
        <v>43738.63171296296</v>
      </c>
      <c r="Q39" s="79" t="s">
        <v>455</v>
      </c>
      <c r="R39" s="79"/>
      <c r="S39" s="79"/>
      <c r="T39" s="79"/>
      <c r="U39" s="79"/>
      <c r="V39" s="82" t="s">
        <v>701</v>
      </c>
      <c r="W39" s="81">
        <v>43738.63171296296</v>
      </c>
      <c r="X39" s="82" t="s">
        <v>814</v>
      </c>
      <c r="Y39" s="79"/>
      <c r="Z39" s="79"/>
      <c r="AA39" s="85" t="s">
        <v>990</v>
      </c>
      <c r="AB39" s="79"/>
      <c r="AC39" s="79" t="b">
        <v>0</v>
      </c>
      <c r="AD39" s="79">
        <v>0</v>
      </c>
      <c r="AE39" s="85" t="s">
        <v>1166</v>
      </c>
      <c r="AF39" s="79" t="b">
        <v>0</v>
      </c>
      <c r="AG39" s="79" t="s">
        <v>1216</v>
      </c>
      <c r="AH39" s="79"/>
      <c r="AI39" s="85" t="s">
        <v>1166</v>
      </c>
      <c r="AJ39" s="79" t="b">
        <v>0</v>
      </c>
      <c r="AK39" s="79">
        <v>42</v>
      </c>
      <c r="AL39" s="85" t="s">
        <v>1090</v>
      </c>
      <c r="AM39" s="79" t="s">
        <v>1233</v>
      </c>
      <c r="AN39" s="79" t="b">
        <v>0</v>
      </c>
      <c r="AO39" s="85" t="s">
        <v>1090</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0</v>
      </c>
      <c r="BE39" s="49">
        <v>0</v>
      </c>
      <c r="BF39" s="48">
        <v>1</v>
      </c>
      <c r="BG39" s="49">
        <v>3.7037037037037037</v>
      </c>
      <c r="BH39" s="48">
        <v>0</v>
      </c>
      <c r="BI39" s="49">
        <v>0</v>
      </c>
      <c r="BJ39" s="48">
        <v>26</v>
      </c>
      <c r="BK39" s="49">
        <v>96.29629629629629</v>
      </c>
      <c r="BL39" s="48">
        <v>27</v>
      </c>
    </row>
    <row r="40" spans="1:64" ht="15">
      <c r="A40" s="64" t="s">
        <v>245</v>
      </c>
      <c r="B40" s="64" t="s">
        <v>310</v>
      </c>
      <c r="C40" s="65"/>
      <c r="D40" s="66"/>
      <c r="E40" s="67"/>
      <c r="F40" s="68"/>
      <c r="G40" s="65"/>
      <c r="H40" s="69"/>
      <c r="I40" s="70"/>
      <c r="J40" s="70"/>
      <c r="K40" s="34" t="s">
        <v>65</v>
      </c>
      <c r="L40" s="77">
        <v>76</v>
      </c>
      <c r="M40" s="77"/>
      <c r="N40" s="72"/>
      <c r="O40" s="79" t="s">
        <v>419</v>
      </c>
      <c r="P40" s="81">
        <v>43738.88570601852</v>
      </c>
      <c r="Q40" s="79" t="s">
        <v>456</v>
      </c>
      <c r="R40" s="79"/>
      <c r="S40" s="79"/>
      <c r="T40" s="79" t="s">
        <v>624</v>
      </c>
      <c r="U40" s="82" t="s">
        <v>652</v>
      </c>
      <c r="V40" s="82" t="s">
        <v>652</v>
      </c>
      <c r="W40" s="81">
        <v>43738.88570601852</v>
      </c>
      <c r="X40" s="82" t="s">
        <v>815</v>
      </c>
      <c r="Y40" s="79"/>
      <c r="Z40" s="79"/>
      <c r="AA40" s="85" t="s">
        <v>991</v>
      </c>
      <c r="AB40" s="79"/>
      <c r="AC40" s="79" t="b">
        <v>0</v>
      </c>
      <c r="AD40" s="79">
        <v>1</v>
      </c>
      <c r="AE40" s="85" t="s">
        <v>1166</v>
      </c>
      <c r="AF40" s="79" t="b">
        <v>0</v>
      </c>
      <c r="AG40" s="79" t="s">
        <v>1216</v>
      </c>
      <c r="AH40" s="79"/>
      <c r="AI40" s="85" t="s">
        <v>1166</v>
      </c>
      <c r="AJ40" s="79" t="b">
        <v>0</v>
      </c>
      <c r="AK40" s="79">
        <v>0</v>
      </c>
      <c r="AL40" s="85" t="s">
        <v>1166</v>
      </c>
      <c r="AM40" s="79" t="s">
        <v>1233</v>
      </c>
      <c r="AN40" s="79" t="b">
        <v>0</v>
      </c>
      <c r="AO40" s="85" t="s">
        <v>991</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1</v>
      </c>
      <c r="BE40" s="49">
        <v>14.285714285714286</v>
      </c>
      <c r="BF40" s="48">
        <v>0</v>
      </c>
      <c r="BG40" s="49">
        <v>0</v>
      </c>
      <c r="BH40" s="48">
        <v>0</v>
      </c>
      <c r="BI40" s="49">
        <v>0</v>
      </c>
      <c r="BJ40" s="48">
        <v>6</v>
      </c>
      <c r="BK40" s="49">
        <v>85.71428571428571</v>
      </c>
      <c r="BL40" s="48">
        <v>7</v>
      </c>
    </row>
    <row r="41" spans="1:64" ht="15">
      <c r="A41" s="64" t="s">
        <v>246</v>
      </c>
      <c r="B41" s="64" t="s">
        <v>246</v>
      </c>
      <c r="C41" s="65"/>
      <c r="D41" s="66"/>
      <c r="E41" s="67"/>
      <c r="F41" s="68"/>
      <c r="G41" s="65"/>
      <c r="H41" s="69"/>
      <c r="I41" s="70"/>
      <c r="J41" s="70"/>
      <c r="K41" s="34" t="s">
        <v>65</v>
      </c>
      <c r="L41" s="77">
        <v>78</v>
      </c>
      <c r="M41" s="77"/>
      <c r="N41" s="72"/>
      <c r="O41" s="79" t="s">
        <v>176</v>
      </c>
      <c r="P41" s="81">
        <v>43738.98380787037</v>
      </c>
      <c r="Q41" s="79" t="s">
        <v>457</v>
      </c>
      <c r="R41" s="79"/>
      <c r="S41" s="79"/>
      <c r="T41" s="79"/>
      <c r="U41" s="82" t="s">
        <v>653</v>
      </c>
      <c r="V41" s="82" t="s">
        <v>653</v>
      </c>
      <c r="W41" s="81">
        <v>43738.98380787037</v>
      </c>
      <c r="X41" s="82" t="s">
        <v>816</v>
      </c>
      <c r="Y41" s="79"/>
      <c r="Z41" s="79"/>
      <c r="AA41" s="85" t="s">
        <v>992</v>
      </c>
      <c r="AB41" s="79"/>
      <c r="AC41" s="79" t="b">
        <v>0</v>
      </c>
      <c r="AD41" s="79">
        <v>0</v>
      </c>
      <c r="AE41" s="85" t="s">
        <v>1166</v>
      </c>
      <c r="AF41" s="79" t="b">
        <v>0</v>
      </c>
      <c r="AG41" s="79" t="s">
        <v>1216</v>
      </c>
      <c r="AH41" s="79"/>
      <c r="AI41" s="85" t="s">
        <v>1166</v>
      </c>
      <c r="AJ41" s="79" t="b">
        <v>0</v>
      </c>
      <c r="AK41" s="79">
        <v>0</v>
      </c>
      <c r="AL41" s="85" t="s">
        <v>1166</v>
      </c>
      <c r="AM41" s="79" t="s">
        <v>1233</v>
      </c>
      <c r="AN41" s="79" t="b">
        <v>0</v>
      </c>
      <c r="AO41" s="85" t="s">
        <v>992</v>
      </c>
      <c r="AP41" s="79" t="s">
        <v>176</v>
      </c>
      <c r="AQ41" s="79">
        <v>0</v>
      </c>
      <c r="AR41" s="79">
        <v>0</v>
      </c>
      <c r="AS41" s="79"/>
      <c r="AT41" s="79"/>
      <c r="AU41" s="79"/>
      <c r="AV41" s="79"/>
      <c r="AW41" s="79"/>
      <c r="AX41" s="79"/>
      <c r="AY41" s="79"/>
      <c r="AZ41" s="79"/>
      <c r="BA41">
        <v>1</v>
      </c>
      <c r="BB41" s="78" t="str">
        <f>REPLACE(INDEX(GroupVertices[Group],MATCH(Edges25[[#This Row],[Vertex 1]],GroupVertices[Vertex],0)),1,1,"")</f>
        <v>5</v>
      </c>
      <c r="BC41" s="78" t="str">
        <f>REPLACE(INDEX(GroupVertices[Group],MATCH(Edges25[[#This Row],[Vertex 2]],GroupVertices[Vertex],0)),1,1,"")</f>
        <v>5</v>
      </c>
      <c r="BD41" s="48">
        <v>2</v>
      </c>
      <c r="BE41" s="49">
        <v>25</v>
      </c>
      <c r="BF41" s="48">
        <v>0</v>
      </c>
      <c r="BG41" s="49">
        <v>0</v>
      </c>
      <c r="BH41" s="48">
        <v>0</v>
      </c>
      <c r="BI41" s="49">
        <v>0</v>
      </c>
      <c r="BJ41" s="48">
        <v>6</v>
      </c>
      <c r="BK41" s="49">
        <v>75</v>
      </c>
      <c r="BL41" s="48">
        <v>8</v>
      </c>
    </row>
    <row r="42" spans="1:64" ht="15">
      <c r="A42" s="64" t="s">
        <v>247</v>
      </c>
      <c r="B42" s="64" t="s">
        <v>355</v>
      </c>
      <c r="C42" s="65"/>
      <c r="D42" s="66"/>
      <c r="E42" s="67"/>
      <c r="F42" s="68"/>
      <c r="G42" s="65"/>
      <c r="H42" s="69"/>
      <c r="I42" s="70"/>
      <c r="J42" s="70"/>
      <c r="K42" s="34" t="s">
        <v>65</v>
      </c>
      <c r="L42" s="77">
        <v>79</v>
      </c>
      <c r="M42" s="77"/>
      <c r="N42" s="72"/>
      <c r="O42" s="79" t="s">
        <v>419</v>
      </c>
      <c r="P42" s="81">
        <v>43739.01050925926</v>
      </c>
      <c r="Q42" s="79" t="s">
        <v>458</v>
      </c>
      <c r="R42" s="82" t="s">
        <v>579</v>
      </c>
      <c r="S42" s="79" t="s">
        <v>609</v>
      </c>
      <c r="T42" s="79"/>
      <c r="U42" s="82" t="s">
        <v>654</v>
      </c>
      <c r="V42" s="82" t="s">
        <v>654</v>
      </c>
      <c r="W42" s="81">
        <v>43739.01050925926</v>
      </c>
      <c r="X42" s="82" t="s">
        <v>817</v>
      </c>
      <c r="Y42" s="79"/>
      <c r="Z42" s="79"/>
      <c r="AA42" s="85" t="s">
        <v>993</v>
      </c>
      <c r="AB42" s="79"/>
      <c r="AC42" s="79" t="b">
        <v>0</v>
      </c>
      <c r="AD42" s="79">
        <v>0</v>
      </c>
      <c r="AE42" s="85" t="s">
        <v>1166</v>
      </c>
      <c r="AF42" s="79" t="b">
        <v>0</v>
      </c>
      <c r="AG42" s="79" t="s">
        <v>1222</v>
      </c>
      <c r="AH42" s="79"/>
      <c r="AI42" s="85" t="s">
        <v>1166</v>
      </c>
      <c r="AJ42" s="79" t="b">
        <v>0</v>
      </c>
      <c r="AK42" s="79">
        <v>0</v>
      </c>
      <c r="AL42" s="85" t="s">
        <v>1166</v>
      </c>
      <c r="AM42" s="79" t="s">
        <v>1237</v>
      </c>
      <c r="AN42" s="79" t="b">
        <v>0</v>
      </c>
      <c r="AO42" s="85" t="s">
        <v>993</v>
      </c>
      <c r="AP42" s="79" t="s">
        <v>176</v>
      </c>
      <c r="AQ42" s="79">
        <v>0</v>
      </c>
      <c r="AR42" s="79">
        <v>0</v>
      </c>
      <c r="AS42" s="79"/>
      <c r="AT42" s="79"/>
      <c r="AU42" s="79"/>
      <c r="AV42" s="79"/>
      <c r="AW42" s="79"/>
      <c r="AX42" s="79"/>
      <c r="AY42" s="79"/>
      <c r="AZ42" s="79"/>
      <c r="BA42">
        <v>1</v>
      </c>
      <c r="BB42" s="78" t="str">
        <f>REPLACE(INDEX(GroupVertices[Group],MATCH(Edges25[[#This Row],[Vertex 1]],GroupVertices[Vertex],0)),1,1,"")</f>
        <v>29</v>
      </c>
      <c r="BC42" s="78" t="str">
        <f>REPLACE(INDEX(GroupVertices[Group],MATCH(Edges25[[#This Row],[Vertex 2]],GroupVertices[Vertex],0)),1,1,"")</f>
        <v>29</v>
      </c>
      <c r="BD42" s="48">
        <v>0</v>
      </c>
      <c r="BE42" s="49">
        <v>0</v>
      </c>
      <c r="BF42" s="48">
        <v>0</v>
      </c>
      <c r="BG42" s="49">
        <v>0</v>
      </c>
      <c r="BH42" s="48">
        <v>0</v>
      </c>
      <c r="BI42" s="49">
        <v>0</v>
      </c>
      <c r="BJ42" s="48">
        <v>33</v>
      </c>
      <c r="BK42" s="49">
        <v>100</v>
      </c>
      <c r="BL42" s="48">
        <v>33</v>
      </c>
    </row>
    <row r="43" spans="1:64" ht="15">
      <c r="A43" s="64" t="s">
        <v>248</v>
      </c>
      <c r="B43" s="64" t="s">
        <v>356</v>
      </c>
      <c r="C43" s="65"/>
      <c r="D43" s="66"/>
      <c r="E43" s="67"/>
      <c r="F43" s="68"/>
      <c r="G43" s="65"/>
      <c r="H43" s="69"/>
      <c r="I43" s="70"/>
      <c r="J43" s="70"/>
      <c r="K43" s="34" t="s">
        <v>65</v>
      </c>
      <c r="L43" s="77">
        <v>80</v>
      </c>
      <c r="M43" s="77"/>
      <c r="N43" s="72"/>
      <c r="O43" s="79" t="s">
        <v>420</v>
      </c>
      <c r="P43" s="81">
        <v>43739.04209490741</v>
      </c>
      <c r="Q43" s="79" t="s">
        <v>459</v>
      </c>
      <c r="R43" s="79"/>
      <c r="S43" s="79"/>
      <c r="T43" s="79"/>
      <c r="U43" s="79"/>
      <c r="V43" s="82" t="s">
        <v>702</v>
      </c>
      <c r="W43" s="81">
        <v>43739.04209490741</v>
      </c>
      <c r="X43" s="82" t="s">
        <v>818</v>
      </c>
      <c r="Y43" s="79"/>
      <c r="Z43" s="79"/>
      <c r="AA43" s="85" t="s">
        <v>994</v>
      </c>
      <c r="AB43" s="79"/>
      <c r="AC43" s="79" t="b">
        <v>0</v>
      </c>
      <c r="AD43" s="79">
        <v>2</v>
      </c>
      <c r="AE43" s="85" t="s">
        <v>1178</v>
      </c>
      <c r="AF43" s="79" t="b">
        <v>0</v>
      </c>
      <c r="AG43" s="79" t="s">
        <v>1216</v>
      </c>
      <c r="AH43" s="79"/>
      <c r="AI43" s="85" t="s">
        <v>1166</v>
      </c>
      <c r="AJ43" s="79" t="b">
        <v>0</v>
      </c>
      <c r="AK43" s="79">
        <v>0</v>
      </c>
      <c r="AL43" s="85" t="s">
        <v>1166</v>
      </c>
      <c r="AM43" s="79" t="s">
        <v>1232</v>
      </c>
      <c r="AN43" s="79" t="b">
        <v>0</v>
      </c>
      <c r="AO43" s="85" t="s">
        <v>994</v>
      </c>
      <c r="AP43" s="79" t="s">
        <v>176</v>
      </c>
      <c r="AQ43" s="79">
        <v>0</v>
      </c>
      <c r="AR43" s="79">
        <v>0</v>
      </c>
      <c r="AS43" s="79"/>
      <c r="AT43" s="79"/>
      <c r="AU43" s="79"/>
      <c r="AV43" s="79"/>
      <c r="AW43" s="79"/>
      <c r="AX43" s="79"/>
      <c r="AY43" s="79"/>
      <c r="AZ43" s="79"/>
      <c r="BA43">
        <v>1</v>
      </c>
      <c r="BB43" s="78" t="str">
        <f>REPLACE(INDEX(GroupVertices[Group],MATCH(Edges25[[#This Row],[Vertex 1]],GroupVertices[Vertex],0)),1,1,"")</f>
        <v>28</v>
      </c>
      <c r="BC43" s="78" t="str">
        <f>REPLACE(INDEX(GroupVertices[Group],MATCH(Edges25[[#This Row],[Vertex 2]],GroupVertices[Vertex],0)),1,1,"")</f>
        <v>28</v>
      </c>
      <c r="BD43" s="48">
        <v>1</v>
      </c>
      <c r="BE43" s="49">
        <v>3.7037037037037037</v>
      </c>
      <c r="BF43" s="48">
        <v>1</v>
      </c>
      <c r="BG43" s="49">
        <v>3.7037037037037037</v>
      </c>
      <c r="BH43" s="48">
        <v>0</v>
      </c>
      <c r="BI43" s="49">
        <v>0</v>
      </c>
      <c r="BJ43" s="48">
        <v>25</v>
      </c>
      <c r="BK43" s="49">
        <v>92.5925925925926</v>
      </c>
      <c r="BL43" s="48">
        <v>27</v>
      </c>
    </row>
    <row r="44" spans="1:64" ht="15">
      <c r="A44" s="64" t="s">
        <v>249</v>
      </c>
      <c r="B44" s="64" t="s">
        <v>249</v>
      </c>
      <c r="C44" s="65"/>
      <c r="D44" s="66"/>
      <c r="E44" s="67"/>
      <c r="F44" s="68"/>
      <c r="G44" s="65"/>
      <c r="H44" s="69"/>
      <c r="I44" s="70"/>
      <c r="J44" s="70"/>
      <c r="K44" s="34" t="s">
        <v>65</v>
      </c>
      <c r="L44" s="77">
        <v>81</v>
      </c>
      <c r="M44" s="77"/>
      <c r="N44" s="72"/>
      <c r="O44" s="79" t="s">
        <v>176</v>
      </c>
      <c r="P44" s="81">
        <v>43739.11618055555</v>
      </c>
      <c r="Q44" s="79" t="s">
        <v>460</v>
      </c>
      <c r="R44" s="82" t="s">
        <v>580</v>
      </c>
      <c r="S44" s="79" t="s">
        <v>608</v>
      </c>
      <c r="T44" s="79"/>
      <c r="U44" s="82" t="s">
        <v>655</v>
      </c>
      <c r="V44" s="82" t="s">
        <v>655</v>
      </c>
      <c r="W44" s="81">
        <v>43739.11618055555</v>
      </c>
      <c r="X44" s="82" t="s">
        <v>819</v>
      </c>
      <c r="Y44" s="79"/>
      <c r="Z44" s="79"/>
      <c r="AA44" s="85" t="s">
        <v>995</v>
      </c>
      <c r="AB44" s="79"/>
      <c r="AC44" s="79" t="b">
        <v>0</v>
      </c>
      <c r="AD44" s="79">
        <v>3</v>
      </c>
      <c r="AE44" s="85" t="s">
        <v>1166</v>
      </c>
      <c r="AF44" s="79" t="b">
        <v>0</v>
      </c>
      <c r="AG44" s="79" t="s">
        <v>1216</v>
      </c>
      <c r="AH44" s="79"/>
      <c r="AI44" s="85" t="s">
        <v>1166</v>
      </c>
      <c r="AJ44" s="79" t="b">
        <v>0</v>
      </c>
      <c r="AK44" s="79">
        <v>0</v>
      </c>
      <c r="AL44" s="85" t="s">
        <v>1166</v>
      </c>
      <c r="AM44" s="79" t="s">
        <v>1232</v>
      </c>
      <c r="AN44" s="79" t="b">
        <v>0</v>
      </c>
      <c r="AO44" s="85" t="s">
        <v>995</v>
      </c>
      <c r="AP44" s="79" t="s">
        <v>176</v>
      </c>
      <c r="AQ44" s="79">
        <v>0</v>
      </c>
      <c r="AR44" s="79">
        <v>0</v>
      </c>
      <c r="AS44" s="79"/>
      <c r="AT44" s="79"/>
      <c r="AU44" s="79"/>
      <c r="AV44" s="79"/>
      <c r="AW44" s="79"/>
      <c r="AX44" s="79"/>
      <c r="AY44" s="79"/>
      <c r="AZ44" s="79"/>
      <c r="BA44">
        <v>1</v>
      </c>
      <c r="BB44" s="78" t="str">
        <f>REPLACE(INDEX(GroupVertices[Group],MATCH(Edges25[[#This Row],[Vertex 1]],GroupVertices[Vertex],0)),1,1,"")</f>
        <v>5</v>
      </c>
      <c r="BC44" s="78" t="str">
        <f>REPLACE(INDEX(GroupVertices[Group],MATCH(Edges25[[#This Row],[Vertex 2]],GroupVertices[Vertex],0)),1,1,"")</f>
        <v>5</v>
      </c>
      <c r="BD44" s="48">
        <v>4</v>
      </c>
      <c r="BE44" s="49">
        <v>22.22222222222222</v>
      </c>
      <c r="BF44" s="48">
        <v>1</v>
      </c>
      <c r="BG44" s="49">
        <v>5.555555555555555</v>
      </c>
      <c r="BH44" s="48">
        <v>0</v>
      </c>
      <c r="BI44" s="49">
        <v>0</v>
      </c>
      <c r="BJ44" s="48">
        <v>13</v>
      </c>
      <c r="BK44" s="49">
        <v>72.22222222222223</v>
      </c>
      <c r="BL44" s="48">
        <v>18</v>
      </c>
    </row>
    <row r="45" spans="1:64" ht="15">
      <c r="A45" s="64" t="s">
        <v>250</v>
      </c>
      <c r="B45" s="64" t="s">
        <v>250</v>
      </c>
      <c r="C45" s="65"/>
      <c r="D45" s="66"/>
      <c r="E45" s="67"/>
      <c r="F45" s="68"/>
      <c r="G45" s="65"/>
      <c r="H45" s="69"/>
      <c r="I45" s="70"/>
      <c r="J45" s="70"/>
      <c r="K45" s="34" t="s">
        <v>65</v>
      </c>
      <c r="L45" s="77">
        <v>82</v>
      </c>
      <c r="M45" s="77"/>
      <c r="N45" s="72"/>
      <c r="O45" s="79" t="s">
        <v>176</v>
      </c>
      <c r="P45" s="81">
        <v>43739.36987268519</v>
      </c>
      <c r="Q45" s="79" t="s">
        <v>461</v>
      </c>
      <c r="R45" s="79"/>
      <c r="S45" s="79"/>
      <c r="T45" s="79"/>
      <c r="U45" s="79"/>
      <c r="V45" s="82" t="s">
        <v>703</v>
      </c>
      <c r="W45" s="81">
        <v>43739.36987268519</v>
      </c>
      <c r="X45" s="82" t="s">
        <v>820</v>
      </c>
      <c r="Y45" s="79"/>
      <c r="Z45" s="79"/>
      <c r="AA45" s="85" t="s">
        <v>996</v>
      </c>
      <c r="AB45" s="79"/>
      <c r="AC45" s="79" t="b">
        <v>0</v>
      </c>
      <c r="AD45" s="79">
        <v>4</v>
      </c>
      <c r="AE45" s="85" t="s">
        <v>1166</v>
      </c>
      <c r="AF45" s="79" t="b">
        <v>0</v>
      </c>
      <c r="AG45" s="79" t="s">
        <v>1224</v>
      </c>
      <c r="AH45" s="79"/>
      <c r="AI45" s="85" t="s">
        <v>1166</v>
      </c>
      <c r="AJ45" s="79" t="b">
        <v>0</v>
      </c>
      <c r="AK45" s="79">
        <v>0</v>
      </c>
      <c r="AL45" s="85" t="s">
        <v>1166</v>
      </c>
      <c r="AM45" s="79" t="s">
        <v>1232</v>
      </c>
      <c r="AN45" s="79" t="b">
        <v>0</v>
      </c>
      <c r="AO45" s="85" t="s">
        <v>996</v>
      </c>
      <c r="AP45" s="79" t="s">
        <v>176</v>
      </c>
      <c r="AQ45" s="79">
        <v>0</v>
      </c>
      <c r="AR45" s="79">
        <v>0</v>
      </c>
      <c r="AS45" s="79"/>
      <c r="AT45" s="79"/>
      <c r="AU45" s="79"/>
      <c r="AV45" s="79"/>
      <c r="AW45" s="79"/>
      <c r="AX45" s="79"/>
      <c r="AY45" s="79"/>
      <c r="AZ45" s="79"/>
      <c r="BA45">
        <v>1</v>
      </c>
      <c r="BB45" s="78" t="str">
        <f>REPLACE(INDEX(GroupVertices[Group],MATCH(Edges25[[#This Row],[Vertex 1]],GroupVertices[Vertex],0)),1,1,"")</f>
        <v>27</v>
      </c>
      <c r="BC45" s="78" t="str">
        <f>REPLACE(INDEX(GroupVertices[Group],MATCH(Edges25[[#This Row],[Vertex 2]],GroupVertices[Vertex],0)),1,1,"")</f>
        <v>27</v>
      </c>
      <c r="BD45" s="48">
        <v>0</v>
      </c>
      <c r="BE45" s="49">
        <v>0</v>
      </c>
      <c r="BF45" s="48">
        <v>1</v>
      </c>
      <c r="BG45" s="49">
        <v>5.882352941176471</v>
      </c>
      <c r="BH45" s="48">
        <v>0</v>
      </c>
      <c r="BI45" s="49">
        <v>0</v>
      </c>
      <c r="BJ45" s="48">
        <v>16</v>
      </c>
      <c r="BK45" s="49">
        <v>94.11764705882354</v>
      </c>
      <c r="BL45" s="48">
        <v>17</v>
      </c>
    </row>
    <row r="46" spans="1:64" ht="15">
      <c r="A46" s="64" t="s">
        <v>251</v>
      </c>
      <c r="B46" s="64" t="s">
        <v>250</v>
      </c>
      <c r="C46" s="65"/>
      <c r="D46" s="66"/>
      <c r="E46" s="67"/>
      <c r="F46" s="68"/>
      <c r="G46" s="65"/>
      <c r="H46" s="69"/>
      <c r="I46" s="70"/>
      <c r="J46" s="70"/>
      <c r="K46" s="34" t="s">
        <v>65</v>
      </c>
      <c r="L46" s="77">
        <v>83</v>
      </c>
      <c r="M46" s="77"/>
      <c r="N46" s="72"/>
      <c r="O46" s="79" t="s">
        <v>420</v>
      </c>
      <c r="P46" s="81">
        <v>43739.37150462963</v>
      </c>
      <c r="Q46" s="79" t="s">
        <v>462</v>
      </c>
      <c r="R46" s="79"/>
      <c r="S46" s="79"/>
      <c r="T46" s="79"/>
      <c r="U46" s="79"/>
      <c r="V46" s="82" t="s">
        <v>704</v>
      </c>
      <c r="W46" s="81">
        <v>43739.37150462963</v>
      </c>
      <c r="X46" s="82" t="s">
        <v>821</v>
      </c>
      <c r="Y46" s="79"/>
      <c r="Z46" s="79"/>
      <c r="AA46" s="85" t="s">
        <v>997</v>
      </c>
      <c r="AB46" s="85" t="s">
        <v>996</v>
      </c>
      <c r="AC46" s="79" t="b">
        <v>0</v>
      </c>
      <c r="AD46" s="79">
        <v>1</v>
      </c>
      <c r="AE46" s="85" t="s">
        <v>1179</v>
      </c>
      <c r="AF46" s="79" t="b">
        <v>0</v>
      </c>
      <c r="AG46" s="79" t="s">
        <v>1224</v>
      </c>
      <c r="AH46" s="79"/>
      <c r="AI46" s="85" t="s">
        <v>1166</v>
      </c>
      <c r="AJ46" s="79" t="b">
        <v>0</v>
      </c>
      <c r="AK46" s="79">
        <v>0</v>
      </c>
      <c r="AL46" s="85" t="s">
        <v>1166</v>
      </c>
      <c r="AM46" s="79" t="s">
        <v>1232</v>
      </c>
      <c r="AN46" s="79" t="b">
        <v>0</v>
      </c>
      <c r="AO46" s="85" t="s">
        <v>996</v>
      </c>
      <c r="AP46" s="79" t="s">
        <v>176</v>
      </c>
      <c r="AQ46" s="79">
        <v>0</v>
      </c>
      <c r="AR46" s="79">
        <v>0</v>
      </c>
      <c r="AS46" s="79"/>
      <c r="AT46" s="79"/>
      <c r="AU46" s="79"/>
      <c r="AV46" s="79"/>
      <c r="AW46" s="79"/>
      <c r="AX46" s="79"/>
      <c r="AY46" s="79"/>
      <c r="AZ46" s="79"/>
      <c r="BA46">
        <v>1</v>
      </c>
      <c r="BB46" s="78" t="str">
        <f>REPLACE(INDEX(GroupVertices[Group],MATCH(Edges25[[#This Row],[Vertex 1]],GroupVertices[Vertex],0)),1,1,"")</f>
        <v>27</v>
      </c>
      <c r="BC46" s="78" t="str">
        <f>REPLACE(INDEX(GroupVertices[Group],MATCH(Edges25[[#This Row],[Vertex 2]],GroupVertices[Vertex],0)),1,1,"")</f>
        <v>27</v>
      </c>
      <c r="BD46" s="48">
        <v>0</v>
      </c>
      <c r="BE46" s="49">
        <v>0</v>
      </c>
      <c r="BF46" s="48">
        <v>1</v>
      </c>
      <c r="BG46" s="49">
        <v>5.882352941176471</v>
      </c>
      <c r="BH46" s="48">
        <v>0</v>
      </c>
      <c r="BI46" s="49">
        <v>0</v>
      </c>
      <c r="BJ46" s="48">
        <v>16</v>
      </c>
      <c r="BK46" s="49">
        <v>94.11764705882354</v>
      </c>
      <c r="BL46" s="48">
        <v>17</v>
      </c>
    </row>
    <row r="47" spans="1:64" ht="15">
      <c r="A47" s="64" t="s">
        <v>252</v>
      </c>
      <c r="B47" s="64" t="s">
        <v>332</v>
      </c>
      <c r="C47" s="65"/>
      <c r="D47" s="66"/>
      <c r="E47" s="67"/>
      <c r="F47" s="68"/>
      <c r="G47" s="65"/>
      <c r="H47" s="69"/>
      <c r="I47" s="70"/>
      <c r="J47" s="70"/>
      <c r="K47" s="34" t="s">
        <v>65</v>
      </c>
      <c r="L47" s="77">
        <v>84</v>
      </c>
      <c r="M47" s="77"/>
      <c r="N47" s="72"/>
      <c r="O47" s="79" t="s">
        <v>419</v>
      </c>
      <c r="P47" s="81">
        <v>43739.89884259259</v>
      </c>
      <c r="Q47" s="79" t="s">
        <v>463</v>
      </c>
      <c r="R47" s="79"/>
      <c r="S47" s="79"/>
      <c r="T47" s="79"/>
      <c r="U47" s="79"/>
      <c r="V47" s="82" t="s">
        <v>705</v>
      </c>
      <c r="W47" s="81">
        <v>43739.89884259259</v>
      </c>
      <c r="X47" s="82" t="s">
        <v>822</v>
      </c>
      <c r="Y47" s="79"/>
      <c r="Z47" s="79"/>
      <c r="AA47" s="85" t="s">
        <v>998</v>
      </c>
      <c r="AB47" s="85" t="s">
        <v>1137</v>
      </c>
      <c r="AC47" s="79" t="b">
        <v>0</v>
      </c>
      <c r="AD47" s="79">
        <v>0</v>
      </c>
      <c r="AE47" s="85" t="s">
        <v>1180</v>
      </c>
      <c r="AF47" s="79" t="b">
        <v>0</v>
      </c>
      <c r="AG47" s="79" t="s">
        <v>1225</v>
      </c>
      <c r="AH47" s="79"/>
      <c r="AI47" s="85" t="s">
        <v>1166</v>
      </c>
      <c r="AJ47" s="79" t="b">
        <v>0</v>
      </c>
      <c r="AK47" s="79">
        <v>0</v>
      </c>
      <c r="AL47" s="85" t="s">
        <v>1166</v>
      </c>
      <c r="AM47" s="79" t="s">
        <v>1233</v>
      </c>
      <c r="AN47" s="79" t="b">
        <v>0</v>
      </c>
      <c r="AO47" s="85" t="s">
        <v>1137</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c r="BE47" s="49"/>
      <c r="BF47" s="48"/>
      <c r="BG47" s="49"/>
      <c r="BH47" s="48"/>
      <c r="BI47" s="49"/>
      <c r="BJ47" s="48"/>
      <c r="BK47" s="49"/>
      <c r="BL47" s="48"/>
    </row>
    <row r="48" spans="1:64" ht="15">
      <c r="A48" s="64" t="s">
        <v>253</v>
      </c>
      <c r="B48" s="64" t="s">
        <v>252</v>
      </c>
      <c r="C48" s="65"/>
      <c r="D48" s="66"/>
      <c r="E48" s="67"/>
      <c r="F48" s="68"/>
      <c r="G48" s="65"/>
      <c r="H48" s="69"/>
      <c r="I48" s="70"/>
      <c r="J48" s="70"/>
      <c r="K48" s="34" t="s">
        <v>66</v>
      </c>
      <c r="L48" s="77">
        <v>86</v>
      </c>
      <c r="M48" s="77"/>
      <c r="N48" s="72"/>
      <c r="O48" s="79" t="s">
        <v>420</v>
      </c>
      <c r="P48" s="81">
        <v>43739.93171296296</v>
      </c>
      <c r="Q48" s="79" t="s">
        <v>464</v>
      </c>
      <c r="R48" s="79"/>
      <c r="S48" s="79"/>
      <c r="T48" s="79"/>
      <c r="U48" s="79"/>
      <c r="V48" s="82" t="s">
        <v>706</v>
      </c>
      <c r="W48" s="81">
        <v>43739.93171296296</v>
      </c>
      <c r="X48" s="82" t="s">
        <v>823</v>
      </c>
      <c r="Y48" s="79"/>
      <c r="Z48" s="79"/>
      <c r="AA48" s="85" t="s">
        <v>999</v>
      </c>
      <c r="AB48" s="85" t="s">
        <v>998</v>
      </c>
      <c r="AC48" s="79" t="b">
        <v>0</v>
      </c>
      <c r="AD48" s="79">
        <v>0</v>
      </c>
      <c r="AE48" s="85" t="s">
        <v>1181</v>
      </c>
      <c r="AF48" s="79" t="b">
        <v>0</v>
      </c>
      <c r="AG48" s="79" t="s">
        <v>1216</v>
      </c>
      <c r="AH48" s="79"/>
      <c r="AI48" s="85" t="s">
        <v>1166</v>
      </c>
      <c r="AJ48" s="79" t="b">
        <v>0</v>
      </c>
      <c r="AK48" s="79">
        <v>0</v>
      </c>
      <c r="AL48" s="85" t="s">
        <v>1166</v>
      </c>
      <c r="AM48" s="79" t="s">
        <v>1232</v>
      </c>
      <c r="AN48" s="79" t="b">
        <v>0</v>
      </c>
      <c r="AO48" s="85" t="s">
        <v>998</v>
      </c>
      <c r="AP48" s="79" t="s">
        <v>176</v>
      </c>
      <c r="AQ48" s="79">
        <v>0</v>
      </c>
      <c r="AR48" s="79">
        <v>0</v>
      </c>
      <c r="AS48" s="79"/>
      <c r="AT48" s="79"/>
      <c r="AU48" s="79"/>
      <c r="AV48" s="79"/>
      <c r="AW48" s="79"/>
      <c r="AX48" s="79"/>
      <c r="AY48" s="79"/>
      <c r="AZ48" s="79"/>
      <c r="BA48">
        <v>1</v>
      </c>
      <c r="BB48" s="78" t="str">
        <f>REPLACE(INDEX(GroupVertices[Group],MATCH(Edges25[[#This Row],[Vertex 1]],GroupVertices[Vertex],0)),1,1,"")</f>
        <v>4</v>
      </c>
      <c r="BC48" s="78" t="str">
        <f>REPLACE(INDEX(GroupVertices[Group],MATCH(Edges25[[#This Row],[Vertex 2]],GroupVertices[Vertex],0)),1,1,"")</f>
        <v>4</v>
      </c>
      <c r="BD48" s="48"/>
      <c r="BE48" s="49"/>
      <c r="BF48" s="48"/>
      <c r="BG48" s="49"/>
      <c r="BH48" s="48"/>
      <c r="BI48" s="49"/>
      <c r="BJ48" s="48"/>
      <c r="BK48" s="49"/>
      <c r="BL48" s="48"/>
    </row>
    <row r="49" spans="1:64" ht="15">
      <c r="A49" s="64" t="s">
        <v>254</v>
      </c>
      <c r="B49" s="64" t="s">
        <v>254</v>
      </c>
      <c r="C49" s="65"/>
      <c r="D49" s="66"/>
      <c r="E49" s="67"/>
      <c r="F49" s="68"/>
      <c r="G49" s="65"/>
      <c r="H49" s="69"/>
      <c r="I49" s="70"/>
      <c r="J49" s="70"/>
      <c r="K49" s="34" t="s">
        <v>65</v>
      </c>
      <c r="L49" s="77">
        <v>88</v>
      </c>
      <c r="M49" s="77"/>
      <c r="N49" s="72"/>
      <c r="O49" s="79" t="s">
        <v>176</v>
      </c>
      <c r="P49" s="81">
        <v>43740.320625</v>
      </c>
      <c r="Q49" s="79" t="s">
        <v>465</v>
      </c>
      <c r="R49" s="79"/>
      <c r="S49" s="79"/>
      <c r="T49" s="79"/>
      <c r="U49" s="79"/>
      <c r="V49" s="82" t="s">
        <v>707</v>
      </c>
      <c r="W49" s="81">
        <v>43740.320625</v>
      </c>
      <c r="X49" s="82" t="s">
        <v>824</v>
      </c>
      <c r="Y49" s="79"/>
      <c r="Z49" s="79"/>
      <c r="AA49" s="85" t="s">
        <v>1000</v>
      </c>
      <c r="AB49" s="79"/>
      <c r="AC49" s="79" t="b">
        <v>0</v>
      </c>
      <c r="AD49" s="79">
        <v>0</v>
      </c>
      <c r="AE49" s="85" t="s">
        <v>1166</v>
      </c>
      <c r="AF49" s="79" t="b">
        <v>0</v>
      </c>
      <c r="AG49" s="79" t="s">
        <v>1226</v>
      </c>
      <c r="AH49" s="79"/>
      <c r="AI49" s="85" t="s">
        <v>1166</v>
      </c>
      <c r="AJ49" s="79" t="b">
        <v>0</v>
      </c>
      <c r="AK49" s="79">
        <v>0</v>
      </c>
      <c r="AL49" s="85" t="s">
        <v>1166</v>
      </c>
      <c r="AM49" s="79" t="s">
        <v>1238</v>
      </c>
      <c r="AN49" s="79" t="b">
        <v>0</v>
      </c>
      <c r="AO49" s="85" t="s">
        <v>1000</v>
      </c>
      <c r="AP49" s="79" t="s">
        <v>176</v>
      </c>
      <c r="AQ49" s="79">
        <v>0</v>
      </c>
      <c r="AR49" s="79">
        <v>0</v>
      </c>
      <c r="AS49" s="79"/>
      <c r="AT49" s="79"/>
      <c r="AU49" s="79"/>
      <c r="AV49" s="79"/>
      <c r="AW49" s="79"/>
      <c r="AX49" s="79"/>
      <c r="AY49" s="79"/>
      <c r="AZ49" s="79"/>
      <c r="BA49">
        <v>1</v>
      </c>
      <c r="BB49" s="78" t="str">
        <f>REPLACE(INDEX(GroupVertices[Group],MATCH(Edges25[[#This Row],[Vertex 1]],GroupVertices[Vertex],0)),1,1,"")</f>
        <v>5</v>
      </c>
      <c r="BC49" s="78" t="str">
        <f>REPLACE(INDEX(GroupVertices[Group],MATCH(Edges25[[#This Row],[Vertex 2]],GroupVertices[Vertex],0)),1,1,"")</f>
        <v>5</v>
      </c>
      <c r="BD49" s="48">
        <v>0</v>
      </c>
      <c r="BE49" s="49">
        <v>0</v>
      </c>
      <c r="BF49" s="48">
        <v>0</v>
      </c>
      <c r="BG49" s="49">
        <v>0</v>
      </c>
      <c r="BH49" s="48">
        <v>0</v>
      </c>
      <c r="BI49" s="49">
        <v>0</v>
      </c>
      <c r="BJ49" s="48">
        <v>11</v>
      </c>
      <c r="BK49" s="49">
        <v>100</v>
      </c>
      <c r="BL49" s="48">
        <v>11</v>
      </c>
    </row>
    <row r="50" spans="1:64" ht="15">
      <c r="A50" s="64" t="s">
        <v>255</v>
      </c>
      <c r="B50" s="64" t="s">
        <v>357</v>
      </c>
      <c r="C50" s="65"/>
      <c r="D50" s="66"/>
      <c r="E50" s="67"/>
      <c r="F50" s="68"/>
      <c r="G50" s="65"/>
      <c r="H50" s="69"/>
      <c r="I50" s="70"/>
      <c r="J50" s="70"/>
      <c r="K50" s="34" t="s">
        <v>65</v>
      </c>
      <c r="L50" s="77">
        <v>89</v>
      </c>
      <c r="M50" s="77"/>
      <c r="N50" s="72"/>
      <c r="O50" s="79" t="s">
        <v>419</v>
      </c>
      <c r="P50" s="81">
        <v>43735.50503472222</v>
      </c>
      <c r="Q50" s="79" t="s">
        <v>466</v>
      </c>
      <c r="R50" s="79"/>
      <c r="S50" s="79"/>
      <c r="T50" s="79"/>
      <c r="U50" s="79"/>
      <c r="V50" s="82" t="s">
        <v>708</v>
      </c>
      <c r="W50" s="81">
        <v>43735.50503472222</v>
      </c>
      <c r="X50" s="82" t="s">
        <v>825</v>
      </c>
      <c r="Y50" s="79"/>
      <c r="Z50" s="79"/>
      <c r="AA50" s="85" t="s">
        <v>1001</v>
      </c>
      <c r="AB50" s="85" t="s">
        <v>1002</v>
      </c>
      <c r="AC50" s="79" t="b">
        <v>0</v>
      </c>
      <c r="AD50" s="79">
        <v>0</v>
      </c>
      <c r="AE50" s="85" t="s">
        <v>1182</v>
      </c>
      <c r="AF50" s="79" t="b">
        <v>0</v>
      </c>
      <c r="AG50" s="79" t="s">
        <v>1216</v>
      </c>
      <c r="AH50" s="79"/>
      <c r="AI50" s="85" t="s">
        <v>1166</v>
      </c>
      <c r="AJ50" s="79" t="b">
        <v>0</v>
      </c>
      <c r="AK50" s="79">
        <v>0</v>
      </c>
      <c r="AL50" s="85" t="s">
        <v>1166</v>
      </c>
      <c r="AM50" s="79" t="s">
        <v>1232</v>
      </c>
      <c r="AN50" s="79" t="b">
        <v>0</v>
      </c>
      <c r="AO50" s="85" t="s">
        <v>1002</v>
      </c>
      <c r="AP50" s="79" t="s">
        <v>176</v>
      </c>
      <c r="AQ50" s="79">
        <v>0</v>
      </c>
      <c r="AR50" s="79">
        <v>0</v>
      </c>
      <c r="AS50" s="79"/>
      <c r="AT50" s="79"/>
      <c r="AU50" s="79"/>
      <c r="AV50" s="79"/>
      <c r="AW50" s="79"/>
      <c r="AX50" s="79"/>
      <c r="AY50" s="79"/>
      <c r="AZ50" s="79"/>
      <c r="BA50">
        <v>1</v>
      </c>
      <c r="BB50" s="78" t="str">
        <f>REPLACE(INDEX(GroupVertices[Group],MATCH(Edges25[[#This Row],[Vertex 1]],GroupVertices[Vertex],0)),1,1,"")</f>
        <v>6</v>
      </c>
      <c r="BC50" s="78" t="str">
        <f>REPLACE(INDEX(GroupVertices[Group],MATCH(Edges25[[#This Row],[Vertex 2]],GroupVertices[Vertex],0)),1,1,"")</f>
        <v>6</v>
      </c>
      <c r="BD50" s="48"/>
      <c r="BE50" s="49"/>
      <c r="BF50" s="48"/>
      <c r="BG50" s="49"/>
      <c r="BH50" s="48"/>
      <c r="BI50" s="49"/>
      <c r="BJ50" s="48"/>
      <c r="BK50" s="49"/>
      <c r="BL50" s="48"/>
    </row>
    <row r="51" spans="1:64" ht="15">
      <c r="A51" s="64" t="s">
        <v>256</v>
      </c>
      <c r="B51" s="64" t="s">
        <v>357</v>
      </c>
      <c r="C51" s="65"/>
      <c r="D51" s="66"/>
      <c r="E51" s="67"/>
      <c r="F51" s="68"/>
      <c r="G51" s="65"/>
      <c r="H51" s="69"/>
      <c r="I51" s="70"/>
      <c r="J51" s="70"/>
      <c r="K51" s="34" t="s">
        <v>65</v>
      </c>
      <c r="L51" s="77">
        <v>90</v>
      </c>
      <c r="M51" s="77"/>
      <c r="N51" s="72"/>
      <c r="O51" s="79" t="s">
        <v>419</v>
      </c>
      <c r="P51" s="81">
        <v>43735.496342592596</v>
      </c>
      <c r="Q51" s="79" t="s">
        <v>467</v>
      </c>
      <c r="R51" s="79"/>
      <c r="S51" s="79"/>
      <c r="T51" s="79"/>
      <c r="U51" s="79"/>
      <c r="V51" s="82" t="s">
        <v>709</v>
      </c>
      <c r="W51" s="81">
        <v>43735.496342592596</v>
      </c>
      <c r="X51" s="82" t="s">
        <v>826</v>
      </c>
      <c r="Y51" s="79"/>
      <c r="Z51" s="79"/>
      <c r="AA51" s="85" t="s">
        <v>1002</v>
      </c>
      <c r="AB51" s="85" t="s">
        <v>1138</v>
      </c>
      <c r="AC51" s="79" t="b">
        <v>0</v>
      </c>
      <c r="AD51" s="79">
        <v>0</v>
      </c>
      <c r="AE51" s="85" t="s">
        <v>1183</v>
      </c>
      <c r="AF51" s="79" t="b">
        <v>0</v>
      </c>
      <c r="AG51" s="79" t="s">
        <v>1216</v>
      </c>
      <c r="AH51" s="79"/>
      <c r="AI51" s="85" t="s">
        <v>1166</v>
      </c>
      <c r="AJ51" s="79" t="b">
        <v>0</v>
      </c>
      <c r="AK51" s="79">
        <v>0</v>
      </c>
      <c r="AL51" s="85" t="s">
        <v>1166</v>
      </c>
      <c r="AM51" s="79" t="s">
        <v>1232</v>
      </c>
      <c r="AN51" s="79" t="b">
        <v>0</v>
      </c>
      <c r="AO51" s="85" t="s">
        <v>1138</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c r="BE51" s="49"/>
      <c r="BF51" s="48"/>
      <c r="BG51" s="49"/>
      <c r="BH51" s="48"/>
      <c r="BI51" s="49"/>
      <c r="BJ51" s="48"/>
      <c r="BK51" s="49"/>
      <c r="BL51" s="48"/>
    </row>
    <row r="52" spans="1:64" ht="15">
      <c r="A52" s="64" t="s">
        <v>256</v>
      </c>
      <c r="B52" s="64" t="s">
        <v>359</v>
      </c>
      <c r="C52" s="65"/>
      <c r="D52" s="66"/>
      <c r="E52" s="67"/>
      <c r="F52" s="68"/>
      <c r="G52" s="65"/>
      <c r="H52" s="69"/>
      <c r="I52" s="70"/>
      <c r="J52" s="70"/>
      <c r="K52" s="34" t="s">
        <v>65</v>
      </c>
      <c r="L52" s="77">
        <v>95</v>
      </c>
      <c r="M52" s="77"/>
      <c r="N52" s="72"/>
      <c r="O52" s="79" t="s">
        <v>419</v>
      </c>
      <c r="P52" s="81">
        <v>43740.47622685185</v>
      </c>
      <c r="Q52" s="79" t="s">
        <v>468</v>
      </c>
      <c r="R52" s="82" t="s">
        <v>581</v>
      </c>
      <c r="S52" s="79" t="s">
        <v>607</v>
      </c>
      <c r="T52" s="79"/>
      <c r="U52" s="79"/>
      <c r="V52" s="82" t="s">
        <v>709</v>
      </c>
      <c r="W52" s="81">
        <v>43740.47622685185</v>
      </c>
      <c r="X52" s="82" t="s">
        <v>827</v>
      </c>
      <c r="Y52" s="79"/>
      <c r="Z52" s="79"/>
      <c r="AA52" s="85" t="s">
        <v>1003</v>
      </c>
      <c r="AB52" s="79"/>
      <c r="AC52" s="79" t="b">
        <v>0</v>
      </c>
      <c r="AD52" s="79">
        <v>2</v>
      </c>
      <c r="AE52" s="85" t="s">
        <v>1166</v>
      </c>
      <c r="AF52" s="79" t="b">
        <v>0</v>
      </c>
      <c r="AG52" s="79" t="s">
        <v>1216</v>
      </c>
      <c r="AH52" s="79"/>
      <c r="AI52" s="85" t="s">
        <v>1166</v>
      </c>
      <c r="AJ52" s="79" t="b">
        <v>0</v>
      </c>
      <c r="AK52" s="79">
        <v>0</v>
      </c>
      <c r="AL52" s="85" t="s">
        <v>1166</v>
      </c>
      <c r="AM52" s="79" t="s">
        <v>1232</v>
      </c>
      <c r="AN52" s="79" t="b">
        <v>0</v>
      </c>
      <c r="AO52" s="85" t="s">
        <v>1003</v>
      </c>
      <c r="AP52" s="79" t="s">
        <v>176</v>
      </c>
      <c r="AQ52" s="79">
        <v>0</v>
      </c>
      <c r="AR52" s="79">
        <v>0</v>
      </c>
      <c r="AS52" s="79"/>
      <c r="AT52" s="79"/>
      <c r="AU52" s="79"/>
      <c r="AV52" s="79"/>
      <c r="AW52" s="79"/>
      <c r="AX52" s="79"/>
      <c r="AY52" s="79"/>
      <c r="AZ52" s="79"/>
      <c r="BA52">
        <v>1</v>
      </c>
      <c r="BB52" s="78" t="str">
        <f>REPLACE(INDEX(GroupVertices[Group],MATCH(Edges25[[#This Row],[Vertex 1]],GroupVertices[Vertex],0)),1,1,"")</f>
        <v>6</v>
      </c>
      <c r="BC52" s="78" t="str">
        <f>REPLACE(INDEX(GroupVertices[Group],MATCH(Edges25[[#This Row],[Vertex 2]],GroupVertices[Vertex],0)),1,1,"")</f>
        <v>6</v>
      </c>
      <c r="BD52" s="48"/>
      <c r="BE52" s="49"/>
      <c r="BF52" s="48"/>
      <c r="BG52" s="49"/>
      <c r="BH52" s="48"/>
      <c r="BI52" s="49"/>
      <c r="BJ52" s="48"/>
      <c r="BK52" s="49"/>
      <c r="BL52" s="48"/>
    </row>
    <row r="53" spans="1:64" ht="15">
      <c r="A53" s="64" t="s">
        <v>257</v>
      </c>
      <c r="B53" s="64" t="s">
        <v>275</v>
      </c>
      <c r="C53" s="65"/>
      <c r="D53" s="66"/>
      <c r="E53" s="67"/>
      <c r="F53" s="68"/>
      <c r="G53" s="65"/>
      <c r="H53" s="69"/>
      <c r="I53" s="70"/>
      <c r="J53" s="70"/>
      <c r="K53" s="34" t="s">
        <v>65</v>
      </c>
      <c r="L53" s="77">
        <v>102</v>
      </c>
      <c r="M53" s="77"/>
      <c r="N53" s="72"/>
      <c r="O53" s="79" t="s">
        <v>419</v>
      </c>
      <c r="P53" s="81">
        <v>43740.51049768519</v>
      </c>
      <c r="Q53" s="79" t="s">
        <v>469</v>
      </c>
      <c r="R53" s="82" t="s">
        <v>582</v>
      </c>
      <c r="S53" s="79" t="s">
        <v>610</v>
      </c>
      <c r="T53" s="79" t="s">
        <v>625</v>
      </c>
      <c r="U53" s="82" t="s">
        <v>656</v>
      </c>
      <c r="V53" s="82" t="s">
        <v>656</v>
      </c>
      <c r="W53" s="81">
        <v>43740.51049768519</v>
      </c>
      <c r="X53" s="82" t="s">
        <v>828</v>
      </c>
      <c r="Y53" s="79"/>
      <c r="Z53" s="79"/>
      <c r="AA53" s="85" t="s">
        <v>1004</v>
      </c>
      <c r="AB53" s="79"/>
      <c r="AC53" s="79" t="b">
        <v>0</v>
      </c>
      <c r="AD53" s="79">
        <v>0</v>
      </c>
      <c r="AE53" s="85" t="s">
        <v>1166</v>
      </c>
      <c r="AF53" s="79" t="b">
        <v>0</v>
      </c>
      <c r="AG53" s="79" t="s">
        <v>1224</v>
      </c>
      <c r="AH53" s="79"/>
      <c r="AI53" s="85" t="s">
        <v>1166</v>
      </c>
      <c r="AJ53" s="79" t="b">
        <v>0</v>
      </c>
      <c r="AK53" s="79">
        <v>0</v>
      </c>
      <c r="AL53" s="85" t="s">
        <v>1166</v>
      </c>
      <c r="AM53" s="79" t="s">
        <v>1239</v>
      </c>
      <c r="AN53" s="79" t="b">
        <v>0</v>
      </c>
      <c r="AO53" s="85" t="s">
        <v>1004</v>
      </c>
      <c r="AP53" s="79" t="s">
        <v>176</v>
      </c>
      <c r="AQ53" s="79">
        <v>0</v>
      </c>
      <c r="AR53" s="79">
        <v>0</v>
      </c>
      <c r="AS53" s="79"/>
      <c r="AT53" s="79"/>
      <c r="AU53" s="79"/>
      <c r="AV53" s="79"/>
      <c r="AW53" s="79"/>
      <c r="AX53" s="79"/>
      <c r="AY53" s="79"/>
      <c r="AZ53" s="79"/>
      <c r="BA53">
        <v>1</v>
      </c>
      <c r="BB53" s="78" t="str">
        <f>REPLACE(INDEX(GroupVertices[Group],MATCH(Edges25[[#This Row],[Vertex 1]],GroupVertices[Vertex],0)),1,1,"")</f>
        <v>9</v>
      </c>
      <c r="BC53" s="78" t="str">
        <f>REPLACE(INDEX(GroupVertices[Group],MATCH(Edges25[[#This Row],[Vertex 2]],GroupVertices[Vertex],0)),1,1,"")</f>
        <v>9</v>
      </c>
      <c r="BD53" s="48">
        <v>1</v>
      </c>
      <c r="BE53" s="49">
        <v>5.555555555555555</v>
      </c>
      <c r="BF53" s="48">
        <v>0</v>
      </c>
      <c r="BG53" s="49">
        <v>0</v>
      </c>
      <c r="BH53" s="48">
        <v>0</v>
      </c>
      <c r="BI53" s="49">
        <v>0</v>
      </c>
      <c r="BJ53" s="48">
        <v>17</v>
      </c>
      <c r="BK53" s="49">
        <v>94.44444444444444</v>
      </c>
      <c r="BL53" s="48">
        <v>18</v>
      </c>
    </row>
    <row r="54" spans="1:64" ht="15">
      <c r="A54" s="64" t="s">
        <v>258</v>
      </c>
      <c r="B54" s="64" t="s">
        <v>271</v>
      </c>
      <c r="C54" s="65"/>
      <c r="D54" s="66"/>
      <c r="E54" s="67"/>
      <c r="F54" s="68"/>
      <c r="G54" s="65"/>
      <c r="H54" s="69"/>
      <c r="I54" s="70"/>
      <c r="J54" s="70"/>
      <c r="K54" s="34" t="s">
        <v>65</v>
      </c>
      <c r="L54" s="77">
        <v>103</v>
      </c>
      <c r="M54" s="77"/>
      <c r="N54" s="72"/>
      <c r="O54" s="79" t="s">
        <v>419</v>
      </c>
      <c r="P54" s="81">
        <v>43735.401087962964</v>
      </c>
      <c r="Q54" s="79" t="s">
        <v>470</v>
      </c>
      <c r="R54" s="79"/>
      <c r="S54" s="79"/>
      <c r="T54" s="79"/>
      <c r="U54" s="79"/>
      <c r="V54" s="82" t="s">
        <v>710</v>
      </c>
      <c r="W54" s="81">
        <v>43735.401087962964</v>
      </c>
      <c r="X54" s="82" t="s">
        <v>829</v>
      </c>
      <c r="Y54" s="79"/>
      <c r="Z54" s="79"/>
      <c r="AA54" s="85" t="s">
        <v>1005</v>
      </c>
      <c r="AB54" s="79"/>
      <c r="AC54" s="79" t="b">
        <v>0</v>
      </c>
      <c r="AD54" s="79">
        <v>0</v>
      </c>
      <c r="AE54" s="85" t="s">
        <v>1166</v>
      </c>
      <c r="AF54" s="79" t="b">
        <v>1</v>
      </c>
      <c r="AG54" s="79" t="s">
        <v>1224</v>
      </c>
      <c r="AH54" s="79"/>
      <c r="AI54" s="85" t="s">
        <v>1230</v>
      </c>
      <c r="AJ54" s="79" t="b">
        <v>0</v>
      </c>
      <c r="AK54" s="79">
        <v>8</v>
      </c>
      <c r="AL54" s="85" t="s">
        <v>1109</v>
      </c>
      <c r="AM54" s="79" t="s">
        <v>1232</v>
      </c>
      <c r="AN54" s="79" t="b">
        <v>0</v>
      </c>
      <c r="AO54" s="85" t="s">
        <v>1109</v>
      </c>
      <c r="AP54" s="79" t="s">
        <v>176</v>
      </c>
      <c r="AQ54" s="79">
        <v>0</v>
      </c>
      <c r="AR54" s="79">
        <v>0</v>
      </c>
      <c r="AS54" s="79"/>
      <c r="AT54" s="79"/>
      <c r="AU54" s="79"/>
      <c r="AV54" s="79"/>
      <c r="AW54" s="79"/>
      <c r="AX54" s="79"/>
      <c r="AY54" s="79"/>
      <c r="AZ54" s="79"/>
      <c r="BA54">
        <v>1</v>
      </c>
      <c r="BB54" s="78" t="str">
        <f>REPLACE(INDEX(GroupVertices[Group],MATCH(Edges25[[#This Row],[Vertex 1]],GroupVertices[Vertex],0)),1,1,"")</f>
        <v>9</v>
      </c>
      <c r="BC54" s="78" t="str">
        <f>REPLACE(INDEX(GroupVertices[Group],MATCH(Edges25[[#This Row],[Vertex 2]],GroupVertices[Vertex],0)),1,1,"")</f>
        <v>4</v>
      </c>
      <c r="BD54" s="48">
        <v>0</v>
      </c>
      <c r="BE54" s="49">
        <v>0</v>
      </c>
      <c r="BF54" s="48">
        <v>0</v>
      </c>
      <c r="BG54" s="49">
        <v>0</v>
      </c>
      <c r="BH54" s="48">
        <v>0</v>
      </c>
      <c r="BI54" s="49">
        <v>0</v>
      </c>
      <c r="BJ54" s="48">
        <v>24</v>
      </c>
      <c r="BK54" s="49">
        <v>100</v>
      </c>
      <c r="BL54" s="48">
        <v>24</v>
      </c>
    </row>
    <row r="55" spans="1:64" ht="15">
      <c r="A55" s="64" t="s">
        <v>258</v>
      </c>
      <c r="B55" s="64" t="s">
        <v>275</v>
      </c>
      <c r="C55" s="65"/>
      <c r="D55" s="66"/>
      <c r="E55" s="67"/>
      <c r="F55" s="68"/>
      <c r="G55" s="65"/>
      <c r="H55" s="69"/>
      <c r="I55" s="70"/>
      <c r="J55" s="70"/>
      <c r="K55" s="34" t="s">
        <v>65</v>
      </c>
      <c r="L55" s="77">
        <v>104</v>
      </c>
      <c r="M55" s="77"/>
      <c r="N55" s="72"/>
      <c r="O55" s="79" t="s">
        <v>419</v>
      </c>
      <c r="P55" s="81">
        <v>43740.51763888889</v>
      </c>
      <c r="Q55" s="79" t="s">
        <v>471</v>
      </c>
      <c r="R55" s="79"/>
      <c r="S55" s="79"/>
      <c r="T55" s="79" t="s">
        <v>626</v>
      </c>
      <c r="U55" s="79"/>
      <c r="V55" s="82" t="s">
        <v>710</v>
      </c>
      <c r="W55" s="81">
        <v>43740.51763888889</v>
      </c>
      <c r="X55" s="82" t="s">
        <v>830</v>
      </c>
      <c r="Y55" s="79"/>
      <c r="Z55" s="79"/>
      <c r="AA55" s="85" t="s">
        <v>1006</v>
      </c>
      <c r="AB55" s="79"/>
      <c r="AC55" s="79" t="b">
        <v>0</v>
      </c>
      <c r="AD55" s="79">
        <v>0</v>
      </c>
      <c r="AE55" s="85" t="s">
        <v>1166</v>
      </c>
      <c r="AF55" s="79" t="b">
        <v>0</v>
      </c>
      <c r="AG55" s="79" t="s">
        <v>1224</v>
      </c>
      <c r="AH55" s="79"/>
      <c r="AI55" s="85" t="s">
        <v>1166</v>
      </c>
      <c r="AJ55" s="79" t="b">
        <v>0</v>
      </c>
      <c r="AK55" s="79">
        <v>1</v>
      </c>
      <c r="AL55" s="85" t="s">
        <v>1030</v>
      </c>
      <c r="AM55" s="79" t="s">
        <v>1232</v>
      </c>
      <c r="AN55" s="79" t="b">
        <v>0</v>
      </c>
      <c r="AO55" s="85" t="s">
        <v>1030</v>
      </c>
      <c r="AP55" s="79" t="s">
        <v>176</v>
      </c>
      <c r="AQ55" s="79">
        <v>0</v>
      </c>
      <c r="AR55" s="79">
        <v>0</v>
      </c>
      <c r="AS55" s="79"/>
      <c r="AT55" s="79"/>
      <c r="AU55" s="79"/>
      <c r="AV55" s="79"/>
      <c r="AW55" s="79"/>
      <c r="AX55" s="79"/>
      <c r="AY55" s="79"/>
      <c r="AZ55" s="79"/>
      <c r="BA55">
        <v>1</v>
      </c>
      <c r="BB55" s="78" t="str">
        <f>REPLACE(INDEX(GroupVertices[Group],MATCH(Edges25[[#This Row],[Vertex 1]],GroupVertices[Vertex],0)),1,1,"")</f>
        <v>9</v>
      </c>
      <c r="BC55" s="78" t="str">
        <f>REPLACE(INDEX(GroupVertices[Group],MATCH(Edges25[[#This Row],[Vertex 2]],GroupVertices[Vertex],0)),1,1,"")</f>
        <v>9</v>
      </c>
      <c r="BD55" s="48">
        <v>1</v>
      </c>
      <c r="BE55" s="49">
        <v>4.761904761904762</v>
      </c>
      <c r="BF55" s="48">
        <v>0</v>
      </c>
      <c r="BG55" s="49">
        <v>0</v>
      </c>
      <c r="BH55" s="48">
        <v>0</v>
      </c>
      <c r="BI55" s="49">
        <v>0</v>
      </c>
      <c r="BJ55" s="48">
        <v>20</v>
      </c>
      <c r="BK55" s="49">
        <v>95.23809523809524</v>
      </c>
      <c r="BL55" s="48">
        <v>21</v>
      </c>
    </row>
    <row r="56" spans="1:64" ht="15">
      <c r="A56" s="64" t="s">
        <v>259</v>
      </c>
      <c r="B56" s="64" t="s">
        <v>363</v>
      </c>
      <c r="C56" s="65"/>
      <c r="D56" s="66"/>
      <c r="E56" s="67"/>
      <c r="F56" s="68"/>
      <c r="G56" s="65"/>
      <c r="H56" s="69"/>
      <c r="I56" s="70"/>
      <c r="J56" s="70"/>
      <c r="K56" s="34" t="s">
        <v>65</v>
      </c>
      <c r="L56" s="77">
        <v>105</v>
      </c>
      <c r="M56" s="77"/>
      <c r="N56" s="72"/>
      <c r="O56" s="79" t="s">
        <v>419</v>
      </c>
      <c r="P56" s="81">
        <v>43740.6322337963</v>
      </c>
      <c r="Q56" s="79" t="s">
        <v>472</v>
      </c>
      <c r="R56" s="79"/>
      <c r="S56" s="79"/>
      <c r="T56" s="79"/>
      <c r="U56" s="79"/>
      <c r="V56" s="82" t="s">
        <v>711</v>
      </c>
      <c r="W56" s="81">
        <v>43740.6322337963</v>
      </c>
      <c r="X56" s="82" t="s">
        <v>831</v>
      </c>
      <c r="Y56" s="79"/>
      <c r="Z56" s="79"/>
      <c r="AA56" s="85" t="s">
        <v>1007</v>
      </c>
      <c r="AB56" s="85" t="s">
        <v>1008</v>
      </c>
      <c r="AC56" s="79" t="b">
        <v>0</v>
      </c>
      <c r="AD56" s="79">
        <v>3</v>
      </c>
      <c r="AE56" s="85" t="s">
        <v>1184</v>
      </c>
      <c r="AF56" s="79" t="b">
        <v>0</v>
      </c>
      <c r="AG56" s="79" t="s">
        <v>1216</v>
      </c>
      <c r="AH56" s="79"/>
      <c r="AI56" s="85" t="s">
        <v>1166</v>
      </c>
      <c r="AJ56" s="79" t="b">
        <v>0</v>
      </c>
      <c r="AK56" s="79">
        <v>0</v>
      </c>
      <c r="AL56" s="85" t="s">
        <v>1166</v>
      </c>
      <c r="AM56" s="79" t="s">
        <v>1232</v>
      </c>
      <c r="AN56" s="79" t="b">
        <v>0</v>
      </c>
      <c r="AO56" s="85" t="s">
        <v>1008</v>
      </c>
      <c r="AP56" s="79" t="s">
        <v>176</v>
      </c>
      <c r="AQ56" s="79">
        <v>0</v>
      </c>
      <c r="AR56" s="79">
        <v>0</v>
      </c>
      <c r="AS56" s="79"/>
      <c r="AT56" s="79"/>
      <c r="AU56" s="79"/>
      <c r="AV56" s="79"/>
      <c r="AW56" s="79"/>
      <c r="AX56" s="79"/>
      <c r="AY56" s="79"/>
      <c r="AZ56" s="79"/>
      <c r="BA56">
        <v>1</v>
      </c>
      <c r="BB56" s="78" t="str">
        <f>REPLACE(INDEX(GroupVertices[Group],MATCH(Edges25[[#This Row],[Vertex 1]],GroupVertices[Vertex],0)),1,1,"")</f>
        <v>10</v>
      </c>
      <c r="BC56" s="78" t="str">
        <f>REPLACE(INDEX(GroupVertices[Group],MATCH(Edges25[[#This Row],[Vertex 2]],GroupVertices[Vertex],0)),1,1,"")</f>
        <v>10</v>
      </c>
      <c r="BD56" s="48"/>
      <c r="BE56" s="49"/>
      <c r="BF56" s="48"/>
      <c r="BG56" s="49"/>
      <c r="BH56" s="48"/>
      <c r="BI56" s="49"/>
      <c r="BJ56" s="48"/>
      <c r="BK56" s="49"/>
      <c r="BL56" s="48"/>
    </row>
    <row r="57" spans="1:64" ht="15">
      <c r="A57" s="64" t="s">
        <v>260</v>
      </c>
      <c r="B57" s="64" t="s">
        <v>259</v>
      </c>
      <c r="C57" s="65"/>
      <c r="D57" s="66"/>
      <c r="E57" s="67"/>
      <c r="F57" s="68"/>
      <c r="G57" s="65"/>
      <c r="H57" s="69"/>
      <c r="I57" s="70"/>
      <c r="J57" s="70"/>
      <c r="K57" s="34" t="s">
        <v>66</v>
      </c>
      <c r="L57" s="77">
        <v>106</v>
      </c>
      <c r="M57" s="77"/>
      <c r="N57" s="72"/>
      <c r="O57" s="79" t="s">
        <v>420</v>
      </c>
      <c r="P57" s="81">
        <v>43740.607094907406</v>
      </c>
      <c r="Q57" s="79" t="s">
        <v>473</v>
      </c>
      <c r="R57" s="79"/>
      <c r="S57" s="79"/>
      <c r="T57" s="79"/>
      <c r="U57" s="79"/>
      <c r="V57" s="82" t="s">
        <v>712</v>
      </c>
      <c r="W57" s="81">
        <v>43740.607094907406</v>
      </c>
      <c r="X57" s="82" t="s">
        <v>832</v>
      </c>
      <c r="Y57" s="79"/>
      <c r="Z57" s="79"/>
      <c r="AA57" s="85" t="s">
        <v>1008</v>
      </c>
      <c r="AB57" s="85" t="s">
        <v>1139</v>
      </c>
      <c r="AC57" s="79" t="b">
        <v>0</v>
      </c>
      <c r="AD57" s="79">
        <v>0</v>
      </c>
      <c r="AE57" s="85" t="s">
        <v>1185</v>
      </c>
      <c r="AF57" s="79" t="b">
        <v>0</v>
      </c>
      <c r="AG57" s="79" t="s">
        <v>1216</v>
      </c>
      <c r="AH57" s="79"/>
      <c r="AI57" s="85" t="s">
        <v>1166</v>
      </c>
      <c r="AJ57" s="79" t="b">
        <v>0</v>
      </c>
      <c r="AK57" s="79">
        <v>0</v>
      </c>
      <c r="AL57" s="85" t="s">
        <v>1166</v>
      </c>
      <c r="AM57" s="79" t="s">
        <v>1232</v>
      </c>
      <c r="AN57" s="79" t="b">
        <v>0</v>
      </c>
      <c r="AO57" s="85" t="s">
        <v>1139</v>
      </c>
      <c r="AP57" s="79" t="s">
        <v>176</v>
      </c>
      <c r="AQ57" s="79">
        <v>0</v>
      </c>
      <c r="AR57" s="79">
        <v>0</v>
      </c>
      <c r="AS57" s="79"/>
      <c r="AT57" s="79"/>
      <c r="AU57" s="79"/>
      <c r="AV57" s="79"/>
      <c r="AW57" s="79"/>
      <c r="AX57" s="79"/>
      <c r="AY57" s="79"/>
      <c r="AZ57" s="79"/>
      <c r="BA57">
        <v>1</v>
      </c>
      <c r="BB57" s="78" t="str">
        <f>REPLACE(INDEX(GroupVertices[Group],MATCH(Edges25[[#This Row],[Vertex 1]],GroupVertices[Vertex],0)),1,1,"")</f>
        <v>10</v>
      </c>
      <c r="BC57" s="78" t="str">
        <f>REPLACE(INDEX(GroupVertices[Group],MATCH(Edges25[[#This Row],[Vertex 2]],GroupVertices[Vertex],0)),1,1,"")</f>
        <v>10</v>
      </c>
      <c r="BD57" s="48">
        <v>1</v>
      </c>
      <c r="BE57" s="49">
        <v>4.166666666666667</v>
      </c>
      <c r="BF57" s="48">
        <v>0</v>
      </c>
      <c r="BG57" s="49">
        <v>0</v>
      </c>
      <c r="BH57" s="48">
        <v>0</v>
      </c>
      <c r="BI57" s="49">
        <v>0</v>
      </c>
      <c r="BJ57" s="48">
        <v>23</v>
      </c>
      <c r="BK57" s="49">
        <v>95.83333333333333</v>
      </c>
      <c r="BL57" s="48">
        <v>24</v>
      </c>
    </row>
    <row r="58" spans="1:64" ht="15">
      <c r="A58" s="64" t="s">
        <v>259</v>
      </c>
      <c r="B58" s="64" t="s">
        <v>364</v>
      </c>
      <c r="C58" s="65"/>
      <c r="D58" s="66"/>
      <c r="E58" s="67"/>
      <c r="F58" s="68"/>
      <c r="G58" s="65"/>
      <c r="H58" s="69"/>
      <c r="I58" s="70"/>
      <c r="J58" s="70"/>
      <c r="K58" s="34" t="s">
        <v>65</v>
      </c>
      <c r="L58" s="77">
        <v>108</v>
      </c>
      <c r="M58" s="77"/>
      <c r="N58" s="72"/>
      <c r="O58" s="79" t="s">
        <v>420</v>
      </c>
      <c r="P58" s="81">
        <v>43740.63260416667</v>
      </c>
      <c r="Q58" s="79" t="s">
        <v>474</v>
      </c>
      <c r="R58" s="79"/>
      <c r="S58" s="79"/>
      <c r="T58" s="79"/>
      <c r="U58" s="79"/>
      <c r="V58" s="82" t="s">
        <v>711</v>
      </c>
      <c r="W58" s="81">
        <v>43740.63260416667</v>
      </c>
      <c r="X58" s="82" t="s">
        <v>833</v>
      </c>
      <c r="Y58" s="79"/>
      <c r="Z58" s="79"/>
      <c r="AA58" s="85" t="s">
        <v>1009</v>
      </c>
      <c r="AB58" s="85" t="s">
        <v>1140</v>
      </c>
      <c r="AC58" s="79" t="b">
        <v>0</v>
      </c>
      <c r="AD58" s="79">
        <v>0</v>
      </c>
      <c r="AE58" s="85" t="s">
        <v>1186</v>
      </c>
      <c r="AF58" s="79" t="b">
        <v>0</v>
      </c>
      <c r="AG58" s="79" t="s">
        <v>1216</v>
      </c>
      <c r="AH58" s="79"/>
      <c r="AI58" s="85" t="s">
        <v>1166</v>
      </c>
      <c r="AJ58" s="79" t="b">
        <v>0</v>
      </c>
      <c r="AK58" s="79">
        <v>0</v>
      </c>
      <c r="AL58" s="85" t="s">
        <v>1166</v>
      </c>
      <c r="AM58" s="79" t="s">
        <v>1232</v>
      </c>
      <c r="AN58" s="79" t="b">
        <v>0</v>
      </c>
      <c r="AO58" s="85" t="s">
        <v>1140</v>
      </c>
      <c r="AP58" s="79" t="s">
        <v>176</v>
      </c>
      <c r="AQ58" s="79">
        <v>0</v>
      </c>
      <c r="AR58" s="79">
        <v>0</v>
      </c>
      <c r="AS58" s="79"/>
      <c r="AT58" s="79"/>
      <c r="AU58" s="79"/>
      <c r="AV58" s="79"/>
      <c r="AW58" s="79"/>
      <c r="AX58" s="79"/>
      <c r="AY58" s="79"/>
      <c r="AZ58" s="79"/>
      <c r="BA58">
        <v>1</v>
      </c>
      <c r="BB58" s="78" t="str">
        <f>REPLACE(INDEX(GroupVertices[Group],MATCH(Edges25[[#This Row],[Vertex 1]],GroupVertices[Vertex],0)),1,1,"")</f>
        <v>10</v>
      </c>
      <c r="BC58" s="78" t="str">
        <f>REPLACE(INDEX(GroupVertices[Group],MATCH(Edges25[[#This Row],[Vertex 2]],GroupVertices[Vertex],0)),1,1,"")</f>
        <v>10</v>
      </c>
      <c r="BD58" s="48">
        <v>0</v>
      </c>
      <c r="BE58" s="49">
        <v>0</v>
      </c>
      <c r="BF58" s="48">
        <v>0</v>
      </c>
      <c r="BG58" s="49">
        <v>0</v>
      </c>
      <c r="BH58" s="48">
        <v>0</v>
      </c>
      <c r="BI58" s="49">
        <v>0</v>
      </c>
      <c r="BJ58" s="48">
        <v>6</v>
      </c>
      <c r="BK58" s="49">
        <v>100</v>
      </c>
      <c r="BL58" s="48">
        <v>6</v>
      </c>
    </row>
    <row r="59" spans="1:64" ht="15">
      <c r="A59" s="64" t="s">
        <v>261</v>
      </c>
      <c r="B59" s="64" t="s">
        <v>364</v>
      </c>
      <c r="C59" s="65"/>
      <c r="D59" s="66"/>
      <c r="E59" s="67"/>
      <c r="F59" s="68"/>
      <c r="G59" s="65"/>
      <c r="H59" s="69"/>
      <c r="I59" s="70"/>
      <c r="J59" s="70"/>
      <c r="K59" s="34" t="s">
        <v>65</v>
      </c>
      <c r="L59" s="77">
        <v>109</v>
      </c>
      <c r="M59" s="77"/>
      <c r="N59" s="72"/>
      <c r="O59" s="79" t="s">
        <v>419</v>
      </c>
      <c r="P59" s="81">
        <v>43740.64372685185</v>
      </c>
      <c r="Q59" s="79" t="s">
        <v>475</v>
      </c>
      <c r="R59" s="79"/>
      <c r="S59" s="79"/>
      <c r="T59" s="79"/>
      <c r="U59" s="79"/>
      <c r="V59" s="82" t="s">
        <v>713</v>
      </c>
      <c r="W59" s="81">
        <v>43740.64372685185</v>
      </c>
      <c r="X59" s="82" t="s">
        <v>834</v>
      </c>
      <c r="Y59" s="79"/>
      <c r="Z59" s="79"/>
      <c r="AA59" s="85" t="s">
        <v>1010</v>
      </c>
      <c r="AB59" s="85" t="s">
        <v>1141</v>
      </c>
      <c r="AC59" s="79" t="b">
        <v>0</v>
      </c>
      <c r="AD59" s="79">
        <v>3</v>
      </c>
      <c r="AE59" s="85" t="s">
        <v>1185</v>
      </c>
      <c r="AF59" s="79" t="b">
        <v>0</v>
      </c>
      <c r="AG59" s="79" t="s">
        <v>1216</v>
      </c>
      <c r="AH59" s="79"/>
      <c r="AI59" s="85" t="s">
        <v>1166</v>
      </c>
      <c r="AJ59" s="79" t="b">
        <v>0</v>
      </c>
      <c r="AK59" s="79">
        <v>0</v>
      </c>
      <c r="AL59" s="85" t="s">
        <v>1166</v>
      </c>
      <c r="AM59" s="79" t="s">
        <v>1234</v>
      </c>
      <c r="AN59" s="79" t="b">
        <v>0</v>
      </c>
      <c r="AO59" s="85" t="s">
        <v>1141</v>
      </c>
      <c r="AP59" s="79" t="s">
        <v>176</v>
      </c>
      <c r="AQ59" s="79">
        <v>0</v>
      </c>
      <c r="AR59" s="79">
        <v>0</v>
      </c>
      <c r="AS59" s="79"/>
      <c r="AT59" s="79"/>
      <c r="AU59" s="79"/>
      <c r="AV59" s="79"/>
      <c r="AW59" s="79"/>
      <c r="AX59" s="79"/>
      <c r="AY59" s="79"/>
      <c r="AZ59" s="79"/>
      <c r="BA59">
        <v>1</v>
      </c>
      <c r="BB59" s="78" t="str">
        <f>REPLACE(INDEX(GroupVertices[Group],MATCH(Edges25[[#This Row],[Vertex 1]],GroupVertices[Vertex],0)),1,1,"")</f>
        <v>10</v>
      </c>
      <c r="BC59" s="78" t="str">
        <f>REPLACE(INDEX(GroupVertices[Group],MATCH(Edges25[[#This Row],[Vertex 2]],GroupVertices[Vertex],0)),1,1,"")</f>
        <v>10</v>
      </c>
      <c r="BD59" s="48"/>
      <c r="BE59" s="49"/>
      <c r="BF59" s="48"/>
      <c r="BG59" s="49"/>
      <c r="BH59" s="48"/>
      <c r="BI59" s="49"/>
      <c r="BJ59" s="48"/>
      <c r="BK59" s="49"/>
      <c r="BL59" s="48"/>
    </row>
    <row r="60" spans="1:64" ht="15">
      <c r="A60" s="64" t="s">
        <v>262</v>
      </c>
      <c r="B60" s="64" t="s">
        <v>264</v>
      </c>
      <c r="C60" s="65"/>
      <c r="D60" s="66"/>
      <c r="E60" s="67"/>
      <c r="F60" s="68"/>
      <c r="G60" s="65"/>
      <c r="H60" s="69"/>
      <c r="I60" s="70"/>
      <c r="J60" s="70"/>
      <c r="K60" s="34" t="s">
        <v>65</v>
      </c>
      <c r="L60" s="77">
        <v>111</v>
      </c>
      <c r="M60" s="77"/>
      <c r="N60" s="72"/>
      <c r="O60" s="79" t="s">
        <v>419</v>
      </c>
      <c r="P60" s="81">
        <v>43740.86137731482</v>
      </c>
      <c r="Q60" s="79" t="s">
        <v>476</v>
      </c>
      <c r="R60" s="79"/>
      <c r="S60" s="79"/>
      <c r="T60" s="79" t="s">
        <v>627</v>
      </c>
      <c r="U60" s="79"/>
      <c r="V60" s="82" t="s">
        <v>714</v>
      </c>
      <c r="W60" s="81">
        <v>43740.86137731482</v>
      </c>
      <c r="X60" s="82" t="s">
        <v>835</v>
      </c>
      <c r="Y60" s="79"/>
      <c r="Z60" s="79"/>
      <c r="AA60" s="85" t="s">
        <v>1011</v>
      </c>
      <c r="AB60" s="79"/>
      <c r="AC60" s="79" t="b">
        <v>0</v>
      </c>
      <c r="AD60" s="79">
        <v>0</v>
      </c>
      <c r="AE60" s="85" t="s">
        <v>1166</v>
      </c>
      <c r="AF60" s="79" t="b">
        <v>0</v>
      </c>
      <c r="AG60" s="79" t="s">
        <v>1216</v>
      </c>
      <c r="AH60" s="79"/>
      <c r="AI60" s="85" t="s">
        <v>1166</v>
      </c>
      <c r="AJ60" s="79" t="b">
        <v>0</v>
      </c>
      <c r="AK60" s="79">
        <v>1</v>
      </c>
      <c r="AL60" s="85" t="s">
        <v>1012</v>
      </c>
      <c r="AM60" s="79" t="s">
        <v>1240</v>
      </c>
      <c r="AN60" s="79" t="b">
        <v>0</v>
      </c>
      <c r="AO60" s="85" t="s">
        <v>1012</v>
      </c>
      <c r="AP60" s="79" t="s">
        <v>176</v>
      </c>
      <c r="AQ60" s="79">
        <v>0</v>
      </c>
      <c r="AR60" s="79">
        <v>0</v>
      </c>
      <c r="AS60" s="79"/>
      <c r="AT60" s="79"/>
      <c r="AU60" s="79"/>
      <c r="AV60" s="79"/>
      <c r="AW60" s="79"/>
      <c r="AX60" s="79"/>
      <c r="AY60" s="79"/>
      <c r="AZ60" s="79"/>
      <c r="BA60">
        <v>1</v>
      </c>
      <c r="BB60" s="78" t="str">
        <f>REPLACE(INDEX(GroupVertices[Group],MATCH(Edges25[[#This Row],[Vertex 1]],GroupVertices[Vertex],0)),1,1,"")</f>
        <v>4</v>
      </c>
      <c r="BC60" s="78" t="str">
        <f>REPLACE(INDEX(GroupVertices[Group],MATCH(Edges25[[#This Row],[Vertex 2]],GroupVertices[Vertex],0)),1,1,"")</f>
        <v>4</v>
      </c>
      <c r="BD60" s="48"/>
      <c r="BE60" s="49"/>
      <c r="BF60" s="48"/>
      <c r="BG60" s="49"/>
      <c r="BH60" s="48"/>
      <c r="BI60" s="49"/>
      <c r="BJ60" s="48"/>
      <c r="BK60" s="49"/>
      <c r="BL60" s="48"/>
    </row>
    <row r="61" spans="1:64" ht="15">
      <c r="A61" s="64" t="s">
        <v>263</v>
      </c>
      <c r="B61" s="64" t="s">
        <v>365</v>
      </c>
      <c r="C61" s="65"/>
      <c r="D61" s="66"/>
      <c r="E61" s="67"/>
      <c r="F61" s="68"/>
      <c r="G61" s="65"/>
      <c r="H61" s="69"/>
      <c r="I61" s="70"/>
      <c r="J61" s="70"/>
      <c r="K61" s="34" t="s">
        <v>65</v>
      </c>
      <c r="L61" s="77">
        <v>113</v>
      </c>
      <c r="M61" s="77"/>
      <c r="N61" s="72"/>
      <c r="O61" s="79" t="s">
        <v>419</v>
      </c>
      <c r="P61" s="81">
        <v>43740.860983796294</v>
      </c>
      <c r="Q61" s="79" t="s">
        <v>477</v>
      </c>
      <c r="R61" s="82" t="s">
        <v>583</v>
      </c>
      <c r="S61" s="79" t="s">
        <v>605</v>
      </c>
      <c r="T61" s="79" t="s">
        <v>627</v>
      </c>
      <c r="U61" s="79"/>
      <c r="V61" s="82" t="s">
        <v>715</v>
      </c>
      <c r="W61" s="81">
        <v>43740.860983796294</v>
      </c>
      <c r="X61" s="82" t="s">
        <v>836</v>
      </c>
      <c r="Y61" s="79"/>
      <c r="Z61" s="79"/>
      <c r="AA61" s="85" t="s">
        <v>1012</v>
      </c>
      <c r="AB61" s="85" t="s">
        <v>1142</v>
      </c>
      <c r="AC61" s="79" t="b">
        <v>0</v>
      </c>
      <c r="AD61" s="79">
        <v>1</v>
      </c>
      <c r="AE61" s="85" t="s">
        <v>1187</v>
      </c>
      <c r="AF61" s="79" t="b">
        <v>0</v>
      </c>
      <c r="AG61" s="79" t="s">
        <v>1216</v>
      </c>
      <c r="AH61" s="79"/>
      <c r="AI61" s="85" t="s">
        <v>1166</v>
      </c>
      <c r="AJ61" s="79" t="b">
        <v>0</v>
      </c>
      <c r="AK61" s="79">
        <v>1</v>
      </c>
      <c r="AL61" s="85" t="s">
        <v>1166</v>
      </c>
      <c r="AM61" s="79" t="s">
        <v>1232</v>
      </c>
      <c r="AN61" s="79" t="b">
        <v>0</v>
      </c>
      <c r="AO61" s="85" t="s">
        <v>1142</v>
      </c>
      <c r="AP61" s="79" t="s">
        <v>176</v>
      </c>
      <c r="AQ61" s="79">
        <v>0</v>
      </c>
      <c r="AR61" s="79">
        <v>0</v>
      </c>
      <c r="AS61" s="79"/>
      <c r="AT61" s="79"/>
      <c r="AU61" s="79"/>
      <c r="AV61" s="79"/>
      <c r="AW61" s="79"/>
      <c r="AX61" s="79"/>
      <c r="AY61" s="79"/>
      <c r="AZ61" s="79"/>
      <c r="BA61">
        <v>1</v>
      </c>
      <c r="BB61" s="78" t="str">
        <f>REPLACE(INDEX(GroupVertices[Group],MATCH(Edges25[[#This Row],[Vertex 1]],GroupVertices[Vertex],0)),1,1,"")</f>
        <v>4</v>
      </c>
      <c r="BC61" s="78" t="str">
        <f>REPLACE(INDEX(GroupVertices[Group],MATCH(Edges25[[#This Row],[Vertex 2]],GroupVertices[Vertex],0)),1,1,"")</f>
        <v>4</v>
      </c>
      <c r="BD61" s="48">
        <v>6</v>
      </c>
      <c r="BE61" s="49">
        <v>15.789473684210526</v>
      </c>
      <c r="BF61" s="48">
        <v>0</v>
      </c>
      <c r="BG61" s="49">
        <v>0</v>
      </c>
      <c r="BH61" s="48">
        <v>0</v>
      </c>
      <c r="BI61" s="49">
        <v>0</v>
      </c>
      <c r="BJ61" s="48">
        <v>32</v>
      </c>
      <c r="BK61" s="49">
        <v>84.21052631578948</v>
      </c>
      <c r="BL61" s="48">
        <v>38</v>
      </c>
    </row>
    <row r="62" spans="1:64" ht="15">
      <c r="A62" s="64" t="s">
        <v>264</v>
      </c>
      <c r="B62" s="64" t="s">
        <v>365</v>
      </c>
      <c r="C62" s="65"/>
      <c r="D62" s="66"/>
      <c r="E62" s="67"/>
      <c r="F62" s="68"/>
      <c r="G62" s="65"/>
      <c r="H62" s="69"/>
      <c r="I62" s="70"/>
      <c r="J62" s="70"/>
      <c r="K62" s="34" t="s">
        <v>65</v>
      </c>
      <c r="L62" s="77">
        <v>114</v>
      </c>
      <c r="M62" s="77"/>
      <c r="N62" s="72"/>
      <c r="O62" s="79" t="s">
        <v>419</v>
      </c>
      <c r="P62" s="81">
        <v>43740.87085648148</v>
      </c>
      <c r="Q62" s="79" t="s">
        <v>478</v>
      </c>
      <c r="R62" s="79"/>
      <c r="S62" s="79"/>
      <c r="T62" s="79"/>
      <c r="U62" s="79"/>
      <c r="V62" s="82" t="s">
        <v>716</v>
      </c>
      <c r="W62" s="81">
        <v>43740.87085648148</v>
      </c>
      <c r="X62" s="82" t="s">
        <v>837</v>
      </c>
      <c r="Y62" s="79"/>
      <c r="Z62" s="79"/>
      <c r="AA62" s="85" t="s">
        <v>1013</v>
      </c>
      <c r="AB62" s="85" t="s">
        <v>1012</v>
      </c>
      <c r="AC62" s="79" t="b">
        <v>0</v>
      </c>
      <c r="AD62" s="79">
        <v>2</v>
      </c>
      <c r="AE62" s="85" t="s">
        <v>1188</v>
      </c>
      <c r="AF62" s="79" t="b">
        <v>0</v>
      </c>
      <c r="AG62" s="79" t="s">
        <v>1216</v>
      </c>
      <c r="AH62" s="79"/>
      <c r="AI62" s="85" t="s">
        <v>1166</v>
      </c>
      <c r="AJ62" s="79" t="b">
        <v>0</v>
      </c>
      <c r="AK62" s="79">
        <v>0</v>
      </c>
      <c r="AL62" s="85" t="s">
        <v>1166</v>
      </c>
      <c r="AM62" s="79" t="s">
        <v>1232</v>
      </c>
      <c r="AN62" s="79" t="b">
        <v>0</v>
      </c>
      <c r="AO62" s="85" t="s">
        <v>1012</v>
      </c>
      <c r="AP62" s="79" t="s">
        <v>176</v>
      </c>
      <c r="AQ62" s="79">
        <v>0</v>
      </c>
      <c r="AR62" s="79">
        <v>0</v>
      </c>
      <c r="AS62" s="79"/>
      <c r="AT62" s="79"/>
      <c r="AU62" s="79"/>
      <c r="AV62" s="79"/>
      <c r="AW62" s="79"/>
      <c r="AX62" s="79"/>
      <c r="AY62" s="79"/>
      <c r="AZ62" s="79"/>
      <c r="BA62">
        <v>1</v>
      </c>
      <c r="BB62" s="78" t="str">
        <f>REPLACE(INDEX(GroupVertices[Group],MATCH(Edges25[[#This Row],[Vertex 1]],GroupVertices[Vertex],0)),1,1,"")</f>
        <v>4</v>
      </c>
      <c r="BC62" s="78" t="str">
        <f>REPLACE(INDEX(GroupVertices[Group],MATCH(Edges25[[#This Row],[Vertex 2]],GroupVertices[Vertex],0)),1,1,"")</f>
        <v>4</v>
      </c>
      <c r="BD62" s="48">
        <v>3</v>
      </c>
      <c r="BE62" s="49">
        <v>6.25</v>
      </c>
      <c r="BF62" s="48">
        <v>0</v>
      </c>
      <c r="BG62" s="49">
        <v>0</v>
      </c>
      <c r="BH62" s="48">
        <v>0</v>
      </c>
      <c r="BI62" s="49">
        <v>0</v>
      </c>
      <c r="BJ62" s="48">
        <v>45</v>
      </c>
      <c r="BK62" s="49">
        <v>93.75</v>
      </c>
      <c r="BL62" s="48">
        <v>48</v>
      </c>
    </row>
    <row r="63" spans="1:64" ht="15">
      <c r="A63" s="64" t="s">
        <v>265</v>
      </c>
      <c r="B63" s="64" t="s">
        <v>366</v>
      </c>
      <c r="C63" s="65"/>
      <c r="D63" s="66"/>
      <c r="E63" s="67"/>
      <c r="F63" s="68"/>
      <c r="G63" s="65"/>
      <c r="H63" s="69"/>
      <c r="I63" s="70"/>
      <c r="J63" s="70"/>
      <c r="K63" s="34" t="s">
        <v>65</v>
      </c>
      <c r="L63" s="77">
        <v>119</v>
      </c>
      <c r="M63" s="77"/>
      <c r="N63" s="72"/>
      <c r="O63" s="79" t="s">
        <v>420</v>
      </c>
      <c r="P63" s="81">
        <v>43740.901504629626</v>
      </c>
      <c r="Q63" s="79" t="s">
        <v>479</v>
      </c>
      <c r="R63" s="79"/>
      <c r="S63" s="79"/>
      <c r="T63" s="79"/>
      <c r="U63" s="79"/>
      <c r="V63" s="82" t="s">
        <v>717</v>
      </c>
      <c r="W63" s="81">
        <v>43740.901504629626</v>
      </c>
      <c r="X63" s="82" t="s">
        <v>838</v>
      </c>
      <c r="Y63" s="79"/>
      <c r="Z63" s="79"/>
      <c r="AA63" s="85" t="s">
        <v>1014</v>
      </c>
      <c r="AB63" s="85" t="s">
        <v>1143</v>
      </c>
      <c r="AC63" s="79" t="b">
        <v>0</v>
      </c>
      <c r="AD63" s="79">
        <v>0</v>
      </c>
      <c r="AE63" s="85" t="s">
        <v>1189</v>
      </c>
      <c r="AF63" s="79" t="b">
        <v>0</v>
      </c>
      <c r="AG63" s="79" t="s">
        <v>1216</v>
      </c>
      <c r="AH63" s="79"/>
      <c r="AI63" s="85" t="s">
        <v>1166</v>
      </c>
      <c r="AJ63" s="79" t="b">
        <v>0</v>
      </c>
      <c r="AK63" s="79">
        <v>0</v>
      </c>
      <c r="AL63" s="85" t="s">
        <v>1166</v>
      </c>
      <c r="AM63" s="79" t="s">
        <v>1232</v>
      </c>
      <c r="AN63" s="79" t="b">
        <v>0</v>
      </c>
      <c r="AO63" s="85" t="s">
        <v>1143</v>
      </c>
      <c r="AP63" s="79" t="s">
        <v>176</v>
      </c>
      <c r="AQ63" s="79">
        <v>0</v>
      </c>
      <c r="AR63" s="79">
        <v>0</v>
      </c>
      <c r="AS63" s="79"/>
      <c r="AT63" s="79"/>
      <c r="AU63" s="79"/>
      <c r="AV63" s="79"/>
      <c r="AW63" s="79"/>
      <c r="AX63" s="79"/>
      <c r="AY63" s="79"/>
      <c r="AZ63" s="79"/>
      <c r="BA63">
        <v>1</v>
      </c>
      <c r="BB63" s="78" t="str">
        <f>REPLACE(INDEX(GroupVertices[Group],MATCH(Edges25[[#This Row],[Vertex 1]],GroupVertices[Vertex],0)),1,1,"")</f>
        <v>4</v>
      </c>
      <c r="BC63" s="78" t="str">
        <f>REPLACE(INDEX(GroupVertices[Group],MATCH(Edges25[[#This Row],[Vertex 2]],GroupVertices[Vertex],0)),1,1,"")</f>
        <v>4</v>
      </c>
      <c r="BD63" s="48">
        <v>1</v>
      </c>
      <c r="BE63" s="49">
        <v>33.333333333333336</v>
      </c>
      <c r="BF63" s="48">
        <v>0</v>
      </c>
      <c r="BG63" s="49">
        <v>0</v>
      </c>
      <c r="BH63" s="48">
        <v>0</v>
      </c>
      <c r="BI63" s="49">
        <v>0</v>
      </c>
      <c r="BJ63" s="48">
        <v>2</v>
      </c>
      <c r="BK63" s="49">
        <v>66.66666666666667</v>
      </c>
      <c r="BL63" s="48">
        <v>3</v>
      </c>
    </row>
    <row r="64" spans="1:64" ht="15">
      <c r="A64" s="64" t="s">
        <v>266</v>
      </c>
      <c r="B64" s="64" t="s">
        <v>367</v>
      </c>
      <c r="C64" s="65"/>
      <c r="D64" s="66"/>
      <c r="E64" s="67"/>
      <c r="F64" s="68"/>
      <c r="G64" s="65"/>
      <c r="H64" s="69"/>
      <c r="I64" s="70"/>
      <c r="J64" s="70"/>
      <c r="K64" s="34" t="s">
        <v>65</v>
      </c>
      <c r="L64" s="77">
        <v>121</v>
      </c>
      <c r="M64" s="77"/>
      <c r="N64" s="72"/>
      <c r="O64" s="79" t="s">
        <v>419</v>
      </c>
      <c r="P64" s="81">
        <v>43736.260358796295</v>
      </c>
      <c r="Q64" s="79" t="s">
        <v>480</v>
      </c>
      <c r="R64" s="79"/>
      <c r="S64" s="79"/>
      <c r="T64" s="79"/>
      <c r="U64" s="79"/>
      <c r="V64" s="82" t="s">
        <v>718</v>
      </c>
      <c r="W64" s="81">
        <v>43736.260358796295</v>
      </c>
      <c r="X64" s="82" t="s">
        <v>839</v>
      </c>
      <c r="Y64" s="79"/>
      <c r="Z64" s="79"/>
      <c r="AA64" s="85" t="s">
        <v>1015</v>
      </c>
      <c r="AB64" s="79"/>
      <c r="AC64" s="79" t="b">
        <v>0</v>
      </c>
      <c r="AD64" s="79">
        <v>0</v>
      </c>
      <c r="AE64" s="85" t="s">
        <v>1166</v>
      </c>
      <c r="AF64" s="79" t="b">
        <v>1</v>
      </c>
      <c r="AG64" s="79" t="s">
        <v>1227</v>
      </c>
      <c r="AH64" s="79"/>
      <c r="AI64" s="85" t="s">
        <v>1231</v>
      </c>
      <c r="AJ64" s="79" t="b">
        <v>0</v>
      </c>
      <c r="AK64" s="79">
        <v>2</v>
      </c>
      <c r="AL64" s="85" t="s">
        <v>1047</v>
      </c>
      <c r="AM64" s="79" t="s">
        <v>1232</v>
      </c>
      <c r="AN64" s="79" t="b">
        <v>0</v>
      </c>
      <c r="AO64" s="85" t="s">
        <v>1047</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266</v>
      </c>
      <c r="B65" s="64" t="s">
        <v>332</v>
      </c>
      <c r="C65" s="65"/>
      <c r="D65" s="66"/>
      <c r="E65" s="67"/>
      <c r="F65" s="68"/>
      <c r="G65" s="65"/>
      <c r="H65" s="69"/>
      <c r="I65" s="70"/>
      <c r="J65" s="70"/>
      <c r="K65" s="34" t="s">
        <v>65</v>
      </c>
      <c r="L65" s="77">
        <v>126</v>
      </c>
      <c r="M65" s="77"/>
      <c r="N65" s="72"/>
      <c r="O65" s="79" t="s">
        <v>419</v>
      </c>
      <c r="P65" s="81">
        <v>43740.90709490741</v>
      </c>
      <c r="Q65" s="79" t="s">
        <v>481</v>
      </c>
      <c r="R65" s="79"/>
      <c r="S65" s="79"/>
      <c r="T65" s="79"/>
      <c r="U65" s="79"/>
      <c r="V65" s="82" t="s">
        <v>718</v>
      </c>
      <c r="W65" s="81">
        <v>43740.90709490741</v>
      </c>
      <c r="X65" s="82" t="s">
        <v>840</v>
      </c>
      <c r="Y65" s="79"/>
      <c r="Z65" s="79"/>
      <c r="AA65" s="85" t="s">
        <v>1016</v>
      </c>
      <c r="AB65" s="79"/>
      <c r="AC65" s="79" t="b">
        <v>0</v>
      </c>
      <c r="AD65" s="79">
        <v>0</v>
      </c>
      <c r="AE65" s="85" t="s">
        <v>1166</v>
      </c>
      <c r="AF65" s="79" t="b">
        <v>0</v>
      </c>
      <c r="AG65" s="79" t="s">
        <v>1224</v>
      </c>
      <c r="AH65" s="79"/>
      <c r="AI65" s="85" t="s">
        <v>1166</v>
      </c>
      <c r="AJ65" s="79" t="b">
        <v>0</v>
      </c>
      <c r="AK65" s="79">
        <v>1</v>
      </c>
      <c r="AL65" s="85" t="s">
        <v>1022</v>
      </c>
      <c r="AM65" s="79" t="s">
        <v>1232</v>
      </c>
      <c r="AN65" s="79" t="b">
        <v>0</v>
      </c>
      <c r="AO65" s="85" t="s">
        <v>1022</v>
      </c>
      <c r="AP65" s="79" t="s">
        <v>176</v>
      </c>
      <c r="AQ65" s="79">
        <v>0</v>
      </c>
      <c r="AR65" s="79">
        <v>0</v>
      </c>
      <c r="AS65" s="79"/>
      <c r="AT65" s="79"/>
      <c r="AU65" s="79"/>
      <c r="AV65" s="79"/>
      <c r="AW65" s="79"/>
      <c r="AX65" s="79"/>
      <c r="AY65" s="79"/>
      <c r="AZ65" s="79"/>
      <c r="BA65">
        <v>2</v>
      </c>
      <c r="BB65" s="78" t="str">
        <f>REPLACE(INDEX(GroupVertices[Group],MATCH(Edges25[[#This Row],[Vertex 1]],GroupVertices[Vertex],0)),1,1,"")</f>
        <v>1</v>
      </c>
      <c r="BC65" s="78" t="str">
        <f>REPLACE(INDEX(GroupVertices[Group],MATCH(Edges25[[#This Row],[Vertex 2]],GroupVertices[Vertex],0)),1,1,"")</f>
        <v>4</v>
      </c>
      <c r="BD65" s="48"/>
      <c r="BE65" s="49"/>
      <c r="BF65" s="48"/>
      <c r="BG65" s="49"/>
      <c r="BH65" s="48"/>
      <c r="BI65" s="49"/>
      <c r="BJ65" s="48"/>
      <c r="BK65" s="49"/>
      <c r="BL65" s="48"/>
    </row>
    <row r="66" spans="1:64" ht="15">
      <c r="A66" s="64" t="s">
        <v>267</v>
      </c>
      <c r="B66" s="64" t="s">
        <v>368</v>
      </c>
      <c r="C66" s="65"/>
      <c r="D66" s="66"/>
      <c r="E66" s="67"/>
      <c r="F66" s="68"/>
      <c r="G66" s="65"/>
      <c r="H66" s="69"/>
      <c r="I66" s="70"/>
      <c r="J66" s="70"/>
      <c r="K66" s="34" t="s">
        <v>65</v>
      </c>
      <c r="L66" s="77">
        <v>130</v>
      </c>
      <c r="M66" s="77"/>
      <c r="N66" s="72"/>
      <c r="O66" s="79" t="s">
        <v>419</v>
      </c>
      <c r="P66" s="81">
        <v>43740.934525462966</v>
      </c>
      <c r="Q66" s="79" t="s">
        <v>482</v>
      </c>
      <c r="R66" s="79"/>
      <c r="S66" s="79"/>
      <c r="T66" s="79" t="s">
        <v>628</v>
      </c>
      <c r="U66" s="82" t="s">
        <v>657</v>
      </c>
      <c r="V66" s="82" t="s">
        <v>657</v>
      </c>
      <c r="W66" s="81">
        <v>43740.934525462966</v>
      </c>
      <c r="X66" s="82" t="s">
        <v>841</v>
      </c>
      <c r="Y66" s="79"/>
      <c r="Z66" s="79"/>
      <c r="AA66" s="85" t="s">
        <v>1017</v>
      </c>
      <c r="AB66" s="79"/>
      <c r="AC66" s="79" t="b">
        <v>0</v>
      </c>
      <c r="AD66" s="79">
        <v>11</v>
      </c>
      <c r="AE66" s="85" t="s">
        <v>1166</v>
      </c>
      <c r="AF66" s="79" t="b">
        <v>0</v>
      </c>
      <c r="AG66" s="79" t="s">
        <v>1216</v>
      </c>
      <c r="AH66" s="79"/>
      <c r="AI66" s="85" t="s">
        <v>1166</v>
      </c>
      <c r="AJ66" s="79" t="b">
        <v>0</v>
      </c>
      <c r="AK66" s="79">
        <v>1</v>
      </c>
      <c r="AL66" s="85" t="s">
        <v>1166</v>
      </c>
      <c r="AM66" s="79" t="s">
        <v>1238</v>
      </c>
      <c r="AN66" s="79" t="b">
        <v>0</v>
      </c>
      <c r="AO66" s="85" t="s">
        <v>1017</v>
      </c>
      <c r="AP66" s="79" t="s">
        <v>176</v>
      </c>
      <c r="AQ66" s="79">
        <v>0</v>
      </c>
      <c r="AR66" s="79">
        <v>0</v>
      </c>
      <c r="AS66" s="79"/>
      <c r="AT66" s="79"/>
      <c r="AU66" s="79"/>
      <c r="AV66" s="79"/>
      <c r="AW66" s="79"/>
      <c r="AX66" s="79"/>
      <c r="AY66" s="79"/>
      <c r="AZ66" s="79"/>
      <c r="BA66">
        <v>1</v>
      </c>
      <c r="BB66" s="78" t="str">
        <f>REPLACE(INDEX(GroupVertices[Group],MATCH(Edges25[[#This Row],[Vertex 1]],GroupVertices[Vertex],0)),1,1,"")</f>
        <v>14</v>
      </c>
      <c r="BC66" s="78" t="str">
        <f>REPLACE(INDEX(GroupVertices[Group],MATCH(Edges25[[#This Row],[Vertex 2]],GroupVertices[Vertex],0)),1,1,"")</f>
        <v>14</v>
      </c>
      <c r="BD66" s="48"/>
      <c r="BE66" s="49"/>
      <c r="BF66" s="48"/>
      <c r="BG66" s="49"/>
      <c r="BH66" s="48"/>
      <c r="BI66" s="49"/>
      <c r="BJ66" s="48"/>
      <c r="BK66" s="49"/>
      <c r="BL66" s="48"/>
    </row>
    <row r="67" spans="1:64" ht="15">
      <c r="A67" s="64" t="s">
        <v>268</v>
      </c>
      <c r="B67" s="64" t="s">
        <v>267</v>
      </c>
      <c r="C67" s="65"/>
      <c r="D67" s="66"/>
      <c r="E67" s="67"/>
      <c r="F67" s="68"/>
      <c r="G67" s="65"/>
      <c r="H67" s="69"/>
      <c r="I67" s="70"/>
      <c r="J67" s="70"/>
      <c r="K67" s="34" t="s">
        <v>65</v>
      </c>
      <c r="L67" s="77">
        <v>132</v>
      </c>
      <c r="M67" s="77"/>
      <c r="N67" s="72"/>
      <c r="O67" s="79" t="s">
        <v>419</v>
      </c>
      <c r="P67" s="81">
        <v>43740.974224537036</v>
      </c>
      <c r="Q67" s="79" t="s">
        <v>483</v>
      </c>
      <c r="R67" s="79"/>
      <c r="S67" s="79"/>
      <c r="T67" s="79" t="s">
        <v>332</v>
      </c>
      <c r="U67" s="79"/>
      <c r="V67" s="82" t="s">
        <v>719</v>
      </c>
      <c r="W67" s="81">
        <v>43740.974224537036</v>
      </c>
      <c r="X67" s="82" t="s">
        <v>842</v>
      </c>
      <c r="Y67" s="79"/>
      <c r="Z67" s="79"/>
      <c r="AA67" s="85" t="s">
        <v>1018</v>
      </c>
      <c r="AB67" s="79"/>
      <c r="AC67" s="79" t="b">
        <v>0</v>
      </c>
      <c r="AD67" s="79">
        <v>0</v>
      </c>
      <c r="AE67" s="85" t="s">
        <v>1166</v>
      </c>
      <c r="AF67" s="79" t="b">
        <v>0</v>
      </c>
      <c r="AG67" s="79" t="s">
        <v>1216</v>
      </c>
      <c r="AH67" s="79"/>
      <c r="AI67" s="85" t="s">
        <v>1166</v>
      </c>
      <c r="AJ67" s="79" t="b">
        <v>0</v>
      </c>
      <c r="AK67" s="79">
        <v>1</v>
      </c>
      <c r="AL67" s="85" t="s">
        <v>1017</v>
      </c>
      <c r="AM67" s="79" t="s">
        <v>1241</v>
      </c>
      <c r="AN67" s="79" t="b">
        <v>0</v>
      </c>
      <c r="AO67" s="85" t="s">
        <v>1017</v>
      </c>
      <c r="AP67" s="79" t="s">
        <v>176</v>
      </c>
      <c r="AQ67" s="79">
        <v>0</v>
      </c>
      <c r="AR67" s="79">
        <v>0</v>
      </c>
      <c r="AS67" s="79"/>
      <c r="AT67" s="79"/>
      <c r="AU67" s="79"/>
      <c r="AV67" s="79"/>
      <c r="AW67" s="79"/>
      <c r="AX67" s="79"/>
      <c r="AY67" s="79"/>
      <c r="AZ67" s="79"/>
      <c r="BA67">
        <v>1</v>
      </c>
      <c r="BB67" s="78" t="str">
        <f>REPLACE(INDEX(GroupVertices[Group],MATCH(Edges25[[#This Row],[Vertex 1]],GroupVertices[Vertex],0)),1,1,"")</f>
        <v>14</v>
      </c>
      <c r="BC67" s="78" t="str">
        <f>REPLACE(INDEX(GroupVertices[Group],MATCH(Edges25[[#This Row],[Vertex 2]],GroupVertices[Vertex],0)),1,1,"")</f>
        <v>14</v>
      </c>
      <c r="BD67" s="48">
        <v>0</v>
      </c>
      <c r="BE67" s="49">
        <v>0</v>
      </c>
      <c r="BF67" s="48">
        <v>0</v>
      </c>
      <c r="BG67" s="49">
        <v>0</v>
      </c>
      <c r="BH67" s="48">
        <v>0</v>
      </c>
      <c r="BI67" s="49">
        <v>0</v>
      </c>
      <c r="BJ67" s="48">
        <v>30</v>
      </c>
      <c r="BK67" s="49">
        <v>100</v>
      </c>
      <c r="BL67" s="48">
        <v>30</v>
      </c>
    </row>
    <row r="68" spans="1:64" ht="15">
      <c r="A68" s="64" t="s">
        <v>259</v>
      </c>
      <c r="B68" s="64" t="s">
        <v>259</v>
      </c>
      <c r="C68" s="65"/>
      <c r="D68" s="66"/>
      <c r="E68" s="67"/>
      <c r="F68" s="68"/>
      <c r="G68" s="65"/>
      <c r="H68" s="69"/>
      <c r="I68" s="70"/>
      <c r="J68" s="70"/>
      <c r="K68" s="34" t="s">
        <v>65</v>
      </c>
      <c r="L68" s="77">
        <v>133</v>
      </c>
      <c r="M68" s="77"/>
      <c r="N68" s="72"/>
      <c r="O68" s="79" t="s">
        <v>176</v>
      </c>
      <c r="P68" s="81">
        <v>43740.57678240741</v>
      </c>
      <c r="Q68" s="79" t="s">
        <v>484</v>
      </c>
      <c r="R68" s="79"/>
      <c r="S68" s="79"/>
      <c r="T68" s="79"/>
      <c r="U68" s="79"/>
      <c r="V68" s="82" t="s">
        <v>711</v>
      </c>
      <c r="W68" s="81">
        <v>43740.57678240741</v>
      </c>
      <c r="X68" s="82" t="s">
        <v>843</v>
      </c>
      <c r="Y68" s="79"/>
      <c r="Z68" s="79"/>
      <c r="AA68" s="85" t="s">
        <v>1019</v>
      </c>
      <c r="AB68" s="85" t="s">
        <v>1144</v>
      </c>
      <c r="AC68" s="79" t="b">
        <v>0</v>
      </c>
      <c r="AD68" s="79">
        <v>2</v>
      </c>
      <c r="AE68" s="85" t="s">
        <v>1185</v>
      </c>
      <c r="AF68" s="79" t="b">
        <v>0</v>
      </c>
      <c r="AG68" s="79" t="s">
        <v>1216</v>
      </c>
      <c r="AH68" s="79"/>
      <c r="AI68" s="85" t="s">
        <v>1166</v>
      </c>
      <c r="AJ68" s="79" t="b">
        <v>0</v>
      </c>
      <c r="AK68" s="79">
        <v>0</v>
      </c>
      <c r="AL68" s="85" t="s">
        <v>1166</v>
      </c>
      <c r="AM68" s="79" t="s">
        <v>1232</v>
      </c>
      <c r="AN68" s="79" t="b">
        <v>0</v>
      </c>
      <c r="AO68" s="85" t="s">
        <v>1144</v>
      </c>
      <c r="AP68" s="79" t="s">
        <v>176</v>
      </c>
      <c r="AQ68" s="79">
        <v>0</v>
      </c>
      <c r="AR68" s="79">
        <v>0</v>
      </c>
      <c r="AS68" s="79"/>
      <c r="AT68" s="79"/>
      <c r="AU68" s="79"/>
      <c r="AV68" s="79"/>
      <c r="AW68" s="79"/>
      <c r="AX68" s="79"/>
      <c r="AY68" s="79"/>
      <c r="AZ68" s="79"/>
      <c r="BA68">
        <v>1</v>
      </c>
      <c r="BB68" s="78" t="str">
        <f>REPLACE(INDEX(GroupVertices[Group],MATCH(Edges25[[#This Row],[Vertex 1]],GroupVertices[Vertex],0)),1,1,"")</f>
        <v>10</v>
      </c>
      <c r="BC68" s="78" t="str">
        <f>REPLACE(INDEX(GroupVertices[Group],MATCH(Edges25[[#This Row],[Vertex 2]],GroupVertices[Vertex],0)),1,1,"")</f>
        <v>10</v>
      </c>
      <c r="BD68" s="48">
        <v>1</v>
      </c>
      <c r="BE68" s="49">
        <v>2.2222222222222223</v>
      </c>
      <c r="BF68" s="48">
        <v>0</v>
      </c>
      <c r="BG68" s="49">
        <v>0</v>
      </c>
      <c r="BH68" s="48">
        <v>0</v>
      </c>
      <c r="BI68" s="49">
        <v>0</v>
      </c>
      <c r="BJ68" s="48">
        <v>44</v>
      </c>
      <c r="BK68" s="49">
        <v>97.77777777777777</v>
      </c>
      <c r="BL68" s="48">
        <v>45</v>
      </c>
    </row>
    <row r="69" spans="1:64" ht="15">
      <c r="A69" s="64" t="s">
        <v>269</v>
      </c>
      <c r="B69" s="64" t="s">
        <v>259</v>
      </c>
      <c r="C69" s="65"/>
      <c r="D69" s="66"/>
      <c r="E69" s="67"/>
      <c r="F69" s="68"/>
      <c r="G69" s="65"/>
      <c r="H69" s="69"/>
      <c r="I69" s="70"/>
      <c r="J69" s="70"/>
      <c r="K69" s="34" t="s">
        <v>65</v>
      </c>
      <c r="L69" s="77">
        <v>134</v>
      </c>
      <c r="M69" s="77"/>
      <c r="N69" s="72"/>
      <c r="O69" s="79" t="s">
        <v>420</v>
      </c>
      <c r="P69" s="81">
        <v>43741.02606481482</v>
      </c>
      <c r="Q69" s="79" t="s">
        <v>485</v>
      </c>
      <c r="R69" s="79"/>
      <c r="S69" s="79"/>
      <c r="T69" s="79"/>
      <c r="U69" s="79"/>
      <c r="V69" s="82" t="s">
        <v>720</v>
      </c>
      <c r="W69" s="81">
        <v>43741.02606481482</v>
      </c>
      <c r="X69" s="82" t="s">
        <v>844</v>
      </c>
      <c r="Y69" s="79"/>
      <c r="Z69" s="79"/>
      <c r="AA69" s="85" t="s">
        <v>1020</v>
      </c>
      <c r="AB69" s="85" t="s">
        <v>1145</v>
      </c>
      <c r="AC69" s="79" t="b">
        <v>0</v>
      </c>
      <c r="AD69" s="79">
        <v>1</v>
      </c>
      <c r="AE69" s="85" t="s">
        <v>1185</v>
      </c>
      <c r="AF69" s="79" t="b">
        <v>0</v>
      </c>
      <c r="AG69" s="79" t="s">
        <v>1216</v>
      </c>
      <c r="AH69" s="79"/>
      <c r="AI69" s="85" t="s">
        <v>1166</v>
      </c>
      <c r="AJ69" s="79" t="b">
        <v>0</v>
      </c>
      <c r="AK69" s="79">
        <v>0</v>
      </c>
      <c r="AL69" s="85" t="s">
        <v>1166</v>
      </c>
      <c r="AM69" s="79" t="s">
        <v>1242</v>
      </c>
      <c r="AN69" s="79" t="b">
        <v>0</v>
      </c>
      <c r="AO69" s="85" t="s">
        <v>1145</v>
      </c>
      <c r="AP69" s="79" t="s">
        <v>176</v>
      </c>
      <c r="AQ69" s="79">
        <v>0</v>
      </c>
      <c r="AR69" s="79">
        <v>0</v>
      </c>
      <c r="AS69" s="79"/>
      <c r="AT69" s="79"/>
      <c r="AU69" s="79"/>
      <c r="AV69" s="79"/>
      <c r="AW69" s="79"/>
      <c r="AX69" s="79"/>
      <c r="AY69" s="79"/>
      <c r="AZ69" s="79"/>
      <c r="BA69">
        <v>1</v>
      </c>
      <c r="BB69" s="78" t="str">
        <f>REPLACE(INDEX(GroupVertices[Group],MATCH(Edges25[[#This Row],[Vertex 1]],GroupVertices[Vertex],0)),1,1,"")</f>
        <v>10</v>
      </c>
      <c r="BC69" s="78" t="str">
        <f>REPLACE(INDEX(GroupVertices[Group],MATCH(Edges25[[#This Row],[Vertex 2]],GroupVertices[Vertex],0)),1,1,"")</f>
        <v>10</v>
      </c>
      <c r="BD69" s="48">
        <v>0</v>
      </c>
      <c r="BE69" s="49">
        <v>0</v>
      </c>
      <c r="BF69" s="48">
        <v>0</v>
      </c>
      <c r="BG69" s="49">
        <v>0</v>
      </c>
      <c r="BH69" s="48">
        <v>0</v>
      </c>
      <c r="BI69" s="49">
        <v>0</v>
      </c>
      <c r="BJ69" s="48">
        <v>40</v>
      </c>
      <c r="BK69" s="49">
        <v>100</v>
      </c>
      <c r="BL69" s="48">
        <v>40</v>
      </c>
    </row>
    <row r="70" spans="1:64" ht="15">
      <c r="A70" s="64" t="s">
        <v>270</v>
      </c>
      <c r="B70" s="64" t="s">
        <v>332</v>
      </c>
      <c r="C70" s="65"/>
      <c r="D70" s="66"/>
      <c r="E70" s="67"/>
      <c r="F70" s="68"/>
      <c r="G70" s="65"/>
      <c r="H70" s="69"/>
      <c r="I70" s="70"/>
      <c r="J70" s="70"/>
      <c r="K70" s="34" t="s">
        <v>65</v>
      </c>
      <c r="L70" s="77">
        <v>135</v>
      </c>
      <c r="M70" s="77"/>
      <c r="N70" s="72"/>
      <c r="O70" s="79" t="s">
        <v>419</v>
      </c>
      <c r="P70" s="81">
        <v>43740.72491898148</v>
      </c>
      <c r="Q70" s="79" t="s">
        <v>486</v>
      </c>
      <c r="R70" s="79"/>
      <c r="S70" s="79"/>
      <c r="T70" s="79"/>
      <c r="U70" s="79"/>
      <c r="V70" s="82" t="s">
        <v>721</v>
      </c>
      <c r="W70" s="81">
        <v>43740.72491898148</v>
      </c>
      <c r="X70" s="82" t="s">
        <v>845</v>
      </c>
      <c r="Y70" s="79"/>
      <c r="Z70" s="79"/>
      <c r="AA70" s="85" t="s">
        <v>1021</v>
      </c>
      <c r="AB70" s="85" t="s">
        <v>1026</v>
      </c>
      <c r="AC70" s="79" t="b">
        <v>0</v>
      </c>
      <c r="AD70" s="79">
        <v>0</v>
      </c>
      <c r="AE70" s="85" t="s">
        <v>1190</v>
      </c>
      <c r="AF70" s="79" t="b">
        <v>0</v>
      </c>
      <c r="AG70" s="79" t="s">
        <v>1224</v>
      </c>
      <c r="AH70" s="79"/>
      <c r="AI70" s="85" t="s">
        <v>1166</v>
      </c>
      <c r="AJ70" s="79" t="b">
        <v>0</v>
      </c>
      <c r="AK70" s="79">
        <v>0</v>
      </c>
      <c r="AL70" s="85" t="s">
        <v>1166</v>
      </c>
      <c r="AM70" s="79" t="s">
        <v>1236</v>
      </c>
      <c r="AN70" s="79" t="b">
        <v>0</v>
      </c>
      <c r="AO70" s="85" t="s">
        <v>1026</v>
      </c>
      <c r="AP70" s="79" t="s">
        <v>176</v>
      </c>
      <c r="AQ70" s="79">
        <v>0</v>
      </c>
      <c r="AR70" s="79">
        <v>0</v>
      </c>
      <c r="AS70" s="79"/>
      <c r="AT70" s="79"/>
      <c r="AU70" s="79"/>
      <c r="AV70" s="79"/>
      <c r="AW70" s="79"/>
      <c r="AX70" s="79"/>
      <c r="AY70" s="79"/>
      <c r="AZ70" s="79"/>
      <c r="BA70">
        <v>1</v>
      </c>
      <c r="BB70" s="78" t="str">
        <f>REPLACE(INDEX(GroupVertices[Group],MATCH(Edges25[[#This Row],[Vertex 1]],GroupVertices[Vertex],0)),1,1,"")</f>
        <v>4</v>
      </c>
      <c r="BC70" s="78" t="str">
        <f>REPLACE(INDEX(GroupVertices[Group],MATCH(Edges25[[#This Row],[Vertex 2]],GroupVertices[Vertex],0)),1,1,"")</f>
        <v>4</v>
      </c>
      <c r="BD70" s="48"/>
      <c r="BE70" s="49"/>
      <c r="BF70" s="48"/>
      <c r="BG70" s="49"/>
      <c r="BH70" s="48"/>
      <c r="BI70" s="49"/>
      <c r="BJ70" s="48"/>
      <c r="BK70" s="49"/>
      <c r="BL70" s="48"/>
    </row>
    <row r="71" spans="1:64" ht="15">
      <c r="A71" s="64" t="s">
        <v>271</v>
      </c>
      <c r="B71" s="64" t="s">
        <v>270</v>
      </c>
      <c r="C71" s="65"/>
      <c r="D71" s="66"/>
      <c r="E71" s="67"/>
      <c r="F71" s="68"/>
      <c r="G71" s="65"/>
      <c r="H71" s="69"/>
      <c r="I71" s="70"/>
      <c r="J71" s="70"/>
      <c r="K71" s="34" t="s">
        <v>66</v>
      </c>
      <c r="L71" s="77">
        <v>138</v>
      </c>
      <c r="M71" s="77"/>
      <c r="N71" s="72"/>
      <c r="O71" s="79" t="s">
        <v>420</v>
      </c>
      <c r="P71" s="81">
        <v>43740.73174768518</v>
      </c>
      <c r="Q71" s="79" t="s">
        <v>487</v>
      </c>
      <c r="R71" s="82" t="s">
        <v>584</v>
      </c>
      <c r="S71" s="79" t="s">
        <v>610</v>
      </c>
      <c r="T71" s="79"/>
      <c r="U71" s="79"/>
      <c r="V71" s="82" t="s">
        <v>722</v>
      </c>
      <c r="W71" s="81">
        <v>43740.73174768518</v>
      </c>
      <c r="X71" s="82" t="s">
        <v>846</v>
      </c>
      <c r="Y71" s="79"/>
      <c r="Z71" s="79"/>
      <c r="AA71" s="85" t="s">
        <v>1022</v>
      </c>
      <c r="AB71" s="85" t="s">
        <v>1021</v>
      </c>
      <c r="AC71" s="79" t="b">
        <v>0</v>
      </c>
      <c r="AD71" s="79">
        <v>1</v>
      </c>
      <c r="AE71" s="85" t="s">
        <v>1191</v>
      </c>
      <c r="AF71" s="79" t="b">
        <v>0</v>
      </c>
      <c r="AG71" s="79" t="s">
        <v>1224</v>
      </c>
      <c r="AH71" s="79"/>
      <c r="AI71" s="85" t="s">
        <v>1166</v>
      </c>
      <c r="AJ71" s="79" t="b">
        <v>0</v>
      </c>
      <c r="AK71" s="79">
        <v>0</v>
      </c>
      <c r="AL71" s="85" t="s">
        <v>1166</v>
      </c>
      <c r="AM71" s="79" t="s">
        <v>1238</v>
      </c>
      <c r="AN71" s="79" t="b">
        <v>0</v>
      </c>
      <c r="AO71" s="85" t="s">
        <v>1021</v>
      </c>
      <c r="AP71" s="79" t="s">
        <v>176</v>
      </c>
      <c r="AQ71" s="79">
        <v>0</v>
      </c>
      <c r="AR71" s="79">
        <v>0</v>
      </c>
      <c r="AS71" s="79"/>
      <c r="AT71" s="79"/>
      <c r="AU71" s="79"/>
      <c r="AV71" s="79"/>
      <c r="AW71" s="79"/>
      <c r="AX71" s="79"/>
      <c r="AY71" s="79"/>
      <c r="AZ71" s="79"/>
      <c r="BA71">
        <v>1</v>
      </c>
      <c r="BB71" s="78" t="str">
        <f>REPLACE(INDEX(GroupVertices[Group],MATCH(Edges25[[#This Row],[Vertex 1]],GroupVertices[Vertex],0)),1,1,"")</f>
        <v>4</v>
      </c>
      <c r="BC71" s="78" t="str">
        <f>REPLACE(INDEX(GroupVertices[Group],MATCH(Edges25[[#This Row],[Vertex 2]],GroupVertices[Vertex],0)),1,1,"")</f>
        <v>4</v>
      </c>
      <c r="BD71" s="48">
        <v>0</v>
      </c>
      <c r="BE71" s="49">
        <v>0</v>
      </c>
      <c r="BF71" s="48">
        <v>0</v>
      </c>
      <c r="BG71" s="49">
        <v>0</v>
      </c>
      <c r="BH71" s="48">
        <v>0</v>
      </c>
      <c r="BI71" s="49">
        <v>0</v>
      </c>
      <c r="BJ71" s="48">
        <v>42</v>
      </c>
      <c r="BK71" s="49">
        <v>100</v>
      </c>
      <c r="BL71" s="48">
        <v>42</v>
      </c>
    </row>
    <row r="72" spans="1:64" ht="15">
      <c r="A72" s="64" t="s">
        <v>271</v>
      </c>
      <c r="B72" s="64" t="s">
        <v>270</v>
      </c>
      <c r="C72" s="65"/>
      <c r="D72" s="66"/>
      <c r="E72" s="67"/>
      <c r="F72" s="68"/>
      <c r="G72" s="65"/>
      <c r="H72" s="69"/>
      <c r="I72" s="70"/>
      <c r="J72" s="70"/>
      <c r="K72" s="34" t="s">
        <v>66</v>
      </c>
      <c r="L72" s="77">
        <v>139</v>
      </c>
      <c r="M72" s="77"/>
      <c r="N72" s="72"/>
      <c r="O72" s="79" t="s">
        <v>419</v>
      </c>
      <c r="P72" s="81">
        <v>43740.79498842593</v>
      </c>
      <c r="Q72" s="79" t="s">
        <v>488</v>
      </c>
      <c r="R72" s="79"/>
      <c r="S72" s="79"/>
      <c r="T72" s="79"/>
      <c r="U72" s="79"/>
      <c r="V72" s="82" t="s">
        <v>722</v>
      </c>
      <c r="W72" s="81">
        <v>43740.79498842593</v>
      </c>
      <c r="X72" s="82" t="s">
        <v>847</v>
      </c>
      <c r="Y72" s="79"/>
      <c r="Z72" s="79"/>
      <c r="AA72" s="85" t="s">
        <v>1023</v>
      </c>
      <c r="AB72" s="85" t="s">
        <v>1024</v>
      </c>
      <c r="AC72" s="79" t="b">
        <v>0</v>
      </c>
      <c r="AD72" s="79">
        <v>2</v>
      </c>
      <c r="AE72" s="85" t="s">
        <v>1190</v>
      </c>
      <c r="AF72" s="79" t="b">
        <v>0</v>
      </c>
      <c r="AG72" s="79" t="s">
        <v>1224</v>
      </c>
      <c r="AH72" s="79"/>
      <c r="AI72" s="85" t="s">
        <v>1166</v>
      </c>
      <c r="AJ72" s="79" t="b">
        <v>0</v>
      </c>
      <c r="AK72" s="79">
        <v>0</v>
      </c>
      <c r="AL72" s="85" t="s">
        <v>1166</v>
      </c>
      <c r="AM72" s="79" t="s">
        <v>1238</v>
      </c>
      <c r="AN72" s="79" t="b">
        <v>0</v>
      </c>
      <c r="AO72" s="85" t="s">
        <v>1024</v>
      </c>
      <c r="AP72" s="79" t="s">
        <v>176</v>
      </c>
      <c r="AQ72" s="79">
        <v>0</v>
      </c>
      <c r="AR72" s="79">
        <v>0</v>
      </c>
      <c r="AS72" s="79"/>
      <c r="AT72" s="79"/>
      <c r="AU72" s="79"/>
      <c r="AV72" s="79"/>
      <c r="AW72" s="79"/>
      <c r="AX72" s="79"/>
      <c r="AY72" s="79"/>
      <c r="AZ72" s="79"/>
      <c r="BA72">
        <v>1</v>
      </c>
      <c r="BB72" s="78" t="str">
        <f>REPLACE(INDEX(GroupVertices[Group],MATCH(Edges25[[#This Row],[Vertex 1]],GroupVertices[Vertex],0)),1,1,"")</f>
        <v>4</v>
      </c>
      <c r="BC72" s="78" t="str">
        <f>REPLACE(INDEX(GroupVertices[Group],MATCH(Edges25[[#This Row],[Vertex 2]],GroupVertices[Vertex],0)),1,1,"")</f>
        <v>4</v>
      </c>
      <c r="BD72" s="48">
        <v>1</v>
      </c>
      <c r="BE72" s="49">
        <v>3.125</v>
      </c>
      <c r="BF72" s="48">
        <v>0</v>
      </c>
      <c r="BG72" s="49">
        <v>0</v>
      </c>
      <c r="BH72" s="48">
        <v>0</v>
      </c>
      <c r="BI72" s="49">
        <v>0</v>
      </c>
      <c r="BJ72" s="48">
        <v>31</v>
      </c>
      <c r="BK72" s="49">
        <v>96.875</v>
      </c>
      <c r="BL72" s="48">
        <v>32</v>
      </c>
    </row>
    <row r="73" spans="1:64" ht="15">
      <c r="A73" s="64" t="s">
        <v>272</v>
      </c>
      <c r="B73" s="64" t="s">
        <v>270</v>
      </c>
      <c r="C73" s="65"/>
      <c r="D73" s="66"/>
      <c r="E73" s="67"/>
      <c r="F73" s="68"/>
      <c r="G73" s="65"/>
      <c r="H73" s="69"/>
      <c r="I73" s="70"/>
      <c r="J73" s="70"/>
      <c r="K73" s="34" t="s">
        <v>66</v>
      </c>
      <c r="L73" s="77">
        <v>140</v>
      </c>
      <c r="M73" s="77"/>
      <c r="N73" s="72"/>
      <c r="O73" s="79" t="s">
        <v>419</v>
      </c>
      <c r="P73" s="81">
        <v>43740.78863425926</v>
      </c>
      <c r="Q73" s="79" t="s">
        <v>489</v>
      </c>
      <c r="R73" s="79"/>
      <c r="S73" s="79"/>
      <c r="T73" s="79"/>
      <c r="U73" s="79"/>
      <c r="V73" s="82" t="s">
        <v>723</v>
      </c>
      <c r="W73" s="81">
        <v>43740.78863425926</v>
      </c>
      <c r="X73" s="82" t="s">
        <v>848</v>
      </c>
      <c r="Y73" s="79"/>
      <c r="Z73" s="79"/>
      <c r="AA73" s="85" t="s">
        <v>1024</v>
      </c>
      <c r="AB73" s="85" t="s">
        <v>1022</v>
      </c>
      <c r="AC73" s="79" t="b">
        <v>0</v>
      </c>
      <c r="AD73" s="79">
        <v>0</v>
      </c>
      <c r="AE73" s="85" t="s">
        <v>1192</v>
      </c>
      <c r="AF73" s="79" t="b">
        <v>0</v>
      </c>
      <c r="AG73" s="79" t="s">
        <v>1224</v>
      </c>
      <c r="AH73" s="79"/>
      <c r="AI73" s="85" t="s">
        <v>1166</v>
      </c>
      <c r="AJ73" s="79" t="b">
        <v>0</v>
      </c>
      <c r="AK73" s="79">
        <v>0</v>
      </c>
      <c r="AL73" s="85" t="s">
        <v>1166</v>
      </c>
      <c r="AM73" s="79" t="s">
        <v>1232</v>
      </c>
      <c r="AN73" s="79" t="b">
        <v>0</v>
      </c>
      <c r="AO73" s="85" t="s">
        <v>1022</v>
      </c>
      <c r="AP73" s="79" t="s">
        <v>176</v>
      </c>
      <c r="AQ73" s="79">
        <v>0</v>
      </c>
      <c r="AR73" s="79">
        <v>0</v>
      </c>
      <c r="AS73" s="79"/>
      <c r="AT73" s="79"/>
      <c r="AU73" s="79"/>
      <c r="AV73" s="79"/>
      <c r="AW73" s="79"/>
      <c r="AX73" s="79"/>
      <c r="AY73" s="79"/>
      <c r="AZ73" s="79"/>
      <c r="BA73">
        <v>2</v>
      </c>
      <c r="BB73" s="78" t="str">
        <f>REPLACE(INDEX(GroupVertices[Group],MATCH(Edges25[[#This Row],[Vertex 1]],GroupVertices[Vertex],0)),1,1,"")</f>
        <v>4</v>
      </c>
      <c r="BC73" s="78" t="str">
        <f>REPLACE(INDEX(GroupVertices[Group],MATCH(Edges25[[#This Row],[Vertex 2]],GroupVertices[Vertex],0)),1,1,"")</f>
        <v>4</v>
      </c>
      <c r="BD73" s="48">
        <v>0</v>
      </c>
      <c r="BE73" s="49">
        <v>0</v>
      </c>
      <c r="BF73" s="48">
        <v>0</v>
      </c>
      <c r="BG73" s="49">
        <v>0</v>
      </c>
      <c r="BH73" s="48">
        <v>0</v>
      </c>
      <c r="BI73" s="49">
        <v>0</v>
      </c>
      <c r="BJ73" s="48">
        <v>42</v>
      </c>
      <c r="BK73" s="49">
        <v>100</v>
      </c>
      <c r="BL73" s="48">
        <v>42</v>
      </c>
    </row>
    <row r="74" spans="1:64" ht="15">
      <c r="A74" s="64" t="s">
        <v>272</v>
      </c>
      <c r="B74" s="64" t="s">
        <v>270</v>
      </c>
      <c r="C74" s="65"/>
      <c r="D74" s="66"/>
      <c r="E74" s="67"/>
      <c r="F74" s="68"/>
      <c r="G74" s="65"/>
      <c r="H74" s="69"/>
      <c r="I74" s="70"/>
      <c r="J74" s="70"/>
      <c r="K74" s="34" t="s">
        <v>66</v>
      </c>
      <c r="L74" s="77">
        <v>141</v>
      </c>
      <c r="M74" s="77"/>
      <c r="N74" s="72"/>
      <c r="O74" s="79" t="s">
        <v>419</v>
      </c>
      <c r="P74" s="81">
        <v>43741.21376157407</v>
      </c>
      <c r="Q74" s="79" t="s">
        <v>490</v>
      </c>
      <c r="R74" s="79"/>
      <c r="S74" s="79"/>
      <c r="T74" s="79"/>
      <c r="U74" s="79"/>
      <c r="V74" s="82" t="s">
        <v>723</v>
      </c>
      <c r="W74" s="81">
        <v>43741.21376157407</v>
      </c>
      <c r="X74" s="82" t="s">
        <v>849</v>
      </c>
      <c r="Y74" s="79"/>
      <c r="Z74" s="79"/>
      <c r="AA74" s="85" t="s">
        <v>1025</v>
      </c>
      <c r="AB74" s="85" t="s">
        <v>1023</v>
      </c>
      <c r="AC74" s="79" t="b">
        <v>0</v>
      </c>
      <c r="AD74" s="79">
        <v>1</v>
      </c>
      <c r="AE74" s="85" t="s">
        <v>1192</v>
      </c>
      <c r="AF74" s="79" t="b">
        <v>0</v>
      </c>
      <c r="AG74" s="79" t="s">
        <v>1225</v>
      </c>
      <c r="AH74" s="79"/>
      <c r="AI74" s="85" t="s">
        <v>1166</v>
      </c>
      <c r="AJ74" s="79" t="b">
        <v>0</v>
      </c>
      <c r="AK74" s="79">
        <v>0</v>
      </c>
      <c r="AL74" s="85" t="s">
        <v>1166</v>
      </c>
      <c r="AM74" s="79" t="s">
        <v>1233</v>
      </c>
      <c r="AN74" s="79" t="b">
        <v>0</v>
      </c>
      <c r="AO74" s="85" t="s">
        <v>1023</v>
      </c>
      <c r="AP74" s="79" t="s">
        <v>176</v>
      </c>
      <c r="AQ74" s="79">
        <v>0</v>
      </c>
      <c r="AR74" s="79">
        <v>0</v>
      </c>
      <c r="AS74" s="79"/>
      <c r="AT74" s="79"/>
      <c r="AU74" s="79"/>
      <c r="AV74" s="79"/>
      <c r="AW74" s="79"/>
      <c r="AX74" s="79"/>
      <c r="AY74" s="79"/>
      <c r="AZ74" s="79"/>
      <c r="BA74">
        <v>2</v>
      </c>
      <c r="BB74" s="78" t="str">
        <f>REPLACE(INDEX(GroupVertices[Group],MATCH(Edges25[[#This Row],[Vertex 1]],GroupVertices[Vertex],0)),1,1,"")</f>
        <v>4</v>
      </c>
      <c r="BC74" s="78" t="str">
        <f>REPLACE(INDEX(GroupVertices[Group],MATCH(Edges25[[#This Row],[Vertex 2]],GroupVertices[Vertex],0)),1,1,"")</f>
        <v>4</v>
      </c>
      <c r="BD74" s="48">
        <v>0</v>
      </c>
      <c r="BE74" s="49">
        <v>0</v>
      </c>
      <c r="BF74" s="48">
        <v>0</v>
      </c>
      <c r="BG74" s="49">
        <v>0</v>
      </c>
      <c r="BH74" s="48">
        <v>0</v>
      </c>
      <c r="BI74" s="49">
        <v>0</v>
      </c>
      <c r="BJ74" s="48">
        <v>4</v>
      </c>
      <c r="BK74" s="49">
        <v>100</v>
      </c>
      <c r="BL74" s="48">
        <v>4</v>
      </c>
    </row>
    <row r="75" spans="1:64" ht="15">
      <c r="A75" s="64" t="s">
        <v>272</v>
      </c>
      <c r="B75" s="64" t="s">
        <v>332</v>
      </c>
      <c r="C75" s="65"/>
      <c r="D75" s="66"/>
      <c r="E75" s="67"/>
      <c r="F75" s="68"/>
      <c r="G75" s="65"/>
      <c r="H75" s="69"/>
      <c r="I75" s="70"/>
      <c r="J75" s="70"/>
      <c r="K75" s="34" t="s">
        <v>65</v>
      </c>
      <c r="L75" s="77">
        <v>144</v>
      </c>
      <c r="M75" s="77"/>
      <c r="N75" s="72"/>
      <c r="O75" s="79" t="s">
        <v>419</v>
      </c>
      <c r="P75" s="81">
        <v>43740.70596064815</v>
      </c>
      <c r="Q75" s="79" t="s">
        <v>491</v>
      </c>
      <c r="R75" s="79"/>
      <c r="S75" s="79"/>
      <c r="T75" s="79"/>
      <c r="U75" s="79"/>
      <c r="V75" s="82" t="s">
        <v>723</v>
      </c>
      <c r="W75" s="81">
        <v>43740.70596064815</v>
      </c>
      <c r="X75" s="82" t="s">
        <v>850</v>
      </c>
      <c r="Y75" s="79"/>
      <c r="Z75" s="79"/>
      <c r="AA75" s="85" t="s">
        <v>1026</v>
      </c>
      <c r="AB75" s="79"/>
      <c r="AC75" s="79" t="b">
        <v>0</v>
      </c>
      <c r="AD75" s="79">
        <v>0</v>
      </c>
      <c r="AE75" s="85" t="s">
        <v>1166</v>
      </c>
      <c r="AF75" s="79" t="b">
        <v>0</v>
      </c>
      <c r="AG75" s="79" t="s">
        <v>1224</v>
      </c>
      <c r="AH75" s="79"/>
      <c r="AI75" s="85" t="s">
        <v>1166</v>
      </c>
      <c r="AJ75" s="79" t="b">
        <v>0</v>
      </c>
      <c r="AK75" s="79">
        <v>0</v>
      </c>
      <c r="AL75" s="85" t="s">
        <v>1166</v>
      </c>
      <c r="AM75" s="79" t="s">
        <v>1232</v>
      </c>
      <c r="AN75" s="79" t="b">
        <v>0</v>
      </c>
      <c r="AO75" s="85" t="s">
        <v>1026</v>
      </c>
      <c r="AP75" s="79" t="s">
        <v>176</v>
      </c>
      <c r="AQ75" s="79">
        <v>0</v>
      </c>
      <c r="AR75" s="79">
        <v>0</v>
      </c>
      <c r="AS75" s="79"/>
      <c r="AT75" s="79"/>
      <c r="AU75" s="79"/>
      <c r="AV75" s="79"/>
      <c r="AW75" s="79"/>
      <c r="AX75" s="79"/>
      <c r="AY75" s="79"/>
      <c r="AZ75" s="79"/>
      <c r="BA75">
        <v>3</v>
      </c>
      <c r="BB75" s="78" t="str">
        <f>REPLACE(INDEX(GroupVertices[Group],MATCH(Edges25[[#This Row],[Vertex 1]],GroupVertices[Vertex],0)),1,1,"")</f>
        <v>4</v>
      </c>
      <c r="BC75" s="78" t="str">
        <f>REPLACE(INDEX(GroupVertices[Group],MATCH(Edges25[[#This Row],[Vertex 2]],GroupVertices[Vertex],0)),1,1,"")</f>
        <v>4</v>
      </c>
      <c r="BD75" s="48"/>
      <c r="BE75" s="49"/>
      <c r="BF75" s="48"/>
      <c r="BG75" s="49"/>
      <c r="BH75" s="48"/>
      <c r="BI75" s="49"/>
      <c r="BJ75" s="48"/>
      <c r="BK75" s="49"/>
      <c r="BL75" s="48"/>
    </row>
    <row r="76" spans="1:64" ht="15">
      <c r="A76" s="64" t="s">
        <v>273</v>
      </c>
      <c r="B76" s="64" t="s">
        <v>275</v>
      </c>
      <c r="C76" s="65"/>
      <c r="D76" s="66"/>
      <c r="E76" s="67"/>
      <c r="F76" s="68"/>
      <c r="G76" s="65"/>
      <c r="H76" s="69"/>
      <c r="I76" s="70"/>
      <c r="J76" s="70"/>
      <c r="K76" s="34" t="s">
        <v>65</v>
      </c>
      <c r="L76" s="77">
        <v>150</v>
      </c>
      <c r="M76" s="77"/>
      <c r="N76" s="72"/>
      <c r="O76" s="79" t="s">
        <v>419</v>
      </c>
      <c r="P76" s="81">
        <v>43741.3233912037</v>
      </c>
      <c r="Q76" s="79" t="s">
        <v>471</v>
      </c>
      <c r="R76" s="79"/>
      <c r="S76" s="79"/>
      <c r="T76" s="79" t="s">
        <v>626</v>
      </c>
      <c r="U76" s="79"/>
      <c r="V76" s="82" t="s">
        <v>724</v>
      </c>
      <c r="W76" s="81">
        <v>43741.3233912037</v>
      </c>
      <c r="X76" s="82" t="s">
        <v>851</v>
      </c>
      <c r="Y76" s="79"/>
      <c r="Z76" s="79"/>
      <c r="AA76" s="85" t="s">
        <v>1027</v>
      </c>
      <c r="AB76" s="79"/>
      <c r="AC76" s="79" t="b">
        <v>0</v>
      </c>
      <c r="AD76" s="79">
        <v>0</v>
      </c>
      <c r="AE76" s="85" t="s">
        <v>1166</v>
      </c>
      <c r="AF76" s="79" t="b">
        <v>0</v>
      </c>
      <c r="AG76" s="79" t="s">
        <v>1224</v>
      </c>
      <c r="AH76" s="79"/>
      <c r="AI76" s="85" t="s">
        <v>1166</v>
      </c>
      <c r="AJ76" s="79" t="b">
        <v>0</v>
      </c>
      <c r="AK76" s="79">
        <v>4</v>
      </c>
      <c r="AL76" s="85" t="s">
        <v>1030</v>
      </c>
      <c r="AM76" s="79" t="s">
        <v>1232</v>
      </c>
      <c r="AN76" s="79" t="b">
        <v>0</v>
      </c>
      <c r="AO76" s="85" t="s">
        <v>1030</v>
      </c>
      <c r="AP76" s="79" t="s">
        <v>176</v>
      </c>
      <c r="AQ76" s="79">
        <v>0</v>
      </c>
      <c r="AR76" s="79">
        <v>0</v>
      </c>
      <c r="AS76" s="79"/>
      <c r="AT76" s="79"/>
      <c r="AU76" s="79"/>
      <c r="AV76" s="79"/>
      <c r="AW76" s="79"/>
      <c r="AX76" s="79"/>
      <c r="AY76" s="79"/>
      <c r="AZ76" s="79"/>
      <c r="BA76">
        <v>1</v>
      </c>
      <c r="BB76" s="78" t="str">
        <f>REPLACE(INDEX(GroupVertices[Group],MATCH(Edges25[[#This Row],[Vertex 1]],GroupVertices[Vertex],0)),1,1,"")</f>
        <v>9</v>
      </c>
      <c r="BC76" s="78" t="str">
        <f>REPLACE(INDEX(GroupVertices[Group],MATCH(Edges25[[#This Row],[Vertex 2]],GroupVertices[Vertex],0)),1,1,"")</f>
        <v>9</v>
      </c>
      <c r="BD76" s="48">
        <v>1</v>
      </c>
      <c r="BE76" s="49">
        <v>4.761904761904762</v>
      </c>
      <c r="BF76" s="48">
        <v>0</v>
      </c>
      <c r="BG76" s="49">
        <v>0</v>
      </c>
      <c r="BH76" s="48">
        <v>0</v>
      </c>
      <c r="BI76" s="49">
        <v>0</v>
      </c>
      <c r="BJ76" s="48">
        <v>20</v>
      </c>
      <c r="BK76" s="49">
        <v>95.23809523809524</v>
      </c>
      <c r="BL76" s="48">
        <v>21</v>
      </c>
    </row>
    <row r="77" spans="1:64" ht="15">
      <c r="A77" s="64" t="s">
        <v>274</v>
      </c>
      <c r="B77" s="64" t="s">
        <v>275</v>
      </c>
      <c r="C77" s="65"/>
      <c r="D77" s="66"/>
      <c r="E77" s="67"/>
      <c r="F77" s="68"/>
      <c r="G77" s="65"/>
      <c r="H77" s="69"/>
      <c r="I77" s="70"/>
      <c r="J77" s="70"/>
      <c r="K77" s="34" t="s">
        <v>65</v>
      </c>
      <c r="L77" s="77">
        <v>151</v>
      </c>
      <c r="M77" s="77"/>
      <c r="N77" s="72"/>
      <c r="O77" s="79" t="s">
        <v>419</v>
      </c>
      <c r="P77" s="81">
        <v>43741.33049768519</v>
      </c>
      <c r="Q77" s="79" t="s">
        <v>471</v>
      </c>
      <c r="R77" s="79"/>
      <c r="S77" s="79"/>
      <c r="T77" s="79" t="s">
        <v>626</v>
      </c>
      <c r="U77" s="79"/>
      <c r="V77" s="82" t="s">
        <v>725</v>
      </c>
      <c r="W77" s="81">
        <v>43741.33049768519</v>
      </c>
      <c r="X77" s="82" t="s">
        <v>852</v>
      </c>
      <c r="Y77" s="79"/>
      <c r="Z77" s="79"/>
      <c r="AA77" s="85" t="s">
        <v>1028</v>
      </c>
      <c r="AB77" s="79"/>
      <c r="AC77" s="79" t="b">
        <v>0</v>
      </c>
      <c r="AD77" s="79">
        <v>0</v>
      </c>
      <c r="AE77" s="85" t="s">
        <v>1166</v>
      </c>
      <c r="AF77" s="79" t="b">
        <v>0</v>
      </c>
      <c r="AG77" s="79" t="s">
        <v>1224</v>
      </c>
      <c r="AH77" s="79"/>
      <c r="AI77" s="85" t="s">
        <v>1166</v>
      </c>
      <c r="AJ77" s="79" t="b">
        <v>0</v>
      </c>
      <c r="AK77" s="79">
        <v>4</v>
      </c>
      <c r="AL77" s="85" t="s">
        <v>1030</v>
      </c>
      <c r="AM77" s="79" t="s">
        <v>1233</v>
      </c>
      <c r="AN77" s="79" t="b">
        <v>0</v>
      </c>
      <c r="AO77" s="85" t="s">
        <v>1030</v>
      </c>
      <c r="AP77" s="79" t="s">
        <v>176</v>
      </c>
      <c r="AQ77" s="79">
        <v>0</v>
      </c>
      <c r="AR77" s="79">
        <v>0</v>
      </c>
      <c r="AS77" s="79"/>
      <c r="AT77" s="79"/>
      <c r="AU77" s="79"/>
      <c r="AV77" s="79"/>
      <c r="AW77" s="79"/>
      <c r="AX77" s="79"/>
      <c r="AY77" s="79"/>
      <c r="AZ77" s="79"/>
      <c r="BA77">
        <v>1</v>
      </c>
      <c r="BB77" s="78" t="str">
        <f>REPLACE(INDEX(GroupVertices[Group],MATCH(Edges25[[#This Row],[Vertex 1]],GroupVertices[Vertex],0)),1,1,"")</f>
        <v>9</v>
      </c>
      <c r="BC77" s="78" t="str">
        <f>REPLACE(INDEX(GroupVertices[Group],MATCH(Edges25[[#This Row],[Vertex 2]],GroupVertices[Vertex],0)),1,1,"")</f>
        <v>9</v>
      </c>
      <c r="BD77" s="48">
        <v>1</v>
      </c>
      <c r="BE77" s="49">
        <v>4.761904761904762</v>
      </c>
      <c r="BF77" s="48">
        <v>0</v>
      </c>
      <c r="BG77" s="49">
        <v>0</v>
      </c>
      <c r="BH77" s="48">
        <v>0</v>
      </c>
      <c r="BI77" s="49">
        <v>0</v>
      </c>
      <c r="BJ77" s="48">
        <v>20</v>
      </c>
      <c r="BK77" s="49">
        <v>95.23809523809524</v>
      </c>
      <c r="BL77" s="48">
        <v>21</v>
      </c>
    </row>
    <row r="78" spans="1:64" ht="15">
      <c r="A78" s="64" t="s">
        <v>275</v>
      </c>
      <c r="B78" s="64" t="s">
        <v>370</v>
      </c>
      <c r="C78" s="65"/>
      <c r="D78" s="66"/>
      <c r="E78" s="67"/>
      <c r="F78" s="68"/>
      <c r="G78" s="65"/>
      <c r="H78" s="69"/>
      <c r="I78" s="70"/>
      <c r="J78" s="70"/>
      <c r="K78" s="34" t="s">
        <v>65</v>
      </c>
      <c r="L78" s="77">
        <v>152</v>
      </c>
      <c r="M78" s="77"/>
      <c r="N78" s="72"/>
      <c r="O78" s="79" t="s">
        <v>419</v>
      </c>
      <c r="P78" s="81">
        <v>43717.37082175926</v>
      </c>
      <c r="Q78" s="79" t="s">
        <v>492</v>
      </c>
      <c r="R78" s="82" t="s">
        <v>585</v>
      </c>
      <c r="S78" s="79" t="s">
        <v>611</v>
      </c>
      <c r="T78" s="79" t="s">
        <v>629</v>
      </c>
      <c r="U78" s="79"/>
      <c r="V78" s="82" t="s">
        <v>726</v>
      </c>
      <c r="W78" s="81">
        <v>43717.37082175926</v>
      </c>
      <c r="X78" s="82" t="s">
        <v>853</v>
      </c>
      <c r="Y78" s="79"/>
      <c r="Z78" s="79"/>
      <c r="AA78" s="85" t="s">
        <v>1029</v>
      </c>
      <c r="AB78" s="79"/>
      <c r="AC78" s="79" t="b">
        <v>0</v>
      </c>
      <c r="AD78" s="79">
        <v>5</v>
      </c>
      <c r="AE78" s="85" t="s">
        <v>1166</v>
      </c>
      <c r="AF78" s="79" t="b">
        <v>0</v>
      </c>
      <c r="AG78" s="79" t="s">
        <v>1224</v>
      </c>
      <c r="AH78" s="79"/>
      <c r="AI78" s="85" t="s">
        <v>1166</v>
      </c>
      <c r="AJ78" s="79" t="b">
        <v>0</v>
      </c>
      <c r="AK78" s="79">
        <v>14</v>
      </c>
      <c r="AL78" s="85" t="s">
        <v>1166</v>
      </c>
      <c r="AM78" s="79" t="s">
        <v>1243</v>
      </c>
      <c r="AN78" s="79" t="b">
        <v>0</v>
      </c>
      <c r="AO78" s="85" t="s">
        <v>1029</v>
      </c>
      <c r="AP78" s="79" t="s">
        <v>1247</v>
      </c>
      <c r="AQ78" s="79">
        <v>0</v>
      </c>
      <c r="AR78" s="79">
        <v>0</v>
      </c>
      <c r="AS78" s="79"/>
      <c r="AT78" s="79"/>
      <c r="AU78" s="79"/>
      <c r="AV78" s="79"/>
      <c r="AW78" s="79"/>
      <c r="AX78" s="79"/>
      <c r="AY78" s="79"/>
      <c r="AZ78" s="79"/>
      <c r="BA78">
        <v>2</v>
      </c>
      <c r="BB78" s="78" t="str">
        <f>REPLACE(INDEX(GroupVertices[Group],MATCH(Edges25[[#This Row],[Vertex 1]],GroupVertices[Vertex],0)),1,1,"")</f>
        <v>9</v>
      </c>
      <c r="BC78" s="78" t="str">
        <f>REPLACE(INDEX(GroupVertices[Group],MATCH(Edges25[[#This Row],[Vertex 2]],GroupVertices[Vertex],0)),1,1,"")</f>
        <v>9</v>
      </c>
      <c r="BD78" s="48">
        <v>1</v>
      </c>
      <c r="BE78" s="49">
        <v>3.4482758620689653</v>
      </c>
      <c r="BF78" s="48">
        <v>0</v>
      </c>
      <c r="BG78" s="49">
        <v>0</v>
      </c>
      <c r="BH78" s="48">
        <v>0</v>
      </c>
      <c r="BI78" s="49">
        <v>0</v>
      </c>
      <c r="BJ78" s="48">
        <v>28</v>
      </c>
      <c r="BK78" s="49">
        <v>96.55172413793103</v>
      </c>
      <c r="BL78" s="48">
        <v>29</v>
      </c>
    </row>
    <row r="79" spans="1:64" ht="15">
      <c r="A79" s="64" t="s">
        <v>275</v>
      </c>
      <c r="B79" s="64" t="s">
        <v>370</v>
      </c>
      <c r="C79" s="65"/>
      <c r="D79" s="66"/>
      <c r="E79" s="67"/>
      <c r="F79" s="68"/>
      <c r="G79" s="65"/>
      <c r="H79" s="69"/>
      <c r="I79" s="70"/>
      <c r="J79" s="70"/>
      <c r="K79" s="34" t="s">
        <v>65</v>
      </c>
      <c r="L79" s="77">
        <v>153</v>
      </c>
      <c r="M79" s="77"/>
      <c r="N79" s="72"/>
      <c r="O79" s="79" t="s">
        <v>419</v>
      </c>
      <c r="P79" s="81">
        <v>43740.477847222224</v>
      </c>
      <c r="Q79" s="79" t="s">
        <v>493</v>
      </c>
      <c r="R79" s="79" t="s">
        <v>586</v>
      </c>
      <c r="S79" s="79" t="s">
        <v>612</v>
      </c>
      <c r="T79" s="79" t="s">
        <v>630</v>
      </c>
      <c r="U79" s="79"/>
      <c r="V79" s="82" t="s">
        <v>726</v>
      </c>
      <c r="W79" s="81">
        <v>43740.477847222224</v>
      </c>
      <c r="X79" s="82" t="s">
        <v>854</v>
      </c>
      <c r="Y79" s="79"/>
      <c r="Z79" s="79"/>
      <c r="AA79" s="85" t="s">
        <v>1030</v>
      </c>
      <c r="AB79" s="79"/>
      <c r="AC79" s="79" t="b">
        <v>0</v>
      </c>
      <c r="AD79" s="79">
        <v>1</v>
      </c>
      <c r="AE79" s="85" t="s">
        <v>1166</v>
      </c>
      <c r="AF79" s="79" t="b">
        <v>0</v>
      </c>
      <c r="AG79" s="79" t="s">
        <v>1224</v>
      </c>
      <c r="AH79" s="79"/>
      <c r="AI79" s="85" t="s">
        <v>1166</v>
      </c>
      <c r="AJ79" s="79" t="b">
        <v>0</v>
      </c>
      <c r="AK79" s="79">
        <v>1</v>
      </c>
      <c r="AL79" s="85" t="s">
        <v>1166</v>
      </c>
      <c r="AM79" s="79" t="s">
        <v>1243</v>
      </c>
      <c r="AN79" s="79" t="b">
        <v>0</v>
      </c>
      <c r="AO79" s="85" t="s">
        <v>1030</v>
      </c>
      <c r="AP79" s="79" t="s">
        <v>176</v>
      </c>
      <c r="AQ79" s="79">
        <v>0</v>
      </c>
      <c r="AR79" s="79">
        <v>0</v>
      </c>
      <c r="AS79" s="79"/>
      <c r="AT79" s="79"/>
      <c r="AU79" s="79"/>
      <c r="AV79" s="79"/>
      <c r="AW79" s="79"/>
      <c r="AX79" s="79"/>
      <c r="AY79" s="79"/>
      <c r="AZ79" s="79"/>
      <c r="BA79">
        <v>2</v>
      </c>
      <c r="BB79" s="78" t="str">
        <f>REPLACE(INDEX(GroupVertices[Group],MATCH(Edges25[[#This Row],[Vertex 1]],GroupVertices[Vertex],0)),1,1,"")</f>
        <v>9</v>
      </c>
      <c r="BC79" s="78" t="str">
        <f>REPLACE(INDEX(GroupVertices[Group],MATCH(Edges25[[#This Row],[Vertex 2]],GroupVertices[Vertex],0)),1,1,"")</f>
        <v>9</v>
      </c>
      <c r="BD79" s="48">
        <v>1</v>
      </c>
      <c r="BE79" s="49">
        <v>2.7027027027027026</v>
      </c>
      <c r="BF79" s="48">
        <v>0</v>
      </c>
      <c r="BG79" s="49">
        <v>0</v>
      </c>
      <c r="BH79" s="48">
        <v>0</v>
      </c>
      <c r="BI79" s="49">
        <v>0</v>
      </c>
      <c r="BJ79" s="48">
        <v>36</v>
      </c>
      <c r="BK79" s="49">
        <v>97.29729729729729</v>
      </c>
      <c r="BL79" s="48">
        <v>37</v>
      </c>
    </row>
    <row r="80" spans="1:64" ht="15">
      <c r="A80" s="64" t="s">
        <v>276</v>
      </c>
      <c r="B80" s="64" t="s">
        <v>370</v>
      </c>
      <c r="C80" s="65"/>
      <c r="D80" s="66"/>
      <c r="E80" s="67"/>
      <c r="F80" s="68"/>
      <c r="G80" s="65"/>
      <c r="H80" s="69"/>
      <c r="I80" s="70"/>
      <c r="J80" s="70"/>
      <c r="K80" s="34" t="s">
        <v>65</v>
      </c>
      <c r="L80" s="77">
        <v>154</v>
      </c>
      <c r="M80" s="77"/>
      <c r="N80" s="72"/>
      <c r="O80" s="79" t="s">
        <v>419</v>
      </c>
      <c r="P80" s="81">
        <v>43741.386354166665</v>
      </c>
      <c r="Q80" s="79" t="s">
        <v>494</v>
      </c>
      <c r="R80" s="79"/>
      <c r="S80" s="79"/>
      <c r="T80" s="79" t="s">
        <v>631</v>
      </c>
      <c r="U80" s="79"/>
      <c r="V80" s="82" t="s">
        <v>727</v>
      </c>
      <c r="W80" s="81">
        <v>43741.386354166665</v>
      </c>
      <c r="X80" s="82" t="s">
        <v>855</v>
      </c>
      <c r="Y80" s="79"/>
      <c r="Z80" s="79"/>
      <c r="AA80" s="85" t="s">
        <v>1031</v>
      </c>
      <c r="AB80" s="79"/>
      <c r="AC80" s="79" t="b">
        <v>0</v>
      </c>
      <c r="AD80" s="79">
        <v>0</v>
      </c>
      <c r="AE80" s="85" t="s">
        <v>1166</v>
      </c>
      <c r="AF80" s="79" t="b">
        <v>0</v>
      </c>
      <c r="AG80" s="79" t="s">
        <v>1224</v>
      </c>
      <c r="AH80" s="79"/>
      <c r="AI80" s="85" t="s">
        <v>1166</v>
      </c>
      <c r="AJ80" s="79" t="b">
        <v>0</v>
      </c>
      <c r="AK80" s="79">
        <v>14</v>
      </c>
      <c r="AL80" s="85" t="s">
        <v>1029</v>
      </c>
      <c r="AM80" s="79" t="s">
        <v>1233</v>
      </c>
      <c r="AN80" s="79" t="b">
        <v>0</v>
      </c>
      <c r="AO80" s="85" t="s">
        <v>1029</v>
      </c>
      <c r="AP80" s="79" t="s">
        <v>176</v>
      </c>
      <c r="AQ80" s="79">
        <v>0</v>
      </c>
      <c r="AR80" s="79">
        <v>0</v>
      </c>
      <c r="AS80" s="79"/>
      <c r="AT80" s="79"/>
      <c r="AU80" s="79"/>
      <c r="AV80" s="79"/>
      <c r="AW80" s="79"/>
      <c r="AX80" s="79"/>
      <c r="AY80" s="79"/>
      <c r="AZ80" s="79"/>
      <c r="BA80">
        <v>1</v>
      </c>
      <c r="BB80" s="78" t="str">
        <f>REPLACE(INDEX(GroupVertices[Group],MATCH(Edges25[[#This Row],[Vertex 1]],GroupVertices[Vertex],0)),1,1,"")</f>
        <v>9</v>
      </c>
      <c r="BC80" s="78" t="str">
        <f>REPLACE(INDEX(GroupVertices[Group],MATCH(Edges25[[#This Row],[Vertex 2]],GroupVertices[Vertex],0)),1,1,"")</f>
        <v>9</v>
      </c>
      <c r="BD80" s="48"/>
      <c r="BE80" s="49"/>
      <c r="BF80" s="48"/>
      <c r="BG80" s="49"/>
      <c r="BH80" s="48"/>
      <c r="BI80" s="49"/>
      <c r="BJ80" s="48"/>
      <c r="BK80" s="49"/>
      <c r="BL80" s="48"/>
    </row>
    <row r="81" spans="1:64" ht="15">
      <c r="A81" s="64" t="s">
        <v>276</v>
      </c>
      <c r="B81" s="64" t="s">
        <v>275</v>
      </c>
      <c r="C81" s="65"/>
      <c r="D81" s="66"/>
      <c r="E81" s="67"/>
      <c r="F81" s="68"/>
      <c r="G81" s="65"/>
      <c r="H81" s="69"/>
      <c r="I81" s="70"/>
      <c r="J81" s="70"/>
      <c r="K81" s="34" t="s">
        <v>65</v>
      </c>
      <c r="L81" s="77">
        <v>157</v>
      </c>
      <c r="M81" s="77"/>
      <c r="N81" s="72"/>
      <c r="O81" s="79" t="s">
        <v>419</v>
      </c>
      <c r="P81" s="81">
        <v>43741.38601851852</v>
      </c>
      <c r="Q81" s="79" t="s">
        <v>471</v>
      </c>
      <c r="R81" s="79"/>
      <c r="S81" s="79"/>
      <c r="T81" s="79" t="s">
        <v>626</v>
      </c>
      <c r="U81" s="79"/>
      <c r="V81" s="82" t="s">
        <v>727</v>
      </c>
      <c r="W81" s="81">
        <v>43741.38601851852</v>
      </c>
      <c r="X81" s="82" t="s">
        <v>856</v>
      </c>
      <c r="Y81" s="79"/>
      <c r="Z81" s="79"/>
      <c r="AA81" s="85" t="s">
        <v>1032</v>
      </c>
      <c r="AB81" s="79"/>
      <c r="AC81" s="79" t="b">
        <v>0</v>
      </c>
      <c r="AD81" s="79">
        <v>0</v>
      </c>
      <c r="AE81" s="85" t="s">
        <v>1166</v>
      </c>
      <c r="AF81" s="79" t="b">
        <v>0</v>
      </c>
      <c r="AG81" s="79" t="s">
        <v>1224</v>
      </c>
      <c r="AH81" s="79"/>
      <c r="AI81" s="85" t="s">
        <v>1166</v>
      </c>
      <c r="AJ81" s="79" t="b">
        <v>0</v>
      </c>
      <c r="AK81" s="79">
        <v>4</v>
      </c>
      <c r="AL81" s="85" t="s">
        <v>1030</v>
      </c>
      <c r="AM81" s="79" t="s">
        <v>1233</v>
      </c>
      <c r="AN81" s="79" t="b">
        <v>0</v>
      </c>
      <c r="AO81" s="85" t="s">
        <v>1030</v>
      </c>
      <c r="AP81" s="79" t="s">
        <v>176</v>
      </c>
      <c r="AQ81" s="79">
        <v>0</v>
      </c>
      <c r="AR81" s="79">
        <v>0</v>
      </c>
      <c r="AS81" s="79"/>
      <c r="AT81" s="79"/>
      <c r="AU81" s="79"/>
      <c r="AV81" s="79"/>
      <c r="AW81" s="79"/>
      <c r="AX81" s="79"/>
      <c r="AY81" s="79"/>
      <c r="AZ81" s="79"/>
      <c r="BA81">
        <v>2</v>
      </c>
      <c r="BB81" s="78" t="str">
        <f>REPLACE(INDEX(GroupVertices[Group],MATCH(Edges25[[#This Row],[Vertex 1]],GroupVertices[Vertex],0)),1,1,"")</f>
        <v>9</v>
      </c>
      <c r="BC81" s="78" t="str">
        <f>REPLACE(INDEX(GroupVertices[Group],MATCH(Edges25[[#This Row],[Vertex 2]],GroupVertices[Vertex],0)),1,1,"")</f>
        <v>9</v>
      </c>
      <c r="BD81" s="48">
        <v>1</v>
      </c>
      <c r="BE81" s="49">
        <v>4.761904761904762</v>
      </c>
      <c r="BF81" s="48">
        <v>0</v>
      </c>
      <c r="BG81" s="49">
        <v>0</v>
      </c>
      <c r="BH81" s="48">
        <v>0</v>
      </c>
      <c r="BI81" s="49">
        <v>0</v>
      </c>
      <c r="BJ81" s="48">
        <v>20</v>
      </c>
      <c r="BK81" s="49">
        <v>95.23809523809524</v>
      </c>
      <c r="BL81" s="48">
        <v>21</v>
      </c>
    </row>
    <row r="82" spans="1:64" ht="15">
      <c r="A82" s="64" t="s">
        <v>277</v>
      </c>
      <c r="B82" s="64" t="s">
        <v>371</v>
      </c>
      <c r="C82" s="65"/>
      <c r="D82" s="66"/>
      <c r="E82" s="67"/>
      <c r="F82" s="68"/>
      <c r="G82" s="65"/>
      <c r="H82" s="69"/>
      <c r="I82" s="70"/>
      <c r="J82" s="70"/>
      <c r="K82" s="34" t="s">
        <v>65</v>
      </c>
      <c r="L82" s="77">
        <v>159</v>
      </c>
      <c r="M82" s="77"/>
      <c r="N82" s="72"/>
      <c r="O82" s="79" t="s">
        <v>419</v>
      </c>
      <c r="P82" s="81">
        <v>43741.58981481481</v>
      </c>
      <c r="Q82" s="79" t="s">
        <v>495</v>
      </c>
      <c r="R82" s="79"/>
      <c r="S82" s="79"/>
      <c r="T82" s="79" t="s">
        <v>632</v>
      </c>
      <c r="U82" s="82" t="s">
        <v>658</v>
      </c>
      <c r="V82" s="82" t="s">
        <v>658</v>
      </c>
      <c r="W82" s="81">
        <v>43741.58981481481</v>
      </c>
      <c r="X82" s="82" t="s">
        <v>857</v>
      </c>
      <c r="Y82" s="79"/>
      <c r="Z82" s="79"/>
      <c r="AA82" s="85" t="s">
        <v>1033</v>
      </c>
      <c r="AB82" s="79"/>
      <c r="AC82" s="79" t="b">
        <v>0</v>
      </c>
      <c r="AD82" s="79">
        <v>1</v>
      </c>
      <c r="AE82" s="85" t="s">
        <v>1166</v>
      </c>
      <c r="AF82" s="79" t="b">
        <v>0</v>
      </c>
      <c r="AG82" s="79" t="s">
        <v>1224</v>
      </c>
      <c r="AH82" s="79"/>
      <c r="AI82" s="85" t="s">
        <v>1166</v>
      </c>
      <c r="AJ82" s="79" t="b">
        <v>0</v>
      </c>
      <c r="AK82" s="79">
        <v>1</v>
      </c>
      <c r="AL82" s="85" t="s">
        <v>1166</v>
      </c>
      <c r="AM82" s="79" t="s">
        <v>1233</v>
      </c>
      <c r="AN82" s="79" t="b">
        <v>0</v>
      </c>
      <c r="AO82" s="85" t="s">
        <v>1033</v>
      </c>
      <c r="AP82" s="79" t="s">
        <v>176</v>
      </c>
      <c r="AQ82" s="79">
        <v>0</v>
      </c>
      <c r="AR82" s="79">
        <v>0</v>
      </c>
      <c r="AS82" s="79"/>
      <c r="AT82" s="79"/>
      <c r="AU82" s="79"/>
      <c r="AV82" s="79"/>
      <c r="AW82" s="79"/>
      <c r="AX82" s="79"/>
      <c r="AY82" s="79"/>
      <c r="AZ82" s="79"/>
      <c r="BA82">
        <v>1</v>
      </c>
      <c r="BB82" s="78" t="str">
        <f>REPLACE(INDEX(GroupVertices[Group],MATCH(Edges25[[#This Row],[Vertex 1]],GroupVertices[Vertex],0)),1,1,"")</f>
        <v>19</v>
      </c>
      <c r="BC82" s="78" t="str">
        <f>REPLACE(INDEX(GroupVertices[Group],MATCH(Edges25[[#This Row],[Vertex 2]],GroupVertices[Vertex],0)),1,1,"")</f>
        <v>19</v>
      </c>
      <c r="BD82" s="48">
        <v>0</v>
      </c>
      <c r="BE82" s="49">
        <v>0</v>
      </c>
      <c r="BF82" s="48">
        <v>0</v>
      </c>
      <c r="BG82" s="49">
        <v>0</v>
      </c>
      <c r="BH82" s="48">
        <v>0</v>
      </c>
      <c r="BI82" s="49">
        <v>0</v>
      </c>
      <c r="BJ82" s="48">
        <v>19</v>
      </c>
      <c r="BK82" s="49">
        <v>100</v>
      </c>
      <c r="BL82" s="48">
        <v>19</v>
      </c>
    </row>
    <row r="83" spans="1:64" ht="15">
      <c r="A83" s="64" t="s">
        <v>278</v>
      </c>
      <c r="B83" s="64" t="s">
        <v>371</v>
      </c>
      <c r="C83" s="65"/>
      <c r="D83" s="66"/>
      <c r="E83" s="67"/>
      <c r="F83" s="68"/>
      <c r="G83" s="65"/>
      <c r="H83" s="69"/>
      <c r="I83" s="70"/>
      <c r="J83" s="70"/>
      <c r="K83" s="34" t="s">
        <v>65</v>
      </c>
      <c r="L83" s="77">
        <v>160</v>
      </c>
      <c r="M83" s="77"/>
      <c r="N83" s="72"/>
      <c r="O83" s="79" t="s">
        <v>419</v>
      </c>
      <c r="P83" s="81">
        <v>43741.59050925926</v>
      </c>
      <c r="Q83" s="79" t="s">
        <v>496</v>
      </c>
      <c r="R83" s="79"/>
      <c r="S83" s="79"/>
      <c r="T83" s="79" t="s">
        <v>632</v>
      </c>
      <c r="U83" s="79"/>
      <c r="V83" s="82" t="s">
        <v>728</v>
      </c>
      <c r="W83" s="81">
        <v>43741.59050925926</v>
      </c>
      <c r="X83" s="82" t="s">
        <v>858</v>
      </c>
      <c r="Y83" s="79"/>
      <c r="Z83" s="79"/>
      <c r="AA83" s="85" t="s">
        <v>1034</v>
      </c>
      <c r="AB83" s="79"/>
      <c r="AC83" s="79" t="b">
        <v>0</v>
      </c>
      <c r="AD83" s="79">
        <v>0</v>
      </c>
      <c r="AE83" s="85" t="s">
        <v>1166</v>
      </c>
      <c r="AF83" s="79" t="b">
        <v>0</v>
      </c>
      <c r="AG83" s="79" t="s">
        <v>1224</v>
      </c>
      <c r="AH83" s="79"/>
      <c r="AI83" s="85" t="s">
        <v>1166</v>
      </c>
      <c r="AJ83" s="79" t="b">
        <v>0</v>
      </c>
      <c r="AK83" s="79">
        <v>1</v>
      </c>
      <c r="AL83" s="85" t="s">
        <v>1033</v>
      </c>
      <c r="AM83" s="79" t="s">
        <v>1233</v>
      </c>
      <c r="AN83" s="79" t="b">
        <v>0</v>
      </c>
      <c r="AO83" s="85" t="s">
        <v>1033</v>
      </c>
      <c r="AP83" s="79" t="s">
        <v>176</v>
      </c>
      <c r="AQ83" s="79">
        <v>0</v>
      </c>
      <c r="AR83" s="79">
        <v>0</v>
      </c>
      <c r="AS83" s="79"/>
      <c r="AT83" s="79"/>
      <c r="AU83" s="79"/>
      <c r="AV83" s="79"/>
      <c r="AW83" s="79"/>
      <c r="AX83" s="79"/>
      <c r="AY83" s="79"/>
      <c r="AZ83" s="79"/>
      <c r="BA83">
        <v>1</v>
      </c>
      <c r="BB83" s="78" t="str">
        <f>REPLACE(INDEX(GroupVertices[Group],MATCH(Edges25[[#This Row],[Vertex 1]],GroupVertices[Vertex],0)),1,1,"")</f>
        <v>19</v>
      </c>
      <c r="BC83" s="78" t="str">
        <f>REPLACE(INDEX(GroupVertices[Group],MATCH(Edges25[[#This Row],[Vertex 2]],GroupVertices[Vertex],0)),1,1,"")</f>
        <v>19</v>
      </c>
      <c r="BD83" s="48"/>
      <c r="BE83" s="49"/>
      <c r="BF83" s="48"/>
      <c r="BG83" s="49"/>
      <c r="BH83" s="48"/>
      <c r="BI83" s="49"/>
      <c r="BJ83" s="48"/>
      <c r="BK83" s="49"/>
      <c r="BL83" s="48"/>
    </row>
    <row r="84" spans="1:64" ht="15">
      <c r="A84" s="64" t="s">
        <v>279</v>
      </c>
      <c r="B84" s="64" t="s">
        <v>332</v>
      </c>
      <c r="C84" s="65"/>
      <c r="D84" s="66"/>
      <c r="E84" s="67"/>
      <c r="F84" s="68"/>
      <c r="G84" s="65"/>
      <c r="H84" s="69"/>
      <c r="I84" s="70"/>
      <c r="J84" s="70"/>
      <c r="K84" s="34" t="s">
        <v>65</v>
      </c>
      <c r="L84" s="77">
        <v>162</v>
      </c>
      <c r="M84" s="77"/>
      <c r="N84" s="72"/>
      <c r="O84" s="79" t="s">
        <v>419</v>
      </c>
      <c r="P84" s="81">
        <v>42986.85773148148</v>
      </c>
      <c r="Q84" s="79" t="s">
        <v>497</v>
      </c>
      <c r="R84" s="79"/>
      <c r="S84" s="79"/>
      <c r="T84" s="79"/>
      <c r="U84" s="79"/>
      <c r="V84" s="82" t="s">
        <v>729</v>
      </c>
      <c r="W84" s="81">
        <v>42986.85773148148</v>
      </c>
      <c r="X84" s="82" t="s">
        <v>859</v>
      </c>
      <c r="Y84" s="79"/>
      <c r="Z84" s="79"/>
      <c r="AA84" s="85" t="s">
        <v>1035</v>
      </c>
      <c r="AB84" s="85" t="s">
        <v>1146</v>
      </c>
      <c r="AC84" s="79" t="b">
        <v>0</v>
      </c>
      <c r="AD84" s="79">
        <v>0</v>
      </c>
      <c r="AE84" s="85" t="s">
        <v>1193</v>
      </c>
      <c r="AF84" s="79" t="b">
        <v>0</v>
      </c>
      <c r="AG84" s="79" t="s">
        <v>1216</v>
      </c>
      <c r="AH84" s="79"/>
      <c r="AI84" s="85" t="s">
        <v>1166</v>
      </c>
      <c r="AJ84" s="79" t="b">
        <v>0</v>
      </c>
      <c r="AK84" s="79">
        <v>1</v>
      </c>
      <c r="AL84" s="85" t="s">
        <v>1166</v>
      </c>
      <c r="AM84" s="79" t="s">
        <v>1234</v>
      </c>
      <c r="AN84" s="79" t="b">
        <v>0</v>
      </c>
      <c r="AO84" s="85" t="s">
        <v>1146</v>
      </c>
      <c r="AP84" s="79" t="s">
        <v>1247</v>
      </c>
      <c r="AQ84" s="79">
        <v>0</v>
      </c>
      <c r="AR84" s="79">
        <v>0</v>
      </c>
      <c r="AS84" s="79"/>
      <c r="AT84" s="79"/>
      <c r="AU84" s="79"/>
      <c r="AV84" s="79"/>
      <c r="AW84" s="79"/>
      <c r="AX84" s="79"/>
      <c r="AY84" s="79"/>
      <c r="AZ84" s="79"/>
      <c r="BA84">
        <v>1</v>
      </c>
      <c r="BB84" s="78" t="str">
        <f>REPLACE(INDEX(GroupVertices[Group],MATCH(Edges25[[#This Row],[Vertex 1]],GroupVertices[Vertex],0)),1,1,"")</f>
        <v>4</v>
      </c>
      <c r="BC84" s="78" t="str">
        <f>REPLACE(INDEX(GroupVertices[Group],MATCH(Edges25[[#This Row],[Vertex 2]],GroupVertices[Vertex],0)),1,1,"")</f>
        <v>4</v>
      </c>
      <c r="BD84" s="48">
        <v>0</v>
      </c>
      <c r="BE84" s="49">
        <v>0</v>
      </c>
      <c r="BF84" s="48">
        <v>0</v>
      </c>
      <c r="BG84" s="49">
        <v>0</v>
      </c>
      <c r="BH84" s="48">
        <v>0</v>
      </c>
      <c r="BI84" s="49">
        <v>0</v>
      </c>
      <c r="BJ84" s="48">
        <v>11</v>
      </c>
      <c r="BK84" s="49">
        <v>100</v>
      </c>
      <c r="BL84" s="48">
        <v>11</v>
      </c>
    </row>
    <row r="85" spans="1:64" ht="15">
      <c r="A85" s="64" t="s">
        <v>280</v>
      </c>
      <c r="B85" s="64" t="s">
        <v>279</v>
      </c>
      <c r="C85" s="65"/>
      <c r="D85" s="66"/>
      <c r="E85" s="67"/>
      <c r="F85" s="68"/>
      <c r="G85" s="65"/>
      <c r="H85" s="69"/>
      <c r="I85" s="70"/>
      <c r="J85" s="70"/>
      <c r="K85" s="34" t="s">
        <v>65</v>
      </c>
      <c r="L85" s="77">
        <v>163</v>
      </c>
      <c r="M85" s="77"/>
      <c r="N85" s="72"/>
      <c r="O85" s="79" t="s">
        <v>419</v>
      </c>
      <c r="P85" s="81">
        <v>43741.79064814815</v>
      </c>
      <c r="Q85" s="79" t="s">
        <v>498</v>
      </c>
      <c r="R85" s="79"/>
      <c r="S85" s="79"/>
      <c r="T85" s="79"/>
      <c r="U85" s="79"/>
      <c r="V85" s="82" t="s">
        <v>730</v>
      </c>
      <c r="W85" s="81">
        <v>43741.79064814815</v>
      </c>
      <c r="X85" s="82" t="s">
        <v>860</v>
      </c>
      <c r="Y85" s="79"/>
      <c r="Z85" s="79"/>
      <c r="AA85" s="85" t="s">
        <v>1036</v>
      </c>
      <c r="AB85" s="79"/>
      <c r="AC85" s="79" t="b">
        <v>0</v>
      </c>
      <c r="AD85" s="79">
        <v>0</v>
      </c>
      <c r="AE85" s="85" t="s">
        <v>1166</v>
      </c>
      <c r="AF85" s="79" t="b">
        <v>0</v>
      </c>
      <c r="AG85" s="79" t="s">
        <v>1216</v>
      </c>
      <c r="AH85" s="79"/>
      <c r="AI85" s="85" t="s">
        <v>1166</v>
      </c>
      <c r="AJ85" s="79" t="b">
        <v>0</v>
      </c>
      <c r="AK85" s="79">
        <v>1</v>
      </c>
      <c r="AL85" s="85" t="s">
        <v>1035</v>
      </c>
      <c r="AM85" s="79" t="s">
        <v>1233</v>
      </c>
      <c r="AN85" s="79" t="b">
        <v>0</v>
      </c>
      <c r="AO85" s="85" t="s">
        <v>1035</v>
      </c>
      <c r="AP85" s="79" t="s">
        <v>176</v>
      </c>
      <c r="AQ85" s="79">
        <v>0</v>
      </c>
      <c r="AR85" s="79">
        <v>0</v>
      </c>
      <c r="AS85" s="79"/>
      <c r="AT85" s="79"/>
      <c r="AU85" s="79"/>
      <c r="AV85" s="79"/>
      <c r="AW85" s="79"/>
      <c r="AX85" s="79"/>
      <c r="AY85" s="79"/>
      <c r="AZ85" s="79"/>
      <c r="BA85">
        <v>1</v>
      </c>
      <c r="BB85" s="78" t="str">
        <f>REPLACE(INDEX(GroupVertices[Group],MATCH(Edges25[[#This Row],[Vertex 1]],GroupVertices[Vertex],0)),1,1,"")</f>
        <v>4</v>
      </c>
      <c r="BC85" s="78" t="str">
        <f>REPLACE(INDEX(GroupVertices[Group],MATCH(Edges25[[#This Row],[Vertex 2]],GroupVertices[Vertex],0)),1,1,"")</f>
        <v>4</v>
      </c>
      <c r="BD85" s="48"/>
      <c r="BE85" s="49"/>
      <c r="BF85" s="48"/>
      <c r="BG85" s="49"/>
      <c r="BH85" s="48"/>
      <c r="BI85" s="49"/>
      <c r="BJ85" s="48"/>
      <c r="BK85" s="49"/>
      <c r="BL85" s="48"/>
    </row>
    <row r="86" spans="1:64" ht="15">
      <c r="A86" s="64" t="s">
        <v>281</v>
      </c>
      <c r="B86" s="64" t="s">
        <v>372</v>
      </c>
      <c r="C86" s="65"/>
      <c r="D86" s="66"/>
      <c r="E86" s="67"/>
      <c r="F86" s="68"/>
      <c r="G86" s="65"/>
      <c r="H86" s="69"/>
      <c r="I86" s="70"/>
      <c r="J86" s="70"/>
      <c r="K86" s="34" t="s">
        <v>65</v>
      </c>
      <c r="L86" s="77">
        <v>165</v>
      </c>
      <c r="M86" s="77"/>
      <c r="N86" s="72"/>
      <c r="O86" s="79" t="s">
        <v>419</v>
      </c>
      <c r="P86" s="81">
        <v>43742.334074074075</v>
      </c>
      <c r="Q86" s="79" t="s">
        <v>499</v>
      </c>
      <c r="R86" s="82" t="s">
        <v>587</v>
      </c>
      <c r="S86" s="79" t="s">
        <v>613</v>
      </c>
      <c r="T86" s="79" t="s">
        <v>633</v>
      </c>
      <c r="U86" s="79"/>
      <c r="V86" s="82" t="s">
        <v>731</v>
      </c>
      <c r="W86" s="81">
        <v>43742.334074074075</v>
      </c>
      <c r="X86" s="82" t="s">
        <v>861</v>
      </c>
      <c r="Y86" s="79"/>
      <c r="Z86" s="79"/>
      <c r="AA86" s="85" t="s">
        <v>1037</v>
      </c>
      <c r="AB86" s="79"/>
      <c r="AC86" s="79" t="b">
        <v>0</v>
      </c>
      <c r="AD86" s="79">
        <v>2</v>
      </c>
      <c r="AE86" s="85" t="s">
        <v>1166</v>
      </c>
      <c r="AF86" s="79" t="b">
        <v>0</v>
      </c>
      <c r="AG86" s="79" t="s">
        <v>1216</v>
      </c>
      <c r="AH86" s="79"/>
      <c r="AI86" s="85" t="s">
        <v>1166</v>
      </c>
      <c r="AJ86" s="79" t="b">
        <v>0</v>
      </c>
      <c r="AK86" s="79">
        <v>1</v>
      </c>
      <c r="AL86" s="85" t="s">
        <v>1166</v>
      </c>
      <c r="AM86" s="79" t="s">
        <v>1232</v>
      </c>
      <c r="AN86" s="79" t="b">
        <v>0</v>
      </c>
      <c r="AO86" s="85" t="s">
        <v>1037</v>
      </c>
      <c r="AP86" s="79" t="s">
        <v>176</v>
      </c>
      <c r="AQ86" s="79">
        <v>0</v>
      </c>
      <c r="AR86" s="79">
        <v>0</v>
      </c>
      <c r="AS86" s="79"/>
      <c r="AT86" s="79"/>
      <c r="AU86" s="79"/>
      <c r="AV86" s="79"/>
      <c r="AW86" s="79"/>
      <c r="AX86" s="79"/>
      <c r="AY86" s="79"/>
      <c r="AZ86" s="79"/>
      <c r="BA86">
        <v>1</v>
      </c>
      <c r="BB86" s="78" t="str">
        <f>REPLACE(INDEX(GroupVertices[Group],MATCH(Edges25[[#This Row],[Vertex 1]],GroupVertices[Vertex],0)),1,1,"")</f>
        <v>8</v>
      </c>
      <c r="BC86" s="78" t="str">
        <f>REPLACE(INDEX(GroupVertices[Group],MATCH(Edges25[[#This Row],[Vertex 2]],GroupVertices[Vertex],0)),1,1,"")</f>
        <v>8</v>
      </c>
      <c r="BD86" s="48"/>
      <c r="BE86" s="49"/>
      <c r="BF86" s="48"/>
      <c r="BG86" s="49"/>
      <c r="BH86" s="48"/>
      <c r="BI86" s="49"/>
      <c r="BJ86" s="48"/>
      <c r="BK86" s="49"/>
      <c r="BL86" s="48"/>
    </row>
    <row r="87" spans="1:64" ht="15">
      <c r="A87" s="64" t="s">
        <v>282</v>
      </c>
      <c r="B87" s="64" t="s">
        <v>281</v>
      </c>
      <c r="C87" s="65"/>
      <c r="D87" s="66"/>
      <c r="E87" s="67"/>
      <c r="F87" s="68"/>
      <c r="G87" s="65"/>
      <c r="H87" s="69"/>
      <c r="I87" s="70"/>
      <c r="J87" s="70"/>
      <c r="K87" s="34" t="s">
        <v>65</v>
      </c>
      <c r="L87" s="77">
        <v>169</v>
      </c>
      <c r="M87" s="77"/>
      <c r="N87" s="72"/>
      <c r="O87" s="79" t="s">
        <v>419</v>
      </c>
      <c r="P87" s="81">
        <v>43742.34333333333</v>
      </c>
      <c r="Q87" s="79" t="s">
        <v>500</v>
      </c>
      <c r="R87" s="79"/>
      <c r="S87" s="79"/>
      <c r="T87" s="79"/>
      <c r="U87" s="79"/>
      <c r="V87" s="82" t="s">
        <v>732</v>
      </c>
      <c r="W87" s="81">
        <v>43742.34333333333</v>
      </c>
      <c r="X87" s="82" t="s">
        <v>862</v>
      </c>
      <c r="Y87" s="79"/>
      <c r="Z87" s="79"/>
      <c r="AA87" s="85" t="s">
        <v>1038</v>
      </c>
      <c r="AB87" s="79"/>
      <c r="AC87" s="79" t="b">
        <v>0</v>
      </c>
      <c r="AD87" s="79">
        <v>0</v>
      </c>
      <c r="AE87" s="85" t="s">
        <v>1166</v>
      </c>
      <c r="AF87" s="79" t="b">
        <v>0</v>
      </c>
      <c r="AG87" s="79" t="s">
        <v>1216</v>
      </c>
      <c r="AH87" s="79"/>
      <c r="AI87" s="85" t="s">
        <v>1166</v>
      </c>
      <c r="AJ87" s="79" t="b">
        <v>0</v>
      </c>
      <c r="AK87" s="79">
        <v>1</v>
      </c>
      <c r="AL87" s="85" t="s">
        <v>1037</v>
      </c>
      <c r="AM87" s="79" t="s">
        <v>1234</v>
      </c>
      <c r="AN87" s="79" t="b">
        <v>0</v>
      </c>
      <c r="AO87" s="85" t="s">
        <v>1037</v>
      </c>
      <c r="AP87" s="79" t="s">
        <v>176</v>
      </c>
      <c r="AQ87" s="79">
        <v>0</v>
      </c>
      <c r="AR87" s="79">
        <v>0</v>
      </c>
      <c r="AS87" s="79"/>
      <c r="AT87" s="79"/>
      <c r="AU87" s="79"/>
      <c r="AV87" s="79"/>
      <c r="AW87" s="79"/>
      <c r="AX87" s="79"/>
      <c r="AY87" s="79"/>
      <c r="AZ87" s="79"/>
      <c r="BA87">
        <v>1</v>
      </c>
      <c r="BB87" s="78" t="str">
        <f>REPLACE(INDEX(GroupVertices[Group],MATCH(Edges25[[#This Row],[Vertex 1]],GroupVertices[Vertex],0)),1,1,"")</f>
        <v>8</v>
      </c>
      <c r="BC87" s="78" t="str">
        <f>REPLACE(INDEX(GroupVertices[Group],MATCH(Edges25[[#This Row],[Vertex 2]],GroupVertices[Vertex],0)),1,1,"")</f>
        <v>8</v>
      </c>
      <c r="BD87" s="48">
        <v>0</v>
      </c>
      <c r="BE87" s="49">
        <v>0</v>
      </c>
      <c r="BF87" s="48">
        <v>0</v>
      </c>
      <c r="BG87" s="49">
        <v>0</v>
      </c>
      <c r="BH87" s="48">
        <v>0</v>
      </c>
      <c r="BI87" s="49">
        <v>0</v>
      </c>
      <c r="BJ87" s="48">
        <v>22</v>
      </c>
      <c r="BK87" s="49">
        <v>100</v>
      </c>
      <c r="BL87" s="48">
        <v>22</v>
      </c>
    </row>
    <row r="88" spans="1:64" ht="15">
      <c r="A88" s="64" t="s">
        <v>283</v>
      </c>
      <c r="B88" s="64" t="s">
        <v>316</v>
      </c>
      <c r="C88" s="65"/>
      <c r="D88" s="66"/>
      <c r="E88" s="67"/>
      <c r="F88" s="68"/>
      <c r="G88" s="65"/>
      <c r="H88" s="69"/>
      <c r="I88" s="70"/>
      <c r="J88" s="70"/>
      <c r="K88" s="34" t="s">
        <v>65</v>
      </c>
      <c r="L88" s="77">
        <v>170</v>
      </c>
      <c r="M88" s="77"/>
      <c r="N88" s="72"/>
      <c r="O88" s="79" t="s">
        <v>419</v>
      </c>
      <c r="P88" s="81">
        <v>43742.48484953704</v>
      </c>
      <c r="Q88" s="79" t="s">
        <v>501</v>
      </c>
      <c r="R88" s="79"/>
      <c r="S88" s="79"/>
      <c r="T88" s="79"/>
      <c r="U88" s="79"/>
      <c r="V88" s="82" t="s">
        <v>733</v>
      </c>
      <c r="W88" s="81">
        <v>43742.48484953704</v>
      </c>
      <c r="X88" s="82" t="s">
        <v>863</v>
      </c>
      <c r="Y88" s="79"/>
      <c r="Z88" s="79"/>
      <c r="AA88" s="85" t="s">
        <v>1039</v>
      </c>
      <c r="AB88" s="79"/>
      <c r="AC88" s="79" t="b">
        <v>0</v>
      </c>
      <c r="AD88" s="79">
        <v>0</v>
      </c>
      <c r="AE88" s="85" t="s">
        <v>1166</v>
      </c>
      <c r="AF88" s="79" t="b">
        <v>0</v>
      </c>
      <c r="AG88" s="79" t="s">
        <v>1216</v>
      </c>
      <c r="AH88" s="79"/>
      <c r="AI88" s="85" t="s">
        <v>1166</v>
      </c>
      <c r="AJ88" s="79" t="b">
        <v>0</v>
      </c>
      <c r="AK88" s="79">
        <v>59</v>
      </c>
      <c r="AL88" s="85" t="s">
        <v>1089</v>
      </c>
      <c r="AM88" s="79" t="s">
        <v>1232</v>
      </c>
      <c r="AN88" s="79" t="b">
        <v>0</v>
      </c>
      <c r="AO88" s="85" t="s">
        <v>1089</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3</v>
      </c>
      <c r="BD88" s="48">
        <v>0</v>
      </c>
      <c r="BE88" s="49">
        <v>0</v>
      </c>
      <c r="BF88" s="48">
        <v>0</v>
      </c>
      <c r="BG88" s="49">
        <v>0</v>
      </c>
      <c r="BH88" s="48">
        <v>0</v>
      </c>
      <c r="BI88" s="49">
        <v>0</v>
      </c>
      <c r="BJ88" s="48">
        <v>25</v>
      </c>
      <c r="BK88" s="49">
        <v>100</v>
      </c>
      <c r="BL88" s="48">
        <v>25</v>
      </c>
    </row>
    <row r="89" spans="1:64" ht="15">
      <c r="A89" s="64" t="s">
        <v>284</v>
      </c>
      <c r="B89" s="64" t="s">
        <v>376</v>
      </c>
      <c r="C89" s="65"/>
      <c r="D89" s="66"/>
      <c r="E89" s="67"/>
      <c r="F89" s="68"/>
      <c r="G89" s="65"/>
      <c r="H89" s="69"/>
      <c r="I89" s="70"/>
      <c r="J89" s="70"/>
      <c r="K89" s="34" t="s">
        <v>65</v>
      </c>
      <c r="L89" s="77">
        <v>171</v>
      </c>
      <c r="M89" s="77"/>
      <c r="N89" s="72"/>
      <c r="O89" s="79" t="s">
        <v>419</v>
      </c>
      <c r="P89" s="81">
        <v>43743.0931712963</v>
      </c>
      <c r="Q89" s="79" t="s">
        <v>502</v>
      </c>
      <c r="R89" s="82" t="s">
        <v>588</v>
      </c>
      <c r="S89" s="79" t="s">
        <v>614</v>
      </c>
      <c r="T89" s="79"/>
      <c r="U89" s="79"/>
      <c r="V89" s="82" t="s">
        <v>734</v>
      </c>
      <c r="W89" s="81">
        <v>43743.0931712963</v>
      </c>
      <c r="X89" s="82" t="s">
        <v>864</v>
      </c>
      <c r="Y89" s="79"/>
      <c r="Z89" s="79"/>
      <c r="AA89" s="85" t="s">
        <v>1040</v>
      </c>
      <c r="AB89" s="79"/>
      <c r="AC89" s="79" t="b">
        <v>0</v>
      </c>
      <c r="AD89" s="79">
        <v>0</v>
      </c>
      <c r="AE89" s="85" t="s">
        <v>1166</v>
      </c>
      <c r="AF89" s="79" t="b">
        <v>0</v>
      </c>
      <c r="AG89" s="79" t="s">
        <v>1217</v>
      </c>
      <c r="AH89" s="79"/>
      <c r="AI89" s="85" t="s">
        <v>1166</v>
      </c>
      <c r="AJ89" s="79" t="b">
        <v>0</v>
      </c>
      <c r="AK89" s="79">
        <v>2</v>
      </c>
      <c r="AL89" s="85" t="s">
        <v>1081</v>
      </c>
      <c r="AM89" s="79" t="s">
        <v>1244</v>
      </c>
      <c r="AN89" s="79" t="b">
        <v>0</v>
      </c>
      <c r="AO89" s="85" t="s">
        <v>1081</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c r="BE89" s="49"/>
      <c r="BF89" s="48"/>
      <c r="BG89" s="49"/>
      <c r="BH89" s="48"/>
      <c r="BI89" s="49"/>
      <c r="BJ89" s="48"/>
      <c r="BK89" s="49"/>
      <c r="BL89" s="48"/>
    </row>
    <row r="90" spans="1:64" ht="15">
      <c r="A90" s="64" t="s">
        <v>285</v>
      </c>
      <c r="B90" s="64" t="s">
        <v>378</v>
      </c>
      <c r="C90" s="65"/>
      <c r="D90" s="66"/>
      <c r="E90" s="67"/>
      <c r="F90" s="68"/>
      <c r="G90" s="65"/>
      <c r="H90" s="69"/>
      <c r="I90" s="70"/>
      <c r="J90" s="70"/>
      <c r="K90" s="34" t="s">
        <v>65</v>
      </c>
      <c r="L90" s="77">
        <v>179</v>
      </c>
      <c r="M90" s="77"/>
      <c r="N90" s="72"/>
      <c r="O90" s="79" t="s">
        <v>419</v>
      </c>
      <c r="P90" s="81">
        <v>43743.24793981481</v>
      </c>
      <c r="Q90" s="79" t="s">
        <v>503</v>
      </c>
      <c r="R90" s="79"/>
      <c r="S90" s="79"/>
      <c r="T90" s="79"/>
      <c r="U90" s="79"/>
      <c r="V90" s="82" t="s">
        <v>735</v>
      </c>
      <c r="W90" s="81">
        <v>43743.24793981481</v>
      </c>
      <c r="X90" s="82" t="s">
        <v>865</v>
      </c>
      <c r="Y90" s="79"/>
      <c r="Z90" s="79"/>
      <c r="AA90" s="85" t="s">
        <v>1041</v>
      </c>
      <c r="AB90" s="85" t="s">
        <v>1147</v>
      </c>
      <c r="AC90" s="79" t="b">
        <v>0</v>
      </c>
      <c r="AD90" s="79">
        <v>4</v>
      </c>
      <c r="AE90" s="85" t="s">
        <v>1194</v>
      </c>
      <c r="AF90" s="79" t="b">
        <v>0</v>
      </c>
      <c r="AG90" s="79" t="s">
        <v>1219</v>
      </c>
      <c r="AH90" s="79"/>
      <c r="AI90" s="85" t="s">
        <v>1166</v>
      </c>
      <c r="AJ90" s="79" t="b">
        <v>0</v>
      </c>
      <c r="AK90" s="79">
        <v>0</v>
      </c>
      <c r="AL90" s="85" t="s">
        <v>1166</v>
      </c>
      <c r="AM90" s="79" t="s">
        <v>1232</v>
      </c>
      <c r="AN90" s="79" t="b">
        <v>0</v>
      </c>
      <c r="AO90" s="85" t="s">
        <v>1147</v>
      </c>
      <c r="AP90" s="79" t="s">
        <v>176</v>
      </c>
      <c r="AQ90" s="79">
        <v>0</v>
      </c>
      <c r="AR90" s="79">
        <v>0</v>
      </c>
      <c r="AS90" s="79"/>
      <c r="AT90" s="79"/>
      <c r="AU90" s="79"/>
      <c r="AV90" s="79"/>
      <c r="AW90" s="79"/>
      <c r="AX90" s="79"/>
      <c r="AY90" s="79"/>
      <c r="AZ90" s="79"/>
      <c r="BA90">
        <v>1</v>
      </c>
      <c r="BB90" s="78" t="str">
        <f>REPLACE(INDEX(GroupVertices[Group],MATCH(Edges25[[#This Row],[Vertex 1]],GroupVertices[Vertex],0)),1,1,"")</f>
        <v>18</v>
      </c>
      <c r="BC90" s="78" t="str">
        <f>REPLACE(INDEX(GroupVertices[Group],MATCH(Edges25[[#This Row],[Vertex 2]],GroupVertices[Vertex],0)),1,1,"")</f>
        <v>18</v>
      </c>
      <c r="BD90" s="48"/>
      <c r="BE90" s="49"/>
      <c r="BF90" s="48"/>
      <c r="BG90" s="49"/>
      <c r="BH90" s="48"/>
      <c r="BI90" s="49"/>
      <c r="BJ90" s="48"/>
      <c r="BK90" s="49"/>
      <c r="BL90" s="48"/>
    </row>
    <row r="91" spans="1:64" ht="15">
      <c r="A91" s="64" t="s">
        <v>286</v>
      </c>
      <c r="B91" s="64" t="s">
        <v>380</v>
      </c>
      <c r="C91" s="65"/>
      <c r="D91" s="66"/>
      <c r="E91" s="67"/>
      <c r="F91" s="68"/>
      <c r="G91" s="65"/>
      <c r="H91" s="69"/>
      <c r="I91" s="70"/>
      <c r="J91" s="70"/>
      <c r="K91" s="34" t="s">
        <v>65</v>
      </c>
      <c r="L91" s="77">
        <v>181</v>
      </c>
      <c r="M91" s="77"/>
      <c r="N91" s="72"/>
      <c r="O91" s="79" t="s">
        <v>419</v>
      </c>
      <c r="P91" s="81">
        <v>43743.30229166667</v>
      </c>
      <c r="Q91" s="79" t="s">
        <v>504</v>
      </c>
      <c r="R91" s="79"/>
      <c r="S91" s="79"/>
      <c r="T91" s="79"/>
      <c r="U91" s="79"/>
      <c r="V91" s="82" t="s">
        <v>736</v>
      </c>
      <c r="W91" s="81">
        <v>43743.30229166667</v>
      </c>
      <c r="X91" s="82" t="s">
        <v>866</v>
      </c>
      <c r="Y91" s="79"/>
      <c r="Z91" s="79"/>
      <c r="AA91" s="85" t="s">
        <v>1042</v>
      </c>
      <c r="AB91" s="85" t="s">
        <v>1148</v>
      </c>
      <c r="AC91" s="79" t="b">
        <v>0</v>
      </c>
      <c r="AD91" s="79">
        <v>0</v>
      </c>
      <c r="AE91" s="85" t="s">
        <v>1195</v>
      </c>
      <c r="AF91" s="79" t="b">
        <v>0</v>
      </c>
      <c r="AG91" s="79" t="s">
        <v>1216</v>
      </c>
      <c r="AH91" s="79"/>
      <c r="AI91" s="85" t="s">
        <v>1166</v>
      </c>
      <c r="AJ91" s="79" t="b">
        <v>0</v>
      </c>
      <c r="AK91" s="79">
        <v>0</v>
      </c>
      <c r="AL91" s="85" t="s">
        <v>1166</v>
      </c>
      <c r="AM91" s="79" t="s">
        <v>1234</v>
      </c>
      <c r="AN91" s="79" t="b">
        <v>0</v>
      </c>
      <c r="AO91" s="85" t="s">
        <v>1148</v>
      </c>
      <c r="AP91" s="79" t="s">
        <v>176</v>
      </c>
      <c r="AQ91" s="79">
        <v>0</v>
      </c>
      <c r="AR91" s="79">
        <v>0</v>
      </c>
      <c r="AS91" s="79"/>
      <c r="AT91" s="79"/>
      <c r="AU91" s="79"/>
      <c r="AV91" s="79"/>
      <c r="AW91" s="79"/>
      <c r="AX91" s="79"/>
      <c r="AY91" s="79"/>
      <c r="AZ91" s="79"/>
      <c r="BA91">
        <v>1</v>
      </c>
      <c r="BB91" s="78" t="str">
        <f>REPLACE(INDEX(GroupVertices[Group],MATCH(Edges25[[#This Row],[Vertex 1]],GroupVertices[Vertex],0)),1,1,"")</f>
        <v>17</v>
      </c>
      <c r="BC91" s="78" t="str">
        <f>REPLACE(INDEX(GroupVertices[Group],MATCH(Edges25[[#This Row],[Vertex 2]],GroupVertices[Vertex],0)),1,1,"")</f>
        <v>17</v>
      </c>
      <c r="BD91" s="48"/>
      <c r="BE91" s="49"/>
      <c r="BF91" s="48"/>
      <c r="BG91" s="49"/>
      <c r="BH91" s="48"/>
      <c r="BI91" s="49"/>
      <c r="BJ91" s="48"/>
      <c r="BK91" s="49"/>
      <c r="BL91" s="48"/>
    </row>
    <row r="92" spans="1:64" ht="15">
      <c r="A92" s="64" t="s">
        <v>287</v>
      </c>
      <c r="B92" s="64" t="s">
        <v>382</v>
      </c>
      <c r="C92" s="65"/>
      <c r="D92" s="66"/>
      <c r="E92" s="67"/>
      <c r="F92" s="68"/>
      <c r="G92" s="65"/>
      <c r="H92" s="69"/>
      <c r="I92" s="70"/>
      <c r="J92" s="70"/>
      <c r="K92" s="34" t="s">
        <v>65</v>
      </c>
      <c r="L92" s="77">
        <v>183</v>
      </c>
      <c r="M92" s="77"/>
      <c r="N92" s="72"/>
      <c r="O92" s="79" t="s">
        <v>420</v>
      </c>
      <c r="P92" s="81">
        <v>43743.351851851854</v>
      </c>
      <c r="Q92" s="79" t="s">
        <v>505</v>
      </c>
      <c r="R92" s="79" t="s">
        <v>589</v>
      </c>
      <c r="S92" s="79" t="s">
        <v>615</v>
      </c>
      <c r="T92" s="79"/>
      <c r="U92" s="79"/>
      <c r="V92" s="82" t="s">
        <v>737</v>
      </c>
      <c r="W92" s="81">
        <v>43743.351851851854</v>
      </c>
      <c r="X92" s="82" t="s">
        <v>867</v>
      </c>
      <c r="Y92" s="79"/>
      <c r="Z92" s="79"/>
      <c r="AA92" s="85" t="s">
        <v>1043</v>
      </c>
      <c r="AB92" s="85" t="s">
        <v>1149</v>
      </c>
      <c r="AC92" s="79" t="b">
        <v>0</v>
      </c>
      <c r="AD92" s="79">
        <v>0</v>
      </c>
      <c r="AE92" s="85" t="s">
        <v>1196</v>
      </c>
      <c r="AF92" s="79" t="b">
        <v>0</v>
      </c>
      <c r="AG92" s="79" t="s">
        <v>1222</v>
      </c>
      <c r="AH92" s="79"/>
      <c r="AI92" s="85" t="s">
        <v>1166</v>
      </c>
      <c r="AJ92" s="79" t="b">
        <v>0</v>
      </c>
      <c r="AK92" s="79">
        <v>0</v>
      </c>
      <c r="AL92" s="85" t="s">
        <v>1166</v>
      </c>
      <c r="AM92" s="79" t="s">
        <v>1232</v>
      </c>
      <c r="AN92" s="79" t="b">
        <v>0</v>
      </c>
      <c r="AO92" s="85" t="s">
        <v>1149</v>
      </c>
      <c r="AP92" s="79" t="s">
        <v>176</v>
      </c>
      <c r="AQ92" s="79">
        <v>0</v>
      </c>
      <c r="AR92" s="79">
        <v>0</v>
      </c>
      <c r="AS92" s="79"/>
      <c r="AT92" s="79"/>
      <c r="AU92" s="79"/>
      <c r="AV92" s="79"/>
      <c r="AW92" s="79"/>
      <c r="AX92" s="79"/>
      <c r="AY92" s="79"/>
      <c r="AZ92" s="79"/>
      <c r="BA92">
        <v>1</v>
      </c>
      <c r="BB92" s="78" t="str">
        <f>REPLACE(INDEX(GroupVertices[Group],MATCH(Edges25[[#This Row],[Vertex 1]],GroupVertices[Vertex],0)),1,1,"")</f>
        <v>26</v>
      </c>
      <c r="BC92" s="78" t="str">
        <f>REPLACE(INDEX(GroupVertices[Group],MATCH(Edges25[[#This Row],[Vertex 2]],GroupVertices[Vertex],0)),1,1,"")</f>
        <v>26</v>
      </c>
      <c r="BD92" s="48">
        <v>0</v>
      </c>
      <c r="BE92" s="49">
        <v>0</v>
      </c>
      <c r="BF92" s="48">
        <v>0</v>
      </c>
      <c r="BG92" s="49">
        <v>0</v>
      </c>
      <c r="BH92" s="48">
        <v>0</v>
      </c>
      <c r="BI92" s="49">
        <v>0</v>
      </c>
      <c r="BJ92" s="48">
        <v>18</v>
      </c>
      <c r="BK92" s="49">
        <v>100</v>
      </c>
      <c r="BL92" s="48">
        <v>18</v>
      </c>
    </row>
    <row r="93" spans="1:64" ht="15">
      <c r="A93" s="64" t="s">
        <v>288</v>
      </c>
      <c r="B93" s="64" t="s">
        <v>316</v>
      </c>
      <c r="C93" s="65"/>
      <c r="D93" s="66"/>
      <c r="E93" s="67"/>
      <c r="F93" s="68"/>
      <c r="G93" s="65"/>
      <c r="H93" s="69"/>
      <c r="I93" s="70"/>
      <c r="J93" s="70"/>
      <c r="K93" s="34" t="s">
        <v>65</v>
      </c>
      <c r="L93" s="77">
        <v>184</v>
      </c>
      <c r="M93" s="77"/>
      <c r="N93" s="72"/>
      <c r="O93" s="79" t="s">
        <v>419</v>
      </c>
      <c r="P93" s="81">
        <v>43743.64625</v>
      </c>
      <c r="Q93" s="79" t="s">
        <v>501</v>
      </c>
      <c r="R93" s="79"/>
      <c r="S93" s="79"/>
      <c r="T93" s="79"/>
      <c r="U93" s="79"/>
      <c r="V93" s="82" t="s">
        <v>738</v>
      </c>
      <c r="W93" s="81">
        <v>43743.64625</v>
      </c>
      <c r="X93" s="82" t="s">
        <v>868</v>
      </c>
      <c r="Y93" s="79"/>
      <c r="Z93" s="79"/>
      <c r="AA93" s="85" t="s">
        <v>1044</v>
      </c>
      <c r="AB93" s="79"/>
      <c r="AC93" s="79" t="b">
        <v>0</v>
      </c>
      <c r="AD93" s="79">
        <v>0</v>
      </c>
      <c r="AE93" s="85" t="s">
        <v>1166</v>
      </c>
      <c r="AF93" s="79" t="b">
        <v>0</v>
      </c>
      <c r="AG93" s="79" t="s">
        <v>1216</v>
      </c>
      <c r="AH93" s="79"/>
      <c r="AI93" s="85" t="s">
        <v>1166</v>
      </c>
      <c r="AJ93" s="79" t="b">
        <v>0</v>
      </c>
      <c r="AK93" s="79">
        <v>60</v>
      </c>
      <c r="AL93" s="85" t="s">
        <v>1089</v>
      </c>
      <c r="AM93" s="79" t="s">
        <v>1234</v>
      </c>
      <c r="AN93" s="79" t="b">
        <v>0</v>
      </c>
      <c r="AO93" s="85" t="s">
        <v>1089</v>
      </c>
      <c r="AP93" s="79" t="s">
        <v>176</v>
      </c>
      <c r="AQ93" s="79">
        <v>0</v>
      </c>
      <c r="AR93" s="79">
        <v>0</v>
      </c>
      <c r="AS93" s="79"/>
      <c r="AT93" s="79"/>
      <c r="AU93" s="79"/>
      <c r="AV93" s="79"/>
      <c r="AW93" s="79"/>
      <c r="AX93" s="79"/>
      <c r="AY93" s="79"/>
      <c r="AZ93" s="79"/>
      <c r="BA93">
        <v>2</v>
      </c>
      <c r="BB93" s="78" t="str">
        <f>REPLACE(INDEX(GroupVertices[Group],MATCH(Edges25[[#This Row],[Vertex 1]],GroupVertices[Vertex],0)),1,1,"")</f>
        <v>3</v>
      </c>
      <c r="BC93" s="78" t="str">
        <f>REPLACE(INDEX(GroupVertices[Group],MATCH(Edges25[[#This Row],[Vertex 2]],GroupVertices[Vertex],0)),1,1,"")</f>
        <v>3</v>
      </c>
      <c r="BD93" s="48">
        <v>0</v>
      </c>
      <c r="BE93" s="49">
        <v>0</v>
      </c>
      <c r="BF93" s="48">
        <v>0</v>
      </c>
      <c r="BG93" s="49">
        <v>0</v>
      </c>
      <c r="BH93" s="48">
        <v>0</v>
      </c>
      <c r="BI93" s="49">
        <v>0</v>
      </c>
      <c r="BJ93" s="48">
        <v>25</v>
      </c>
      <c r="BK93" s="49">
        <v>100</v>
      </c>
      <c r="BL93" s="48">
        <v>25</v>
      </c>
    </row>
    <row r="94" spans="1:64" ht="15">
      <c r="A94" s="64" t="s">
        <v>288</v>
      </c>
      <c r="B94" s="64" t="s">
        <v>316</v>
      </c>
      <c r="C94" s="65"/>
      <c r="D94" s="66"/>
      <c r="E94" s="67"/>
      <c r="F94" s="68"/>
      <c r="G94" s="65"/>
      <c r="H94" s="69"/>
      <c r="I94" s="70"/>
      <c r="J94" s="70"/>
      <c r="K94" s="34" t="s">
        <v>65</v>
      </c>
      <c r="L94" s="77">
        <v>185</v>
      </c>
      <c r="M94" s="77"/>
      <c r="N94" s="72"/>
      <c r="O94" s="79" t="s">
        <v>419</v>
      </c>
      <c r="P94" s="81">
        <v>43743.64630787037</v>
      </c>
      <c r="Q94" s="79" t="s">
        <v>506</v>
      </c>
      <c r="R94" s="79"/>
      <c r="S94" s="79"/>
      <c r="T94" s="79"/>
      <c r="U94" s="79"/>
      <c r="V94" s="82" t="s">
        <v>738</v>
      </c>
      <c r="W94" s="81">
        <v>43743.64630787037</v>
      </c>
      <c r="X94" s="82" t="s">
        <v>869</v>
      </c>
      <c r="Y94" s="79"/>
      <c r="Z94" s="79"/>
      <c r="AA94" s="85" t="s">
        <v>1045</v>
      </c>
      <c r="AB94" s="79"/>
      <c r="AC94" s="79" t="b">
        <v>0</v>
      </c>
      <c r="AD94" s="79">
        <v>0</v>
      </c>
      <c r="AE94" s="85" t="s">
        <v>1166</v>
      </c>
      <c r="AF94" s="79" t="b">
        <v>0</v>
      </c>
      <c r="AG94" s="79" t="s">
        <v>1216</v>
      </c>
      <c r="AH94" s="79"/>
      <c r="AI94" s="85" t="s">
        <v>1166</v>
      </c>
      <c r="AJ94" s="79" t="b">
        <v>0</v>
      </c>
      <c r="AK94" s="79">
        <v>43</v>
      </c>
      <c r="AL94" s="85" t="s">
        <v>1090</v>
      </c>
      <c r="AM94" s="79" t="s">
        <v>1234</v>
      </c>
      <c r="AN94" s="79" t="b">
        <v>0</v>
      </c>
      <c r="AO94" s="85" t="s">
        <v>1090</v>
      </c>
      <c r="AP94" s="79" t="s">
        <v>176</v>
      </c>
      <c r="AQ94" s="79">
        <v>0</v>
      </c>
      <c r="AR94" s="79">
        <v>0</v>
      </c>
      <c r="AS94" s="79"/>
      <c r="AT94" s="79"/>
      <c r="AU94" s="79"/>
      <c r="AV94" s="79"/>
      <c r="AW94" s="79"/>
      <c r="AX94" s="79"/>
      <c r="AY94" s="79"/>
      <c r="AZ94" s="79"/>
      <c r="BA94">
        <v>2</v>
      </c>
      <c r="BB94" s="78" t="str">
        <f>REPLACE(INDEX(GroupVertices[Group],MATCH(Edges25[[#This Row],[Vertex 1]],GroupVertices[Vertex],0)),1,1,"")</f>
        <v>3</v>
      </c>
      <c r="BC94" s="78" t="str">
        <f>REPLACE(INDEX(GroupVertices[Group],MATCH(Edges25[[#This Row],[Vertex 2]],GroupVertices[Vertex],0)),1,1,"")</f>
        <v>3</v>
      </c>
      <c r="BD94" s="48">
        <v>0</v>
      </c>
      <c r="BE94" s="49">
        <v>0</v>
      </c>
      <c r="BF94" s="48">
        <v>1</v>
      </c>
      <c r="BG94" s="49">
        <v>3.7037037037037037</v>
      </c>
      <c r="BH94" s="48">
        <v>0</v>
      </c>
      <c r="BI94" s="49">
        <v>0</v>
      </c>
      <c r="BJ94" s="48">
        <v>26</v>
      </c>
      <c r="BK94" s="49">
        <v>96.29629629629629</v>
      </c>
      <c r="BL94" s="48">
        <v>27</v>
      </c>
    </row>
    <row r="95" spans="1:64" ht="15">
      <c r="A95" s="64" t="s">
        <v>289</v>
      </c>
      <c r="B95" s="64" t="s">
        <v>367</v>
      </c>
      <c r="C95" s="65"/>
      <c r="D95" s="66"/>
      <c r="E95" s="67"/>
      <c r="F95" s="68"/>
      <c r="G95" s="65"/>
      <c r="H95" s="69"/>
      <c r="I95" s="70"/>
      <c r="J95" s="70"/>
      <c r="K95" s="34" t="s">
        <v>65</v>
      </c>
      <c r="L95" s="77">
        <v>186</v>
      </c>
      <c r="M95" s="77"/>
      <c r="N95" s="72"/>
      <c r="O95" s="79" t="s">
        <v>419</v>
      </c>
      <c r="P95" s="81">
        <v>43736.254479166666</v>
      </c>
      <c r="Q95" s="79" t="s">
        <v>480</v>
      </c>
      <c r="R95" s="79"/>
      <c r="S95" s="79"/>
      <c r="T95" s="79"/>
      <c r="U95" s="79"/>
      <c r="V95" s="82" t="s">
        <v>739</v>
      </c>
      <c r="W95" s="81">
        <v>43736.254479166666</v>
      </c>
      <c r="X95" s="82" t="s">
        <v>870</v>
      </c>
      <c r="Y95" s="79"/>
      <c r="Z95" s="79"/>
      <c r="AA95" s="85" t="s">
        <v>1046</v>
      </c>
      <c r="AB95" s="79"/>
      <c r="AC95" s="79" t="b">
        <v>0</v>
      </c>
      <c r="AD95" s="79">
        <v>0</v>
      </c>
      <c r="AE95" s="85" t="s">
        <v>1166</v>
      </c>
      <c r="AF95" s="79" t="b">
        <v>1</v>
      </c>
      <c r="AG95" s="79" t="s">
        <v>1227</v>
      </c>
      <c r="AH95" s="79"/>
      <c r="AI95" s="85" t="s">
        <v>1231</v>
      </c>
      <c r="AJ95" s="79" t="b">
        <v>0</v>
      </c>
      <c r="AK95" s="79">
        <v>2</v>
      </c>
      <c r="AL95" s="85" t="s">
        <v>1047</v>
      </c>
      <c r="AM95" s="79" t="s">
        <v>1234</v>
      </c>
      <c r="AN95" s="79" t="b">
        <v>0</v>
      </c>
      <c r="AO95" s="85" t="s">
        <v>1047</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c r="BE95" s="49"/>
      <c r="BF95" s="48"/>
      <c r="BG95" s="49"/>
      <c r="BH95" s="48"/>
      <c r="BI95" s="49"/>
      <c r="BJ95" s="48"/>
      <c r="BK95" s="49"/>
      <c r="BL95" s="48"/>
    </row>
    <row r="96" spans="1:64" ht="15">
      <c r="A96" s="64" t="s">
        <v>290</v>
      </c>
      <c r="B96" s="64" t="s">
        <v>367</v>
      </c>
      <c r="C96" s="65"/>
      <c r="D96" s="66"/>
      <c r="E96" s="67"/>
      <c r="F96" s="68"/>
      <c r="G96" s="65"/>
      <c r="H96" s="69"/>
      <c r="I96" s="70"/>
      <c r="J96" s="70"/>
      <c r="K96" s="34" t="s">
        <v>65</v>
      </c>
      <c r="L96" s="77">
        <v>187</v>
      </c>
      <c r="M96" s="77"/>
      <c r="N96" s="72"/>
      <c r="O96" s="79" t="s">
        <v>419</v>
      </c>
      <c r="P96" s="81">
        <v>43735.37931712963</v>
      </c>
      <c r="Q96" s="79" t="s">
        <v>507</v>
      </c>
      <c r="R96" s="82" t="s">
        <v>590</v>
      </c>
      <c r="S96" s="79" t="s">
        <v>604</v>
      </c>
      <c r="T96" s="79"/>
      <c r="U96" s="79"/>
      <c r="V96" s="82" t="s">
        <v>740</v>
      </c>
      <c r="W96" s="81">
        <v>43735.37931712963</v>
      </c>
      <c r="X96" s="82" t="s">
        <v>871</v>
      </c>
      <c r="Y96" s="79"/>
      <c r="Z96" s="79"/>
      <c r="AA96" s="85" t="s">
        <v>1047</v>
      </c>
      <c r="AB96" s="79"/>
      <c r="AC96" s="79" t="b">
        <v>0</v>
      </c>
      <c r="AD96" s="79">
        <v>5</v>
      </c>
      <c r="AE96" s="85" t="s">
        <v>1166</v>
      </c>
      <c r="AF96" s="79" t="b">
        <v>1</v>
      </c>
      <c r="AG96" s="79" t="s">
        <v>1227</v>
      </c>
      <c r="AH96" s="79"/>
      <c r="AI96" s="85" t="s">
        <v>1231</v>
      </c>
      <c r="AJ96" s="79" t="b">
        <v>0</v>
      </c>
      <c r="AK96" s="79">
        <v>0</v>
      </c>
      <c r="AL96" s="85" t="s">
        <v>1166</v>
      </c>
      <c r="AM96" s="79" t="s">
        <v>1232</v>
      </c>
      <c r="AN96" s="79" t="b">
        <v>0</v>
      </c>
      <c r="AO96" s="85" t="s">
        <v>1047</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c r="BE96" s="49"/>
      <c r="BF96" s="48"/>
      <c r="BG96" s="49"/>
      <c r="BH96" s="48"/>
      <c r="BI96" s="49"/>
      <c r="BJ96" s="48"/>
      <c r="BK96" s="49"/>
      <c r="BL96" s="48"/>
    </row>
    <row r="97" spans="1:64" ht="15">
      <c r="A97" s="64" t="s">
        <v>291</v>
      </c>
      <c r="B97" s="64" t="s">
        <v>291</v>
      </c>
      <c r="C97" s="65"/>
      <c r="D97" s="66"/>
      <c r="E97" s="67"/>
      <c r="F97" s="68"/>
      <c r="G97" s="65"/>
      <c r="H97" s="69"/>
      <c r="I97" s="70"/>
      <c r="J97" s="70"/>
      <c r="K97" s="34" t="s">
        <v>65</v>
      </c>
      <c r="L97" s="77">
        <v>192</v>
      </c>
      <c r="M97" s="77"/>
      <c r="N97" s="72"/>
      <c r="O97" s="79" t="s">
        <v>176</v>
      </c>
      <c r="P97" s="81">
        <v>43741.01709490741</v>
      </c>
      <c r="Q97" s="79" t="s">
        <v>508</v>
      </c>
      <c r="R97" s="79"/>
      <c r="S97" s="79"/>
      <c r="T97" s="79"/>
      <c r="U97" s="82" t="s">
        <v>659</v>
      </c>
      <c r="V97" s="82" t="s">
        <v>659</v>
      </c>
      <c r="W97" s="81">
        <v>43741.01709490741</v>
      </c>
      <c r="X97" s="82" t="s">
        <v>872</v>
      </c>
      <c r="Y97" s="79"/>
      <c r="Z97" s="79"/>
      <c r="AA97" s="85" t="s">
        <v>1048</v>
      </c>
      <c r="AB97" s="79"/>
      <c r="AC97" s="79" t="b">
        <v>0</v>
      </c>
      <c r="AD97" s="79">
        <v>2</v>
      </c>
      <c r="AE97" s="85" t="s">
        <v>1166</v>
      </c>
      <c r="AF97" s="79" t="b">
        <v>0</v>
      </c>
      <c r="AG97" s="79" t="s">
        <v>1222</v>
      </c>
      <c r="AH97" s="79"/>
      <c r="AI97" s="85" t="s">
        <v>1166</v>
      </c>
      <c r="AJ97" s="79" t="b">
        <v>0</v>
      </c>
      <c r="AK97" s="79">
        <v>0</v>
      </c>
      <c r="AL97" s="85" t="s">
        <v>1166</v>
      </c>
      <c r="AM97" s="79" t="s">
        <v>1236</v>
      </c>
      <c r="AN97" s="79" t="b">
        <v>0</v>
      </c>
      <c r="AO97" s="85" t="s">
        <v>1048</v>
      </c>
      <c r="AP97" s="79" t="s">
        <v>176</v>
      </c>
      <c r="AQ97" s="79">
        <v>0</v>
      </c>
      <c r="AR97" s="79">
        <v>0</v>
      </c>
      <c r="AS97" s="79"/>
      <c r="AT97" s="79"/>
      <c r="AU97" s="79"/>
      <c r="AV97" s="79"/>
      <c r="AW97" s="79"/>
      <c r="AX97" s="79"/>
      <c r="AY97" s="79"/>
      <c r="AZ97" s="79"/>
      <c r="BA97">
        <v>2</v>
      </c>
      <c r="BB97" s="78" t="str">
        <f>REPLACE(INDEX(GroupVertices[Group],MATCH(Edges25[[#This Row],[Vertex 1]],GroupVertices[Vertex],0)),1,1,"")</f>
        <v>5</v>
      </c>
      <c r="BC97" s="78" t="str">
        <f>REPLACE(INDEX(GroupVertices[Group],MATCH(Edges25[[#This Row],[Vertex 2]],GroupVertices[Vertex],0)),1,1,"")</f>
        <v>5</v>
      </c>
      <c r="BD97" s="48">
        <v>0</v>
      </c>
      <c r="BE97" s="49">
        <v>0</v>
      </c>
      <c r="BF97" s="48">
        <v>0</v>
      </c>
      <c r="BG97" s="49">
        <v>0</v>
      </c>
      <c r="BH97" s="48">
        <v>0</v>
      </c>
      <c r="BI97" s="49">
        <v>0</v>
      </c>
      <c r="BJ97" s="48">
        <v>45</v>
      </c>
      <c r="BK97" s="49">
        <v>100</v>
      </c>
      <c r="BL97" s="48">
        <v>45</v>
      </c>
    </row>
    <row r="98" spans="1:64" ht="15">
      <c r="A98" s="64" t="s">
        <v>291</v>
      </c>
      <c r="B98" s="64" t="s">
        <v>291</v>
      </c>
      <c r="C98" s="65"/>
      <c r="D98" s="66"/>
      <c r="E98" s="67"/>
      <c r="F98" s="68"/>
      <c r="G98" s="65"/>
      <c r="H98" s="69"/>
      <c r="I98" s="70"/>
      <c r="J98" s="70"/>
      <c r="K98" s="34" t="s">
        <v>65</v>
      </c>
      <c r="L98" s="77">
        <v>193</v>
      </c>
      <c r="M98" s="77"/>
      <c r="N98" s="72"/>
      <c r="O98" s="79" t="s">
        <v>176</v>
      </c>
      <c r="P98" s="81">
        <v>43744.04790509259</v>
      </c>
      <c r="Q98" s="79" t="s">
        <v>509</v>
      </c>
      <c r="R98" s="82" t="s">
        <v>591</v>
      </c>
      <c r="S98" s="79" t="s">
        <v>605</v>
      </c>
      <c r="T98" s="79"/>
      <c r="U98" s="79"/>
      <c r="V98" s="82" t="s">
        <v>741</v>
      </c>
      <c r="W98" s="81">
        <v>43744.04790509259</v>
      </c>
      <c r="X98" s="82" t="s">
        <v>873</v>
      </c>
      <c r="Y98" s="79"/>
      <c r="Z98" s="79"/>
      <c r="AA98" s="85" t="s">
        <v>1049</v>
      </c>
      <c r="AB98" s="85" t="s">
        <v>1150</v>
      </c>
      <c r="AC98" s="79" t="b">
        <v>0</v>
      </c>
      <c r="AD98" s="79">
        <v>1</v>
      </c>
      <c r="AE98" s="85" t="s">
        <v>1197</v>
      </c>
      <c r="AF98" s="79" t="b">
        <v>0</v>
      </c>
      <c r="AG98" s="79" t="s">
        <v>1222</v>
      </c>
      <c r="AH98" s="79"/>
      <c r="AI98" s="85" t="s">
        <v>1166</v>
      </c>
      <c r="AJ98" s="79" t="b">
        <v>0</v>
      </c>
      <c r="AK98" s="79">
        <v>0</v>
      </c>
      <c r="AL98" s="85" t="s">
        <v>1166</v>
      </c>
      <c r="AM98" s="79" t="s">
        <v>1236</v>
      </c>
      <c r="AN98" s="79" t="b">
        <v>0</v>
      </c>
      <c r="AO98" s="85" t="s">
        <v>1150</v>
      </c>
      <c r="AP98" s="79" t="s">
        <v>176</v>
      </c>
      <c r="AQ98" s="79">
        <v>0</v>
      </c>
      <c r="AR98" s="79">
        <v>0</v>
      </c>
      <c r="AS98" s="79"/>
      <c r="AT98" s="79"/>
      <c r="AU98" s="79"/>
      <c r="AV98" s="79"/>
      <c r="AW98" s="79"/>
      <c r="AX98" s="79"/>
      <c r="AY98" s="79"/>
      <c r="AZ98" s="79"/>
      <c r="BA98">
        <v>2</v>
      </c>
      <c r="BB98" s="78" t="str">
        <f>REPLACE(INDEX(GroupVertices[Group],MATCH(Edges25[[#This Row],[Vertex 1]],GroupVertices[Vertex],0)),1,1,"")</f>
        <v>5</v>
      </c>
      <c r="BC98" s="78" t="str">
        <f>REPLACE(INDEX(GroupVertices[Group],MATCH(Edges25[[#This Row],[Vertex 2]],GroupVertices[Vertex],0)),1,1,"")</f>
        <v>5</v>
      </c>
      <c r="BD98" s="48">
        <v>0</v>
      </c>
      <c r="BE98" s="49">
        <v>0</v>
      </c>
      <c r="BF98" s="48">
        <v>0</v>
      </c>
      <c r="BG98" s="49">
        <v>0</v>
      </c>
      <c r="BH98" s="48">
        <v>0</v>
      </c>
      <c r="BI98" s="49">
        <v>0</v>
      </c>
      <c r="BJ98" s="48">
        <v>34</v>
      </c>
      <c r="BK98" s="49">
        <v>100</v>
      </c>
      <c r="BL98" s="48">
        <v>34</v>
      </c>
    </row>
    <row r="99" spans="1:64" ht="15">
      <c r="A99" s="64" t="s">
        <v>292</v>
      </c>
      <c r="B99" s="64" t="s">
        <v>292</v>
      </c>
      <c r="C99" s="65"/>
      <c r="D99" s="66"/>
      <c r="E99" s="67"/>
      <c r="F99" s="68"/>
      <c r="G99" s="65"/>
      <c r="H99" s="69"/>
      <c r="I99" s="70"/>
      <c r="J99" s="70"/>
      <c r="K99" s="34" t="s">
        <v>65</v>
      </c>
      <c r="L99" s="77">
        <v>194</v>
      </c>
      <c r="M99" s="77"/>
      <c r="N99" s="72"/>
      <c r="O99" s="79" t="s">
        <v>176</v>
      </c>
      <c r="P99" s="81">
        <v>43744.10313657407</v>
      </c>
      <c r="Q99" s="79" t="s">
        <v>510</v>
      </c>
      <c r="R99" s="79"/>
      <c r="S99" s="79"/>
      <c r="T99" s="79"/>
      <c r="U99" s="79"/>
      <c r="V99" s="82" t="s">
        <v>742</v>
      </c>
      <c r="W99" s="81">
        <v>43744.10313657407</v>
      </c>
      <c r="X99" s="82" t="s">
        <v>874</v>
      </c>
      <c r="Y99" s="79"/>
      <c r="Z99" s="79"/>
      <c r="AA99" s="85" t="s">
        <v>1050</v>
      </c>
      <c r="AB99" s="79"/>
      <c r="AC99" s="79" t="b">
        <v>0</v>
      </c>
      <c r="AD99" s="79">
        <v>0</v>
      </c>
      <c r="AE99" s="85" t="s">
        <v>1166</v>
      </c>
      <c r="AF99" s="79" t="b">
        <v>0</v>
      </c>
      <c r="AG99" s="79" t="s">
        <v>1219</v>
      </c>
      <c r="AH99" s="79"/>
      <c r="AI99" s="85" t="s">
        <v>1166</v>
      </c>
      <c r="AJ99" s="79" t="b">
        <v>0</v>
      </c>
      <c r="AK99" s="79">
        <v>0</v>
      </c>
      <c r="AL99" s="85" t="s">
        <v>1166</v>
      </c>
      <c r="AM99" s="79" t="s">
        <v>1233</v>
      </c>
      <c r="AN99" s="79" t="b">
        <v>0</v>
      </c>
      <c r="AO99" s="85" t="s">
        <v>1050</v>
      </c>
      <c r="AP99" s="79" t="s">
        <v>176</v>
      </c>
      <c r="AQ99" s="79">
        <v>0</v>
      </c>
      <c r="AR99" s="79">
        <v>0</v>
      </c>
      <c r="AS99" s="79"/>
      <c r="AT99" s="79"/>
      <c r="AU99" s="79"/>
      <c r="AV99" s="79"/>
      <c r="AW99" s="79"/>
      <c r="AX99" s="79"/>
      <c r="AY99" s="79"/>
      <c r="AZ99" s="79"/>
      <c r="BA99">
        <v>1</v>
      </c>
      <c r="BB99" s="78" t="str">
        <f>REPLACE(INDEX(GroupVertices[Group],MATCH(Edges25[[#This Row],[Vertex 1]],GroupVertices[Vertex],0)),1,1,"")</f>
        <v>5</v>
      </c>
      <c r="BC99" s="78" t="str">
        <f>REPLACE(INDEX(GroupVertices[Group],MATCH(Edges25[[#This Row],[Vertex 2]],GroupVertices[Vertex],0)),1,1,"")</f>
        <v>5</v>
      </c>
      <c r="BD99" s="48">
        <v>0</v>
      </c>
      <c r="BE99" s="49">
        <v>0</v>
      </c>
      <c r="BF99" s="48">
        <v>0</v>
      </c>
      <c r="BG99" s="49">
        <v>0</v>
      </c>
      <c r="BH99" s="48">
        <v>0</v>
      </c>
      <c r="BI99" s="49">
        <v>0</v>
      </c>
      <c r="BJ99" s="48">
        <v>45</v>
      </c>
      <c r="BK99" s="49">
        <v>100</v>
      </c>
      <c r="BL99" s="48">
        <v>45</v>
      </c>
    </row>
    <row r="100" spans="1:64" ht="15">
      <c r="A100" s="64" t="s">
        <v>293</v>
      </c>
      <c r="B100" s="64" t="s">
        <v>293</v>
      </c>
      <c r="C100" s="65"/>
      <c r="D100" s="66"/>
      <c r="E100" s="67"/>
      <c r="F100" s="68"/>
      <c r="G100" s="65"/>
      <c r="H100" s="69"/>
      <c r="I100" s="70"/>
      <c r="J100" s="70"/>
      <c r="K100" s="34" t="s">
        <v>65</v>
      </c>
      <c r="L100" s="77">
        <v>195</v>
      </c>
      <c r="M100" s="77"/>
      <c r="N100" s="72"/>
      <c r="O100" s="79" t="s">
        <v>176</v>
      </c>
      <c r="P100" s="81">
        <v>43744.51688657407</v>
      </c>
      <c r="Q100" s="79" t="s">
        <v>511</v>
      </c>
      <c r="R100" s="79"/>
      <c r="S100" s="79"/>
      <c r="T100" s="79"/>
      <c r="U100" s="79"/>
      <c r="V100" s="82" t="s">
        <v>719</v>
      </c>
      <c r="W100" s="81">
        <v>43744.51688657407</v>
      </c>
      <c r="X100" s="82" t="s">
        <v>875</v>
      </c>
      <c r="Y100" s="79"/>
      <c r="Z100" s="79"/>
      <c r="AA100" s="85" t="s">
        <v>1051</v>
      </c>
      <c r="AB100" s="79"/>
      <c r="AC100" s="79" t="b">
        <v>0</v>
      </c>
      <c r="AD100" s="79">
        <v>0</v>
      </c>
      <c r="AE100" s="85" t="s">
        <v>1166</v>
      </c>
      <c r="AF100" s="79" t="b">
        <v>0</v>
      </c>
      <c r="AG100" s="79" t="s">
        <v>1216</v>
      </c>
      <c r="AH100" s="79"/>
      <c r="AI100" s="85" t="s">
        <v>1166</v>
      </c>
      <c r="AJ100" s="79" t="b">
        <v>0</v>
      </c>
      <c r="AK100" s="79">
        <v>0</v>
      </c>
      <c r="AL100" s="85" t="s">
        <v>1166</v>
      </c>
      <c r="AM100" s="79" t="s">
        <v>1245</v>
      </c>
      <c r="AN100" s="79" t="b">
        <v>0</v>
      </c>
      <c r="AO100" s="85" t="s">
        <v>1051</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5</v>
      </c>
      <c r="BC100" s="78" t="str">
        <f>REPLACE(INDEX(GroupVertices[Group],MATCH(Edges25[[#This Row],[Vertex 2]],GroupVertices[Vertex],0)),1,1,"")</f>
        <v>5</v>
      </c>
      <c r="BD100" s="48">
        <v>0</v>
      </c>
      <c r="BE100" s="49">
        <v>0</v>
      </c>
      <c r="BF100" s="48">
        <v>0</v>
      </c>
      <c r="BG100" s="49">
        <v>0</v>
      </c>
      <c r="BH100" s="48">
        <v>0</v>
      </c>
      <c r="BI100" s="49">
        <v>0</v>
      </c>
      <c r="BJ100" s="48">
        <v>5</v>
      </c>
      <c r="BK100" s="49">
        <v>100</v>
      </c>
      <c r="BL100" s="48">
        <v>5</v>
      </c>
    </row>
    <row r="101" spans="1:64" ht="15">
      <c r="A101" s="64" t="s">
        <v>294</v>
      </c>
      <c r="B101" s="64" t="s">
        <v>383</v>
      </c>
      <c r="C101" s="65"/>
      <c r="D101" s="66"/>
      <c r="E101" s="67"/>
      <c r="F101" s="68"/>
      <c r="G101" s="65"/>
      <c r="H101" s="69"/>
      <c r="I101" s="70"/>
      <c r="J101" s="70"/>
      <c r="K101" s="34" t="s">
        <v>65</v>
      </c>
      <c r="L101" s="77">
        <v>196</v>
      </c>
      <c r="M101" s="77"/>
      <c r="N101" s="72"/>
      <c r="O101" s="79" t="s">
        <v>419</v>
      </c>
      <c r="P101" s="81">
        <v>43744.79466435185</v>
      </c>
      <c r="Q101" s="79" t="s">
        <v>512</v>
      </c>
      <c r="R101" s="79"/>
      <c r="S101" s="79"/>
      <c r="T101" s="79"/>
      <c r="U101" s="79"/>
      <c r="V101" s="82" t="s">
        <v>743</v>
      </c>
      <c r="W101" s="81">
        <v>43744.79466435185</v>
      </c>
      <c r="X101" s="82" t="s">
        <v>876</v>
      </c>
      <c r="Y101" s="79"/>
      <c r="Z101" s="79"/>
      <c r="AA101" s="85" t="s">
        <v>1052</v>
      </c>
      <c r="AB101" s="79"/>
      <c r="AC101" s="79" t="b">
        <v>0</v>
      </c>
      <c r="AD101" s="79">
        <v>0</v>
      </c>
      <c r="AE101" s="85" t="s">
        <v>1166</v>
      </c>
      <c r="AF101" s="79" t="b">
        <v>0</v>
      </c>
      <c r="AG101" s="79" t="s">
        <v>1216</v>
      </c>
      <c r="AH101" s="79"/>
      <c r="AI101" s="85" t="s">
        <v>1166</v>
      </c>
      <c r="AJ101" s="79" t="b">
        <v>0</v>
      </c>
      <c r="AK101" s="79">
        <v>6</v>
      </c>
      <c r="AL101" s="85" t="s">
        <v>1117</v>
      </c>
      <c r="AM101" s="79" t="s">
        <v>1246</v>
      </c>
      <c r="AN101" s="79" t="b">
        <v>0</v>
      </c>
      <c r="AO101" s="85" t="s">
        <v>1117</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c r="BE101" s="49"/>
      <c r="BF101" s="48"/>
      <c r="BG101" s="49"/>
      <c r="BH101" s="48"/>
      <c r="BI101" s="49"/>
      <c r="BJ101" s="48"/>
      <c r="BK101" s="49"/>
      <c r="BL101" s="48"/>
    </row>
    <row r="102" spans="1:64" ht="15">
      <c r="A102" s="64" t="s">
        <v>295</v>
      </c>
      <c r="B102" s="64" t="s">
        <v>383</v>
      </c>
      <c r="C102" s="65"/>
      <c r="D102" s="66"/>
      <c r="E102" s="67"/>
      <c r="F102" s="68"/>
      <c r="G102" s="65"/>
      <c r="H102" s="69"/>
      <c r="I102" s="70"/>
      <c r="J102" s="70"/>
      <c r="K102" s="34" t="s">
        <v>65</v>
      </c>
      <c r="L102" s="77">
        <v>198</v>
      </c>
      <c r="M102" s="77"/>
      <c r="N102" s="72"/>
      <c r="O102" s="79" t="s">
        <v>419</v>
      </c>
      <c r="P102" s="81">
        <v>43744.799259259256</v>
      </c>
      <c r="Q102" s="79" t="s">
        <v>512</v>
      </c>
      <c r="R102" s="79"/>
      <c r="S102" s="79"/>
      <c r="T102" s="79"/>
      <c r="U102" s="79"/>
      <c r="V102" s="82" t="s">
        <v>744</v>
      </c>
      <c r="W102" s="81">
        <v>43744.799259259256</v>
      </c>
      <c r="X102" s="82" t="s">
        <v>877</v>
      </c>
      <c r="Y102" s="79"/>
      <c r="Z102" s="79"/>
      <c r="AA102" s="85" t="s">
        <v>1053</v>
      </c>
      <c r="AB102" s="79"/>
      <c r="AC102" s="79" t="b">
        <v>0</v>
      </c>
      <c r="AD102" s="79">
        <v>0</v>
      </c>
      <c r="AE102" s="85" t="s">
        <v>1166</v>
      </c>
      <c r="AF102" s="79" t="b">
        <v>0</v>
      </c>
      <c r="AG102" s="79" t="s">
        <v>1216</v>
      </c>
      <c r="AH102" s="79"/>
      <c r="AI102" s="85" t="s">
        <v>1166</v>
      </c>
      <c r="AJ102" s="79" t="b">
        <v>0</v>
      </c>
      <c r="AK102" s="79">
        <v>6</v>
      </c>
      <c r="AL102" s="85" t="s">
        <v>1117</v>
      </c>
      <c r="AM102" s="79" t="s">
        <v>1233</v>
      </c>
      <c r="AN102" s="79" t="b">
        <v>0</v>
      </c>
      <c r="AO102" s="85" t="s">
        <v>1117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296</v>
      </c>
      <c r="B103" s="64" t="s">
        <v>383</v>
      </c>
      <c r="C103" s="65"/>
      <c r="D103" s="66"/>
      <c r="E103" s="67"/>
      <c r="F103" s="68"/>
      <c r="G103" s="65"/>
      <c r="H103" s="69"/>
      <c r="I103" s="70"/>
      <c r="J103" s="70"/>
      <c r="K103" s="34" t="s">
        <v>65</v>
      </c>
      <c r="L103" s="77">
        <v>200</v>
      </c>
      <c r="M103" s="77"/>
      <c r="N103" s="72"/>
      <c r="O103" s="79" t="s">
        <v>419</v>
      </c>
      <c r="P103" s="81">
        <v>43744.81175925926</v>
      </c>
      <c r="Q103" s="79" t="s">
        <v>512</v>
      </c>
      <c r="R103" s="79"/>
      <c r="S103" s="79"/>
      <c r="T103" s="79"/>
      <c r="U103" s="79"/>
      <c r="V103" s="82" t="s">
        <v>745</v>
      </c>
      <c r="W103" s="81">
        <v>43744.81175925926</v>
      </c>
      <c r="X103" s="82" t="s">
        <v>878</v>
      </c>
      <c r="Y103" s="79"/>
      <c r="Z103" s="79"/>
      <c r="AA103" s="85" t="s">
        <v>1054</v>
      </c>
      <c r="AB103" s="79"/>
      <c r="AC103" s="79" t="b">
        <v>0</v>
      </c>
      <c r="AD103" s="79">
        <v>0</v>
      </c>
      <c r="AE103" s="85" t="s">
        <v>1166</v>
      </c>
      <c r="AF103" s="79" t="b">
        <v>0</v>
      </c>
      <c r="AG103" s="79" t="s">
        <v>1216</v>
      </c>
      <c r="AH103" s="79"/>
      <c r="AI103" s="85" t="s">
        <v>1166</v>
      </c>
      <c r="AJ103" s="79" t="b">
        <v>0</v>
      </c>
      <c r="AK103" s="79">
        <v>6</v>
      </c>
      <c r="AL103" s="85" t="s">
        <v>1117</v>
      </c>
      <c r="AM103" s="79" t="s">
        <v>1234</v>
      </c>
      <c r="AN103" s="79" t="b">
        <v>0</v>
      </c>
      <c r="AO103" s="85" t="s">
        <v>1117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297</v>
      </c>
      <c r="B104" s="64" t="s">
        <v>383</v>
      </c>
      <c r="C104" s="65"/>
      <c r="D104" s="66"/>
      <c r="E104" s="67"/>
      <c r="F104" s="68"/>
      <c r="G104" s="65"/>
      <c r="H104" s="69"/>
      <c r="I104" s="70"/>
      <c r="J104" s="70"/>
      <c r="K104" s="34" t="s">
        <v>65</v>
      </c>
      <c r="L104" s="77">
        <v>202</v>
      </c>
      <c r="M104" s="77"/>
      <c r="N104" s="72"/>
      <c r="O104" s="79" t="s">
        <v>419</v>
      </c>
      <c r="P104" s="81">
        <v>43744.84125</v>
      </c>
      <c r="Q104" s="79" t="s">
        <v>512</v>
      </c>
      <c r="R104" s="79"/>
      <c r="S104" s="79"/>
      <c r="T104" s="79"/>
      <c r="U104" s="79"/>
      <c r="V104" s="82" t="s">
        <v>746</v>
      </c>
      <c r="W104" s="81">
        <v>43744.84125</v>
      </c>
      <c r="X104" s="82" t="s">
        <v>879</v>
      </c>
      <c r="Y104" s="79"/>
      <c r="Z104" s="79"/>
      <c r="AA104" s="85" t="s">
        <v>1055</v>
      </c>
      <c r="AB104" s="79"/>
      <c r="AC104" s="79" t="b">
        <v>0</v>
      </c>
      <c r="AD104" s="79">
        <v>0</v>
      </c>
      <c r="AE104" s="85" t="s">
        <v>1166</v>
      </c>
      <c r="AF104" s="79" t="b">
        <v>0</v>
      </c>
      <c r="AG104" s="79" t="s">
        <v>1216</v>
      </c>
      <c r="AH104" s="79"/>
      <c r="AI104" s="85" t="s">
        <v>1166</v>
      </c>
      <c r="AJ104" s="79" t="b">
        <v>0</v>
      </c>
      <c r="AK104" s="79">
        <v>6</v>
      </c>
      <c r="AL104" s="85" t="s">
        <v>1117</v>
      </c>
      <c r="AM104" s="79" t="s">
        <v>1233</v>
      </c>
      <c r="AN104" s="79" t="b">
        <v>0</v>
      </c>
      <c r="AO104" s="85" t="s">
        <v>1117</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298</v>
      </c>
      <c r="B105" s="64" t="s">
        <v>383</v>
      </c>
      <c r="C105" s="65"/>
      <c r="D105" s="66"/>
      <c r="E105" s="67"/>
      <c r="F105" s="68"/>
      <c r="G105" s="65"/>
      <c r="H105" s="69"/>
      <c r="I105" s="70"/>
      <c r="J105" s="70"/>
      <c r="K105" s="34" t="s">
        <v>65</v>
      </c>
      <c r="L105" s="77">
        <v>204</v>
      </c>
      <c r="M105" s="77"/>
      <c r="N105" s="72"/>
      <c r="O105" s="79" t="s">
        <v>419</v>
      </c>
      <c r="P105" s="81">
        <v>43744.87328703704</v>
      </c>
      <c r="Q105" s="79" t="s">
        <v>512</v>
      </c>
      <c r="R105" s="79"/>
      <c r="S105" s="79"/>
      <c r="T105" s="79"/>
      <c r="U105" s="79"/>
      <c r="V105" s="82" t="s">
        <v>747</v>
      </c>
      <c r="W105" s="81">
        <v>43744.87328703704</v>
      </c>
      <c r="X105" s="82" t="s">
        <v>880</v>
      </c>
      <c r="Y105" s="79"/>
      <c r="Z105" s="79"/>
      <c r="AA105" s="85" t="s">
        <v>1056</v>
      </c>
      <c r="AB105" s="79"/>
      <c r="AC105" s="79" t="b">
        <v>0</v>
      </c>
      <c r="AD105" s="79">
        <v>0</v>
      </c>
      <c r="AE105" s="85" t="s">
        <v>1166</v>
      </c>
      <c r="AF105" s="79" t="b">
        <v>0</v>
      </c>
      <c r="AG105" s="79" t="s">
        <v>1216</v>
      </c>
      <c r="AH105" s="79"/>
      <c r="AI105" s="85" t="s">
        <v>1166</v>
      </c>
      <c r="AJ105" s="79" t="b">
        <v>0</v>
      </c>
      <c r="AK105" s="79">
        <v>6</v>
      </c>
      <c r="AL105" s="85" t="s">
        <v>1117</v>
      </c>
      <c r="AM105" s="79" t="s">
        <v>1232</v>
      </c>
      <c r="AN105" s="79" t="b">
        <v>0</v>
      </c>
      <c r="AO105" s="85" t="s">
        <v>1117</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299</v>
      </c>
      <c r="B106" s="64" t="s">
        <v>299</v>
      </c>
      <c r="C106" s="65"/>
      <c r="D106" s="66"/>
      <c r="E106" s="67"/>
      <c r="F106" s="68"/>
      <c r="G106" s="65"/>
      <c r="H106" s="69"/>
      <c r="I106" s="70"/>
      <c r="J106" s="70"/>
      <c r="K106" s="34" t="s">
        <v>65</v>
      </c>
      <c r="L106" s="77">
        <v>206</v>
      </c>
      <c r="M106" s="77"/>
      <c r="N106" s="72"/>
      <c r="O106" s="79" t="s">
        <v>176</v>
      </c>
      <c r="P106" s="81">
        <v>43745.083391203705</v>
      </c>
      <c r="Q106" s="79" t="s">
        <v>513</v>
      </c>
      <c r="R106" s="79"/>
      <c r="S106" s="79"/>
      <c r="T106" s="79" t="s">
        <v>634</v>
      </c>
      <c r="U106" s="79"/>
      <c r="V106" s="82" t="s">
        <v>748</v>
      </c>
      <c r="W106" s="81">
        <v>43745.083391203705</v>
      </c>
      <c r="X106" s="82" t="s">
        <v>881</v>
      </c>
      <c r="Y106" s="79"/>
      <c r="Z106" s="79"/>
      <c r="AA106" s="85" t="s">
        <v>1057</v>
      </c>
      <c r="AB106" s="79"/>
      <c r="AC106" s="79" t="b">
        <v>0</v>
      </c>
      <c r="AD106" s="79">
        <v>0</v>
      </c>
      <c r="AE106" s="85" t="s">
        <v>1166</v>
      </c>
      <c r="AF106" s="79" t="b">
        <v>0</v>
      </c>
      <c r="AG106" s="79" t="s">
        <v>1222</v>
      </c>
      <c r="AH106" s="79"/>
      <c r="AI106" s="85" t="s">
        <v>1166</v>
      </c>
      <c r="AJ106" s="79" t="b">
        <v>0</v>
      </c>
      <c r="AK106" s="79">
        <v>0</v>
      </c>
      <c r="AL106" s="85" t="s">
        <v>1166</v>
      </c>
      <c r="AM106" s="79" t="s">
        <v>1232</v>
      </c>
      <c r="AN106" s="79" t="b">
        <v>0</v>
      </c>
      <c r="AO106" s="85" t="s">
        <v>1057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5</v>
      </c>
      <c r="BD106" s="48">
        <v>0</v>
      </c>
      <c r="BE106" s="49">
        <v>0</v>
      </c>
      <c r="BF106" s="48">
        <v>0</v>
      </c>
      <c r="BG106" s="49">
        <v>0</v>
      </c>
      <c r="BH106" s="48">
        <v>0</v>
      </c>
      <c r="BI106" s="49">
        <v>0</v>
      </c>
      <c r="BJ106" s="48">
        <v>20</v>
      </c>
      <c r="BK106" s="49">
        <v>100</v>
      </c>
      <c r="BL106" s="48">
        <v>20</v>
      </c>
    </row>
    <row r="107" spans="1:64" ht="15">
      <c r="A107" s="64" t="s">
        <v>300</v>
      </c>
      <c r="B107" s="64" t="s">
        <v>384</v>
      </c>
      <c r="C107" s="65"/>
      <c r="D107" s="66"/>
      <c r="E107" s="67"/>
      <c r="F107" s="68"/>
      <c r="G107" s="65"/>
      <c r="H107" s="69"/>
      <c r="I107" s="70"/>
      <c r="J107" s="70"/>
      <c r="K107" s="34" t="s">
        <v>65</v>
      </c>
      <c r="L107" s="77">
        <v>207</v>
      </c>
      <c r="M107" s="77"/>
      <c r="N107" s="72"/>
      <c r="O107" s="79" t="s">
        <v>419</v>
      </c>
      <c r="P107" s="81">
        <v>43745.09421296296</v>
      </c>
      <c r="Q107" s="79" t="s">
        <v>514</v>
      </c>
      <c r="R107" s="79"/>
      <c r="S107" s="79"/>
      <c r="T107" s="79" t="s">
        <v>635</v>
      </c>
      <c r="U107" s="79"/>
      <c r="V107" s="82" t="s">
        <v>749</v>
      </c>
      <c r="W107" s="81">
        <v>43745.09421296296</v>
      </c>
      <c r="X107" s="82" t="s">
        <v>882</v>
      </c>
      <c r="Y107" s="79"/>
      <c r="Z107" s="79"/>
      <c r="AA107" s="85" t="s">
        <v>1058</v>
      </c>
      <c r="AB107" s="79"/>
      <c r="AC107" s="79" t="b">
        <v>0</v>
      </c>
      <c r="AD107" s="79">
        <v>0</v>
      </c>
      <c r="AE107" s="85" t="s">
        <v>1166</v>
      </c>
      <c r="AF107" s="79" t="b">
        <v>0</v>
      </c>
      <c r="AG107" s="79" t="s">
        <v>1216</v>
      </c>
      <c r="AH107" s="79"/>
      <c r="AI107" s="85" t="s">
        <v>1166</v>
      </c>
      <c r="AJ107" s="79" t="b">
        <v>0</v>
      </c>
      <c r="AK107" s="79">
        <v>1</v>
      </c>
      <c r="AL107" s="85" t="s">
        <v>1062</v>
      </c>
      <c r="AM107" s="79" t="s">
        <v>1232</v>
      </c>
      <c r="AN107" s="79" t="b">
        <v>0</v>
      </c>
      <c r="AO107" s="85" t="s">
        <v>1062</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6</v>
      </c>
      <c r="BC107" s="78" t="str">
        <f>REPLACE(INDEX(GroupVertices[Group],MATCH(Edges25[[#This Row],[Vertex 2]],GroupVertices[Vertex],0)),1,1,"")</f>
        <v>6</v>
      </c>
      <c r="BD107" s="48"/>
      <c r="BE107" s="49"/>
      <c r="BF107" s="48"/>
      <c r="BG107" s="49"/>
      <c r="BH107" s="48"/>
      <c r="BI107" s="49"/>
      <c r="BJ107" s="48"/>
      <c r="BK107" s="49"/>
      <c r="BL107" s="48"/>
    </row>
    <row r="108" spans="1:64" ht="15">
      <c r="A108" s="64" t="s">
        <v>300</v>
      </c>
      <c r="B108" s="64" t="s">
        <v>332</v>
      </c>
      <c r="C108" s="65"/>
      <c r="D108" s="66"/>
      <c r="E108" s="67"/>
      <c r="F108" s="68"/>
      <c r="G108" s="65"/>
      <c r="H108" s="69"/>
      <c r="I108" s="70"/>
      <c r="J108" s="70"/>
      <c r="K108" s="34" t="s">
        <v>65</v>
      </c>
      <c r="L108" s="77">
        <v>211</v>
      </c>
      <c r="M108" s="77"/>
      <c r="N108" s="72"/>
      <c r="O108" s="79" t="s">
        <v>419</v>
      </c>
      <c r="P108" s="81">
        <v>43745.09438657408</v>
      </c>
      <c r="Q108" s="79" t="s">
        <v>515</v>
      </c>
      <c r="R108" s="79"/>
      <c r="S108" s="79"/>
      <c r="T108" s="79" t="s">
        <v>635</v>
      </c>
      <c r="U108" s="79"/>
      <c r="V108" s="82" t="s">
        <v>749</v>
      </c>
      <c r="W108" s="81">
        <v>43745.09438657408</v>
      </c>
      <c r="X108" s="82" t="s">
        <v>883</v>
      </c>
      <c r="Y108" s="79"/>
      <c r="Z108" s="79"/>
      <c r="AA108" s="85" t="s">
        <v>1059</v>
      </c>
      <c r="AB108" s="79"/>
      <c r="AC108" s="79" t="b">
        <v>0</v>
      </c>
      <c r="AD108" s="79">
        <v>0</v>
      </c>
      <c r="AE108" s="85" t="s">
        <v>1166</v>
      </c>
      <c r="AF108" s="79" t="b">
        <v>0</v>
      </c>
      <c r="AG108" s="79" t="s">
        <v>1216</v>
      </c>
      <c r="AH108" s="79"/>
      <c r="AI108" s="85" t="s">
        <v>1166</v>
      </c>
      <c r="AJ108" s="79" t="b">
        <v>0</v>
      </c>
      <c r="AK108" s="79">
        <v>1</v>
      </c>
      <c r="AL108" s="85" t="s">
        <v>1064</v>
      </c>
      <c r="AM108" s="79" t="s">
        <v>1232</v>
      </c>
      <c r="AN108" s="79" t="b">
        <v>0</v>
      </c>
      <c r="AO108" s="85" t="s">
        <v>1064</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6</v>
      </c>
      <c r="BC108" s="78" t="str">
        <f>REPLACE(INDEX(GroupVertices[Group],MATCH(Edges25[[#This Row],[Vertex 2]],GroupVertices[Vertex],0)),1,1,"")</f>
        <v>4</v>
      </c>
      <c r="BD108" s="48"/>
      <c r="BE108" s="49"/>
      <c r="BF108" s="48"/>
      <c r="BG108" s="49"/>
      <c r="BH108" s="48"/>
      <c r="BI108" s="49"/>
      <c r="BJ108" s="48"/>
      <c r="BK108" s="49"/>
      <c r="BL108" s="48"/>
    </row>
    <row r="109" spans="1:64" ht="15">
      <c r="A109" s="64" t="s">
        <v>301</v>
      </c>
      <c r="B109" s="64" t="s">
        <v>358</v>
      </c>
      <c r="C109" s="65"/>
      <c r="D109" s="66"/>
      <c r="E109" s="67"/>
      <c r="F109" s="68"/>
      <c r="G109" s="65"/>
      <c r="H109" s="69"/>
      <c r="I109" s="70"/>
      <c r="J109" s="70"/>
      <c r="K109" s="34" t="s">
        <v>65</v>
      </c>
      <c r="L109" s="77">
        <v>214</v>
      </c>
      <c r="M109" s="77"/>
      <c r="N109" s="72"/>
      <c r="O109" s="79" t="s">
        <v>419</v>
      </c>
      <c r="P109" s="81">
        <v>43736.478425925925</v>
      </c>
      <c r="Q109" s="79" t="s">
        <v>516</v>
      </c>
      <c r="R109" s="79"/>
      <c r="S109" s="79"/>
      <c r="T109" s="79"/>
      <c r="U109" s="79"/>
      <c r="V109" s="82" t="s">
        <v>750</v>
      </c>
      <c r="W109" s="81">
        <v>43736.478425925925</v>
      </c>
      <c r="X109" s="82" t="s">
        <v>884</v>
      </c>
      <c r="Y109" s="79"/>
      <c r="Z109" s="79"/>
      <c r="AA109" s="85" t="s">
        <v>1060</v>
      </c>
      <c r="AB109" s="85" t="s">
        <v>1111</v>
      </c>
      <c r="AC109" s="79" t="b">
        <v>0</v>
      </c>
      <c r="AD109" s="79">
        <v>0</v>
      </c>
      <c r="AE109" s="85" t="s">
        <v>1193</v>
      </c>
      <c r="AF109" s="79" t="b">
        <v>0</v>
      </c>
      <c r="AG109" s="79" t="s">
        <v>1216</v>
      </c>
      <c r="AH109" s="79"/>
      <c r="AI109" s="85" t="s">
        <v>1166</v>
      </c>
      <c r="AJ109" s="79" t="b">
        <v>0</v>
      </c>
      <c r="AK109" s="79">
        <v>0</v>
      </c>
      <c r="AL109" s="85" t="s">
        <v>1166</v>
      </c>
      <c r="AM109" s="79" t="s">
        <v>1232</v>
      </c>
      <c r="AN109" s="79" t="b">
        <v>0</v>
      </c>
      <c r="AO109" s="85" t="s">
        <v>1111</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6</v>
      </c>
      <c r="BC109" s="78" t="str">
        <f>REPLACE(INDEX(GroupVertices[Group],MATCH(Edges25[[#This Row],[Vertex 2]],GroupVertices[Vertex],0)),1,1,"")</f>
        <v>6</v>
      </c>
      <c r="BD109" s="48"/>
      <c r="BE109" s="49"/>
      <c r="BF109" s="48"/>
      <c r="BG109" s="49"/>
      <c r="BH109" s="48"/>
      <c r="BI109" s="49"/>
      <c r="BJ109" s="48"/>
      <c r="BK109" s="49"/>
      <c r="BL109" s="48"/>
    </row>
    <row r="110" spans="1:64" ht="15">
      <c r="A110" s="64" t="s">
        <v>301</v>
      </c>
      <c r="B110" s="64" t="s">
        <v>387</v>
      </c>
      <c r="C110" s="65"/>
      <c r="D110" s="66"/>
      <c r="E110" s="67"/>
      <c r="F110" s="68"/>
      <c r="G110" s="65"/>
      <c r="H110" s="69"/>
      <c r="I110" s="70"/>
      <c r="J110" s="70"/>
      <c r="K110" s="34" t="s">
        <v>65</v>
      </c>
      <c r="L110" s="77">
        <v>216</v>
      </c>
      <c r="M110" s="77"/>
      <c r="N110" s="72"/>
      <c r="O110" s="79" t="s">
        <v>419</v>
      </c>
      <c r="P110" s="81">
        <v>43745.09701388889</v>
      </c>
      <c r="Q110" s="79" t="s">
        <v>517</v>
      </c>
      <c r="R110" s="79"/>
      <c r="S110" s="79"/>
      <c r="T110" s="79"/>
      <c r="U110" s="79"/>
      <c r="V110" s="82" t="s">
        <v>750</v>
      </c>
      <c r="W110" s="81">
        <v>43745.09701388889</v>
      </c>
      <c r="X110" s="82" t="s">
        <v>885</v>
      </c>
      <c r="Y110" s="79"/>
      <c r="Z110" s="79"/>
      <c r="AA110" s="85" t="s">
        <v>1061</v>
      </c>
      <c r="AB110" s="85" t="s">
        <v>1063</v>
      </c>
      <c r="AC110" s="79" t="b">
        <v>0</v>
      </c>
      <c r="AD110" s="79">
        <v>0</v>
      </c>
      <c r="AE110" s="85" t="s">
        <v>1193</v>
      </c>
      <c r="AF110" s="79" t="b">
        <v>0</v>
      </c>
      <c r="AG110" s="79" t="s">
        <v>1216</v>
      </c>
      <c r="AH110" s="79"/>
      <c r="AI110" s="85" t="s">
        <v>1166</v>
      </c>
      <c r="AJ110" s="79" t="b">
        <v>0</v>
      </c>
      <c r="AK110" s="79">
        <v>0</v>
      </c>
      <c r="AL110" s="85" t="s">
        <v>1166</v>
      </c>
      <c r="AM110" s="79" t="s">
        <v>1232</v>
      </c>
      <c r="AN110" s="79" t="b">
        <v>0</v>
      </c>
      <c r="AO110" s="85" t="s">
        <v>1063</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6</v>
      </c>
      <c r="BC110" s="78" t="str">
        <f>REPLACE(INDEX(GroupVertices[Group],MATCH(Edges25[[#This Row],[Vertex 2]],GroupVertices[Vertex],0)),1,1,"")</f>
        <v>6</v>
      </c>
      <c r="BD110" s="48">
        <v>0</v>
      </c>
      <c r="BE110" s="49">
        <v>0</v>
      </c>
      <c r="BF110" s="48">
        <v>0</v>
      </c>
      <c r="BG110" s="49">
        <v>0</v>
      </c>
      <c r="BH110" s="48">
        <v>0</v>
      </c>
      <c r="BI110" s="49">
        <v>0</v>
      </c>
      <c r="BJ110" s="48">
        <v>5</v>
      </c>
      <c r="BK110" s="49">
        <v>100</v>
      </c>
      <c r="BL110" s="48">
        <v>5</v>
      </c>
    </row>
    <row r="111" spans="1:64" ht="15">
      <c r="A111" s="64" t="s">
        <v>301</v>
      </c>
      <c r="B111" s="64" t="s">
        <v>384</v>
      </c>
      <c r="C111" s="65"/>
      <c r="D111" s="66"/>
      <c r="E111" s="67"/>
      <c r="F111" s="68"/>
      <c r="G111" s="65"/>
      <c r="H111" s="69"/>
      <c r="I111" s="70"/>
      <c r="J111" s="70"/>
      <c r="K111" s="34" t="s">
        <v>65</v>
      </c>
      <c r="L111" s="77">
        <v>217</v>
      </c>
      <c r="M111" s="77"/>
      <c r="N111" s="72"/>
      <c r="O111" s="79" t="s">
        <v>419</v>
      </c>
      <c r="P111" s="81">
        <v>43745.09149305556</v>
      </c>
      <c r="Q111" s="79" t="s">
        <v>518</v>
      </c>
      <c r="R111" s="79"/>
      <c r="S111" s="79"/>
      <c r="T111" s="79" t="s">
        <v>635</v>
      </c>
      <c r="U111" s="82" t="s">
        <v>660</v>
      </c>
      <c r="V111" s="82" t="s">
        <v>660</v>
      </c>
      <c r="W111" s="81">
        <v>43745.09149305556</v>
      </c>
      <c r="X111" s="82" t="s">
        <v>886</v>
      </c>
      <c r="Y111" s="79"/>
      <c r="Z111" s="79"/>
      <c r="AA111" s="85" t="s">
        <v>1062</v>
      </c>
      <c r="AB111" s="85" t="s">
        <v>1064</v>
      </c>
      <c r="AC111" s="79" t="b">
        <v>0</v>
      </c>
      <c r="AD111" s="79">
        <v>1</v>
      </c>
      <c r="AE111" s="85" t="s">
        <v>1193</v>
      </c>
      <c r="AF111" s="79" t="b">
        <v>0</v>
      </c>
      <c r="AG111" s="79" t="s">
        <v>1216</v>
      </c>
      <c r="AH111" s="79"/>
      <c r="AI111" s="85" t="s">
        <v>1166</v>
      </c>
      <c r="AJ111" s="79" t="b">
        <v>0</v>
      </c>
      <c r="AK111" s="79">
        <v>1</v>
      </c>
      <c r="AL111" s="85" t="s">
        <v>1166</v>
      </c>
      <c r="AM111" s="79" t="s">
        <v>1232</v>
      </c>
      <c r="AN111" s="79" t="b">
        <v>0</v>
      </c>
      <c r="AO111" s="85" t="s">
        <v>1064</v>
      </c>
      <c r="AP111" s="79" t="s">
        <v>176</v>
      </c>
      <c r="AQ111" s="79">
        <v>0</v>
      </c>
      <c r="AR111" s="79">
        <v>0</v>
      </c>
      <c r="AS111" s="79"/>
      <c r="AT111" s="79"/>
      <c r="AU111" s="79"/>
      <c r="AV111" s="79"/>
      <c r="AW111" s="79"/>
      <c r="AX111" s="79"/>
      <c r="AY111" s="79"/>
      <c r="AZ111" s="79"/>
      <c r="BA111">
        <v>3</v>
      </c>
      <c r="BB111" s="78" t="str">
        <f>REPLACE(INDEX(GroupVertices[Group],MATCH(Edges25[[#This Row],[Vertex 1]],GroupVertices[Vertex],0)),1,1,"")</f>
        <v>6</v>
      </c>
      <c r="BC111" s="78" t="str">
        <f>REPLACE(INDEX(GroupVertices[Group],MATCH(Edges25[[#This Row],[Vertex 2]],GroupVertices[Vertex],0)),1,1,"")</f>
        <v>6</v>
      </c>
      <c r="BD111" s="48"/>
      <c r="BE111" s="49"/>
      <c r="BF111" s="48"/>
      <c r="BG111" s="49"/>
      <c r="BH111" s="48"/>
      <c r="BI111" s="49"/>
      <c r="BJ111" s="48"/>
      <c r="BK111" s="49"/>
      <c r="BL111" s="48"/>
    </row>
    <row r="112" spans="1:64" ht="15">
      <c r="A112" s="64" t="s">
        <v>301</v>
      </c>
      <c r="B112" s="64" t="s">
        <v>384</v>
      </c>
      <c r="C112" s="65"/>
      <c r="D112" s="66"/>
      <c r="E112" s="67"/>
      <c r="F112" s="68"/>
      <c r="G112" s="65"/>
      <c r="H112" s="69"/>
      <c r="I112" s="70"/>
      <c r="J112" s="70"/>
      <c r="K112" s="34" t="s">
        <v>65</v>
      </c>
      <c r="L112" s="77">
        <v>218</v>
      </c>
      <c r="M112" s="77"/>
      <c r="N112" s="72"/>
      <c r="O112" s="79" t="s">
        <v>419</v>
      </c>
      <c r="P112" s="81">
        <v>43745.09685185185</v>
      </c>
      <c r="Q112" s="79" t="s">
        <v>519</v>
      </c>
      <c r="R112" s="79"/>
      <c r="S112" s="79"/>
      <c r="T112" s="79"/>
      <c r="U112" s="79"/>
      <c r="V112" s="82" t="s">
        <v>750</v>
      </c>
      <c r="W112" s="81">
        <v>43745.09685185185</v>
      </c>
      <c r="X112" s="82" t="s">
        <v>887</v>
      </c>
      <c r="Y112" s="79"/>
      <c r="Z112" s="79"/>
      <c r="AA112" s="85" t="s">
        <v>1063</v>
      </c>
      <c r="AB112" s="85" t="s">
        <v>1062</v>
      </c>
      <c r="AC112" s="79" t="b">
        <v>0</v>
      </c>
      <c r="AD112" s="79">
        <v>0</v>
      </c>
      <c r="AE112" s="85" t="s">
        <v>1193</v>
      </c>
      <c r="AF112" s="79" t="b">
        <v>0</v>
      </c>
      <c r="AG112" s="79" t="s">
        <v>1216</v>
      </c>
      <c r="AH112" s="79"/>
      <c r="AI112" s="85" t="s">
        <v>1166</v>
      </c>
      <c r="AJ112" s="79" t="b">
        <v>0</v>
      </c>
      <c r="AK112" s="79">
        <v>0</v>
      </c>
      <c r="AL112" s="85" t="s">
        <v>1166</v>
      </c>
      <c r="AM112" s="79" t="s">
        <v>1232</v>
      </c>
      <c r="AN112" s="79" t="b">
        <v>0</v>
      </c>
      <c r="AO112" s="85" t="s">
        <v>1062</v>
      </c>
      <c r="AP112" s="79" t="s">
        <v>176</v>
      </c>
      <c r="AQ112" s="79">
        <v>0</v>
      </c>
      <c r="AR112" s="79">
        <v>0</v>
      </c>
      <c r="AS112" s="79"/>
      <c r="AT112" s="79"/>
      <c r="AU112" s="79"/>
      <c r="AV112" s="79"/>
      <c r="AW112" s="79"/>
      <c r="AX112" s="79"/>
      <c r="AY112" s="79"/>
      <c r="AZ112" s="79"/>
      <c r="BA112">
        <v>3</v>
      </c>
      <c r="BB112" s="78" t="str">
        <f>REPLACE(INDEX(GroupVertices[Group],MATCH(Edges25[[#This Row],[Vertex 1]],GroupVertices[Vertex],0)),1,1,"")</f>
        <v>6</v>
      </c>
      <c r="BC112" s="78" t="str">
        <f>REPLACE(INDEX(GroupVertices[Group],MATCH(Edges25[[#This Row],[Vertex 2]],GroupVertices[Vertex],0)),1,1,"")</f>
        <v>6</v>
      </c>
      <c r="BD112" s="48"/>
      <c r="BE112" s="49"/>
      <c r="BF112" s="48"/>
      <c r="BG112" s="49"/>
      <c r="BH112" s="48"/>
      <c r="BI112" s="49"/>
      <c r="BJ112" s="48"/>
      <c r="BK112" s="49"/>
      <c r="BL112" s="48"/>
    </row>
    <row r="113" spans="1:64" ht="15">
      <c r="A113" s="64" t="s">
        <v>301</v>
      </c>
      <c r="B113" s="64" t="s">
        <v>385</v>
      </c>
      <c r="C113" s="65"/>
      <c r="D113" s="66"/>
      <c r="E113" s="67"/>
      <c r="F113" s="68"/>
      <c r="G113" s="65"/>
      <c r="H113" s="69"/>
      <c r="I113" s="70"/>
      <c r="J113" s="70"/>
      <c r="K113" s="34" t="s">
        <v>65</v>
      </c>
      <c r="L113" s="77">
        <v>220</v>
      </c>
      <c r="M113" s="77"/>
      <c r="N113" s="72"/>
      <c r="O113" s="79" t="s">
        <v>420</v>
      </c>
      <c r="P113" s="81">
        <v>43745.085011574076</v>
      </c>
      <c r="Q113" s="79" t="s">
        <v>520</v>
      </c>
      <c r="R113" s="79"/>
      <c r="S113" s="79"/>
      <c r="T113" s="79" t="s">
        <v>635</v>
      </c>
      <c r="U113" s="82" t="s">
        <v>661</v>
      </c>
      <c r="V113" s="82" t="s">
        <v>661</v>
      </c>
      <c r="W113" s="81">
        <v>43745.085011574076</v>
      </c>
      <c r="X113" s="82" t="s">
        <v>888</v>
      </c>
      <c r="Y113" s="79"/>
      <c r="Z113" s="79"/>
      <c r="AA113" s="85" t="s">
        <v>1064</v>
      </c>
      <c r="AB113" s="85" t="s">
        <v>1151</v>
      </c>
      <c r="AC113" s="79" t="b">
        <v>0</v>
      </c>
      <c r="AD113" s="79">
        <v>1</v>
      </c>
      <c r="AE113" s="85" t="s">
        <v>1193</v>
      </c>
      <c r="AF113" s="79" t="b">
        <v>0</v>
      </c>
      <c r="AG113" s="79" t="s">
        <v>1216</v>
      </c>
      <c r="AH113" s="79"/>
      <c r="AI113" s="85" t="s">
        <v>1166</v>
      </c>
      <c r="AJ113" s="79" t="b">
        <v>0</v>
      </c>
      <c r="AK113" s="79">
        <v>1</v>
      </c>
      <c r="AL113" s="85" t="s">
        <v>1166</v>
      </c>
      <c r="AM113" s="79" t="s">
        <v>1232</v>
      </c>
      <c r="AN113" s="79" t="b">
        <v>0</v>
      </c>
      <c r="AO113" s="85" t="s">
        <v>1151</v>
      </c>
      <c r="AP113" s="79" t="s">
        <v>176</v>
      </c>
      <c r="AQ113" s="79">
        <v>0</v>
      </c>
      <c r="AR113" s="79">
        <v>0</v>
      </c>
      <c r="AS113" s="79"/>
      <c r="AT113" s="79"/>
      <c r="AU113" s="79"/>
      <c r="AV113" s="79"/>
      <c r="AW113" s="79"/>
      <c r="AX113" s="79"/>
      <c r="AY113" s="79"/>
      <c r="AZ113" s="79"/>
      <c r="BA113">
        <v>4</v>
      </c>
      <c r="BB113" s="78" t="str">
        <f>REPLACE(INDEX(GroupVertices[Group],MATCH(Edges25[[#This Row],[Vertex 1]],GroupVertices[Vertex],0)),1,1,"")</f>
        <v>6</v>
      </c>
      <c r="BC113" s="78" t="str">
        <f>REPLACE(INDEX(GroupVertices[Group],MATCH(Edges25[[#This Row],[Vertex 2]],GroupVertices[Vertex],0)),1,1,"")</f>
        <v>6</v>
      </c>
      <c r="BD113" s="48">
        <v>1</v>
      </c>
      <c r="BE113" s="49">
        <v>6.25</v>
      </c>
      <c r="BF113" s="48">
        <v>0</v>
      </c>
      <c r="BG113" s="49">
        <v>0</v>
      </c>
      <c r="BH113" s="48">
        <v>0</v>
      </c>
      <c r="BI113" s="49">
        <v>0</v>
      </c>
      <c r="BJ113" s="48">
        <v>15</v>
      </c>
      <c r="BK113" s="49">
        <v>93.75</v>
      </c>
      <c r="BL113" s="48">
        <v>16</v>
      </c>
    </row>
    <row r="114" spans="1:64" ht="15">
      <c r="A114" s="64" t="s">
        <v>302</v>
      </c>
      <c r="B114" s="64" t="s">
        <v>388</v>
      </c>
      <c r="C114" s="65"/>
      <c r="D114" s="66"/>
      <c r="E114" s="67"/>
      <c r="F114" s="68"/>
      <c r="G114" s="65"/>
      <c r="H114" s="69"/>
      <c r="I114" s="70"/>
      <c r="J114" s="70"/>
      <c r="K114" s="34" t="s">
        <v>65</v>
      </c>
      <c r="L114" s="77">
        <v>224</v>
      </c>
      <c r="M114" s="77"/>
      <c r="N114" s="72"/>
      <c r="O114" s="79" t="s">
        <v>420</v>
      </c>
      <c r="P114" s="81">
        <v>43745.329189814816</v>
      </c>
      <c r="Q114" s="79" t="s">
        <v>521</v>
      </c>
      <c r="R114" s="79"/>
      <c r="S114" s="79"/>
      <c r="T114" s="79"/>
      <c r="U114" s="79"/>
      <c r="V114" s="82" t="s">
        <v>751</v>
      </c>
      <c r="W114" s="81">
        <v>43745.329189814816</v>
      </c>
      <c r="X114" s="82" t="s">
        <v>889</v>
      </c>
      <c r="Y114" s="79"/>
      <c r="Z114" s="79"/>
      <c r="AA114" s="85" t="s">
        <v>1065</v>
      </c>
      <c r="AB114" s="85" t="s">
        <v>1152</v>
      </c>
      <c r="AC114" s="79" t="b">
        <v>0</v>
      </c>
      <c r="AD114" s="79">
        <v>1</v>
      </c>
      <c r="AE114" s="85" t="s">
        <v>1198</v>
      </c>
      <c r="AF114" s="79" t="b">
        <v>0</v>
      </c>
      <c r="AG114" s="79" t="s">
        <v>1224</v>
      </c>
      <c r="AH114" s="79"/>
      <c r="AI114" s="85" t="s">
        <v>1166</v>
      </c>
      <c r="AJ114" s="79" t="b">
        <v>0</v>
      </c>
      <c r="AK114" s="79">
        <v>0</v>
      </c>
      <c r="AL114" s="85" t="s">
        <v>1166</v>
      </c>
      <c r="AM114" s="79" t="s">
        <v>1232</v>
      </c>
      <c r="AN114" s="79" t="b">
        <v>0</v>
      </c>
      <c r="AO114" s="85" t="s">
        <v>1152</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25</v>
      </c>
      <c r="BC114" s="78" t="str">
        <f>REPLACE(INDEX(GroupVertices[Group],MATCH(Edges25[[#This Row],[Vertex 2]],GroupVertices[Vertex],0)),1,1,"")</f>
        <v>25</v>
      </c>
      <c r="BD114" s="48">
        <v>0</v>
      </c>
      <c r="BE114" s="49">
        <v>0</v>
      </c>
      <c r="BF114" s="48">
        <v>1</v>
      </c>
      <c r="BG114" s="49">
        <v>2.5641025641025643</v>
      </c>
      <c r="BH114" s="48">
        <v>0</v>
      </c>
      <c r="BI114" s="49">
        <v>0</v>
      </c>
      <c r="BJ114" s="48">
        <v>38</v>
      </c>
      <c r="BK114" s="49">
        <v>97.43589743589743</v>
      </c>
      <c r="BL114" s="48">
        <v>39</v>
      </c>
    </row>
    <row r="115" spans="1:64" ht="15">
      <c r="A115" s="64" t="s">
        <v>303</v>
      </c>
      <c r="B115" s="64" t="s">
        <v>389</v>
      </c>
      <c r="C115" s="65"/>
      <c r="D115" s="66"/>
      <c r="E115" s="67"/>
      <c r="F115" s="68"/>
      <c r="G115" s="65"/>
      <c r="H115" s="69"/>
      <c r="I115" s="70"/>
      <c r="J115" s="70"/>
      <c r="K115" s="34" t="s">
        <v>65</v>
      </c>
      <c r="L115" s="77">
        <v>225</v>
      </c>
      <c r="M115" s="77"/>
      <c r="N115" s="72"/>
      <c r="O115" s="79" t="s">
        <v>419</v>
      </c>
      <c r="P115" s="81">
        <v>43744.42246527778</v>
      </c>
      <c r="Q115" s="79" t="s">
        <v>522</v>
      </c>
      <c r="R115" s="79"/>
      <c r="S115" s="79"/>
      <c r="T115" s="79"/>
      <c r="U115" s="79"/>
      <c r="V115" s="82" t="s">
        <v>752</v>
      </c>
      <c r="W115" s="81">
        <v>43744.42246527778</v>
      </c>
      <c r="X115" s="82" t="s">
        <v>890</v>
      </c>
      <c r="Y115" s="79"/>
      <c r="Z115" s="79"/>
      <c r="AA115" s="85" t="s">
        <v>1066</v>
      </c>
      <c r="AB115" s="85" t="s">
        <v>1153</v>
      </c>
      <c r="AC115" s="79" t="b">
        <v>0</v>
      </c>
      <c r="AD115" s="79">
        <v>1</v>
      </c>
      <c r="AE115" s="85" t="s">
        <v>1199</v>
      </c>
      <c r="AF115" s="79" t="b">
        <v>0</v>
      </c>
      <c r="AG115" s="79" t="s">
        <v>1224</v>
      </c>
      <c r="AH115" s="79"/>
      <c r="AI115" s="85" t="s">
        <v>1166</v>
      </c>
      <c r="AJ115" s="79" t="b">
        <v>0</v>
      </c>
      <c r="AK115" s="79">
        <v>0</v>
      </c>
      <c r="AL115" s="85" t="s">
        <v>1166</v>
      </c>
      <c r="AM115" s="79" t="s">
        <v>1232</v>
      </c>
      <c r="AN115" s="79" t="b">
        <v>0</v>
      </c>
      <c r="AO115" s="85" t="s">
        <v>1153</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12</v>
      </c>
      <c r="BC115" s="78" t="str">
        <f>REPLACE(INDEX(GroupVertices[Group],MATCH(Edges25[[#This Row],[Vertex 2]],GroupVertices[Vertex],0)),1,1,"")</f>
        <v>12</v>
      </c>
      <c r="BD115" s="48"/>
      <c r="BE115" s="49"/>
      <c r="BF115" s="48"/>
      <c r="BG115" s="49"/>
      <c r="BH115" s="48"/>
      <c r="BI115" s="49"/>
      <c r="BJ115" s="48"/>
      <c r="BK115" s="49"/>
      <c r="BL115" s="48"/>
    </row>
    <row r="116" spans="1:64" ht="15">
      <c r="A116" s="64" t="s">
        <v>304</v>
      </c>
      <c r="B116" s="64" t="s">
        <v>303</v>
      </c>
      <c r="C116" s="65"/>
      <c r="D116" s="66"/>
      <c r="E116" s="67"/>
      <c r="F116" s="68"/>
      <c r="G116" s="65"/>
      <c r="H116" s="69"/>
      <c r="I116" s="70"/>
      <c r="J116" s="70"/>
      <c r="K116" s="34" t="s">
        <v>66</v>
      </c>
      <c r="L116" s="77">
        <v>227</v>
      </c>
      <c r="M116" s="77"/>
      <c r="N116" s="72"/>
      <c r="O116" s="79" t="s">
        <v>419</v>
      </c>
      <c r="P116" s="81">
        <v>43744.36651620371</v>
      </c>
      <c r="Q116" s="79" t="s">
        <v>523</v>
      </c>
      <c r="R116" s="79"/>
      <c r="S116" s="79"/>
      <c r="T116" s="79"/>
      <c r="U116" s="79"/>
      <c r="V116" s="82" t="s">
        <v>753</v>
      </c>
      <c r="W116" s="81">
        <v>43744.36651620371</v>
      </c>
      <c r="X116" s="82" t="s">
        <v>891</v>
      </c>
      <c r="Y116" s="79"/>
      <c r="Z116" s="79"/>
      <c r="AA116" s="85" t="s">
        <v>1067</v>
      </c>
      <c r="AB116" s="85" t="s">
        <v>1153</v>
      </c>
      <c r="AC116" s="79" t="b">
        <v>0</v>
      </c>
      <c r="AD116" s="79">
        <v>2</v>
      </c>
      <c r="AE116" s="85" t="s">
        <v>1199</v>
      </c>
      <c r="AF116" s="79" t="b">
        <v>0</v>
      </c>
      <c r="AG116" s="79" t="s">
        <v>1224</v>
      </c>
      <c r="AH116" s="79"/>
      <c r="AI116" s="85" t="s">
        <v>1166</v>
      </c>
      <c r="AJ116" s="79" t="b">
        <v>0</v>
      </c>
      <c r="AK116" s="79">
        <v>0</v>
      </c>
      <c r="AL116" s="85" t="s">
        <v>1166</v>
      </c>
      <c r="AM116" s="79" t="s">
        <v>1233</v>
      </c>
      <c r="AN116" s="79" t="b">
        <v>0</v>
      </c>
      <c r="AO116" s="85" t="s">
        <v>1153</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12</v>
      </c>
      <c r="BC116" s="78" t="str">
        <f>REPLACE(INDEX(GroupVertices[Group],MATCH(Edges25[[#This Row],[Vertex 2]],GroupVertices[Vertex],0)),1,1,"")</f>
        <v>12</v>
      </c>
      <c r="BD116" s="48"/>
      <c r="BE116" s="49"/>
      <c r="BF116" s="48"/>
      <c r="BG116" s="49"/>
      <c r="BH116" s="48"/>
      <c r="BI116" s="49"/>
      <c r="BJ116" s="48"/>
      <c r="BK116" s="49"/>
      <c r="BL116" s="48"/>
    </row>
    <row r="117" spans="1:64" ht="15">
      <c r="A117" s="64" t="s">
        <v>304</v>
      </c>
      <c r="B117" s="64" t="s">
        <v>303</v>
      </c>
      <c r="C117" s="65"/>
      <c r="D117" s="66"/>
      <c r="E117" s="67"/>
      <c r="F117" s="68"/>
      <c r="G117" s="65"/>
      <c r="H117" s="69"/>
      <c r="I117" s="70"/>
      <c r="J117" s="70"/>
      <c r="K117" s="34" t="s">
        <v>66</v>
      </c>
      <c r="L117" s="77">
        <v>228</v>
      </c>
      <c r="M117" s="77"/>
      <c r="N117" s="72"/>
      <c r="O117" s="79" t="s">
        <v>419</v>
      </c>
      <c r="P117" s="81">
        <v>43744.39372685185</v>
      </c>
      <c r="Q117" s="79" t="s">
        <v>524</v>
      </c>
      <c r="R117" s="79"/>
      <c r="S117" s="79"/>
      <c r="T117" s="79"/>
      <c r="U117" s="79"/>
      <c r="V117" s="82" t="s">
        <v>753</v>
      </c>
      <c r="W117" s="81">
        <v>43744.39372685185</v>
      </c>
      <c r="X117" s="82" t="s">
        <v>892</v>
      </c>
      <c r="Y117" s="79"/>
      <c r="Z117" s="79"/>
      <c r="AA117" s="85" t="s">
        <v>1068</v>
      </c>
      <c r="AB117" s="85" t="s">
        <v>1154</v>
      </c>
      <c r="AC117" s="79" t="b">
        <v>0</v>
      </c>
      <c r="AD117" s="79">
        <v>2</v>
      </c>
      <c r="AE117" s="85" t="s">
        <v>1200</v>
      </c>
      <c r="AF117" s="79" t="b">
        <v>0</v>
      </c>
      <c r="AG117" s="79" t="s">
        <v>1224</v>
      </c>
      <c r="AH117" s="79"/>
      <c r="AI117" s="85" t="s">
        <v>1166</v>
      </c>
      <c r="AJ117" s="79" t="b">
        <v>0</v>
      </c>
      <c r="AK117" s="79">
        <v>0</v>
      </c>
      <c r="AL117" s="85" t="s">
        <v>1166</v>
      </c>
      <c r="AM117" s="79" t="s">
        <v>1233</v>
      </c>
      <c r="AN117" s="79" t="b">
        <v>0</v>
      </c>
      <c r="AO117" s="85" t="s">
        <v>1154</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12</v>
      </c>
      <c r="BC117" s="78" t="str">
        <f>REPLACE(INDEX(GroupVertices[Group],MATCH(Edges25[[#This Row],[Vertex 2]],GroupVertices[Vertex],0)),1,1,"")</f>
        <v>12</v>
      </c>
      <c r="BD117" s="48"/>
      <c r="BE117" s="49"/>
      <c r="BF117" s="48"/>
      <c r="BG117" s="49"/>
      <c r="BH117" s="48"/>
      <c r="BI117" s="49"/>
      <c r="BJ117" s="48"/>
      <c r="BK117" s="49"/>
      <c r="BL117" s="48"/>
    </row>
    <row r="118" spans="1:64" ht="15">
      <c r="A118" s="64" t="s">
        <v>304</v>
      </c>
      <c r="B118" s="64" t="s">
        <v>390</v>
      </c>
      <c r="C118" s="65"/>
      <c r="D118" s="66"/>
      <c r="E118" s="67"/>
      <c r="F118" s="68"/>
      <c r="G118" s="65"/>
      <c r="H118" s="69"/>
      <c r="I118" s="70"/>
      <c r="J118" s="70"/>
      <c r="K118" s="34" t="s">
        <v>65</v>
      </c>
      <c r="L118" s="77">
        <v>229</v>
      </c>
      <c r="M118" s="77"/>
      <c r="N118" s="72"/>
      <c r="O118" s="79" t="s">
        <v>419</v>
      </c>
      <c r="P118" s="81">
        <v>43745.401608796295</v>
      </c>
      <c r="Q118" s="79" t="s">
        <v>525</v>
      </c>
      <c r="R118" s="79"/>
      <c r="S118" s="79"/>
      <c r="T118" s="79"/>
      <c r="U118" s="79"/>
      <c r="V118" s="82" t="s">
        <v>753</v>
      </c>
      <c r="W118" s="81">
        <v>43745.401608796295</v>
      </c>
      <c r="X118" s="82" t="s">
        <v>893</v>
      </c>
      <c r="Y118" s="79"/>
      <c r="Z118" s="79"/>
      <c r="AA118" s="85" t="s">
        <v>1069</v>
      </c>
      <c r="AB118" s="85" t="s">
        <v>1070</v>
      </c>
      <c r="AC118" s="79" t="b">
        <v>0</v>
      </c>
      <c r="AD118" s="79">
        <v>0</v>
      </c>
      <c r="AE118" s="85" t="s">
        <v>1201</v>
      </c>
      <c r="AF118" s="79" t="b">
        <v>0</v>
      </c>
      <c r="AG118" s="79" t="s">
        <v>1224</v>
      </c>
      <c r="AH118" s="79"/>
      <c r="AI118" s="85" t="s">
        <v>1166</v>
      </c>
      <c r="AJ118" s="79" t="b">
        <v>0</v>
      </c>
      <c r="AK118" s="79">
        <v>0</v>
      </c>
      <c r="AL118" s="85" t="s">
        <v>1166</v>
      </c>
      <c r="AM118" s="79" t="s">
        <v>1233</v>
      </c>
      <c r="AN118" s="79" t="b">
        <v>0</v>
      </c>
      <c r="AO118" s="85" t="s">
        <v>1070</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12</v>
      </c>
      <c r="BC118" s="78" t="str">
        <f>REPLACE(INDEX(GroupVertices[Group],MATCH(Edges25[[#This Row],[Vertex 2]],GroupVertices[Vertex],0)),1,1,"")</f>
        <v>12</v>
      </c>
      <c r="BD118" s="48"/>
      <c r="BE118" s="49"/>
      <c r="BF118" s="48"/>
      <c r="BG118" s="49"/>
      <c r="BH118" s="48"/>
      <c r="BI118" s="49"/>
      <c r="BJ118" s="48"/>
      <c r="BK118" s="49"/>
      <c r="BL118" s="48"/>
    </row>
    <row r="119" spans="1:64" ht="15">
      <c r="A119" s="64" t="s">
        <v>305</v>
      </c>
      <c r="B119" s="64" t="s">
        <v>390</v>
      </c>
      <c r="C119" s="65"/>
      <c r="D119" s="66"/>
      <c r="E119" s="67"/>
      <c r="F119" s="68"/>
      <c r="G119" s="65"/>
      <c r="H119" s="69"/>
      <c r="I119" s="70"/>
      <c r="J119" s="70"/>
      <c r="K119" s="34" t="s">
        <v>65</v>
      </c>
      <c r="L119" s="77">
        <v>230</v>
      </c>
      <c r="M119" s="77"/>
      <c r="N119" s="72"/>
      <c r="O119" s="79" t="s">
        <v>419</v>
      </c>
      <c r="P119" s="81">
        <v>43745.39765046296</v>
      </c>
      <c r="Q119" s="79" t="s">
        <v>526</v>
      </c>
      <c r="R119" s="82" t="s">
        <v>592</v>
      </c>
      <c r="S119" s="79" t="s">
        <v>616</v>
      </c>
      <c r="T119" s="79"/>
      <c r="U119" s="79"/>
      <c r="V119" s="82" t="s">
        <v>754</v>
      </c>
      <c r="W119" s="81">
        <v>43745.39765046296</v>
      </c>
      <c r="X119" s="82" t="s">
        <v>894</v>
      </c>
      <c r="Y119" s="79"/>
      <c r="Z119" s="79"/>
      <c r="AA119" s="85" t="s">
        <v>1070</v>
      </c>
      <c r="AB119" s="85" t="s">
        <v>1072</v>
      </c>
      <c r="AC119" s="79" t="b">
        <v>0</v>
      </c>
      <c r="AD119" s="79">
        <v>2</v>
      </c>
      <c r="AE119" s="85" t="s">
        <v>1201</v>
      </c>
      <c r="AF119" s="79" t="b">
        <v>0</v>
      </c>
      <c r="AG119" s="79" t="s">
        <v>1224</v>
      </c>
      <c r="AH119" s="79"/>
      <c r="AI119" s="85" t="s">
        <v>1166</v>
      </c>
      <c r="AJ119" s="79" t="b">
        <v>0</v>
      </c>
      <c r="AK119" s="79">
        <v>0</v>
      </c>
      <c r="AL119" s="85" t="s">
        <v>1166</v>
      </c>
      <c r="AM119" s="79" t="s">
        <v>1238</v>
      </c>
      <c r="AN119" s="79" t="b">
        <v>0</v>
      </c>
      <c r="AO119" s="85" t="s">
        <v>1072</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12</v>
      </c>
      <c r="BC119" s="78" t="str">
        <f>REPLACE(INDEX(GroupVertices[Group],MATCH(Edges25[[#This Row],[Vertex 2]],GroupVertices[Vertex],0)),1,1,"")</f>
        <v>12</v>
      </c>
      <c r="BD119" s="48"/>
      <c r="BE119" s="49"/>
      <c r="BF119" s="48"/>
      <c r="BG119" s="49"/>
      <c r="BH119" s="48"/>
      <c r="BI119" s="49"/>
      <c r="BJ119" s="48"/>
      <c r="BK119" s="49"/>
      <c r="BL119" s="48"/>
    </row>
    <row r="120" spans="1:64" ht="15">
      <c r="A120" s="64" t="s">
        <v>305</v>
      </c>
      <c r="B120" s="64" t="s">
        <v>390</v>
      </c>
      <c r="C120" s="65"/>
      <c r="D120" s="66"/>
      <c r="E120" s="67"/>
      <c r="F120" s="68"/>
      <c r="G120" s="65"/>
      <c r="H120" s="69"/>
      <c r="I120" s="70"/>
      <c r="J120" s="70"/>
      <c r="K120" s="34" t="s">
        <v>65</v>
      </c>
      <c r="L120" s="77">
        <v>231</v>
      </c>
      <c r="M120" s="77"/>
      <c r="N120" s="72"/>
      <c r="O120" s="79" t="s">
        <v>419</v>
      </c>
      <c r="P120" s="81">
        <v>43745.4165625</v>
      </c>
      <c r="Q120" s="79" t="s">
        <v>527</v>
      </c>
      <c r="R120" s="79"/>
      <c r="S120" s="79"/>
      <c r="T120" s="79"/>
      <c r="U120" s="79"/>
      <c r="V120" s="82" t="s">
        <v>754</v>
      </c>
      <c r="W120" s="81">
        <v>43745.4165625</v>
      </c>
      <c r="X120" s="82" t="s">
        <v>895</v>
      </c>
      <c r="Y120" s="79"/>
      <c r="Z120" s="79"/>
      <c r="AA120" s="85" t="s">
        <v>1071</v>
      </c>
      <c r="AB120" s="85" t="s">
        <v>1069</v>
      </c>
      <c r="AC120" s="79" t="b">
        <v>0</v>
      </c>
      <c r="AD120" s="79">
        <v>1</v>
      </c>
      <c r="AE120" s="85" t="s">
        <v>1199</v>
      </c>
      <c r="AF120" s="79" t="b">
        <v>0</v>
      </c>
      <c r="AG120" s="79" t="s">
        <v>1224</v>
      </c>
      <c r="AH120" s="79"/>
      <c r="AI120" s="85" t="s">
        <v>1166</v>
      </c>
      <c r="AJ120" s="79" t="b">
        <v>0</v>
      </c>
      <c r="AK120" s="79">
        <v>0</v>
      </c>
      <c r="AL120" s="85" t="s">
        <v>1166</v>
      </c>
      <c r="AM120" s="79" t="s">
        <v>1238</v>
      </c>
      <c r="AN120" s="79" t="b">
        <v>0</v>
      </c>
      <c r="AO120" s="85" t="s">
        <v>1069</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12</v>
      </c>
      <c r="BC120" s="78" t="str">
        <f>REPLACE(INDEX(GroupVertices[Group],MATCH(Edges25[[#This Row],[Vertex 2]],GroupVertices[Vertex],0)),1,1,"")</f>
        <v>12</v>
      </c>
      <c r="BD120" s="48"/>
      <c r="BE120" s="49"/>
      <c r="BF120" s="48"/>
      <c r="BG120" s="49"/>
      <c r="BH120" s="48"/>
      <c r="BI120" s="49"/>
      <c r="BJ120" s="48"/>
      <c r="BK120" s="49"/>
      <c r="BL120" s="48"/>
    </row>
    <row r="121" spans="1:64" ht="15">
      <c r="A121" s="64" t="s">
        <v>305</v>
      </c>
      <c r="B121" s="64" t="s">
        <v>389</v>
      </c>
      <c r="C121" s="65"/>
      <c r="D121" s="66"/>
      <c r="E121" s="67"/>
      <c r="F121" s="68"/>
      <c r="G121" s="65"/>
      <c r="H121" s="69"/>
      <c r="I121" s="70"/>
      <c r="J121" s="70"/>
      <c r="K121" s="34" t="s">
        <v>65</v>
      </c>
      <c r="L121" s="77">
        <v>235</v>
      </c>
      <c r="M121" s="77"/>
      <c r="N121" s="72"/>
      <c r="O121" s="79" t="s">
        <v>419</v>
      </c>
      <c r="P121" s="81">
        <v>43745.39633101852</v>
      </c>
      <c r="Q121" s="79" t="s">
        <v>528</v>
      </c>
      <c r="R121" s="82" t="s">
        <v>593</v>
      </c>
      <c r="S121" s="79" t="s">
        <v>617</v>
      </c>
      <c r="T121" s="79"/>
      <c r="U121" s="79"/>
      <c r="V121" s="82" t="s">
        <v>754</v>
      </c>
      <c r="W121" s="81">
        <v>43745.39633101852</v>
      </c>
      <c r="X121" s="82" t="s">
        <v>896</v>
      </c>
      <c r="Y121" s="79"/>
      <c r="Z121" s="79"/>
      <c r="AA121" s="85" t="s">
        <v>1072</v>
      </c>
      <c r="AB121" s="85" t="s">
        <v>1155</v>
      </c>
      <c r="AC121" s="79" t="b">
        <v>0</v>
      </c>
      <c r="AD121" s="79">
        <v>1</v>
      </c>
      <c r="AE121" s="85" t="s">
        <v>1199</v>
      </c>
      <c r="AF121" s="79" t="b">
        <v>0</v>
      </c>
      <c r="AG121" s="79" t="s">
        <v>1224</v>
      </c>
      <c r="AH121" s="79"/>
      <c r="AI121" s="85" t="s">
        <v>1166</v>
      </c>
      <c r="AJ121" s="79" t="b">
        <v>0</v>
      </c>
      <c r="AK121" s="79">
        <v>0</v>
      </c>
      <c r="AL121" s="85" t="s">
        <v>1166</v>
      </c>
      <c r="AM121" s="79" t="s">
        <v>1238</v>
      </c>
      <c r="AN121" s="79" t="b">
        <v>0</v>
      </c>
      <c r="AO121" s="85" t="s">
        <v>1155</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12</v>
      </c>
      <c r="BC121" s="78" t="str">
        <f>REPLACE(INDEX(GroupVertices[Group],MATCH(Edges25[[#This Row],[Vertex 2]],GroupVertices[Vertex],0)),1,1,"")</f>
        <v>12</v>
      </c>
      <c r="BD121" s="48"/>
      <c r="BE121" s="49"/>
      <c r="BF121" s="48"/>
      <c r="BG121" s="49"/>
      <c r="BH121" s="48"/>
      <c r="BI121" s="49"/>
      <c r="BJ121" s="48"/>
      <c r="BK121" s="49"/>
      <c r="BL121" s="48"/>
    </row>
    <row r="122" spans="1:64" ht="15">
      <c r="A122" s="64" t="s">
        <v>306</v>
      </c>
      <c r="B122" s="64" t="s">
        <v>383</v>
      </c>
      <c r="C122" s="65"/>
      <c r="D122" s="66"/>
      <c r="E122" s="67"/>
      <c r="F122" s="68"/>
      <c r="G122" s="65"/>
      <c r="H122" s="69"/>
      <c r="I122" s="70"/>
      <c r="J122" s="70"/>
      <c r="K122" s="34" t="s">
        <v>65</v>
      </c>
      <c r="L122" s="77">
        <v>246</v>
      </c>
      <c r="M122" s="77"/>
      <c r="N122" s="72"/>
      <c r="O122" s="79" t="s">
        <v>419</v>
      </c>
      <c r="P122" s="81">
        <v>43745.432708333334</v>
      </c>
      <c r="Q122" s="79" t="s">
        <v>512</v>
      </c>
      <c r="R122" s="79"/>
      <c r="S122" s="79"/>
      <c r="T122" s="79"/>
      <c r="U122" s="79"/>
      <c r="V122" s="82" t="s">
        <v>755</v>
      </c>
      <c r="W122" s="81">
        <v>43745.432708333334</v>
      </c>
      <c r="X122" s="82" t="s">
        <v>897</v>
      </c>
      <c r="Y122" s="79"/>
      <c r="Z122" s="79"/>
      <c r="AA122" s="85" t="s">
        <v>1073</v>
      </c>
      <c r="AB122" s="79"/>
      <c r="AC122" s="79" t="b">
        <v>0</v>
      </c>
      <c r="AD122" s="79">
        <v>0</v>
      </c>
      <c r="AE122" s="85" t="s">
        <v>1166</v>
      </c>
      <c r="AF122" s="79" t="b">
        <v>0</v>
      </c>
      <c r="AG122" s="79" t="s">
        <v>1216</v>
      </c>
      <c r="AH122" s="79"/>
      <c r="AI122" s="85" t="s">
        <v>1166</v>
      </c>
      <c r="AJ122" s="79" t="b">
        <v>0</v>
      </c>
      <c r="AK122" s="79">
        <v>10</v>
      </c>
      <c r="AL122" s="85" t="s">
        <v>1117</v>
      </c>
      <c r="AM122" s="79" t="s">
        <v>1232</v>
      </c>
      <c r="AN122" s="79" t="b">
        <v>0</v>
      </c>
      <c r="AO122" s="85" t="s">
        <v>1117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307</v>
      </c>
      <c r="B123" s="64" t="s">
        <v>383</v>
      </c>
      <c r="C123" s="65"/>
      <c r="D123" s="66"/>
      <c r="E123" s="67"/>
      <c r="F123" s="68"/>
      <c r="G123" s="65"/>
      <c r="H123" s="69"/>
      <c r="I123" s="70"/>
      <c r="J123" s="70"/>
      <c r="K123" s="34" t="s">
        <v>65</v>
      </c>
      <c r="L123" s="77">
        <v>248</v>
      </c>
      <c r="M123" s="77"/>
      <c r="N123" s="72"/>
      <c r="O123" s="79" t="s">
        <v>419</v>
      </c>
      <c r="P123" s="81">
        <v>43745.44193287037</v>
      </c>
      <c r="Q123" s="79" t="s">
        <v>512</v>
      </c>
      <c r="R123" s="79"/>
      <c r="S123" s="79"/>
      <c r="T123" s="79"/>
      <c r="U123" s="79"/>
      <c r="V123" s="82" t="s">
        <v>756</v>
      </c>
      <c r="W123" s="81">
        <v>43745.44193287037</v>
      </c>
      <c r="X123" s="82" t="s">
        <v>898</v>
      </c>
      <c r="Y123" s="79"/>
      <c r="Z123" s="79"/>
      <c r="AA123" s="85" t="s">
        <v>1074</v>
      </c>
      <c r="AB123" s="79"/>
      <c r="AC123" s="79" t="b">
        <v>0</v>
      </c>
      <c r="AD123" s="79">
        <v>0</v>
      </c>
      <c r="AE123" s="85" t="s">
        <v>1166</v>
      </c>
      <c r="AF123" s="79" t="b">
        <v>0</v>
      </c>
      <c r="AG123" s="79" t="s">
        <v>1216</v>
      </c>
      <c r="AH123" s="79"/>
      <c r="AI123" s="85" t="s">
        <v>1166</v>
      </c>
      <c r="AJ123" s="79" t="b">
        <v>0</v>
      </c>
      <c r="AK123" s="79">
        <v>10</v>
      </c>
      <c r="AL123" s="85" t="s">
        <v>1117</v>
      </c>
      <c r="AM123" s="79" t="s">
        <v>1233</v>
      </c>
      <c r="AN123" s="79" t="b">
        <v>0</v>
      </c>
      <c r="AO123" s="85" t="s">
        <v>1117</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2</v>
      </c>
      <c r="BC123" s="78" t="str">
        <f>REPLACE(INDEX(GroupVertices[Group],MATCH(Edges25[[#This Row],[Vertex 2]],GroupVertices[Vertex],0)),1,1,"")</f>
        <v>2</v>
      </c>
      <c r="BD123" s="48"/>
      <c r="BE123" s="49"/>
      <c r="BF123" s="48"/>
      <c r="BG123" s="49"/>
      <c r="BH123" s="48"/>
      <c r="BI123" s="49"/>
      <c r="BJ123" s="48"/>
      <c r="BK123" s="49"/>
      <c r="BL123" s="48"/>
    </row>
    <row r="124" spans="1:64" ht="15">
      <c r="A124" s="64" t="s">
        <v>308</v>
      </c>
      <c r="B124" s="64" t="s">
        <v>383</v>
      </c>
      <c r="C124" s="65"/>
      <c r="D124" s="66"/>
      <c r="E124" s="67"/>
      <c r="F124" s="68"/>
      <c r="G124" s="65"/>
      <c r="H124" s="69"/>
      <c r="I124" s="70"/>
      <c r="J124" s="70"/>
      <c r="K124" s="34" t="s">
        <v>65</v>
      </c>
      <c r="L124" s="77">
        <v>250</v>
      </c>
      <c r="M124" s="77"/>
      <c r="N124" s="72"/>
      <c r="O124" s="79" t="s">
        <v>419</v>
      </c>
      <c r="P124" s="81">
        <v>43745.50224537037</v>
      </c>
      <c r="Q124" s="79" t="s">
        <v>512</v>
      </c>
      <c r="R124" s="79"/>
      <c r="S124" s="79"/>
      <c r="T124" s="79"/>
      <c r="U124" s="79"/>
      <c r="V124" s="82" t="s">
        <v>757</v>
      </c>
      <c r="W124" s="81">
        <v>43745.50224537037</v>
      </c>
      <c r="X124" s="82" t="s">
        <v>899</v>
      </c>
      <c r="Y124" s="79"/>
      <c r="Z124" s="79"/>
      <c r="AA124" s="85" t="s">
        <v>1075</v>
      </c>
      <c r="AB124" s="79"/>
      <c r="AC124" s="79" t="b">
        <v>0</v>
      </c>
      <c r="AD124" s="79">
        <v>0</v>
      </c>
      <c r="AE124" s="85" t="s">
        <v>1166</v>
      </c>
      <c r="AF124" s="79" t="b">
        <v>0</v>
      </c>
      <c r="AG124" s="79" t="s">
        <v>1216</v>
      </c>
      <c r="AH124" s="79"/>
      <c r="AI124" s="85" t="s">
        <v>1166</v>
      </c>
      <c r="AJ124" s="79" t="b">
        <v>0</v>
      </c>
      <c r="AK124" s="79">
        <v>10</v>
      </c>
      <c r="AL124" s="85" t="s">
        <v>1117</v>
      </c>
      <c r="AM124" s="79" t="s">
        <v>1232</v>
      </c>
      <c r="AN124" s="79" t="b">
        <v>0</v>
      </c>
      <c r="AO124" s="85" t="s">
        <v>1117</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309</v>
      </c>
      <c r="B125" s="64" t="s">
        <v>332</v>
      </c>
      <c r="C125" s="65"/>
      <c r="D125" s="66"/>
      <c r="E125" s="67"/>
      <c r="F125" s="68"/>
      <c r="G125" s="65"/>
      <c r="H125" s="69"/>
      <c r="I125" s="70"/>
      <c r="J125" s="70"/>
      <c r="K125" s="34" t="s">
        <v>65</v>
      </c>
      <c r="L125" s="77">
        <v>252</v>
      </c>
      <c r="M125" s="77"/>
      <c r="N125" s="72"/>
      <c r="O125" s="79" t="s">
        <v>419</v>
      </c>
      <c r="P125" s="81">
        <v>43745.542395833334</v>
      </c>
      <c r="Q125" s="79" t="s">
        <v>529</v>
      </c>
      <c r="R125" s="79"/>
      <c r="S125" s="79"/>
      <c r="T125" s="79"/>
      <c r="U125" s="79"/>
      <c r="V125" s="82" t="s">
        <v>758</v>
      </c>
      <c r="W125" s="81">
        <v>43745.542395833334</v>
      </c>
      <c r="X125" s="82" t="s">
        <v>900</v>
      </c>
      <c r="Y125" s="79"/>
      <c r="Z125" s="79"/>
      <c r="AA125" s="85" t="s">
        <v>1076</v>
      </c>
      <c r="AB125" s="85" t="s">
        <v>1117</v>
      </c>
      <c r="AC125" s="79" t="b">
        <v>0</v>
      </c>
      <c r="AD125" s="79">
        <v>0</v>
      </c>
      <c r="AE125" s="85" t="s">
        <v>1202</v>
      </c>
      <c r="AF125" s="79" t="b">
        <v>0</v>
      </c>
      <c r="AG125" s="79" t="s">
        <v>1216</v>
      </c>
      <c r="AH125" s="79"/>
      <c r="AI125" s="85" t="s">
        <v>1166</v>
      </c>
      <c r="AJ125" s="79" t="b">
        <v>0</v>
      </c>
      <c r="AK125" s="79">
        <v>0</v>
      </c>
      <c r="AL125" s="85" t="s">
        <v>1166</v>
      </c>
      <c r="AM125" s="79" t="s">
        <v>1232</v>
      </c>
      <c r="AN125" s="79" t="b">
        <v>0</v>
      </c>
      <c r="AO125" s="85" t="s">
        <v>1117</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4</v>
      </c>
      <c r="BD125" s="48"/>
      <c r="BE125" s="49"/>
      <c r="BF125" s="48"/>
      <c r="BG125" s="49"/>
      <c r="BH125" s="48"/>
      <c r="BI125" s="49"/>
      <c r="BJ125" s="48"/>
      <c r="BK125" s="49"/>
      <c r="BL125" s="48"/>
    </row>
    <row r="126" spans="1:64" ht="15">
      <c r="A126" s="64" t="s">
        <v>310</v>
      </c>
      <c r="B126" s="64" t="s">
        <v>392</v>
      </c>
      <c r="C126" s="65"/>
      <c r="D126" s="66"/>
      <c r="E126" s="67"/>
      <c r="F126" s="68"/>
      <c r="G126" s="65"/>
      <c r="H126" s="69"/>
      <c r="I126" s="70"/>
      <c r="J126" s="70"/>
      <c r="K126" s="34" t="s">
        <v>65</v>
      </c>
      <c r="L126" s="77">
        <v>257</v>
      </c>
      <c r="M126" s="77"/>
      <c r="N126" s="72"/>
      <c r="O126" s="79" t="s">
        <v>419</v>
      </c>
      <c r="P126" s="81">
        <v>43745.5753587963</v>
      </c>
      <c r="Q126" s="79" t="s">
        <v>530</v>
      </c>
      <c r="R126" s="79"/>
      <c r="S126" s="79"/>
      <c r="T126" s="79"/>
      <c r="U126" s="79"/>
      <c r="V126" s="82" t="s">
        <v>759</v>
      </c>
      <c r="W126" s="81">
        <v>43745.5753587963</v>
      </c>
      <c r="X126" s="82" t="s">
        <v>901</v>
      </c>
      <c r="Y126" s="79"/>
      <c r="Z126" s="79"/>
      <c r="AA126" s="85" t="s">
        <v>1077</v>
      </c>
      <c r="AB126" s="79"/>
      <c r="AC126" s="79" t="b">
        <v>0</v>
      </c>
      <c r="AD126" s="79">
        <v>0</v>
      </c>
      <c r="AE126" s="85" t="s">
        <v>1166</v>
      </c>
      <c r="AF126" s="79" t="b">
        <v>0</v>
      </c>
      <c r="AG126" s="79" t="s">
        <v>1216</v>
      </c>
      <c r="AH126" s="79"/>
      <c r="AI126" s="85" t="s">
        <v>1166</v>
      </c>
      <c r="AJ126" s="79" t="b">
        <v>0</v>
      </c>
      <c r="AK126" s="79">
        <v>1</v>
      </c>
      <c r="AL126" s="85" t="s">
        <v>1115</v>
      </c>
      <c r="AM126" s="79" t="s">
        <v>1238</v>
      </c>
      <c r="AN126" s="79" t="b">
        <v>0</v>
      </c>
      <c r="AO126" s="85" t="s">
        <v>1115</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18</v>
      </c>
      <c r="BK126" s="49">
        <v>100</v>
      </c>
      <c r="BL126" s="48">
        <v>18</v>
      </c>
    </row>
    <row r="127" spans="1:64" ht="15">
      <c r="A127" s="64" t="s">
        <v>311</v>
      </c>
      <c r="B127" s="64" t="s">
        <v>393</v>
      </c>
      <c r="C127" s="65"/>
      <c r="D127" s="66"/>
      <c r="E127" s="67"/>
      <c r="F127" s="68"/>
      <c r="G127" s="65"/>
      <c r="H127" s="69"/>
      <c r="I127" s="70"/>
      <c r="J127" s="70"/>
      <c r="K127" s="34" t="s">
        <v>65</v>
      </c>
      <c r="L127" s="77">
        <v>259</v>
      </c>
      <c r="M127" s="77"/>
      <c r="N127" s="72"/>
      <c r="O127" s="79" t="s">
        <v>419</v>
      </c>
      <c r="P127" s="81">
        <v>43745.63686342593</v>
      </c>
      <c r="Q127" s="79" t="s">
        <v>531</v>
      </c>
      <c r="R127" s="79"/>
      <c r="S127" s="79"/>
      <c r="T127" s="79"/>
      <c r="U127" s="79"/>
      <c r="V127" s="82" t="s">
        <v>760</v>
      </c>
      <c r="W127" s="81">
        <v>43745.63686342593</v>
      </c>
      <c r="X127" s="82" t="s">
        <v>902</v>
      </c>
      <c r="Y127" s="79"/>
      <c r="Z127" s="79"/>
      <c r="AA127" s="85" t="s">
        <v>1078</v>
      </c>
      <c r="AB127" s="85" t="s">
        <v>1156</v>
      </c>
      <c r="AC127" s="79" t="b">
        <v>0</v>
      </c>
      <c r="AD127" s="79">
        <v>0</v>
      </c>
      <c r="AE127" s="85" t="s">
        <v>1203</v>
      </c>
      <c r="AF127" s="79" t="b">
        <v>0</v>
      </c>
      <c r="AG127" s="79" t="s">
        <v>1216</v>
      </c>
      <c r="AH127" s="79"/>
      <c r="AI127" s="85" t="s">
        <v>1166</v>
      </c>
      <c r="AJ127" s="79" t="b">
        <v>0</v>
      </c>
      <c r="AK127" s="79">
        <v>0</v>
      </c>
      <c r="AL127" s="85" t="s">
        <v>1166</v>
      </c>
      <c r="AM127" s="79" t="s">
        <v>1232</v>
      </c>
      <c r="AN127" s="79" t="b">
        <v>0</v>
      </c>
      <c r="AO127" s="85" t="s">
        <v>1156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16</v>
      </c>
      <c r="BC127" s="78" t="str">
        <f>REPLACE(INDEX(GroupVertices[Group],MATCH(Edges25[[#This Row],[Vertex 2]],GroupVertices[Vertex],0)),1,1,"")</f>
        <v>16</v>
      </c>
      <c r="BD127" s="48"/>
      <c r="BE127" s="49"/>
      <c r="BF127" s="48"/>
      <c r="BG127" s="49"/>
      <c r="BH127" s="48"/>
      <c r="BI127" s="49"/>
      <c r="BJ127" s="48"/>
      <c r="BK127" s="49"/>
      <c r="BL127" s="48"/>
    </row>
    <row r="128" spans="1:64" ht="15">
      <c r="A128" s="64" t="s">
        <v>312</v>
      </c>
      <c r="B128" s="64" t="s">
        <v>383</v>
      </c>
      <c r="C128" s="65"/>
      <c r="D128" s="66"/>
      <c r="E128" s="67"/>
      <c r="F128" s="68"/>
      <c r="G128" s="65"/>
      <c r="H128" s="69"/>
      <c r="I128" s="70"/>
      <c r="J128" s="70"/>
      <c r="K128" s="34" t="s">
        <v>65</v>
      </c>
      <c r="L128" s="77">
        <v>261</v>
      </c>
      <c r="M128" s="77"/>
      <c r="N128" s="72"/>
      <c r="O128" s="79" t="s">
        <v>419</v>
      </c>
      <c r="P128" s="81">
        <v>43745.65222222222</v>
      </c>
      <c r="Q128" s="79" t="s">
        <v>512</v>
      </c>
      <c r="R128" s="79"/>
      <c r="S128" s="79"/>
      <c r="T128" s="79"/>
      <c r="U128" s="79"/>
      <c r="V128" s="82" t="s">
        <v>761</v>
      </c>
      <c r="W128" s="81">
        <v>43745.65222222222</v>
      </c>
      <c r="X128" s="82" t="s">
        <v>903</v>
      </c>
      <c r="Y128" s="79"/>
      <c r="Z128" s="79"/>
      <c r="AA128" s="85" t="s">
        <v>1079</v>
      </c>
      <c r="AB128" s="79"/>
      <c r="AC128" s="79" t="b">
        <v>0</v>
      </c>
      <c r="AD128" s="79">
        <v>0</v>
      </c>
      <c r="AE128" s="85" t="s">
        <v>1166</v>
      </c>
      <c r="AF128" s="79" t="b">
        <v>0</v>
      </c>
      <c r="AG128" s="79" t="s">
        <v>1216</v>
      </c>
      <c r="AH128" s="79"/>
      <c r="AI128" s="85" t="s">
        <v>1166</v>
      </c>
      <c r="AJ128" s="79" t="b">
        <v>0</v>
      </c>
      <c r="AK128" s="79">
        <v>10</v>
      </c>
      <c r="AL128" s="85" t="s">
        <v>1117</v>
      </c>
      <c r="AM128" s="79" t="s">
        <v>1233</v>
      </c>
      <c r="AN128" s="79" t="b">
        <v>0</v>
      </c>
      <c r="AO128" s="85" t="s">
        <v>1117</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313</v>
      </c>
      <c r="B129" s="64" t="s">
        <v>395</v>
      </c>
      <c r="C129" s="65"/>
      <c r="D129" s="66"/>
      <c r="E129" s="67"/>
      <c r="F129" s="68"/>
      <c r="G129" s="65"/>
      <c r="H129" s="69"/>
      <c r="I129" s="70"/>
      <c r="J129" s="70"/>
      <c r="K129" s="34" t="s">
        <v>65</v>
      </c>
      <c r="L129" s="77">
        <v>263</v>
      </c>
      <c r="M129" s="77"/>
      <c r="N129" s="72"/>
      <c r="O129" s="79" t="s">
        <v>419</v>
      </c>
      <c r="P129" s="81">
        <v>43743.09135416667</v>
      </c>
      <c r="Q129" s="79" t="s">
        <v>532</v>
      </c>
      <c r="R129" s="82" t="s">
        <v>594</v>
      </c>
      <c r="S129" s="79" t="s">
        <v>614</v>
      </c>
      <c r="T129" s="79" t="s">
        <v>636</v>
      </c>
      <c r="U129" s="79"/>
      <c r="V129" s="82" t="s">
        <v>762</v>
      </c>
      <c r="W129" s="81">
        <v>43743.09135416667</v>
      </c>
      <c r="X129" s="82" t="s">
        <v>904</v>
      </c>
      <c r="Y129" s="79"/>
      <c r="Z129" s="79"/>
      <c r="AA129" s="85" t="s">
        <v>1080</v>
      </c>
      <c r="AB129" s="79"/>
      <c r="AC129" s="79" t="b">
        <v>0</v>
      </c>
      <c r="AD129" s="79">
        <v>0</v>
      </c>
      <c r="AE129" s="85" t="s">
        <v>1166</v>
      </c>
      <c r="AF129" s="79" t="b">
        <v>0</v>
      </c>
      <c r="AG129" s="79" t="s">
        <v>1217</v>
      </c>
      <c r="AH129" s="79"/>
      <c r="AI129" s="85" t="s">
        <v>1166</v>
      </c>
      <c r="AJ129" s="79" t="b">
        <v>0</v>
      </c>
      <c r="AK129" s="79">
        <v>1</v>
      </c>
      <c r="AL129" s="85" t="s">
        <v>1166</v>
      </c>
      <c r="AM129" s="79" t="s">
        <v>1236</v>
      </c>
      <c r="AN129" s="79" t="b">
        <v>0</v>
      </c>
      <c r="AO129" s="85" t="s">
        <v>1080</v>
      </c>
      <c r="AP129" s="79" t="s">
        <v>176</v>
      </c>
      <c r="AQ129" s="79">
        <v>0</v>
      </c>
      <c r="AR129" s="79">
        <v>0</v>
      </c>
      <c r="AS129" s="79"/>
      <c r="AT129" s="79"/>
      <c r="AU129" s="79"/>
      <c r="AV129" s="79"/>
      <c r="AW129" s="79"/>
      <c r="AX129" s="79"/>
      <c r="AY129" s="79"/>
      <c r="AZ129" s="79"/>
      <c r="BA129">
        <v>4</v>
      </c>
      <c r="BB129" s="78" t="str">
        <f>REPLACE(INDEX(GroupVertices[Group],MATCH(Edges25[[#This Row],[Vertex 1]],GroupVertices[Vertex],0)),1,1,"")</f>
        <v>3</v>
      </c>
      <c r="BC129" s="78" t="str">
        <f>REPLACE(INDEX(GroupVertices[Group],MATCH(Edges25[[#This Row],[Vertex 2]],GroupVertices[Vertex],0)),1,1,"")</f>
        <v>3</v>
      </c>
      <c r="BD129" s="48"/>
      <c r="BE129" s="49"/>
      <c r="BF129" s="48"/>
      <c r="BG129" s="49"/>
      <c r="BH129" s="48"/>
      <c r="BI129" s="49"/>
      <c r="BJ129" s="48"/>
      <c r="BK129" s="49"/>
      <c r="BL129" s="48"/>
    </row>
    <row r="130" spans="1:64" ht="15">
      <c r="A130" s="64" t="s">
        <v>313</v>
      </c>
      <c r="B130" s="64" t="s">
        <v>395</v>
      </c>
      <c r="C130" s="65"/>
      <c r="D130" s="66"/>
      <c r="E130" s="67"/>
      <c r="F130" s="68"/>
      <c r="G130" s="65"/>
      <c r="H130" s="69"/>
      <c r="I130" s="70"/>
      <c r="J130" s="70"/>
      <c r="K130" s="34" t="s">
        <v>65</v>
      </c>
      <c r="L130" s="77">
        <v>264</v>
      </c>
      <c r="M130" s="77"/>
      <c r="N130" s="72"/>
      <c r="O130" s="79" t="s">
        <v>419</v>
      </c>
      <c r="P130" s="81">
        <v>43743.09150462963</v>
      </c>
      <c r="Q130" s="79" t="s">
        <v>533</v>
      </c>
      <c r="R130" s="82" t="s">
        <v>588</v>
      </c>
      <c r="S130" s="79" t="s">
        <v>614</v>
      </c>
      <c r="T130" s="79" t="s">
        <v>636</v>
      </c>
      <c r="U130" s="79"/>
      <c r="V130" s="82" t="s">
        <v>762</v>
      </c>
      <c r="W130" s="81">
        <v>43743.09150462963</v>
      </c>
      <c r="X130" s="82" t="s">
        <v>905</v>
      </c>
      <c r="Y130" s="79"/>
      <c r="Z130" s="79"/>
      <c r="AA130" s="85" t="s">
        <v>1081</v>
      </c>
      <c r="AB130" s="79"/>
      <c r="AC130" s="79" t="b">
        <v>0</v>
      </c>
      <c r="AD130" s="79">
        <v>1</v>
      </c>
      <c r="AE130" s="85" t="s">
        <v>1166</v>
      </c>
      <c r="AF130" s="79" t="b">
        <v>0</v>
      </c>
      <c r="AG130" s="79" t="s">
        <v>1217</v>
      </c>
      <c r="AH130" s="79"/>
      <c r="AI130" s="85" t="s">
        <v>1166</v>
      </c>
      <c r="AJ130" s="79" t="b">
        <v>0</v>
      </c>
      <c r="AK130" s="79">
        <v>2</v>
      </c>
      <c r="AL130" s="85" t="s">
        <v>1166</v>
      </c>
      <c r="AM130" s="79" t="s">
        <v>1236</v>
      </c>
      <c r="AN130" s="79" t="b">
        <v>0</v>
      </c>
      <c r="AO130" s="85" t="s">
        <v>1081</v>
      </c>
      <c r="AP130" s="79" t="s">
        <v>176</v>
      </c>
      <c r="AQ130" s="79">
        <v>0</v>
      </c>
      <c r="AR130" s="79">
        <v>0</v>
      </c>
      <c r="AS130" s="79"/>
      <c r="AT130" s="79"/>
      <c r="AU130" s="79"/>
      <c r="AV130" s="79"/>
      <c r="AW130" s="79"/>
      <c r="AX130" s="79"/>
      <c r="AY130" s="79"/>
      <c r="AZ130" s="79"/>
      <c r="BA130">
        <v>4</v>
      </c>
      <c r="BB130" s="78" t="str">
        <f>REPLACE(INDEX(GroupVertices[Group],MATCH(Edges25[[#This Row],[Vertex 1]],GroupVertices[Vertex],0)),1,1,"")</f>
        <v>3</v>
      </c>
      <c r="BC130" s="78" t="str">
        <f>REPLACE(INDEX(GroupVertices[Group],MATCH(Edges25[[#This Row],[Vertex 2]],GroupVertices[Vertex],0)),1,1,"")</f>
        <v>3</v>
      </c>
      <c r="BD130" s="48"/>
      <c r="BE130" s="49"/>
      <c r="BF130" s="48"/>
      <c r="BG130" s="49"/>
      <c r="BH130" s="48"/>
      <c r="BI130" s="49"/>
      <c r="BJ130" s="48"/>
      <c r="BK130" s="49"/>
      <c r="BL130" s="48"/>
    </row>
    <row r="131" spans="1:64" ht="15">
      <c r="A131" s="64" t="s">
        <v>313</v>
      </c>
      <c r="B131" s="64" t="s">
        <v>395</v>
      </c>
      <c r="C131" s="65"/>
      <c r="D131" s="66"/>
      <c r="E131" s="67"/>
      <c r="F131" s="68"/>
      <c r="G131" s="65"/>
      <c r="H131" s="69"/>
      <c r="I131" s="70"/>
      <c r="J131" s="70"/>
      <c r="K131" s="34" t="s">
        <v>65</v>
      </c>
      <c r="L131" s="77">
        <v>265</v>
      </c>
      <c r="M131" s="77"/>
      <c r="N131" s="72"/>
      <c r="O131" s="79" t="s">
        <v>419</v>
      </c>
      <c r="P131" s="81">
        <v>43745.68414351852</v>
      </c>
      <c r="Q131" s="79" t="s">
        <v>532</v>
      </c>
      <c r="R131" s="82" t="s">
        <v>594</v>
      </c>
      <c r="S131" s="79" t="s">
        <v>614</v>
      </c>
      <c r="T131" s="79" t="s">
        <v>636</v>
      </c>
      <c r="U131" s="79"/>
      <c r="V131" s="82" t="s">
        <v>762</v>
      </c>
      <c r="W131" s="81">
        <v>43745.68414351852</v>
      </c>
      <c r="X131" s="82" t="s">
        <v>906</v>
      </c>
      <c r="Y131" s="79"/>
      <c r="Z131" s="79"/>
      <c r="AA131" s="85" t="s">
        <v>1082</v>
      </c>
      <c r="AB131" s="79"/>
      <c r="AC131" s="79" t="b">
        <v>0</v>
      </c>
      <c r="AD131" s="79">
        <v>2</v>
      </c>
      <c r="AE131" s="85" t="s">
        <v>1166</v>
      </c>
      <c r="AF131" s="79" t="b">
        <v>0</v>
      </c>
      <c r="AG131" s="79" t="s">
        <v>1217</v>
      </c>
      <c r="AH131" s="79"/>
      <c r="AI131" s="85" t="s">
        <v>1166</v>
      </c>
      <c r="AJ131" s="79" t="b">
        <v>0</v>
      </c>
      <c r="AK131" s="79">
        <v>1</v>
      </c>
      <c r="AL131" s="85" t="s">
        <v>1166</v>
      </c>
      <c r="AM131" s="79" t="s">
        <v>1236</v>
      </c>
      <c r="AN131" s="79" t="b">
        <v>0</v>
      </c>
      <c r="AO131" s="85" t="s">
        <v>1082</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3</v>
      </c>
      <c r="BC131" s="78" t="str">
        <f>REPLACE(INDEX(GroupVertices[Group],MATCH(Edges25[[#This Row],[Vertex 2]],GroupVertices[Vertex],0)),1,1,"")</f>
        <v>3</v>
      </c>
      <c r="BD131" s="48"/>
      <c r="BE131" s="49"/>
      <c r="BF131" s="48"/>
      <c r="BG131" s="49"/>
      <c r="BH131" s="48"/>
      <c r="BI131" s="49"/>
      <c r="BJ131" s="48"/>
      <c r="BK131" s="49"/>
      <c r="BL131" s="48"/>
    </row>
    <row r="132" spans="1:64" ht="15">
      <c r="A132" s="64" t="s">
        <v>313</v>
      </c>
      <c r="B132" s="64" t="s">
        <v>395</v>
      </c>
      <c r="C132" s="65"/>
      <c r="D132" s="66"/>
      <c r="E132" s="67"/>
      <c r="F132" s="68"/>
      <c r="G132" s="65"/>
      <c r="H132" s="69"/>
      <c r="I132" s="70"/>
      <c r="J132" s="70"/>
      <c r="K132" s="34" t="s">
        <v>65</v>
      </c>
      <c r="L132" s="77">
        <v>266</v>
      </c>
      <c r="M132" s="77"/>
      <c r="N132" s="72"/>
      <c r="O132" s="79" t="s">
        <v>419</v>
      </c>
      <c r="P132" s="81">
        <v>43745.684270833335</v>
      </c>
      <c r="Q132" s="79" t="s">
        <v>533</v>
      </c>
      <c r="R132" s="82" t="s">
        <v>588</v>
      </c>
      <c r="S132" s="79" t="s">
        <v>614</v>
      </c>
      <c r="T132" s="79" t="s">
        <v>636</v>
      </c>
      <c r="U132" s="79"/>
      <c r="V132" s="82" t="s">
        <v>762</v>
      </c>
      <c r="W132" s="81">
        <v>43745.684270833335</v>
      </c>
      <c r="X132" s="82" t="s">
        <v>907</v>
      </c>
      <c r="Y132" s="79"/>
      <c r="Z132" s="79"/>
      <c r="AA132" s="85" t="s">
        <v>1083</v>
      </c>
      <c r="AB132" s="79"/>
      <c r="AC132" s="79" t="b">
        <v>0</v>
      </c>
      <c r="AD132" s="79">
        <v>2</v>
      </c>
      <c r="AE132" s="85" t="s">
        <v>1166</v>
      </c>
      <c r="AF132" s="79" t="b">
        <v>0</v>
      </c>
      <c r="AG132" s="79" t="s">
        <v>1217</v>
      </c>
      <c r="AH132" s="79"/>
      <c r="AI132" s="85" t="s">
        <v>1166</v>
      </c>
      <c r="AJ132" s="79" t="b">
        <v>0</v>
      </c>
      <c r="AK132" s="79">
        <v>1</v>
      </c>
      <c r="AL132" s="85" t="s">
        <v>1166</v>
      </c>
      <c r="AM132" s="79" t="s">
        <v>1236</v>
      </c>
      <c r="AN132" s="79" t="b">
        <v>0</v>
      </c>
      <c r="AO132" s="85" t="s">
        <v>1083</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3</v>
      </c>
      <c r="BC132" s="78" t="str">
        <f>REPLACE(INDEX(GroupVertices[Group],MATCH(Edges25[[#This Row],[Vertex 2]],GroupVertices[Vertex],0)),1,1,"")</f>
        <v>3</v>
      </c>
      <c r="BD132" s="48"/>
      <c r="BE132" s="49"/>
      <c r="BF132" s="48"/>
      <c r="BG132" s="49"/>
      <c r="BH132" s="48"/>
      <c r="BI132" s="49"/>
      <c r="BJ132" s="48"/>
      <c r="BK132" s="49"/>
      <c r="BL132" s="48"/>
    </row>
    <row r="133" spans="1:64" ht="15">
      <c r="A133" s="64" t="s">
        <v>313</v>
      </c>
      <c r="B133" s="64" t="s">
        <v>396</v>
      </c>
      <c r="C133" s="65"/>
      <c r="D133" s="66"/>
      <c r="E133" s="67"/>
      <c r="F133" s="68"/>
      <c r="G133" s="65"/>
      <c r="H133" s="69"/>
      <c r="I133" s="70"/>
      <c r="J133" s="70"/>
      <c r="K133" s="34" t="s">
        <v>65</v>
      </c>
      <c r="L133" s="77">
        <v>267</v>
      </c>
      <c r="M133" s="77"/>
      <c r="N133" s="72"/>
      <c r="O133" s="79" t="s">
        <v>419</v>
      </c>
      <c r="P133" s="81">
        <v>43733.72824074074</v>
      </c>
      <c r="Q133" s="79" t="s">
        <v>534</v>
      </c>
      <c r="R133" s="82" t="s">
        <v>595</v>
      </c>
      <c r="S133" s="79" t="s">
        <v>614</v>
      </c>
      <c r="T133" s="79" t="s">
        <v>637</v>
      </c>
      <c r="U133" s="79"/>
      <c r="V133" s="82" t="s">
        <v>762</v>
      </c>
      <c r="W133" s="81">
        <v>43733.72824074074</v>
      </c>
      <c r="X133" s="82" t="s">
        <v>908</v>
      </c>
      <c r="Y133" s="79"/>
      <c r="Z133" s="79"/>
      <c r="AA133" s="85" t="s">
        <v>1084</v>
      </c>
      <c r="AB133" s="79"/>
      <c r="AC133" s="79" t="b">
        <v>0</v>
      </c>
      <c r="AD133" s="79">
        <v>1</v>
      </c>
      <c r="AE133" s="85" t="s">
        <v>1166</v>
      </c>
      <c r="AF133" s="79" t="b">
        <v>0</v>
      </c>
      <c r="AG133" s="79" t="s">
        <v>1217</v>
      </c>
      <c r="AH133" s="79"/>
      <c r="AI133" s="85" t="s">
        <v>1166</v>
      </c>
      <c r="AJ133" s="79" t="b">
        <v>0</v>
      </c>
      <c r="AK133" s="79">
        <v>2</v>
      </c>
      <c r="AL133" s="85" t="s">
        <v>1166</v>
      </c>
      <c r="AM133" s="79" t="s">
        <v>1236</v>
      </c>
      <c r="AN133" s="79" t="b">
        <v>0</v>
      </c>
      <c r="AO133" s="85" t="s">
        <v>1084</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3</v>
      </c>
      <c r="BC133" s="78" t="str">
        <f>REPLACE(INDEX(GroupVertices[Group],MATCH(Edges25[[#This Row],[Vertex 2]],GroupVertices[Vertex],0)),1,1,"")</f>
        <v>3</v>
      </c>
      <c r="BD133" s="48"/>
      <c r="BE133" s="49"/>
      <c r="BF133" s="48"/>
      <c r="BG133" s="49"/>
      <c r="BH133" s="48"/>
      <c r="BI133" s="49"/>
      <c r="BJ133" s="48"/>
      <c r="BK133" s="49"/>
      <c r="BL133" s="48"/>
    </row>
    <row r="134" spans="1:64" ht="15">
      <c r="A134" s="64" t="s">
        <v>313</v>
      </c>
      <c r="B134" s="64" t="s">
        <v>396</v>
      </c>
      <c r="C134" s="65"/>
      <c r="D134" s="66"/>
      <c r="E134" s="67"/>
      <c r="F134" s="68"/>
      <c r="G134" s="65"/>
      <c r="H134" s="69"/>
      <c r="I134" s="70"/>
      <c r="J134" s="70"/>
      <c r="K134" s="34" t="s">
        <v>65</v>
      </c>
      <c r="L134" s="77">
        <v>268</v>
      </c>
      <c r="M134" s="77"/>
      <c r="N134" s="72"/>
      <c r="O134" s="79" t="s">
        <v>419</v>
      </c>
      <c r="P134" s="81">
        <v>43740.627488425926</v>
      </c>
      <c r="Q134" s="79" t="s">
        <v>535</v>
      </c>
      <c r="R134" s="82" t="s">
        <v>595</v>
      </c>
      <c r="S134" s="79" t="s">
        <v>614</v>
      </c>
      <c r="T134" s="79" t="s">
        <v>638</v>
      </c>
      <c r="U134" s="79"/>
      <c r="V134" s="82" t="s">
        <v>762</v>
      </c>
      <c r="W134" s="81">
        <v>43740.627488425926</v>
      </c>
      <c r="X134" s="82" t="s">
        <v>909</v>
      </c>
      <c r="Y134" s="79"/>
      <c r="Z134" s="79"/>
      <c r="AA134" s="85" t="s">
        <v>1085</v>
      </c>
      <c r="AB134" s="79"/>
      <c r="AC134" s="79" t="b">
        <v>0</v>
      </c>
      <c r="AD134" s="79">
        <v>0</v>
      </c>
      <c r="AE134" s="85" t="s">
        <v>1166</v>
      </c>
      <c r="AF134" s="79" t="b">
        <v>0</v>
      </c>
      <c r="AG134" s="79" t="s">
        <v>1217</v>
      </c>
      <c r="AH134" s="79"/>
      <c r="AI134" s="85" t="s">
        <v>1166</v>
      </c>
      <c r="AJ134" s="79" t="b">
        <v>0</v>
      </c>
      <c r="AK134" s="79">
        <v>0</v>
      </c>
      <c r="AL134" s="85" t="s">
        <v>1166</v>
      </c>
      <c r="AM134" s="79" t="s">
        <v>1236</v>
      </c>
      <c r="AN134" s="79" t="b">
        <v>0</v>
      </c>
      <c r="AO134" s="85" t="s">
        <v>1085</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3</v>
      </c>
      <c r="BC134" s="78" t="str">
        <f>REPLACE(INDEX(GroupVertices[Group],MATCH(Edges25[[#This Row],[Vertex 2]],GroupVertices[Vertex],0)),1,1,"")</f>
        <v>3</v>
      </c>
      <c r="BD134" s="48"/>
      <c r="BE134" s="49"/>
      <c r="BF134" s="48"/>
      <c r="BG134" s="49"/>
      <c r="BH134" s="48"/>
      <c r="BI134" s="49"/>
      <c r="BJ134" s="48"/>
      <c r="BK134" s="49"/>
      <c r="BL134" s="48"/>
    </row>
    <row r="135" spans="1:64" ht="15">
      <c r="A135" s="64" t="s">
        <v>314</v>
      </c>
      <c r="B135" s="64" t="s">
        <v>396</v>
      </c>
      <c r="C135" s="65"/>
      <c r="D135" s="66"/>
      <c r="E135" s="67"/>
      <c r="F135" s="68"/>
      <c r="G135" s="65"/>
      <c r="H135" s="69"/>
      <c r="I135" s="70"/>
      <c r="J135" s="70"/>
      <c r="K135" s="34" t="s">
        <v>65</v>
      </c>
      <c r="L135" s="77">
        <v>269</v>
      </c>
      <c r="M135" s="77"/>
      <c r="N135" s="72"/>
      <c r="O135" s="79" t="s">
        <v>419</v>
      </c>
      <c r="P135" s="81">
        <v>43733.73641203704</v>
      </c>
      <c r="Q135" s="79" t="s">
        <v>536</v>
      </c>
      <c r="R135" s="79"/>
      <c r="S135" s="79"/>
      <c r="T135" s="79" t="s">
        <v>639</v>
      </c>
      <c r="U135" s="79"/>
      <c r="V135" s="82" t="s">
        <v>763</v>
      </c>
      <c r="W135" s="81">
        <v>43733.73641203704</v>
      </c>
      <c r="X135" s="82" t="s">
        <v>910</v>
      </c>
      <c r="Y135" s="79"/>
      <c r="Z135" s="79"/>
      <c r="AA135" s="85" t="s">
        <v>1086</v>
      </c>
      <c r="AB135" s="85" t="s">
        <v>1084</v>
      </c>
      <c r="AC135" s="79" t="b">
        <v>0</v>
      </c>
      <c r="AD135" s="79">
        <v>0</v>
      </c>
      <c r="AE135" s="85" t="s">
        <v>1204</v>
      </c>
      <c r="AF135" s="79" t="b">
        <v>0</v>
      </c>
      <c r="AG135" s="79" t="s">
        <v>1216</v>
      </c>
      <c r="AH135" s="79"/>
      <c r="AI135" s="85" t="s">
        <v>1166</v>
      </c>
      <c r="AJ135" s="79" t="b">
        <v>0</v>
      </c>
      <c r="AK135" s="79">
        <v>0</v>
      </c>
      <c r="AL135" s="85" t="s">
        <v>1166</v>
      </c>
      <c r="AM135" s="79" t="s">
        <v>1232</v>
      </c>
      <c r="AN135" s="79" t="b">
        <v>0</v>
      </c>
      <c r="AO135" s="85" t="s">
        <v>1084</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3</v>
      </c>
      <c r="BD135" s="48"/>
      <c r="BE135" s="49"/>
      <c r="BF135" s="48"/>
      <c r="BG135" s="49"/>
      <c r="BH135" s="48"/>
      <c r="BI135" s="49"/>
      <c r="BJ135" s="48"/>
      <c r="BK135" s="49"/>
      <c r="BL135" s="48"/>
    </row>
    <row r="136" spans="1:64" ht="15">
      <c r="A136" s="64" t="s">
        <v>315</v>
      </c>
      <c r="B136" s="64" t="s">
        <v>398</v>
      </c>
      <c r="C136" s="65"/>
      <c r="D136" s="66"/>
      <c r="E136" s="67"/>
      <c r="F136" s="68"/>
      <c r="G136" s="65"/>
      <c r="H136" s="69"/>
      <c r="I136" s="70"/>
      <c r="J136" s="70"/>
      <c r="K136" s="34" t="s">
        <v>65</v>
      </c>
      <c r="L136" s="77">
        <v>273</v>
      </c>
      <c r="M136" s="77"/>
      <c r="N136" s="72"/>
      <c r="O136" s="79" t="s">
        <v>419</v>
      </c>
      <c r="P136" s="81">
        <v>43733.76615740741</v>
      </c>
      <c r="Q136" s="79" t="s">
        <v>537</v>
      </c>
      <c r="R136" s="82" t="s">
        <v>595</v>
      </c>
      <c r="S136" s="79" t="s">
        <v>614</v>
      </c>
      <c r="T136" s="79"/>
      <c r="U136" s="79"/>
      <c r="V136" s="82" t="s">
        <v>764</v>
      </c>
      <c r="W136" s="81">
        <v>43733.76615740741</v>
      </c>
      <c r="X136" s="82" t="s">
        <v>911</v>
      </c>
      <c r="Y136" s="79"/>
      <c r="Z136" s="79"/>
      <c r="AA136" s="85" t="s">
        <v>1087</v>
      </c>
      <c r="AB136" s="79"/>
      <c r="AC136" s="79" t="b">
        <v>0</v>
      </c>
      <c r="AD136" s="79">
        <v>0</v>
      </c>
      <c r="AE136" s="85" t="s">
        <v>1166</v>
      </c>
      <c r="AF136" s="79" t="b">
        <v>0</v>
      </c>
      <c r="AG136" s="79" t="s">
        <v>1217</v>
      </c>
      <c r="AH136" s="79"/>
      <c r="AI136" s="85" t="s">
        <v>1166</v>
      </c>
      <c r="AJ136" s="79" t="b">
        <v>0</v>
      </c>
      <c r="AK136" s="79">
        <v>2</v>
      </c>
      <c r="AL136" s="85" t="s">
        <v>1084</v>
      </c>
      <c r="AM136" s="79" t="s">
        <v>1233</v>
      </c>
      <c r="AN136" s="79" t="b">
        <v>0</v>
      </c>
      <c r="AO136" s="85" t="s">
        <v>1084</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3</v>
      </c>
      <c r="BD136" s="48"/>
      <c r="BE136" s="49"/>
      <c r="BF136" s="48"/>
      <c r="BG136" s="49"/>
      <c r="BH136" s="48"/>
      <c r="BI136" s="49"/>
      <c r="BJ136" s="48"/>
      <c r="BK136" s="49"/>
      <c r="BL136" s="48"/>
    </row>
    <row r="137" spans="1:64" ht="15">
      <c r="A137" s="64" t="s">
        <v>314</v>
      </c>
      <c r="B137" s="64" t="s">
        <v>398</v>
      </c>
      <c r="C137" s="65"/>
      <c r="D137" s="66"/>
      <c r="E137" s="67"/>
      <c r="F137" s="68"/>
      <c r="G137" s="65"/>
      <c r="H137" s="69"/>
      <c r="I137" s="70"/>
      <c r="J137" s="70"/>
      <c r="K137" s="34" t="s">
        <v>65</v>
      </c>
      <c r="L137" s="77">
        <v>276</v>
      </c>
      <c r="M137" s="77"/>
      <c r="N137" s="72"/>
      <c r="O137" s="79" t="s">
        <v>419</v>
      </c>
      <c r="P137" s="81">
        <v>43733.73273148148</v>
      </c>
      <c r="Q137" s="79" t="s">
        <v>537</v>
      </c>
      <c r="R137" s="82" t="s">
        <v>595</v>
      </c>
      <c r="S137" s="79" t="s">
        <v>614</v>
      </c>
      <c r="T137" s="79"/>
      <c r="U137" s="79"/>
      <c r="V137" s="82" t="s">
        <v>763</v>
      </c>
      <c r="W137" s="81">
        <v>43733.73273148148</v>
      </c>
      <c r="X137" s="82" t="s">
        <v>912</v>
      </c>
      <c r="Y137" s="79"/>
      <c r="Z137" s="79"/>
      <c r="AA137" s="85" t="s">
        <v>1088</v>
      </c>
      <c r="AB137" s="79"/>
      <c r="AC137" s="79" t="b">
        <v>0</v>
      </c>
      <c r="AD137" s="79">
        <v>0</v>
      </c>
      <c r="AE137" s="85" t="s">
        <v>1166</v>
      </c>
      <c r="AF137" s="79" t="b">
        <v>0</v>
      </c>
      <c r="AG137" s="79" t="s">
        <v>1217</v>
      </c>
      <c r="AH137" s="79"/>
      <c r="AI137" s="85" t="s">
        <v>1166</v>
      </c>
      <c r="AJ137" s="79" t="b">
        <v>0</v>
      </c>
      <c r="AK137" s="79">
        <v>2</v>
      </c>
      <c r="AL137" s="85" t="s">
        <v>1084</v>
      </c>
      <c r="AM137" s="79" t="s">
        <v>1232</v>
      </c>
      <c r="AN137" s="79" t="b">
        <v>0</v>
      </c>
      <c r="AO137" s="85" t="s">
        <v>1084</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1</v>
      </c>
      <c r="BC137" s="78" t="str">
        <f>REPLACE(INDEX(GroupVertices[Group],MATCH(Edges25[[#This Row],[Vertex 2]],GroupVertices[Vertex],0)),1,1,"")</f>
        <v>3</v>
      </c>
      <c r="BD137" s="48"/>
      <c r="BE137" s="49"/>
      <c r="BF137" s="48"/>
      <c r="BG137" s="49"/>
      <c r="BH137" s="48"/>
      <c r="BI137" s="49"/>
      <c r="BJ137" s="48"/>
      <c r="BK137" s="49"/>
      <c r="BL137" s="48"/>
    </row>
    <row r="138" spans="1:64" ht="15">
      <c r="A138" s="64" t="s">
        <v>316</v>
      </c>
      <c r="B138" s="64" t="s">
        <v>332</v>
      </c>
      <c r="C138" s="65"/>
      <c r="D138" s="66"/>
      <c r="E138" s="67"/>
      <c r="F138" s="68"/>
      <c r="G138" s="65"/>
      <c r="H138" s="69"/>
      <c r="I138" s="70"/>
      <c r="J138" s="70"/>
      <c r="K138" s="34" t="s">
        <v>65</v>
      </c>
      <c r="L138" s="77">
        <v>283</v>
      </c>
      <c r="M138" s="77"/>
      <c r="N138" s="72"/>
      <c r="O138" s="79" t="s">
        <v>419</v>
      </c>
      <c r="P138" s="81">
        <v>43711.61399305556</v>
      </c>
      <c r="Q138" s="79" t="s">
        <v>538</v>
      </c>
      <c r="R138" s="79"/>
      <c r="S138" s="79"/>
      <c r="T138" s="79"/>
      <c r="U138" s="82" t="s">
        <v>662</v>
      </c>
      <c r="V138" s="82" t="s">
        <v>662</v>
      </c>
      <c r="W138" s="81">
        <v>43711.61399305556</v>
      </c>
      <c r="X138" s="82" t="s">
        <v>913</v>
      </c>
      <c r="Y138" s="79"/>
      <c r="Z138" s="79"/>
      <c r="AA138" s="85" t="s">
        <v>1089</v>
      </c>
      <c r="AB138" s="85" t="s">
        <v>1157</v>
      </c>
      <c r="AC138" s="79" t="b">
        <v>0</v>
      </c>
      <c r="AD138" s="79">
        <v>166</v>
      </c>
      <c r="AE138" s="85" t="s">
        <v>1205</v>
      </c>
      <c r="AF138" s="79" t="b">
        <v>0</v>
      </c>
      <c r="AG138" s="79" t="s">
        <v>1216</v>
      </c>
      <c r="AH138" s="79"/>
      <c r="AI138" s="85" t="s">
        <v>1166</v>
      </c>
      <c r="AJ138" s="79" t="b">
        <v>0</v>
      </c>
      <c r="AK138" s="79">
        <v>60</v>
      </c>
      <c r="AL138" s="85" t="s">
        <v>1166</v>
      </c>
      <c r="AM138" s="79" t="s">
        <v>1232</v>
      </c>
      <c r="AN138" s="79" t="b">
        <v>0</v>
      </c>
      <c r="AO138" s="85" t="s">
        <v>1157</v>
      </c>
      <c r="AP138" s="79" t="s">
        <v>1247</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4</v>
      </c>
      <c r="BD138" s="48">
        <v>1</v>
      </c>
      <c r="BE138" s="49">
        <v>2.1739130434782608</v>
      </c>
      <c r="BF138" s="48">
        <v>0</v>
      </c>
      <c r="BG138" s="49">
        <v>0</v>
      </c>
      <c r="BH138" s="48">
        <v>0</v>
      </c>
      <c r="BI138" s="49">
        <v>0</v>
      </c>
      <c r="BJ138" s="48">
        <v>45</v>
      </c>
      <c r="BK138" s="49">
        <v>97.82608695652173</v>
      </c>
      <c r="BL138" s="48">
        <v>46</v>
      </c>
    </row>
    <row r="139" spans="1:64" ht="15">
      <c r="A139" s="64" t="s">
        <v>316</v>
      </c>
      <c r="B139" s="64" t="s">
        <v>316</v>
      </c>
      <c r="C139" s="65"/>
      <c r="D139" s="66"/>
      <c r="E139" s="67"/>
      <c r="F139" s="68"/>
      <c r="G139" s="65"/>
      <c r="H139" s="69"/>
      <c r="I139" s="70"/>
      <c r="J139" s="70"/>
      <c r="K139" s="34" t="s">
        <v>65</v>
      </c>
      <c r="L139" s="77">
        <v>284</v>
      </c>
      <c r="M139" s="77"/>
      <c r="N139" s="72"/>
      <c r="O139" s="79" t="s">
        <v>176</v>
      </c>
      <c r="P139" s="81">
        <v>43711.61405092593</v>
      </c>
      <c r="Q139" s="79" t="s">
        <v>539</v>
      </c>
      <c r="R139" s="79"/>
      <c r="S139" s="79"/>
      <c r="T139" s="79"/>
      <c r="U139" s="82" t="s">
        <v>663</v>
      </c>
      <c r="V139" s="82" t="s">
        <v>663</v>
      </c>
      <c r="W139" s="81">
        <v>43711.61405092593</v>
      </c>
      <c r="X139" s="82" t="s">
        <v>914</v>
      </c>
      <c r="Y139" s="79"/>
      <c r="Z139" s="79"/>
      <c r="AA139" s="85" t="s">
        <v>1090</v>
      </c>
      <c r="AB139" s="85" t="s">
        <v>1158</v>
      </c>
      <c r="AC139" s="79" t="b">
        <v>0</v>
      </c>
      <c r="AD139" s="79">
        <v>96</v>
      </c>
      <c r="AE139" s="85" t="s">
        <v>1205</v>
      </c>
      <c r="AF139" s="79" t="b">
        <v>0</v>
      </c>
      <c r="AG139" s="79" t="s">
        <v>1216</v>
      </c>
      <c r="AH139" s="79"/>
      <c r="AI139" s="85" t="s">
        <v>1166</v>
      </c>
      <c r="AJ139" s="79" t="b">
        <v>0</v>
      </c>
      <c r="AK139" s="79">
        <v>43</v>
      </c>
      <c r="AL139" s="85" t="s">
        <v>1166</v>
      </c>
      <c r="AM139" s="79" t="s">
        <v>1232</v>
      </c>
      <c r="AN139" s="79" t="b">
        <v>0</v>
      </c>
      <c r="AO139" s="85" t="s">
        <v>1158</v>
      </c>
      <c r="AP139" s="79" t="s">
        <v>1247</v>
      </c>
      <c r="AQ139" s="79">
        <v>0</v>
      </c>
      <c r="AR139" s="79">
        <v>0</v>
      </c>
      <c r="AS139" s="79"/>
      <c r="AT139" s="79"/>
      <c r="AU139" s="79"/>
      <c r="AV139" s="79"/>
      <c r="AW139" s="79"/>
      <c r="AX139" s="79"/>
      <c r="AY139" s="79"/>
      <c r="AZ139" s="79"/>
      <c r="BA139">
        <v>1</v>
      </c>
      <c r="BB139" s="78" t="str">
        <f>REPLACE(INDEX(GroupVertices[Group],MATCH(Edges25[[#This Row],[Vertex 1]],GroupVertices[Vertex],0)),1,1,"")</f>
        <v>3</v>
      </c>
      <c r="BC139" s="78" t="str">
        <f>REPLACE(INDEX(GroupVertices[Group],MATCH(Edges25[[#This Row],[Vertex 2]],GroupVertices[Vertex],0)),1,1,"")</f>
        <v>3</v>
      </c>
      <c r="BD139" s="48">
        <v>0</v>
      </c>
      <c r="BE139" s="49">
        <v>0</v>
      </c>
      <c r="BF139" s="48">
        <v>1</v>
      </c>
      <c r="BG139" s="49">
        <v>2.857142857142857</v>
      </c>
      <c r="BH139" s="48">
        <v>0</v>
      </c>
      <c r="BI139" s="49">
        <v>0</v>
      </c>
      <c r="BJ139" s="48">
        <v>34</v>
      </c>
      <c r="BK139" s="49">
        <v>97.14285714285714</v>
      </c>
      <c r="BL139" s="48">
        <v>35</v>
      </c>
    </row>
    <row r="140" spans="1:64" ht="15">
      <c r="A140" s="64" t="s">
        <v>317</v>
      </c>
      <c r="B140" s="64" t="s">
        <v>340</v>
      </c>
      <c r="C140" s="65"/>
      <c r="D140" s="66"/>
      <c r="E140" s="67"/>
      <c r="F140" s="68"/>
      <c r="G140" s="65"/>
      <c r="H140" s="69"/>
      <c r="I140" s="70"/>
      <c r="J140" s="70"/>
      <c r="K140" s="34" t="s">
        <v>65</v>
      </c>
      <c r="L140" s="77">
        <v>290</v>
      </c>
      <c r="M140" s="77"/>
      <c r="N140" s="72"/>
      <c r="O140" s="79" t="s">
        <v>419</v>
      </c>
      <c r="P140" s="81">
        <v>43734.26699074074</v>
      </c>
      <c r="Q140" s="79" t="s">
        <v>540</v>
      </c>
      <c r="R140" s="82" t="s">
        <v>596</v>
      </c>
      <c r="S140" s="79" t="s">
        <v>614</v>
      </c>
      <c r="T140" s="79" t="s">
        <v>640</v>
      </c>
      <c r="U140" s="82" t="s">
        <v>664</v>
      </c>
      <c r="V140" s="82" t="s">
        <v>664</v>
      </c>
      <c r="W140" s="81">
        <v>43734.26699074074</v>
      </c>
      <c r="X140" s="82" t="s">
        <v>915</v>
      </c>
      <c r="Y140" s="79"/>
      <c r="Z140" s="79"/>
      <c r="AA140" s="85" t="s">
        <v>1091</v>
      </c>
      <c r="AB140" s="79"/>
      <c r="AC140" s="79" t="b">
        <v>0</v>
      </c>
      <c r="AD140" s="79">
        <v>4</v>
      </c>
      <c r="AE140" s="85" t="s">
        <v>1206</v>
      </c>
      <c r="AF140" s="79" t="b">
        <v>0</v>
      </c>
      <c r="AG140" s="79" t="s">
        <v>1216</v>
      </c>
      <c r="AH140" s="79"/>
      <c r="AI140" s="85" t="s">
        <v>1166</v>
      </c>
      <c r="AJ140" s="79" t="b">
        <v>0</v>
      </c>
      <c r="AK140" s="79">
        <v>2</v>
      </c>
      <c r="AL140" s="85" t="s">
        <v>1166</v>
      </c>
      <c r="AM140" s="79" t="s">
        <v>1232</v>
      </c>
      <c r="AN140" s="79" t="b">
        <v>0</v>
      </c>
      <c r="AO140" s="85" t="s">
        <v>1091</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c r="BE140" s="49"/>
      <c r="BF140" s="48"/>
      <c r="BG140" s="49"/>
      <c r="BH140" s="48"/>
      <c r="BI140" s="49"/>
      <c r="BJ140" s="48"/>
      <c r="BK140" s="49"/>
      <c r="BL140" s="48"/>
    </row>
    <row r="141" spans="1:64" ht="15">
      <c r="A141" s="64" t="s">
        <v>314</v>
      </c>
      <c r="B141" s="64" t="s">
        <v>340</v>
      </c>
      <c r="C141" s="65"/>
      <c r="D141" s="66"/>
      <c r="E141" s="67"/>
      <c r="F141" s="68"/>
      <c r="G141" s="65"/>
      <c r="H141" s="69"/>
      <c r="I141" s="70"/>
      <c r="J141" s="70"/>
      <c r="K141" s="34" t="s">
        <v>65</v>
      </c>
      <c r="L141" s="77">
        <v>291</v>
      </c>
      <c r="M141" s="77"/>
      <c r="N141" s="72"/>
      <c r="O141" s="79" t="s">
        <v>419</v>
      </c>
      <c r="P141" s="81">
        <v>43734.298425925925</v>
      </c>
      <c r="Q141" s="79" t="s">
        <v>541</v>
      </c>
      <c r="R141" s="79"/>
      <c r="S141" s="79"/>
      <c r="T141" s="79" t="s">
        <v>641</v>
      </c>
      <c r="U141" s="79"/>
      <c r="V141" s="82" t="s">
        <v>763</v>
      </c>
      <c r="W141" s="81">
        <v>43734.298425925925</v>
      </c>
      <c r="X141" s="82" t="s">
        <v>916</v>
      </c>
      <c r="Y141" s="79"/>
      <c r="Z141" s="79"/>
      <c r="AA141" s="85" t="s">
        <v>1092</v>
      </c>
      <c r="AB141" s="85" t="s">
        <v>1091</v>
      </c>
      <c r="AC141" s="79" t="b">
        <v>0</v>
      </c>
      <c r="AD141" s="79">
        <v>0</v>
      </c>
      <c r="AE141" s="85" t="s">
        <v>1207</v>
      </c>
      <c r="AF141" s="79" t="b">
        <v>0</v>
      </c>
      <c r="AG141" s="79" t="s">
        <v>1216</v>
      </c>
      <c r="AH141" s="79"/>
      <c r="AI141" s="85" t="s">
        <v>1166</v>
      </c>
      <c r="AJ141" s="79" t="b">
        <v>0</v>
      </c>
      <c r="AK141" s="79">
        <v>0</v>
      </c>
      <c r="AL141" s="85" t="s">
        <v>1166</v>
      </c>
      <c r="AM141" s="79" t="s">
        <v>1232</v>
      </c>
      <c r="AN141" s="79" t="b">
        <v>0</v>
      </c>
      <c r="AO141" s="85" t="s">
        <v>1091</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v>
      </c>
      <c r="BC141" s="78" t="str">
        <f>REPLACE(INDEX(GroupVertices[Group],MATCH(Edges25[[#This Row],[Vertex 2]],GroupVertices[Vertex],0)),1,1,"")</f>
        <v>1</v>
      </c>
      <c r="BD141" s="48"/>
      <c r="BE141" s="49"/>
      <c r="BF141" s="48"/>
      <c r="BG141" s="49"/>
      <c r="BH141" s="48"/>
      <c r="BI141" s="49"/>
      <c r="BJ141" s="48"/>
      <c r="BK141" s="49"/>
      <c r="BL141" s="48"/>
    </row>
    <row r="142" spans="1:64" ht="15">
      <c r="A142" s="64" t="s">
        <v>318</v>
      </c>
      <c r="B142" s="64" t="s">
        <v>345</v>
      </c>
      <c r="C142" s="65"/>
      <c r="D142" s="66"/>
      <c r="E142" s="67"/>
      <c r="F142" s="68"/>
      <c r="G142" s="65"/>
      <c r="H142" s="69"/>
      <c r="I142" s="70"/>
      <c r="J142" s="70"/>
      <c r="K142" s="34" t="s">
        <v>65</v>
      </c>
      <c r="L142" s="77">
        <v>297</v>
      </c>
      <c r="M142" s="77"/>
      <c r="N142" s="72"/>
      <c r="O142" s="79" t="s">
        <v>419</v>
      </c>
      <c r="P142" s="81">
        <v>43734.307662037034</v>
      </c>
      <c r="Q142" s="79" t="s">
        <v>542</v>
      </c>
      <c r="R142" s="82" t="s">
        <v>596</v>
      </c>
      <c r="S142" s="79" t="s">
        <v>614</v>
      </c>
      <c r="T142" s="79"/>
      <c r="U142" s="79"/>
      <c r="V142" s="82" t="s">
        <v>765</v>
      </c>
      <c r="W142" s="81">
        <v>43734.307662037034</v>
      </c>
      <c r="X142" s="82" t="s">
        <v>917</v>
      </c>
      <c r="Y142" s="79"/>
      <c r="Z142" s="79"/>
      <c r="AA142" s="85" t="s">
        <v>1093</v>
      </c>
      <c r="AB142" s="79"/>
      <c r="AC142" s="79" t="b">
        <v>0</v>
      </c>
      <c r="AD142" s="79">
        <v>0</v>
      </c>
      <c r="AE142" s="85" t="s">
        <v>1166</v>
      </c>
      <c r="AF142" s="79" t="b">
        <v>0</v>
      </c>
      <c r="AG142" s="79" t="s">
        <v>1216</v>
      </c>
      <c r="AH142" s="79"/>
      <c r="AI142" s="85" t="s">
        <v>1166</v>
      </c>
      <c r="AJ142" s="79" t="b">
        <v>0</v>
      </c>
      <c r="AK142" s="79">
        <v>2</v>
      </c>
      <c r="AL142" s="85" t="s">
        <v>1091</v>
      </c>
      <c r="AM142" s="79" t="s">
        <v>1232</v>
      </c>
      <c r="AN142" s="79" t="b">
        <v>0</v>
      </c>
      <c r="AO142" s="85" t="s">
        <v>1091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c r="BE142" s="49"/>
      <c r="BF142" s="48"/>
      <c r="BG142" s="49"/>
      <c r="BH142" s="48"/>
      <c r="BI142" s="49"/>
      <c r="BJ142" s="48"/>
      <c r="BK142" s="49"/>
      <c r="BL142" s="48"/>
    </row>
    <row r="143" spans="1:64" ht="15">
      <c r="A143" s="64" t="s">
        <v>314</v>
      </c>
      <c r="B143" s="64" t="s">
        <v>345</v>
      </c>
      <c r="C143" s="65"/>
      <c r="D143" s="66"/>
      <c r="E143" s="67"/>
      <c r="F143" s="68"/>
      <c r="G143" s="65"/>
      <c r="H143" s="69"/>
      <c r="I143" s="70"/>
      <c r="J143" s="70"/>
      <c r="K143" s="34" t="s">
        <v>65</v>
      </c>
      <c r="L143" s="77">
        <v>298</v>
      </c>
      <c r="M143" s="77"/>
      <c r="N143" s="72"/>
      <c r="O143" s="79" t="s">
        <v>419</v>
      </c>
      <c r="P143" s="81">
        <v>43734.29577546296</v>
      </c>
      <c r="Q143" s="79" t="s">
        <v>542</v>
      </c>
      <c r="R143" s="82" t="s">
        <v>596</v>
      </c>
      <c r="S143" s="79" t="s">
        <v>614</v>
      </c>
      <c r="T143" s="79"/>
      <c r="U143" s="79"/>
      <c r="V143" s="82" t="s">
        <v>763</v>
      </c>
      <c r="W143" s="81">
        <v>43734.29577546296</v>
      </c>
      <c r="X143" s="82" t="s">
        <v>918</v>
      </c>
      <c r="Y143" s="79"/>
      <c r="Z143" s="79"/>
      <c r="AA143" s="85" t="s">
        <v>1094</v>
      </c>
      <c r="AB143" s="79"/>
      <c r="AC143" s="79" t="b">
        <v>0</v>
      </c>
      <c r="AD143" s="79">
        <v>0</v>
      </c>
      <c r="AE143" s="85" t="s">
        <v>1166</v>
      </c>
      <c r="AF143" s="79" t="b">
        <v>0</v>
      </c>
      <c r="AG143" s="79" t="s">
        <v>1216</v>
      </c>
      <c r="AH143" s="79"/>
      <c r="AI143" s="85" t="s">
        <v>1166</v>
      </c>
      <c r="AJ143" s="79" t="b">
        <v>0</v>
      </c>
      <c r="AK143" s="79">
        <v>2</v>
      </c>
      <c r="AL143" s="85" t="s">
        <v>1091</v>
      </c>
      <c r="AM143" s="79" t="s">
        <v>1232</v>
      </c>
      <c r="AN143" s="79" t="b">
        <v>0</v>
      </c>
      <c r="AO143" s="85" t="s">
        <v>1091</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1</v>
      </c>
      <c r="BC143" s="78" t="str">
        <f>REPLACE(INDEX(GroupVertices[Group],MATCH(Edges25[[#This Row],[Vertex 2]],GroupVertices[Vertex],0)),1,1,"")</f>
        <v>1</v>
      </c>
      <c r="BD143" s="48"/>
      <c r="BE143" s="49"/>
      <c r="BF143" s="48"/>
      <c r="BG143" s="49"/>
      <c r="BH143" s="48"/>
      <c r="BI143" s="49"/>
      <c r="BJ143" s="48"/>
      <c r="BK143" s="49"/>
      <c r="BL143" s="48"/>
    </row>
    <row r="144" spans="1:64" ht="15">
      <c r="A144" s="64" t="s">
        <v>314</v>
      </c>
      <c r="B144" s="64" t="s">
        <v>400</v>
      </c>
      <c r="C144" s="65"/>
      <c r="D144" s="66"/>
      <c r="E144" s="67"/>
      <c r="F144" s="68"/>
      <c r="G144" s="65"/>
      <c r="H144" s="69"/>
      <c r="I144" s="70"/>
      <c r="J144" s="70"/>
      <c r="K144" s="34" t="s">
        <v>65</v>
      </c>
      <c r="L144" s="77">
        <v>310</v>
      </c>
      <c r="M144" s="77"/>
      <c r="N144" s="72"/>
      <c r="O144" s="79" t="s">
        <v>419</v>
      </c>
      <c r="P144" s="81">
        <v>43743.116377314815</v>
      </c>
      <c r="Q144" s="79" t="s">
        <v>543</v>
      </c>
      <c r="R144" s="79"/>
      <c r="S144" s="79"/>
      <c r="T144" s="79" t="s">
        <v>642</v>
      </c>
      <c r="U144" s="79"/>
      <c r="V144" s="82" t="s">
        <v>763</v>
      </c>
      <c r="W144" s="81">
        <v>43743.116377314815</v>
      </c>
      <c r="X144" s="82" t="s">
        <v>919</v>
      </c>
      <c r="Y144" s="79"/>
      <c r="Z144" s="79"/>
      <c r="AA144" s="85" t="s">
        <v>1095</v>
      </c>
      <c r="AB144" s="85" t="s">
        <v>1159</v>
      </c>
      <c r="AC144" s="79" t="b">
        <v>0</v>
      </c>
      <c r="AD144" s="79">
        <v>0</v>
      </c>
      <c r="AE144" s="85" t="s">
        <v>1204</v>
      </c>
      <c r="AF144" s="79" t="b">
        <v>0</v>
      </c>
      <c r="AG144" s="79" t="s">
        <v>1216</v>
      </c>
      <c r="AH144" s="79"/>
      <c r="AI144" s="85" t="s">
        <v>1166</v>
      </c>
      <c r="AJ144" s="79" t="b">
        <v>0</v>
      </c>
      <c r="AK144" s="79">
        <v>0</v>
      </c>
      <c r="AL144" s="85" t="s">
        <v>1166</v>
      </c>
      <c r="AM144" s="79" t="s">
        <v>1232</v>
      </c>
      <c r="AN144" s="79" t="b">
        <v>0</v>
      </c>
      <c r="AO144" s="85" t="s">
        <v>1159</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c r="BE144" s="49"/>
      <c r="BF144" s="48"/>
      <c r="BG144" s="49"/>
      <c r="BH144" s="48"/>
      <c r="BI144" s="49"/>
      <c r="BJ144" s="48"/>
      <c r="BK144" s="49"/>
      <c r="BL144" s="48"/>
    </row>
    <row r="145" spans="1:64" ht="15">
      <c r="A145" s="64" t="s">
        <v>315</v>
      </c>
      <c r="B145" s="64" t="s">
        <v>376</v>
      </c>
      <c r="C145" s="65"/>
      <c r="D145" s="66"/>
      <c r="E145" s="67"/>
      <c r="F145" s="68"/>
      <c r="G145" s="65"/>
      <c r="H145" s="69"/>
      <c r="I145" s="70"/>
      <c r="J145" s="70"/>
      <c r="K145" s="34" t="s">
        <v>65</v>
      </c>
      <c r="L145" s="77">
        <v>328</v>
      </c>
      <c r="M145" s="77"/>
      <c r="N145" s="72"/>
      <c r="O145" s="79" t="s">
        <v>419</v>
      </c>
      <c r="P145" s="81">
        <v>43743.850381944445</v>
      </c>
      <c r="Q145" s="79" t="s">
        <v>544</v>
      </c>
      <c r="R145" s="82" t="s">
        <v>594</v>
      </c>
      <c r="S145" s="79" t="s">
        <v>614</v>
      </c>
      <c r="T145" s="79"/>
      <c r="U145" s="79"/>
      <c r="V145" s="82" t="s">
        <v>764</v>
      </c>
      <c r="W145" s="81">
        <v>43743.850381944445</v>
      </c>
      <c r="X145" s="82" t="s">
        <v>920</v>
      </c>
      <c r="Y145" s="79"/>
      <c r="Z145" s="79"/>
      <c r="AA145" s="85" t="s">
        <v>1096</v>
      </c>
      <c r="AB145" s="79"/>
      <c r="AC145" s="79" t="b">
        <v>0</v>
      </c>
      <c r="AD145" s="79">
        <v>0</v>
      </c>
      <c r="AE145" s="85" t="s">
        <v>1166</v>
      </c>
      <c r="AF145" s="79" t="b">
        <v>0</v>
      </c>
      <c r="AG145" s="79" t="s">
        <v>1217</v>
      </c>
      <c r="AH145" s="79"/>
      <c r="AI145" s="85" t="s">
        <v>1166</v>
      </c>
      <c r="AJ145" s="79" t="b">
        <v>0</v>
      </c>
      <c r="AK145" s="79">
        <v>2</v>
      </c>
      <c r="AL145" s="85" t="s">
        <v>1080</v>
      </c>
      <c r="AM145" s="79" t="s">
        <v>1233</v>
      </c>
      <c r="AN145" s="79" t="b">
        <v>0</v>
      </c>
      <c r="AO145" s="85" t="s">
        <v>1080</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3</v>
      </c>
      <c r="BC145" s="78" t="str">
        <f>REPLACE(INDEX(GroupVertices[Group],MATCH(Edges25[[#This Row],[Vertex 2]],GroupVertices[Vertex],0)),1,1,"")</f>
        <v>3</v>
      </c>
      <c r="BD145" s="48"/>
      <c r="BE145" s="49"/>
      <c r="BF145" s="48"/>
      <c r="BG145" s="49"/>
      <c r="BH145" s="48"/>
      <c r="BI145" s="49"/>
      <c r="BJ145" s="48"/>
      <c r="BK145" s="49"/>
      <c r="BL145" s="48"/>
    </row>
    <row r="146" spans="1:64" ht="15">
      <c r="A146" s="64" t="s">
        <v>314</v>
      </c>
      <c r="B146" s="64" t="s">
        <v>406</v>
      </c>
      <c r="C146" s="65"/>
      <c r="D146" s="66"/>
      <c r="E146" s="67"/>
      <c r="F146" s="68"/>
      <c r="G146" s="65"/>
      <c r="H146" s="69"/>
      <c r="I146" s="70"/>
      <c r="J146" s="70"/>
      <c r="K146" s="34" t="s">
        <v>65</v>
      </c>
      <c r="L146" s="77">
        <v>337</v>
      </c>
      <c r="M146" s="77"/>
      <c r="N146" s="72"/>
      <c r="O146" s="79" t="s">
        <v>419</v>
      </c>
      <c r="P146" s="81">
        <v>43745.183969907404</v>
      </c>
      <c r="Q146" s="79" t="s">
        <v>545</v>
      </c>
      <c r="R146" s="82" t="s">
        <v>597</v>
      </c>
      <c r="S146" s="79" t="s">
        <v>614</v>
      </c>
      <c r="T146" s="79"/>
      <c r="U146" s="79"/>
      <c r="V146" s="82" t="s">
        <v>763</v>
      </c>
      <c r="W146" s="81">
        <v>43745.183969907404</v>
      </c>
      <c r="X146" s="82" t="s">
        <v>921</v>
      </c>
      <c r="Y146" s="79"/>
      <c r="Z146" s="79"/>
      <c r="AA146" s="85" t="s">
        <v>1097</v>
      </c>
      <c r="AB146" s="79"/>
      <c r="AC146" s="79" t="b">
        <v>0</v>
      </c>
      <c r="AD146" s="79">
        <v>0</v>
      </c>
      <c r="AE146" s="85" t="s">
        <v>1166</v>
      </c>
      <c r="AF146" s="79" t="b">
        <v>0</v>
      </c>
      <c r="AG146" s="79" t="s">
        <v>1217</v>
      </c>
      <c r="AH146" s="79"/>
      <c r="AI146" s="85" t="s">
        <v>1166</v>
      </c>
      <c r="AJ146" s="79" t="b">
        <v>0</v>
      </c>
      <c r="AK146" s="79">
        <v>1</v>
      </c>
      <c r="AL146" s="85" t="s">
        <v>1098</v>
      </c>
      <c r="AM146" s="79" t="s">
        <v>1232</v>
      </c>
      <c r="AN146" s="79" t="b">
        <v>0</v>
      </c>
      <c r="AO146" s="85" t="s">
        <v>1098</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15</v>
      </c>
      <c r="BK146" s="49">
        <v>100</v>
      </c>
      <c r="BL146" s="48">
        <v>15</v>
      </c>
    </row>
    <row r="147" spans="1:64" ht="15">
      <c r="A147" s="64" t="s">
        <v>313</v>
      </c>
      <c r="B147" s="64" t="s">
        <v>407</v>
      </c>
      <c r="C147" s="65"/>
      <c r="D147" s="66"/>
      <c r="E147" s="67"/>
      <c r="F147" s="68"/>
      <c r="G147" s="65"/>
      <c r="H147" s="69"/>
      <c r="I147" s="70"/>
      <c r="J147" s="70"/>
      <c r="K147" s="34" t="s">
        <v>65</v>
      </c>
      <c r="L147" s="77">
        <v>338</v>
      </c>
      <c r="M147" s="77"/>
      <c r="N147" s="72"/>
      <c r="O147" s="79" t="s">
        <v>419</v>
      </c>
      <c r="P147" s="81">
        <v>43745.04133101852</v>
      </c>
      <c r="Q147" s="79" t="s">
        <v>546</v>
      </c>
      <c r="R147" s="82" t="s">
        <v>597</v>
      </c>
      <c r="S147" s="79" t="s">
        <v>614</v>
      </c>
      <c r="T147" s="79" t="s">
        <v>643</v>
      </c>
      <c r="U147" s="79"/>
      <c r="V147" s="82" t="s">
        <v>762</v>
      </c>
      <c r="W147" s="81">
        <v>43745.04133101852</v>
      </c>
      <c r="X147" s="82" t="s">
        <v>922</v>
      </c>
      <c r="Y147" s="79"/>
      <c r="Z147" s="79"/>
      <c r="AA147" s="85" t="s">
        <v>1098</v>
      </c>
      <c r="AB147" s="79"/>
      <c r="AC147" s="79" t="b">
        <v>0</v>
      </c>
      <c r="AD147" s="79">
        <v>4</v>
      </c>
      <c r="AE147" s="85" t="s">
        <v>1166</v>
      </c>
      <c r="AF147" s="79" t="b">
        <v>0</v>
      </c>
      <c r="AG147" s="79" t="s">
        <v>1217</v>
      </c>
      <c r="AH147" s="79"/>
      <c r="AI147" s="85" t="s">
        <v>1166</v>
      </c>
      <c r="AJ147" s="79" t="b">
        <v>0</v>
      </c>
      <c r="AK147" s="79">
        <v>0</v>
      </c>
      <c r="AL147" s="85" t="s">
        <v>1166</v>
      </c>
      <c r="AM147" s="79" t="s">
        <v>1236</v>
      </c>
      <c r="AN147" s="79" t="b">
        <v>0</v>
      </c>
      <c r="AO147" s="85" t="s">
        <v>1098</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3</v>
      </c>
      <c r="BC147" s="78" t="str">
        <f>REPLACE(INDEX(GroupVertices[Group],MATCH(Edges25[[#This Row],[Vertex 2]],GroupVertices[Vertex],0)),1,1,"")</f>
        <v>3</v>
      </c>
      <c r="BD147" s="48"/>
      <c r="BE147" s="49"/>
      <c r="BF147" s="48"/>
      <c r="BG147" s="49"/>
      <c r="BH147" s="48"/>
      <c r="BI147" s="49"/>
      <c r="BJ147" s="48"/>
      <c r="BK147" s="49"/>
      <c r="BL147" s="48"/>
    </row>
    <row r="148" spans="1:64" ht="15">
      <c r="A148" s="64" t="s">
        <v>314</v>
      </c>
      <c r="B148" s="64" t="s">
        <v>407</v>
      </c>
      <c r="C148" s="65"/>
      <c r="D148" s="66"/>
      <c r="E148" s="67"/>
      <c r="F148" s="68"/>
      <c r="G148" s="65"/>
      <c r="H148" s="69"/>
      <c r="I148" s="70"/>
      <c r="J148" s="70"/>
      <c r="K148" s="34" t="s">
        <v>65</v>
      </c>
      <c r="L148" s="77">
        <v>339</v>
      </c>
      <c r="M148" s="77"/>
      <c r="N148" s="72"/>
      <c r="O148" s="79" t="s">
        <v>419</v>
      </c>
      <c r="P148" s="81">
        <v>43745.19212962963</v>
      </c>
      <c r="Q148" s="79" t="s">
        <v>547</v>
      </c>
      <c r="R148" s="79"/>
      <c r="S148" s="79"/>
      <c r="T148" s="79" t="s">
        <v>644</v>
      </c>
      <c r="U148" s="79"/>
      <c r="V148" s="82" t="s">
        <v>763</v>
      </c>
      <c r="W148" s="81">
        <v>43745.19212962963</v>
      </c>
      <c r="X148" s="82" t="s">
        <v>923</v>
      </c>
      <c r="Y148" s="79"/>
      <c r="Z148" s="79"/>
      <c r="AA148" s="85" t="s">
        <v>1099</v>
      </c>
      <c r="AB148" s="85" t="s">
        <v>1098</v>
      </c>
      <c r="AC148" s="79" t="b">
        <v>0</v>
      </c>
      <c r="AD148" s="79">
        <v>0</v>
      </c>
      <c r="AE148" s="85" t="s">
        <v>1204</v>
      </c>
      <c r="AF148" s="79" t="b">
        <v>0</v>
      </c>
      <c r="AG148" s="79" t="s">
        <v>1219</v>
      </c>
      <c r="AH148" s="79"/>
      <c r="AI148" s="85" t="s">
        <v>1166</v>
      </c>
      <c r="AJ148" s="79" t="b">
        <v>0</v>
      </c>
      <c r="AK148" s="79">
        <v>0</v>
      </c>
      <c r="AL148" s="85" t="s">
        <v>1166</v>
      </c>
      <c r="AM148" s="79" t="s">
        <v>1232</v>
      </c>
      <c r="AN148" s="79" t="b">
        <v>0</v>
      </c>
      <c r="AO148" s="85" t="s">
        <v>1098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3</v>
      </c>
      <c r="BD148" s="48"/>
      <c r="BE148" s="49"/>
      <c r="BF148" s="48"/>
      <c r="BG148" s="49"/>
      <c r="BH148" s="48"/>
      <c r="BI148" s="49"/>
      <c r="BJ148" s="48"/>
      <c r="BK148" s="49"/>
      <c r="BL148" s="48"/>
    </row>
    <row r="149" spans="1:64" ht="15">
      <c r="A149" s="64" t="s">
        <v>314</v>
      </c>
      <c r="B149" s="64" t="s">
        <v>376</v>
      </c>
      <c r="C149" s="65"/>
      <c r="D149" s="66"/>
      <c r="E149" s="67"/>
      <c r="F149" s="68"/>
      <c r="G149" s="65"/>
      <c r="H149" s="69"/>
      <c r="I149" s="70"/>
      <c r="J149" s="70"/>
      <c r="K149" s="34" t="s">
        <v>65</v>
      </c>
      <c r="L149" s="77">
        <v>352</v>
      </c>
      <c r="M149" s="77"/>
      <c r="N149" s="72"/>
      <c r="O149" s="79" t="s">
        <v>419</v>
      </c>
      <c r="P149" s="81">
        <v>43743.11148148148</v>
      </c>
      <c r="Q149" s="79" t="s">
        <v>502</v>
      </c>
      <c r="R149" s="82" t="s">
        <v>588</v>
      </c>
      <c r="S149" s="79" t="s">
        <v>614</v>
      </c>
      <c r="T149" s="79"/>
      <c r="U149" s="79"/>
      <c r="V149" s="82" t="s">
        <v>763</v>
      </c>
      <c r="W149" s="81">
        <v>43743.11148148148</v>
      </c>
      <c r="X149" s="82" t="s">
        <v>924</v>
      </c>
      <c r="Y149" s="79"/>
      <c r="Z149" s="79"/>
      <c r="AA149" s="85" t="s">
        <v>1100</v>
      </c>
      <c r="AB149" s="79"/>
      <c r="AC149" s="79" t="b">
        <v>0</v>
      </c>
      <c r="AD149" s="79">
        <v>0</v>
      </c>
      <c r="AE149" s="85" t="s">
        <v>1166</v>
      </c>
      <c r="AF149" s="79" t="b">
        <v>0</v>
      </c>
      <c r="AG149" s="79" t="s">
        <v>1217</v>
      </c>
      <c r="AH149" s="79"/>
      <c r="AI149" s="85" t="s">
        <v>1166</v>
      </c>
      <c r="AJ149" s="79" t="b">
        <v>0</v>
      </c>
      <c r="AK149" s="79">
        <v>2</v>
      </c>
      <c r="AL149" s="85" t="s">
        <v>1081</v>
      </c>
      <c r="AM149" s="79" t="s">
        <v>1232</v>
      </c>
      <c r="AN149" s="79" t="b">
        <v>0</v>
      </c>
      <c r="AO149" s="85" t="s">
        <v>1081</v>
      </c>
      <c r="AP149" s="79" t="s">
        <v>176</v>
      </c>
      <c r="AQ149" s="79">
        <v>0</v>
      </c>
      <c r="AR149" s="79">
        <v>0</v>
      </c>
      <c r="AS149" s="79"/>
      <c r="AT149" s="79"/>
      <c r="AU149" s="79"/>
      <c r="AV149" s="79"/>
      <c r="AW149" s="79"/>
      <c r="AX149" s="79"/>
      <c r="AY149" s="79"/>
      <c r="AZ149" s="79"/>
      <c r="BA149">
        <v>4</v>
      </c>
      <c r="BB149" s="78" t="str">
        <f>REPLACE(INDEX(GroupVertices[Group],MATCH(Edges25[[#This Row],[Vertex 1]],GroupVertices[Vertex],0)),1,1,"")</f>
        <v>1</v>
      </c>
      <c r="BC149" s="78" t="str">
        <f>REPLACE(INDEX(GroupVertices[Group],MATCH(Edges25[[#This Row],[Vertex 2]],GroupVertices[Vertex],0)),1,1,"")</f>
        <v>3</v>
      </c>
      <c r="BD149" s="48"/>
      <c r="BE149" s="49"/>
      <c r="BF149" s="48"/>
      <c r="BG149" s="49"/>
      <c r="BH149" s="48"/>
      <c r="BI149" s="49"/>
      <c r="BJ149" s="48"/>
      <c r="BK149" s="49"/>
      <c r="BL149" s="48"/>
    </row>
    <row r="150" spans="1:64" ht="15">
      <c r="A150" s="64" t="s">
        <v>314</v>
      </c>
      <c r="B150" s="64" t="s">
        <v>376</v>
      </c>
      <c r="C150" s="65"/>
      <c r="D150" s="66"/>
      <c r="E150" s="67"/>
      <c r="F150" s="68"/>
      <c r="G150" s="65"/>
      <c r="H150" s="69"/>
      <c r="I150" s="70"/>
      <c r="J150" s="70"/>
      <c r="K150" s="34" t="s">
        <v>65</v>
      </c>
      <c r="L150" s="77">
        <v>353</v>
      </c>
      <c r="M150" s="77"/>
      <c r="N150" s="72"/>
      <c r="O150" s="79" t="s">
        <v>419</v>
      </c>
      <c r="P150" s="81">
        <v>43743.11150462963</v>
      </c>
      <c r="Q150" s="79" t="s">
        <v>544</v>
      </c>
      <c r="R150" s="82" t="s">
        <v>594</v>
      </c>
      <c r="S150" s="79" t="s">
        <v>614</v>
      </c>
      <c r="T150" s="79"/>
      <c r="U150" s="79"/>
      <c r="V150" s="82" t="s">
        <v>763</v>
      </c>
      <c r="W150" s="81">
        <v>43743.11150462963</v>
      </c>
      <c r="X150" s="82" t="s">
        <v>925</v>
      </c>
      <c r="Y150" s="79"/>
      <c r="Z150" s="79"/>
      <c r="AA150" s="85" t="s">
        <v>1101</v>
      </c>
      <c r="AB150" s="79"/>
      <c r="AC150" s="79" t="b">
        <v>0</v>
      </c>
      <c r="AD150" s="79">
        <v>0</v>
      </c>
      <c r="AE150" s="85" t="s">
        <v>1166</v>
      </c>
      <c r="AF150" s="79" t="b">
        <v>0</v>
      </c>
      <c r="AG150" s="79" t="s">
        <v>1217</v>
      </c>
      <c r="AH150" s="79"/>
      <c r="AI150" s="85" t="s">
        <v>1166</v>
      </c>
      <c r="AJ150" s="79" t="b">
        <v>0</v>
      </c>
      <c r="AK150" s="79">
        <v>1</v>
      </c>
      <c r="AL150" s="85" t="s">
        <v>1080</v>
      </c>
      <c r="AM150" s="79" t="s">
        <v>1232</v>
      </c>
      <c r="AN150" s="79" t="b">
        <v>0</v>
      </c>
      <c r="AO150" s="85" t="s">
        <v>1080</v>
      </c>
      <c r="AP150" s="79" t="s">
        <v>176</v>
      </c>
      <c r="AQ150" s="79">
        <v>0</v>
      </c>
      <c r="AR150" s="79">
        <v>0</v>
      </c>
      <c r="AS150" s="79"/>
      <c r="AT150" s="79"/>
      <c r="AU150" s="79"/>
      <c r="AV150" s="79"/>
      <c r="AW150" s="79"/>
      <c r="AX150" s="79"/>
      <c r="AY150" s="79"/>
      <c r="AZ150" s="79"/>
      <c r="BA150">
        <v>4</v>
      </c>
      <c r="BB150" s="78" t="str">
        <f>REPLACE(INDEX(GroupVertices[Group],MATCH(Edges25[[#This Row],[Vertex 1]],GroupVertices[Vertex],0)),1,1,"")</f>
        <v>1</v>
      </c>
      <c r="BC150" s="78" t="str">
        <f>REPLACE(INDEX(GroupVertices[Group],MATCH(Edges25[[#This Row],[Vertex 2]],GroupVertices[Vertex],0)),1,1,"")</f>
        <v>3</v>
      </c>
      <c r="BD150" s="48"/>
      <c r="BE150" s="49"/>
      <c r="BF150" s="48"/>
      <c r="BG150" s="49"/>
      <c r="BH150" s="48"/>
      <c r="BI150" s="49"/>
      <c r="BJ150" s="48"/>
      <c r="BK150" s="49"/>
      <c r="BL150" s="48"/>
    </row>
    <row r="151" spans="1:64" ht="15">
      <c r="A151" s="64" t="s">
        <v>314</v>
      </c>
      <c r="B151" s="64" t="s">
        <v>376</v>
      </c>
      <c r="C151" s="65"/>
      <c r="D151" s="66"/>
      <c r="E151" s="67"/>
      <c r="F151" s="68"/>
      <c r="G151" s="65"/>
      <c r="H151" s="69"/>
      <c r="I151" s="70"/>
      <c r="J151" s="70"/>
      <c r="K151" s="34" t="s">
        <v>65</v>
      </c>
      <c r="L151" s="77">
        <v>354</v>
      </c>
      <c r="M151" s="77"/>
      <c r="N151" s="72"/>
      <c r="O151" s="79" t="s">
        <v>419</v>
      </c>
      <c r="P151" s="81">
        <v>43745.702465277776</v>
      </c>
      <c r="Q151" s="79" t="s">
        <v>502</v>
      </c>
      <c r="R151" s="82" t="s">
        <v>588</v>
      </c>
      <c r="S151" s="79" t="s">
        <v>614</v>
      </c>
      <c r="T151" s="79"/>
      <c r="U151" s="79"/>
      <c r="V151" s="82" t="s">
        <v>763</v>
      </c>
      <c r="W151" s="81">
        <v>43745.702465277776</v>
      </c>
      <c r="X151" s="82" t="s">
        <v>926</v>
      </c>
      <c r="Y151" s="79"/>
      <c r="Z151" s="79"/>
      <c r="AA151" s="85" t="s">
        <v>1102</v>
      </c>
      <c r="AB151" s="79"/>
      <c r="AC151" s="79" t="b">
        <v>0</v>
      </c>
      <c r="AD151" s="79">
        <v>0</v>
      </c>
      <c r="AE151" s="85" t="s">
        <v>1166</v>
      </c>
      <c r="AF151" s="79" t="b">
        <v>0</v>
      </c>
      <c r="AG151" s="79" t="s">
        <v>1217</v>
      </c>
      <c r="AH151" s="79"/>
      <c r="AI151" s="85" t="s">
        <v>1166</v>
      </c>
      <c r="AJ151" s="79" t="b">
        <v>0</v>
      </c>
      <c r="AK151" s="79">
        <v>1</v>
      </c>
      <c r="AL151" s="85" t="s">
        <v>1083</v>
      </c>
      <c r="AM151" s="79" t="s">
        <v>1232</v>
      </c>
      <c r="AN151" s="79" t="b">
        <v>0</v>
      </c>
      <c r="AO151" s="85" t="s">
        <v>1083</v>
      </c>
      <c r="AP151" s="79" t="s">
        <v>176</v>
      </c>
      <c r="AQ151" s="79">
        <v>0</v>
      </c>
      <c r="AR151" s="79">
        <v>0</v>
      </c>
      <c r="AS151" s="79"/>
      <c r="AT151" s="79"/>
      <c r="AU151" s="79"/>
      <c r="AV151" s="79"/>
      <c r="AW151" s="79"/>
      <c r="AX151" s="79"/>
      <c r="AY151" s="79"/>
      <c r="AZ151" s="79"/>
      <c r="BA151">
        <v>4</v>
      </c>
      <c r="BB151" s="78" t="str">
        <f>REPLACE(INDEX(GroupVertices[Group],MATCH(Edges25[[#This Row],[Vertex 1]],GroupVertices[Vertex],0)),1,1,"")</f>
        <v>1</v>
      </c>
      <c r="BC151" s="78" t="str">
        <f>REPLACE(INDEX(GroupVertices[Group],MATCH(Edges25[[#This Row],[Vertex 2]],GroupVertices[Vertex],0)),1,1,"")</f>
        <v>3</v>
      </c>
      <c r="BD151" s="48"/>
      <c r="BE151" s="49"/>
      <c r="BF151" s="48"/>
      <c r="BG151" s="49"/>
      <c r="BH151" s="48"/>
      <c r="BI151" s="49"/>
      <c r="BJ151" s="48"/>
      <c r="BK151" s="49"/>
      <c r="BL151" s="48"/>
    </row>
    <row r="152" spans="1:64" ht="15">
      <c r="A152" s="64" t="s">
        <v>314</v>
      </c>
      <c r="B152" s="64" t="s">
        <v>376</v>
      </c>
      <c r="C152" s="65"/>
      <c r="D152" s="66"/>
      <c r="E152" s="67"/>
      <c r="F152" s="68"/>
      <c r="G152" s="65"/>
      <c r="H152" s="69"/>
      <c r="I152" s="70"/>
      <c r="J152" s="70"/>
      <c r="K152" s="34" t="s">
        <v>65</v>
      </c>
      <c r="L152" s="77">
        <v>355</v>
      </c>
      <c r="M152" s="77"/>
      <c r="N152" s="72"/>
      <c r="O152" s="79" t="s">
        <v>419</v>
      </c>
      <c r="P152" s="81">
        <v>43745.702523148146</v>
      </c>
      <c r="Q152" s="79" t="s">
        <v>544</v>
      </c>
      <c r="R152" s="82" t="s">
        <v>594</v>
      </c>
      <c r="S152" s="79" t="s">
        <v>614</v>
      </c>
      <c r="T152" s="79"/>
      <c r="U152" s="79"/>
      <c r="V152" s="82" t="s">
        <v>763</v>
      </c>
      <c r="W152" s="81">
        <v>43745.702523148146</v>
      </c>
      <c r="X152" s="82" t="s">
        <v>927</v>
      </c>
      <c r="Y152" s="79"/>
      <c r="Z152" s="79"/>
      <c r="AA152" s="85" t="s">
        <v>1103</v>
      </c>
      <c r="AB152" s="79"/>
      <c r="AC152" s="79" t="b">
        <v>0</v>
      </c>
      <c r="AD152" s="79">
        <v>0</v>
      </c>
      <c r="AE152" s="85" t="s">
        <v>1166</v>
      </c>
      <c r="AF152" s="79" t="b">
        <v>0</v>
      </c>
      <c r="AG152" s="79" t="s">
        <v>1217</v>
      </c>
      <c r="AH152" s="79"/>
      <c r="AI152" s="85" t="s">
        <v>1166</v>
      </c>
      <c r="AJ152" s="79" t="b">
        <v>0</v>
      </c>
      <c r="AK152" s="79">
        <v>1</v>
      </c>
      <c r="AL152" s="85" t="s">
        <v>1082</v>
      </c>
      <c r="AM152" s="79" t="s">
        <v>1232</v>
      </c>
      <c r="AN152" s="79" t="b">
        <v>0</v>
      </c>
      <c r="AO152" s="85" t="s">
        <v>1082</v>
      </c>
      <c r="AP152" s="79" t="s">
        <v>176</v>
      </c>
      <c r="AQ152" s="79">
        <v>0</v>
      </c>
      <c r="AR152" s="79">
        <v>0</v>
      </c>
      <c r="AS152" s="79"/>
      <c r="AT152" s="79"/>
      <c r="AU152" s="79"/>
      <c r="AV152" s="79"/>
      <c r="AW152" s="79"/>
      <c r="AX152" s="79"/>
      <c r="AY152" s="79"/>
      <c r="AZ152" s="79"/>
      <c r="BA152">
        <v>4</v>
      </c>
      <c r="BB152" s="78" t="str">
        <f>REPLACE(INDEX(GroupVertices[Group],MATCH(Edges25[[#This Row],[Vertex 1]],GroupVertices[Vertex],0)),1,1,"")</f>
        <v>1</v>
      </c>
      <c r="BC152" s="78" t="str">
        <f>REPLACE(INDEX(GroupVertices[Group],MATCH(Edges25[[#This Row],[Vertex 2]],GroupVertices[Vertex],0)),1,1,"")</f>
        <v>3</v>
      </c>
      <c r="BD152" s="48"/>
      <c r="BE152" s="49"/>
      <c r="BF152" s="48"/>
      <c r="BG152" s="49"/>
      <c r="BH152" s="48"/>
      <c r="BI152" s="49"/>
      <c r="BJ152" s="48"/>
      <c r="BK152" s="49"/>
      <c r="BL152" s="48"/>
    </row>
    <row r="153" spans="1:64" ht="15">
      <c r="A153" s="64" t="s">
        <v>314</v>
      </c>
      <c r="B153" s="64" t="s">
        <v>410</v>
      </c>
      <c r="C153" s="65"/>
      <c r="D153" s="66"/>
      <c r="E153" s="67"/>
      <c r="F153" s="68"/>
      <c r="G153" s="65"/>
      <c r="H153" s="69"/>
      <c r="I153" s="70"/>
      <c r="J153" s="70"/>
      <c r="K153" s="34" t="s">
        <v>65</v>
      </c>
      <c r="L153" s="77">
        <v>356</v>
      </c>
      <c r="M153" s="77"/>
      <c r="N153" s="72"/>
      <c r="O153" s="79" t="s">
        <v>419</v>
      </c>
      <c r="P153" s="81">
        <v>43745.70255787037</v>
      </c>
      <c r="Q153" s="79" t="s">
        <v>548</v>
      </c>
      <c r="R153" s="82" t="s">
        <v>598</v>
      </c>
      <c r="S153" s="79" t="s">
        <v>614</v>
      </c>
      <c r="T153" s="79"/>
      <c r="U153" s="79"/>
      <c r="V153" s="82" t="s">
        <v>763</v>
      </c>
      <c r="W153" s="81">
        <v>43745.70255787037</v>
      </c>
      <c r="X153" s="82" t="s">
        <v>928</v>
      </c>
      <c r="Y153" s="79"/>
      <c r="Z153" s="79"/>
      <c r="AA153" s="85" t="s">
        <v>1104</v>
      </c>
      <c r="AB153" s="79"/>
      <c r="AC153" s="79" t="b">
        <v>0</v>
      </c>
      <c r="AD153" s="79">
        <v>0</v>
      </c>
      <c r="AE153" s="85" t="s">
        <v>1166</v>
      </c>
      <c r="AF153" s="79" t="b">
        <v>0</v>
      </c>
      <c r="AG153" s="79" t="s">
        <v>1217</v>
      </c>
      <c r="AH153" s="79"/>
      <c r="AI153" s="85" t="s">
        <v>1166</v>
      </c>
      <c r="AJ153" s="79" t="b">
        <v>0</v>
      </c>
      <c r="AK153" s="79">
        <v>1</v>
      </c>
      <c r="AL153" s="85" t="s">
        <v>1108</v>
      </c>
      <c r="AM153" s="79" t="s">
        <v>1232</v>
      </c>
      <c r="AN153" s="79" t="b">
        <v>0</v>
      </c>
      <c r="AO153" s="85" t="s">
        <v>1108</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13</v>
      </c>
      <c r="BK153" s="49">
        <v>100</v>
      </c>
      <c r="BL153" s="48">
        <v>13</v>
      </c>
    </row>
    <row r="154" spans="1:64" ht="15">
      <c r="A154" s="64" t="s">
        <v>290</v>
      </c>
      <c r="B154" s="64" t="s">
        <v>334</v>
      </c>
      <c r="C154" s="65"/>
      <c r="D154" s="66"/>
      <c r="E154" s="67"/>
      <c r="F154" s="68"/>
      <c r="G154" s="65"/>
      <c r="H154" s="69"/>
      <c r="I154" s="70"/>
      <c r="J154" s="70"/>
      <c r="K154" s="34" t="s">
        <v>65</v>
      </c>
      <c r="L154" s="77">
        <v>358</v>
      </c>
      <c r="M154" s="77"/>
      <c r="N154" s="72"/>
      <c r="O154" s="79" t="s">
        <v>419</v>
      </c>
      <c r="P154" s="81">
        <v>43743.73679398148</v>
      </c>
      <c r="Q154" s="79" t="s">
        <v>549</v>
      </c>
      <c r="R154" s="79"/>
      <c r="S154" s="79"/>
      <c r="T154" s="79"/>
      <c r="U154" s="79"/>
      <c r="V154" s="82" t="s">
        <v>740</v>
      </c>
      <c r="W154" s="81">
        <v>43743.73679398148</v>
      </c>
      <c r="X154" s="82" t="s">
        <v>929</v>
      </c>
      <c r="Y154" s="79"/>
      <c r="Z154" s="79"/>
      <c r="AA154" s="85" t="s">
        <v>1105</v>
      </c>
      <c r="AB154" s="85" t="s">
        <v>1160</v>
      </c>
      <c r="AC154" s="79" t="b">
        <v>0</v>
      </c>
      <c r="AD154" s="79">
        <v>8</v>
      </c>
      <c r="AE154" s="85" t="s">
        <v>1208</v>
      </c>
      <c r="AF154" s="79" t="b">
        <v>0</v>
      </c>
      <c r="AG154" s="79" t="s">
        <v>1216</v>
      </c>
      <c r="AH154" s="79"/>
      <c r="AI154" s="85" t="s">
        <v>1166</v>
      </c>
      <c r="AJ154" s="79" t="b">
        <v>0</v>
      </c>
      <c r="AK154" s="79">
        <v>0</v>
      </c>
      <c r="AL154" s="85" t="s">
        <v>1166</v>
      </c>
      <c r="AM154" s="79" t="s">
        <v>1232</v>
      </c>
      <c r="AN154" s="79" t="b">
        <v>0</v>
      </c>
      <c r="AO154" s="85" t="s">
        <v>1160</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314</v>
      </c>
      <c r="B155" s="64" t="s">
        <v>334</v>
      </c>
      <c r="C155" s="65"/>
      <c r="D155" s="66"/>
      <c r="E155" s="67"/>
      <c r="F155" s="68"/>
      <c r="G155" s="65"/>
      <c r="H155" s="69"/>
      <c r="I155" s="70"/>
      <c r="J155" s="70"/>
      <c r="K155" s="34" t="s">
        <v>65</v>
      </c>
      <c r="L155" s="77">
        <v>365</v>
      </c>
      <c r="M155" s="77"/>
      <c r="N155" s="72"/>
      <c r="O155" s="79" t="s">
        <v>419</v>
      </c>
      <c r="P155" s="81">
        <v>43745.704884259256</v>
      </c>
      <c r="Q155" s="79" t="s">
        <v>550</v>
      </c>
      <c r="R155" s="79"/>
      <c r="S155" s="79"/>
      <c r="T155" s="79" t="s">
        <v>645</v>
      </c>
      <c r="U155" s="79"/>
      <c r="V155" s="82" t="s">
        <v>763</v>
      </c>
      <c r="W155" s="81">
        <v>43745.704884259256</v>
      </c>
      <c r="X155" s="82" t="s">
        <v>930</v>
      </c>
      <c r="Y155" s="79"/>
      <c r="Z155" s="79"/>
      <c r="AA155" s="85" t="s">
        <v>1106</v>
      </c>
      <c r="AB155" s="85" t="s">
        <v>1108</v>
      </c>
      <c r="AC155" s="79" t="b">
        <v>0</v>
      </c>
      <c r="AD155" s="79">
        <v>0</v>
      </c>
      <c r="AE155" s="85" t="s">
        <v>1204</v>
      </c>
      <c r="AF155" s="79" t="b">
        <v>0</v>
      </c>
      <c r="AG155" s="79" t="s">
        <v>1219</v>
      </c>
      <c r="AH155" s="79"/>
      <c r="AI155" s="85" t="s">
        <v>1166</v>
      </c>
      <c r="AJ155" s="79" t="b">
        <v>0</v>
      </c>
      <c r="AK155" s="79">
        <v>0</v>
      </c>
      <c r="AL155" s="85" t="s">
        <v>1166</v>
      </c>
      <c r="AM155" s="79" t="s">
        <v>1232</v>
      </c>
      <c r="AN155" s="79" t="b">
        <v>0</v>
      </c>
      <c r="AO155" s="85" t="s">
        <v>1108</v>
      </c>
      <c r="AP155" s="79" t="s">
        <v>176</v>
      </c>
      <c r="AQ155" s="79">
        <v>0</v>
      </c>
      <c r="AR155" s="79">
        <v>0</v>
      </c>
      <c r="AS155" s="79"/>
      <c r="AT155" s="79"/>
      <c r="AU155" s="79"/>
      <c r="AV155" s="79"/>
      <c r="AW155" s="79"/>
      <c r="AX155" s="79"/>
      <c r="AY155" s="79"/>
      <c r="AZ155" s="79"/>
      <c r="BA155">
        <v>6</v>
      </c>
      <c r="BB155" s="78" t="str">
        <f>REPLACE(INDEX(GroupVertices[Group],MATCH(Edges25[[#This Row],[Vertex 1]],GroupVertices[Vertex],0)),1,1,"")</f>
        <v>1</v>
      </c>
      <c r="BC155" s="78" t="str">
        <f>REPLACE(INDEX(GroupVertices[Group],MATCH(Edges25[[#This Row],[Vertex 2]],GroupVertices[Vertex],0)),1,1,"")</f>
        <v>1</v>
      </c>
      <c r="BD155" s="48"/>
      <c r="BE155" s="49"/>
      <c r="BF155" s="48"/>
      <c r="BG155" s="49"/>
      <c r="BH155" s="48"/>
      <c r="BI155" s="49"/>
      <c r="BJ155" s="48"/>
      <c r="BK155" s="49"/>
      <c r="BL155" s="48"/>
    </row>
    <row r="156" spans="1:64" ht="15">
      <c r="A156" s="64" t="s">
        <v>313</v>
      </c>
      <c r="B156" s="64" t="s">
        <v>231</v>
      </c>
      <c r="C156" s="65"/>
      <c r="D156" s="66"/>
      <c r="E156" s="67"/>
      <c r="F156" s="68"/>
      <c r="G156" s="65"/>
      <c r="H156" s="69"/>
      <c r="I156" s="70"/>
      <c r="J156" s="70"/>
      <c r="K156" s="34" t="s">
        <v>65</v>
      </c>
      <c r="L156" s="77">
        <v>371</v>
      </c>
      <c r="M156" s="77"/>
      <c r="N156" s="72"/>
      <c r="O156" s="79" t="s">
        <v>419</v>
      </c>
      <c r="P156" s="81">
        <v>43741.07114583333</v>
      </c>
      <c r="Q156" s="79" t="s">
        <v>551</v>
      </c>
      <c r="R156" s="82" t="s">
        <v>598</v>
      </c>
      <c r="S156" s="79" t="s">
        <v>614</v>
      </c>
      <c r="T156" s="79" t="s">
        <v>646</v>
      </c>
      <c r="U156" s="79"/>
      <c r="V156" s="82" t="s">
        <v>762</v>
      </c>
      <c r="W156" s="81">
        <v>43741.07114583333</v>
      </c>
      <c r="X156" s="82" t="s">
        <v>931</v>
      </c>
      <c r="Y156" s="79"/>
      <c r="Z156" s="79"/>
      <c r="AA156" s="85" t="s">
        <v>1107</v>
      </c>
      <c r="AB156" s="79"/>
      <c r="AC156" s="79" t="b">
        <v>0</v>
      </c>
      <c r="AD156" s="79">
        <v>1</v>
      </c>
      <c r="AE156" s="85" t="s">
        <v>1166</v>
      </c>
      <c r="AF156" s="79" t="b">
        <v>0</v>
      </c>
      <c r="AG156" s="79" t="s">
        <v>1217</v>
      </c>
      <c r="AH156" s="79"/>
      <c r="AI156" s="85" t="s">
        <v>1166</v>
      </c>
      <c r="AJ156" s="79" t="b">
        <v>0</v>
      </c>
      <c r="AK156" s="79">
        <v>0</v>
      </c>
      <c r="AL156" s="85" t="s">
        <v>1166</v>
      </c>
      <c r="AM156" s="79" t="s">
        <v>1236</v>
      </c>
      <c r="AN156" s="79" t="b">
        <v>0</v>
      </c>
      <c r="AO156" s="85" t="s">
        <v>1107</v>
      </c>
      <c r="AP156" s="79" t="s">
        <v>176</v>
      </c>
      <c r="AQ156" s="79">
        <v>0</v>
      </c>
      <c r="AR156" s="79">
        <v>0</v>
      </c>
      <c r="AS156" s="79"/>
      <c r="AT156" s="79"/>
      <c r="AU156" s="79"/>
      <c r="AV156" s="79"/>
      <c r="AW156" s="79"/>
      <c r="AX156" s="79"/>
      <c r="AY156" s="79"/>
      <c r="AZ156" s="79"/>
      <c r="BA156">
        <v>6</v>
      </c>
      <c r="BB156" s="78" t="str">
        <f>REPLACE(INDEX(GroupVertices[Group],MATCH(Edges25[[#This Row],[Vertex 1]],GroupVertices[Vertex],0)),1,1,"")</f>
        <v>3</v>
      </c>
      <c r="BC156" s="78" t="str">
        <f>REPLACE(INDEX(GroupVertices[Group],MATCH(Edges25[[#This Row],[Vertex 2]],GroupVertices[Vertex],0)),1,1,"")</f>
        <v>7</v>
      </c>
      <c r="BD156" s="48"/>
      <c r="BE156" s="49"/>
      <c r="BF156" s="48"/>
      <c r="BG156" s="49"/>
      <c r="BH156" s="48"/>
      <c r="BI156" s="49"/>
      <c r="BJ156" s="48"/>
      <c r="BK156" s="49"/>
      <c r="BL156" s="48"/>
    </row>
    <row r="157" spans="1:64" ht="15">
      <c r="A157" s="64" t="s">
        <v>313</v>
      </c>
      <c r="B157" s="64" t="s">
        <v>231</v>
      </c>
      <c r="C157" s="65"/>
      <c r="D157" s="66"/>
      <c r="E157" s="67"/>
      <c r="F157" s="68"/>
      <c r="G157" s="65"/>
      <c r="H157" s="69"/>
      <c r="I157" s="70"/>
      <c r="J157" s="70"/>
      <c r="K157" s="34" t="s">
        <v>65</v>
      </c>
      <c r="L157" s="77">
        <v>374</v>
      </c>
      <c r="M157" s="77"/>
      <c r="N157" s="72"/>
      <c r="O157" s="79" t="s">
        <v>419</v>
      </c>
      <c r="P157" s="81">
        <v>43745.68400462963</v>
      </c>
      <c r="Q157" s="79" t="s">
        <v>552</v>
      </c>
      <c r="R157" s="82" t="s">
        <v>598</v>
      </c>
      <c r="S157" s="79" t="s">
        <v>614</v>
      </c>
      <c r="T157" s="79" t="s">
        <v>636</v>
      </c>
      <c r="U157" s="79"/>
      <c r="V157" s="82" t="s">
        <v>762</v>
      </c>
      <c r="W157" s="81">
        <v>43745.68400462963</v>
      </c>
      <c r="X157" s="82" t="s">
        <v>932</v>
      </c>
      <c r="Y157" s="79"/>
      <c r="Z157" s="79"/>
      <c r="AA157" s="85" t="s">
        <v>1108</v>
      </c>
      <c r="AB157" s="79"/>
      <c r="AC157" s="79" t="b">
        <v>0</v>
      </c>
      <c r="AD157" s="79">
        <v>2</v>
      </c>
      <c r="AE157" s="85" t="s">
        <v>1166</v>
      </c>
      <c r="AF157" s="79" t="b">
        <v>0</v>
      </c>
      <c r="AG157" s="79" t="s">
        <v>1217</v>
      </c>
      <c r="AH157" s="79"/>
      <c r="AI157" s="85" t="s">
        <v>1166</v>
      </c>
      <c r="AJ157" s="79" t="b">
        <v>0</v>
      </c>
      <c r="AK157" s="79">
        <v>1</v>
      </c>
      <c r="AL157" s="85" t="s">
        <v>1166</v>
      </c>
      <c r="AM157" s="79" t="s">
        <v>1236</v>
      </c>
      <c r="AN157" s="79" t="b">
        <v>0</v>
      </c>
      <c r="AO157" s="85" t="s">
        <v>1108</v>
      </c>
      <c r="AP157" s="79" t="s">
        <v>176</v>
      </c>
      <c r="AQ157" s="79">
        <v>0</v>
      </c>
      <c r="AR157" s="79">
        <v>0</v>
      </c>
      <c r="AS157" s="79"/>
      <c r="AT157" s="79"/>
      <c r="AU157" s="79"/>
      <c r="AV157" s="79"/>
      <c r="AW157" s="79"/>
      <c r="AX157" s="79"/>
      <c r="AY157" s="79"/>
      <c r="AZ157" s="79"/>
      <c r="BA157">
        <v>6</v>
      </c>
      <c r="BB157" s="78" t="str">
        <f>REPLACE(INDEX(GroupVertices[Group],MATCH(Edges25[[#This Row],[Vertex 1]],GroupVertices[Vertex],0)),1,1,"")</f>
        <v>3</v>
      </c>
      <c r="BC157" s="78" t="str">
        <f>REPLACE(INDEX(GroupVertices[Group],MATCH(Edges25[[#This Row],[Vertex 2]],GroupVertices[Vertex],0)),1,1,"")</f>
        <v>7</v>
      </c>
      <c r="BD157" s="48"/>
      <c r="BE157" s="49"/>
      <c r="BF157" s="48"/>
      <c r="BG157" s="49"/>
      <c r="BH157" s="48"/>
      <c r="BI157" s="49"/>
      <c r="BJ157" s="48"/>
      <c r="BK157" s="49"/>
      <c r="BL157" s="48"/>
    </row>
    <row r="158" spans="1:64" ht="15">
      <c r="A158" s="64" t="s">
        <v>271</v>
      </c>
      <c r="B158" s="64" t="s">
        <v>332</v>
      </c>
      <c r="C158" s="65"/>
      <c r="D158" s="66"/>
      <c r="E158" s="67"/>
      <c r="F158" s="68"/>
      <c r="G158" s="65"/>
      <c r="H158" s="69"/>
      <c r="I158" s="70"/>
      <c r="J158" s="70"/>
      <c r="K158" s="34" t="s">
        <v>65</v>
      </c>
      <c r="L158" s="77">
        <v>385</v>
      </c>
      <c r="M158" s="77"/>
      <c r="N158" s="72"/>
      <c r="O158" s="79" t="s">
        <v>419</v>
      </c>
      <c r="P158" s="81">
        <v>43426.339907407404</v>
      </c>
      <c r="Q158" s="79" t="s">
        <v>553</v>
      </c>
      <c r="R158" s="82" t="s">
        <v>599</v>
      </c>
      <c r="S158" s="79" t="s">
        <v>604</v>
      </c>
      <c r="T158" s="79" t="s">
        <v>647</v>
      </c>
      <c r="U158" s="79"/>
      <c r="V158" s="82" t="s">
        <v>722</v>
      </c>
      <c r="W158" s="81">
        <v>43426.339907407404</v>
      </c>
      <c r="X158" s="82" t="s">
        <v>933</v>
      </c>
      <c r="Y158" s="79"/>
      <c r="Z158" s="79"/>
      <c r="AA158" s="85" t="s">
        <v>1109</v>
      </c>
      <c r="AB158" s="79"/>
      <c r="AC158" s="79" t="b">
        <v>0</v>
      </c>
      <c r="AD158" s="79">
        <v>17</v>
      </c>
      <c r="AE158" s="85" t="s">
        <v>1166</v>
      </c>
      <c r="AF158" s="79" t="b">
        <v>1</v>
      </c>
      <c r="AG158" s="79" t="s">
        <v>1224</v>
      </c>
      <c r="AH158" s="79"/>
      <c r="AI158" s="85" t="s">
        <v>1230</v>
      </c>
      <c r="AJ158" s="79" t="b">
        <v>0</v>
      </c>
      <c r="AK158" s="79">
        <v>9</v>
      </c>
      <c r="AL158" s="85" t="s">
        <v>1166</v>
      </c>
      <c r="AM158" s="79" t="s">
        <v>1238</v>
      </c>
      <c r="AN158" s="79" t="b">
        <v>0</v>
      </c>
      <c r="AO158" s="85" t="s">
        <v>1109</v>
      </c>
      <c r="AP158" s="79" t="s">
        <v>1247</v>
      </c>
      <c r="AQ158" s="79">
        <v>0</v>
      </c>
      <c r="AR158" s="79">
        <v>0</v>
      </c>
      <c r="AS158" s="79"/>
      <c r="AT158" s="79"/>
      <c r="AU158" s="79"/>
      <c r="AV158" s="79"/>
      <c r="AW158" s="79"/>
      <c r="AX158" s="79"/>
      <c r="AY158" s="79"/>
      <c r="AZ158" s="79"/>
      <c r="BA158">
        <v>3</v>
      </c>
      <c r="BB158" s="78" t="str">
        <f>REPLACE(INDEX(GroupVertices[Group],MATCH(Edges25[[#This Row],[Vertex 1]],GroupVertices[Vertex],0)),1,1,"")</f>
        <v>4</v>
      </c>
      <c r="BC158" s="78" t="str">
        <f>REPLACE(INDEX(GroupVertices[Group],MATCH(Edges25[[#This Row],[Vertex 2]],GroupVertices[Vertex],0)),1,1,"")</f>
        <v>4</v>
      </c>
      <c r="BD158" s="48">
        <v>0</v>
      </c>
      <c r="BE158" s="49">
        <v>0</v>
      </c>
      <c r="BF158" s="48">
        <v>0</v>
      </c>
      <c r="BG158" s="49">
        <v>0</v>
      </c>
      <c r="BH158" s="48">
        <v>0</v>
      </c>
      <c r="BI158" s="49">
        <v>0</v>
      </c>
      <c r="BJ158" s="48">
        <v>44</v>
      </c>
      <c r="BK158" s="49">
        <v>100</v>
      </c>
      <c r="BL158" s="48">
        <v>44</v>
      </c>
    </row>
    <row r="159" spans="1:64" ht="15">
      <c r="A159" s="64" t="s">
        <v>232</v>
      </c>
      <c r="B159" s="64" t="s">
        <v>332</v>
      </c>
      <c r="C159" s="65"/>
      <c r="D159" s="66"/>
      <c r="E159" s="67"/>
      <c r="F159" s="68"/>
      <c r="G159" s="65"/>
      <c r="H159" s="69"/>
      <c r="I159" s="70"/>
      <c r="J159" s="70"/>
      <c r="K159" s="34" t="s">
        <v>65</v>
      </c>
      <c r="L159" s="77">
        <v>429</v>
      </c>
      <c r="M159" s="77"/>
      <c r="N159" s="72"/>
      <c r="O159" s="79" t="s">
        <v>419</v>
      </c>
      <c r="P159" s="81">
        <v>43662.61659722222</v>
      </c>
      <c r="Q159" s="79" t="s">
        <v>554</v>
      </c>
      <c r="R159" s="79"/>
      <c r="S159" s="79"/>
      <c r="T159" s="79"/>
      <c r="U159" s="82" t="s">
        <v>665</v>
      </c>
      <c r="V159" s="82" t="s">
        <v>665</v>
      </c>
      <c r="W159" s="81">
        <v>43662.61659722222</v>
      </c>
      <c r="X159" s="82" t="s">
        <v>934</v>
      </c>
      <c r="Y159" s="79"/>
      <c r="Z159" s="79"/>
      <c r="AA159" s="85" t="s">
        <v>1110</v>
      </c>
      <c r="AB159" s="79"/>
      <c r="AC159" s="79" t="b">
        <v>0</v>
      </c>
      <c r="AD159" s="79">
        <v>30</v>
      </c>
      <c r="AE159" s="85" t="s">
        <v>1166</v>
      </c>
      <c r="AF159" s="79" t="b">
        <v>0</v>
      </c>
      <c r="AG159" s="79" t="s">
        <v>1216</v>
      </c>
      <c r="AH159" s="79"/>
      <c r="AI159" s="85" t="s">
        <v>1166</v>
      </c>
      <c r="AJ159" s="79" t="b">
        <v>0</v>
      </c>
      <c r="AK159" s="79">
        <v>3</v>
      </c>
      <c r="AL159" s="85" t="s">
        <v>1166</v>
      </c>
      <c r="AM159" s="79" t="s">
        <v>1236</v>
      </c>
      <c r="AN159" s="79" t="b">
        <v>0</v>
      </c>
      <c r="AO159" s="85" t="s">
        <v>1110</v>
      </c>
      <c r="AP159" s="79" t="s">
        <v>1247</v>
      </c>
      <c r="AQ159" s="79">
        <v>0</v>
      </c>
      <c r="AR159" s="79">
        <v>0</v>
      </c>
      <c r="AS159" s="79"/>
      <c r="AT159" s="79"/>
      <c r="AU159" s="79"/>
      <c r="AV159" s="79"/>
      <c r="AW159" s="79"/>
      <c r="AX159" s="79"/>
      <c r="AY159" s="79"/>
      <c r="AZ159" s="79"/>
      <c r="BA159">
        <v>3</v>
      </c>
      <c r="BB159" s="78" t="str">
        <f>REPLACE(INDEX(GroupVertices[Group],MATCH(Edges25[[#This Row],[Vertex 1]],GroupVertices[Vertex],0)),1,1,"")</f>
        <v>7</v>
      </c>
      <c r="BC159" s="78" t="str">
        <f>REPLACE(INDEX(GroupVertices[Group],MATCH(Edges25[[#This Row],[Vertex 2]],GroupVertices[Vertex],0)),1,1,"")</f>
        <v>4</v>
      </c>
      <c r="BD159" s="48">
        <v>2</v>
      </c>
      <c r="BE159" s="49">
        <v>4.878048780487805</v>
      </c>
      <c r="BF159" s="48">
        <v>0</v>
      </c>
      <c r="BG159" s="49">
        <v>0</v>
      </c>
      <c r="BH159" s="48">
        <v>0</v>
      </c>
      <c r="BI159" s="49">
        <v>0</v>
      </c>
      <c r="BJ159" s="48">
        <v>39</v>
      </c>
      <c r="BK159" s="49">
        <v>95.1219512195122</v>
      </c>
      <c r="BL159" s="48">
        <v>41</v>
      </c>
    </row>
    <row r="160" spans="1:64" ht="15">
      <c r="A160" s="64" t="s">
        <v>301</v>
      </c>
      <c r="B160" s="64" t="s">
        <v>332</v>
      </c>
      <c r="C160" s="65"/>
      <c r="D160" s="66"/>
      <c r="E160" s="67"/>
      <c r="F160" s="68"/>
      <c r="G160" s="65"/>
      <c r="H160" s="69"/>
      <c r="I160" s="70"/>
      <c r="J160" s="70"/>
      <c r="K160" s="34" t="s">
        <v>65</v>
      </c>
      <c r="L160" s="77">
        <v>444</v>
      </c>
      <c r="M160" s="77"/>
      <c r="N160" s="72"/>
      <c r="O160" s="79" t="s">
        <v>419</v>
      </c>
      <c r="P160" s="81">
        <v>43736.47424768518</v>
      </c>
      <c r="Q160" s="79" t="s">
        <v>555</v>
      </c>
      <c r="R160" s="79"/>
      <c r="S160" s="79"/>
      <c r="T160" s="79" t="s">
        <v>623</v>
      </c>
      <c r="U160" s="82" t="s">
        <v>666</v>
      </c>
      <c r="V160" s="82" t="s">
        <v>666</v>
      </c>
      <c r="W160" s="81">
        <v>43736.47424768518</v>
      </c>
      <c r="X160" s="82" t="s">
        <v>935</v>
      </c>
      <c r="Y160" s="79"/>
      <c r="Z160" s="79"/>
      <c r="AA160" s="85" t="s">
        <v>1111</v>
      </c>
      <c r="AB160" s="79"/>
      <c r="AC160" s="79" t="b">
        <v>0</v>
      </c>
      <c r="AD160" s="79">
        <v>2</v>
      </c>
      <c r="AE160" s="85" t="s">
        <v>1166</v>
      </c>
      <c r="AF160" s="79" t="b">
        <v>0</v>
      </c>
      <c r="AG160" s="79" t="s">
        <v>1216</v>
      </c>
      <c r="AH160" s="79"/>
      <c r="AI160" s="85" t="s">
        <v>1166</v>
      </c>
      <c r="AJ160" s="79" t="b">
        <v>0</v>
      </c>
      <c r="AK160" s="79">
        <v>1</v>
      </c>
      <c r="AL160" s="85" t="s">
        <v>1166</v>
      </c>
      <c r="AM160" s="79" t="s">
        <v>1232</v>
      </c>
      <c r="AN160" s="79" t="b">
        <v>0</v>
      </c>
      <c r="AO160" s="85" t="s">
        <v>1111</v>
      </c>
      <c r="AP160" s="79" t="s">
        <v>176</v>
      </c>
      <c r="AQ160" s="79">
        <v>0</v>
      </c>
      <c r="AR160" s="79">
        <v>0</v>
      </c>
      <c r="AS160" s="79"/>
      <c r="AT160" s="79"/>
      <c r="AU160" s="79"/>
      <c r="AV160" s="79"/>
      <c r="AW160" s="79"/>
      <c r="AX160" s="79"/>
      <c r="AY160" s="79"/>
      <c r="AZ160" s="79"/>
      <c r="BA160">
        <v>5</v>
      </c>
      <c r="BB160" s="78" t="str">
        <f>REPLACE(INDEX(GroupVertices[Group],MATCH(Edges25[[#This Row],[Vertex 1]],GroupVertices[Vertex],0)),1,1,"")</f>
        <v>6</v>
      </c>
      <c r="BC160" s="78" t="str">
        <f>REPLACE(INDEX(GroupVertices[Group],MATCH(Edges25[[#This Row],[Vertex 2]],GroupVertices[Vertex],0)),1,1,"")</f>
        <v>4</v>
      </c>
      <c r="BD160" s="48">
        <v>0</v>
      </c>
      <c r="BE160" s="49">
        <v>0</v>
      </c>
      <c r="BF160" s="48">
        <v>1</v>
      </c>
      <c r="BG160" s="49">
        <v>6.25</v>
      </c>
      <c r="BH160" s="48">
        <v>0</v>
      </c>
      <c r="BI160" s="49">
        <v>0</v>
      </c>
      <c r="BJ160" s="48">
        <v>15</v>
      </c>
      <c r="BK160" s="49">
        <v>93.75</v>
      </c>
      <c r="BL160" s="48">
        <v>16</v>
      </c>
    </row>
    <row r="161" spans="1:64" ht="15">
      <c r="A161" s="64" t="s">
        <v>319</v>
      </c>
      <c r="B161" s="64" t="s">
        <v>412</v>
      </c>
      <c r="C161" s="65"/>
      <c r="D161" s="66"/>
      <c r="E161" s="67"/>
      <c r="F161" s="68"/>
      <c r="G161" s="65"/>
      <c r="H161" s="69"/>
      <c r="I161" s="70"/>
      <c r="J161" s="70"/>
      <c r="K161" s="34" t="s">
        <v>65</v>
      </c>
      <c r="L161" s="77">
        <v>507</v>
      </c>
      <c r="M161" s="77"/>
      <c r="N161" s="72"/>
      <c r="O161" s="79" t="s">
        <v>420</v>
      </c>
      <c r="P161" s="81">
        <v>43746.21008101852</v>
      </c>
      <c r="Q161" s="79" t="s">
        <v>556</v>
      </c>
      <c r="R161" s="79"/>
      <c r="S161" s="79"/>
      <c r="T161" s="79"/>
      <c r="U161" s="79"/>
      <c r="V161" s="82" t="s">
        <v>766</v>
      </c>
      <c r="W161" s="81">
        <v>43746.21008101852</v>
      </c>
      <c r="X161" s="82" t="s">
        <v>936</v>
      </c>
      <c r="Y161" s="79"/>
      <c r="Z161" s="79"/>
      <c r="AA161" s="85" t="s">
        <v>1112</v>
      </c>
      <c r="AB161" s="85" t="s">
        <v>1161</v>
      </c>
      <c r="AC161" s="79" t="b">
        <v>0</v>
      </c>
      <c r="AD161" s="79">
        <v>0</v>
      </c>
      <c r="AE161" s="85" t="s">
        <v>1209</v>
      </c>
      <c r="AF161" s="79" t="b">
        <v>0</v>
      </c>
      <c r="AG161" s="79" t="s">
        <v>1219</v>
      </c>
      <c r="AH161" s="79"/>
      <c r="AI161" s="85" t="s">
        <v>1166</v>
      </c>
      <c r="AJ161" s="79" t="b">
        <v>0</v>
      </c>
      <c r="AK161" s="79">
        <v>0</v>
      </c>
      <c r="AL161" s="85" t="s">
        <v>1166</v>
      </c>
      <c r="AM161" s="79" t="s">
        <v>1233</v>
      </c>
      <c r="AN161" s="79" t="b">
        <v>0</v>
      </c>
      <c r="AO161" s="85" t="s">
        <v>1161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24</v>
      </c>
      <c r="BC161" s="78" t="str">
        <f>REPLACE(INDEX(GroupVertices[Group],MATCH(Edges25[[#This Row],[Vertex 2]],GroupVertices[Vertex],0)),1,1,"")</f>
        <v>24</v>
      </c>
      <c r="BD161" s="48">
        <v>0</v>
      </c>
      <c r="BE161" s="49">
        <v>0</v>
      </c>
      <c r="BF161" s="48">
        <v>0</v>
      </c>
      <c r="BG161" s="49">
        <v>0</v>
      </c>
      <c r="BH161" s="48">
        <v>0</v>
      </c>
      <c r="BI161" s="49">
        <v>0</v>
      </c>
      <c r="BJ161" s="48">
        <v>8</v>
      </c>
      <c r="BK161" s="49">
        <v>100</v>
      </c>
      <c r="BL161" s="48">
        <v>8</v>
      </c>
    </row>
    <row r="162" spans="1:64" ht="15">
      <c r="A162" s="64" t="s">
        <v>320</v>
      </c>
      <c r="B162" s="64" t="s">
        <v>281</v>
      </c>
      <c r="C162" s="65"/>
      <c r="D162" s="66"/>
      <c r="E162" s="67"/>
      <c r="F162" s="68"/>
      <c r="G162" s="65"/>
      <c r="H162" s="69"/>
      <c r="I162" s="70"/>
      <c r="J162" s="70"/>
      <c r="K162" s="34" t="s">
        <v>66</v>
      </c>
      <c r="L162" s="77">
        <v>509</v>
      </c>
      <c r="M162" s="77"/>
      <c r="N162" s="72"/>
      <c r="O162" s="79" t="s">
        <v>419</v>
      </c>
      <c r="P162" s="81">
        <v>43746.33814814815</v>
      </c>
      <c r="Q162" s="79" t="s">
        <v>500</v>
      </c>
      <c r="R162" s="79"/>
      <c r="S162" s="79"/>
      <c r="T162" s="79"/>
      <c r="U162" s="79"/>
      <c r="V162" s="82" t="s">
        <v>767</v>
      </c>
      <c r="W162" s="81">
        <v>43746.33814814815</v>
      </c>
      <c r="X162" s="82" t="s">
        <v>937</v>
      </c>
      <c r="Y162" s="79"/>
      <c r="Z162" s="79"/>
      <c r="AA162" s="85" t="s">
        <v>1113</v>
      </c>
      <c r="AB162" s="79"/>
      <c r="AC162" s="79" t="b">
        <v>0</v>
      </c>
      <c r="AD162" s="79">
        <v>0</v>
      </c>
      <c r="AE162" s="85" t="s">
        <v>1166</v>
      </c>
      <c r="AF162" s="79" t="b">
        <v>0</v>
      </c>
      <c r="AG162" s="79" t="s">
        <v>1216</v>
      </c>
      <c r="AH162" s="79"/>
      <c r="AI162" s="85" t="s">
        <v>1166</v>
      </c>
      <c r="AJ162" s="79" t="b">
        <v>0</v>
      </c>
      <c r="AK162" s="79">
        <v>2</v>
      </c>
      <c r="AL162" s="85" t="s">
        <v>1037</v>
      </c>
      <c r="AM162" s="79" t="s">
        <v>1232</v>
      </c>
      <c r="AN162" s="79" t="b">
        <v>0</v>
      </c>
      <c r="AO162" s="85" t="s">
        <v>1037</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8</v>
      </c>
      <c r="BC162" s="78" t="str">
        <f>REPLACE(INDEX(GroupVertices[Group],MATCH(Edges25[[#This Row],[Vertex 2]],GroupVertices[Vertex],0)),1,1,"")</f>
        <v>8</v>
      </c>
      <c r="BD162" s="48">
        <v>0</v>
      </c>
      <c r="BE162" s="49">
        <v>0</v>
      </c>
      <c r="BF162" s="48">
        <v>0</v>
      </c>
      <c r="BG162" s="49">
        <v>0</v>
      </c>
      <c r="BH162" s="48">
        <v>0</v>
      </c>
      <c r="BI162" s="49">
        <v>0</v>
      </c>
      <c r="BJ162" s="48">
        <v>22</v>
      </c>
      <c r="BK162" s="49">
        <v>100</v>
      </c>
      <c r="BL162" s="48">
        <v>22</v>
      </c>
    </row>
    <row r="163" spans="1:64" ht="15">
      <c r="A163" s="64" t="s">
        <v>321</v>
      </c>
      <c r="B163" s="64" t="s">
        <v>324</v>
      </c>
      <c r="C163" s="65"/>
      <c r="D163" s="66"/>
      <c r="E163" s="67"/>
      <c r="F163" s="68"/>
      <c r="G163" s="65"/>
      <c r="H163" s="69"/>
      <c r="I163" s="70"/>
      <c r="J163" s="70"/>
      <c r="K163" s="34" t="s">
        <v>65</v>
      </c>
      <c r="L163" s="77">
        <v>510</v>
      </c>
      <c r="M163" s="77"/>
      <c r="N163" s="72"/>
      <c r="O163" s="79" t="s">
        <v>419</v>
      </c>
      <c r="P163" s="81">
        <v>43746.623125</v>
      </c>
      <c r="Q163" s="79" t="s">
        <v>557</v>
      </c>
      <c r="R163" s="79"/>
      <c r="S163" s="79"/>
      <c r="T163" s="79"/>
      <c r="U163" s="79"/>
      <c r="V163" s="82" t="s">
        <v>768</v>
      </c>
      <c r="W163" s="81">
        <v>43746.623125</v>
      </c>
      <c r="X163" s="82" t="s">
        <v>938</v>
      </c>
      <c r="Y163" s="79"/>
      <c r="Z163" s="79"/>
      <c r="AA163" s="85" t="s">
        <v>1114</v>
      </c>
      <c r="AB163" s="79"/>
      <c r="AC163" s="79" t="b">
        <v>0</v>
      </c>
      <c r="AD163" s="79">
        <v>0</v>
      </c>
      <c r="AE163" s="85" t="s">
        <v>1166</v>
      </c>
      <c r="AF163" s="79" t="b">
        <v>0</v>
      </c>
      <c r="AG163" s="79" t="s">
        <v>1216</v>
      </c>
      <c r="AH163" s="79"/>
      <c r="AI163" s="85" t="s">
        <v>1166</v>
      </c>
      <c r="AJ163" s="79" t="b">
        <v>0</v>
      </c>
      <c r="AK163" s="79">
        <v>2</v>
      </c>
      <c r="AL163" s="85" t="s">
        <v>1120</v>
      </c>
      <c r="AM163" s="79" t="s">
        <v>1232</v>
      </c>
      <c r="AN163" s="79" t="b">
        <v>0</v>
      </c>
      <c r="AO163" s="85" t="s">
        <v>1120</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15</v>
      </c>
      <c r="BC163" s="78" t="str">
        <f>REPLACE(INDEX(GroupVertices[Group],MATCH(Edges25[[#This Row],[Vertex 2]],GroupVertices[Vertex],0)),1,1,"")</f>
        <v>15</v>
      </c>
      <c r="BD163" s="48">
        <v>1</v>
      </c>
      <c r="BE163" s="49">
        <v>3.7037037037037037</v>
      </c>
      <c r="BF163" s="48">
        <v>0</v>
      </c>
      <c r="BG163" s="49">
        <v>0</v>
      </c>
      <c r="BH163" s="48">
        <v>0</v>
      </c>
      <c r="BI163" s="49">
        <v>0</v>
      </c>
      <c r="BJ163" s="48">
        <v>26</v>
      </c>
      <c r="BK163" s="49">
        <v>96.29629629629629</v>
      </c>
      <c r="BL163" s="48">
        <v>27</v>
      </c>
    </row>
    <row r="164" spans="1:64" ht="15">
      <c r="A164" s="64" t="s">
        <v>322</v>
      </c>
      <c r="B164" s="64" t="s">
        <v>392</v>
      </c>
      <c r="C164" s="65"/>
      <c r="D164" s="66"/>
      <c r="E164" s="67"/>
      <c r="F164" s="68"/>
      <c r="G164" s="65"/>
      <c r="H164" s="69"/>
      <c r="I164" s="70"/>
      <c r="J164" s="70"/>
      <c r="K164" s="34" t="s">
        <v>65</v>
      </c>
      <c r="L164" s="77">
        <v>511</v>
      </c>
      <c r="M164" s="77"/>
      <c r="N164" s="72"/>
      <c r="O164" s="79" t="s">
        <v>419</v>
      </c>
      <c r="P164" s="81">
        <v>43745.55679398148</v>
      </c>
      <c r="Q164" s="79" t="s">
        <v>558</v>
      </c>
      <c r="R164" s="82" t="s">
        <v>600</v>
      </c>
      <c r="S164" s="79" t="s">
        <v>618</v>
      </c>
      <c r="T164" s="79"/>
      <c r="U164" s="82" t="s">
        <v>667</v>
      </c>
      <c r="V164" s="82" t="s">
        <v>667</v>
      </c>
      <c r="W164" s="81">
        <v>43745.55679398148</v>
      </c>
      <c r="X164" s="82" t="s">
        <v>939</v>
      </c>
      <c r="Y164" s="79"/>
      <c r="Z164" s="79"/>
      <c r="AA164" s="85" t="s">
        <v>1115</v>
      </c>
      <c r="AB164" s="79"/>
      <c r="AC164" s="79" t="b">
        <v>0</v>
      </c>
      <c r="AD164" s="79">
        <v>0</v>
      </c>
      <c r="AE164" s="85" t="s">
        <v>1166</v>
      </c>
      <c r="AF164" s="79" t="b">
        <v>0</v>
      </c>
      <c r="AG164" s="79" t="s">
        <v>1216</v>
      </c>
      <c r="AH164" s="79"/>
      <c r="AI164" s="85" t="s">
        <v>1166</v>
      </c>
      <c r="AJ164" s="79" t="b">
        <v>0</v>
      </c>
      <c r="AK164" s="79">
        <v>1</v>
      </c>
      <c r="AL164" s="85" t="s">
        <v>1166</v>
      </c>
      <c r="AM164" s="79" t="s">
        <v>1232</v>
      </c>
      <c r="AN164" s="79" t="b">
        <v>0</v>
      </c>
      <c r="AO164" s="85" t="s">
        <v>1115</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v>0</v>
      </c>
      <c r="BE164" s="49">
        <v>0</v>
      </c>
      <c r="BF164" s="48">
        <v>0</v>
      </c>
      <c r="BG164" s="49">
        <v>0</v>
      </c>
      <c r="BH164" s="48">
        <v>0</v>
      </c>
      <c r="BI164" s="49">
        <v>0</v>
      </c>
      <c r="BJ164" s="48">
        <v>27</v>
      </c>
      <c r="BK164" s="49">
        <v>100</v>
      </c>
      <c r="BL164" s="48">
        <v>27</v>
      </c>
    </row>
    <row r="165" spans="1:64" ht="15">
      <c r="A165" s="64" t="s">
        <v>323</v>
      </c>
      <c r="B165" s="64" t="s">
        <v>332</v>
      </c>
      <c r="C165" s="65"/>
      <c r="D165" s="66"/>
      <c r="E165" s="67"/>
      <c r="F165" s="68"/>
      <c r="G165" s="65"/>
      <c r="H165" s="69"/>
      <c r="I165" s="70"/>
      <c r="J165" s="70"/>
      <c r="K165" s="34" t="s">
        <v>65</v>
      </c>
      <c r="L165" s="77">
        <v>512</v>
      </c>
      <c r="M165" s="77"/>
      <c r="N165" s="72"/>
      <c r="O165" s="79" t="s">
        <v>419</v>
      </c>
      <c r="P165" s="81">
        <v>43744.754224537035</v>
      </c>
      <c r="Q165" s="79" t="s">
        <v>559</v>
      </c>
      <c r="R165" s="79"/>
      <c r="S165" s="79"/>
      <c r="T165" s="79"/>
      <c r="U165" s="79"/>
      <c r="V165" s="82" t="s">
        <v>769</v>
      </c>
      <c r="W165" s="81">
        <v>43744.754224537035</v>
      </c>
      <c r="X165" s="82" t="s">
        <v>940</v>
      </c>
      <c r="Y165" s="79"/>
      <c r="Z165" s="79"/>
      <c r="AA165" s="85" t="s">
        <v>1116</v>
      </c>
      <c r="AB165" s="85" t="s">
        <v>1117</v>
      </c>
      <c r="AC165" s="79" t="b">
        <v>0</v>
      </c>
      <c r="AD165" s="79">
        <v>0</v>
      </c>
      <c r="AE165" s="85" t="s">
        <v>1202</v>
      </c>
      <c r="AF165" s="79" t="b">
        <v>0</v>
      </c>
      <c r="AG165" s="79" t="s">
        <v>1216</v>
      </c>
      <c r="AH165" s="79"/>
      <c r="AI165" s="85" t="s">
        <v>1166</v>
      </c>
      <c r="AJ165" s="79" t="b">
        <v>0</v>
      </c>
      <c r="AK165" s="79">
        <v>0</v>
      </c>
      <c r="AL165" s="85" t="s">
        <v>1166</v>
      </c>
      <c r="AM165" s="79" t="s">
        <v>1232</v>
      </c>
      <c r="AN165" s="79" t="b">
        <v>0</v>
      </c>
      <c r="AO165" s="85" t="s">
        <v>1117</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4</v>
      </c>
      <c r="BD165" s="48"/>
      <c r="BE165" s="49"/>
      <c r="BF165" s="48"/>
      <c r="BG165" s="49"/>
      <c r="BH165" s="48"/>
      <c r="BI165" s="49"/>
      <c r="BJ165" s="48"/>
      <c r="BK165" s="49"/>
      <c r="BL165" s="48"/>
    </row>
    <row r="166" spans="1:64" ht="15">
      <c r="A166" s="64" t="s">
        <v>322</v>
      </c>
      <c r="B166" s="64" t="s">
        <v>332</v>
      </c>
      <c r="C166" s="65"/>
      <c r="D166" s="66"/>
      <c r="E166" s="67"/>
      <c r="F166" s="68"/>
      <c r="G166" s="65"/>
      <c r="H166" s="69"/>
      <c r="I166" s="70"/>
      <c r="J166" s="70"/>
      <c r="K166" s="34" t="s">
        <v>65</v>
      </c>
      <c r="L166" s="77">
        <v>513</v>
      </c>
      <c r="M166" s="77"/>
      <c r="N166" s="72"/>
      <c r="O166" s="79" t="s">
        <v>419</v>
      </c>
      <c r="P166" s="81">
        <v>43744.75009259259</v>
      </c>
      <c r="Q166" s="79" t="s">
        <v>560</v>
      </c>
      <c r="R166" s="82" t="s">
        <v>600</v>
      </c>
      <c r="S166" s="79" t="s">
        <v>618</v>
      </c>
      <c r="T166" s="79"/>
      <c r="U166" s="82" t="s">
        <v>668</v>
      </c>
      <c r="V166" s="82" t="s">
        <v>668</v>
      </c>
      <c r="W166" s="81">
        <v>43744.75009259259</v>
      </c>
      <c r="X166" s="82" t="s">
        <v>941</v>
      </c>
      <c r="Y166" s="79"/>
      <c r="Z166" s="79"/>
      <c r="AA166" s="85" t="s">
        <v>1117</v>
      </c>
      <c r="AB166" s="79"/>
      <c r="AC166" s="79" t="b">
        <v>0</v>
      </c>
      <c r="AD166" s="79">
        <v>47</v>
      </c>
      <c r="AE166" s="85" t="s">
        <v>1166</v>
      </c>
      <c r="AF166" s="79" t="b">
        <v>0</v>
      </c>
      <c r="AG166" s="79" t="s">
        <v>1216</v>
      </c>
      <c r="AH166" s="79"/>
      <c r="AI166" s="85" t="s">
        <v>1166</v>
      </c>
      <c r="AJ166" s="79" t="b">
        <v>0</v>
      </c>
      <c r="AK166" s="79">
        <v>6</v>
      </c>
      <c r="AL166" s="85" t="s">
        <v>1166</v>
      </c>
      <c r="AM166" s="79" t="s">
        <v>1232</v>
      </c>
      <c r="AN166" s="79" t="b">
        <v>0</v>
      </c>
      <c r="AO166" s="85" t="s">
        <v>1117</v>
      </c>
      <c r="AP166" s="79" t="s">
        <v>176</v>
      </c>
      <c r="AQ166" s="79">
        <v>0</v>
      </c>
      <c r="AR166" s="79">
        <v>0</v>
      </c>
      <c r="AS166" s="79"/>
      <c r="AT166" s="79"/>
      <c r="AU166" s="79"/>
      <c r="AV166" s="79"/>
      <c r="AW166" s="79"/>
      <c r="AX166" s="79"/>
      <c r="AY166" s="79"/>
      <c r="AZ166" s="79"/>
      <c r="BA166">
        <v>3</v>
      </c>
      <c r="BB166" s="78" t="str">
        <f>REPLACE(INDEX(GroupVertices[Group],MATCH(Edges25[[#This Row],[Vertex 1]],GroupVertices[Vertex],0)),1,1,"")</f>
        <v>2</v>
      </c>
      <c r="BC166" s="78" t="str">
        <f>REPLACE(INDEX(GroupVertices[Group],MATCH(Edges25[[#This Row],[Vertex 2]],GroupVertices[Vertex],0)),1,1,"")</f>
        <v>4</v>
      </c>
      <c r="BD166" s="48"/>
      <c r="BE166" s="49"/>
      <c r="BF166" s="48"/>
      <c r="BG166" s="49"/>
      <c r="BH166" s="48"/>
      <c r="BI166" s="49"/>
      <c r="BJ166" s="48"/>
      <c r="BK166" s="49"/>
      <c r="BL166" s="48"/>
    </row>
    <row r="167" spans="1:64" ht="15">
      <c r="A167" s="64" t="s">
        <v>322</v>
      </c>
      <c r="B167" s="64" t="s">
        <v>332</v>
      </c>
      <c r="C167" s="65"/>
      <c r="D167" s="66"/>
      <c r="E167" s="67"/>
      <c r="F167" s="68"/>
      <c r="G167" s="65"/>
      <c r="H167" s="69"/>
      <c r="I167" s="70"/>
      <c r="J167" s="70"/>
      <c r="K167" s="34" t="s">
        <v>65</v>
      </c>
      <c r="L167" s="77">
        <v>515</v>
      </c>
      <c r="M167" s="77"/>
      <c r="N167" s="72"/>
      <c r="O167" s="79" t="s">
        <v>419</v>
      </c>
      <c r="P167" s="81">
        <v>43746.69452546296</v>
      </c>
      <c r="Q167" s="79" t="s">
        <v>561</v>
      </c>
      <c r="R167" s="82" t="s">
        <v>600</v>
      </c>
      <c r="S167" s="79" t="s">
        <v>618</v>
      </c>
      <c r="T167" s="79"/>
      <c r="U167" s="82" t="s">
        <v>669</v>
      </c>
      <c r="V167" s="82" t="s">
        <v>669</v>
      </c>
      <c r="W167" s="81">
        <v>43746.69452546296</v>
      </c>
      <c r="X167" s="82" t="s">
        <v>942</v>
      </c>
      <c r="Y167" s="79"/>
      <c r="Z167" s="79"/>
      <c r="AA167" s="85" t="s">
        <v>1118</v>
      </c>
      <c r="AB167" s="79"/>
      <c r="AC167" s="79" t="b">
        <v>0</v>
      </c>
      <c r="AD167" s="79">
        <v>0</v>
      </c>
      <c r="AE167" s="85" t="s">
        <v>1166</v>
      </c>
      <c r="AF167" s="79" t="b">
        <v>0</v>
      </c>
      <c r="AG167" s="79" t="s">
        <v>1216</v>
      </c>
      <c r="AH167" s="79"/>
      <c r="AI167" s="85" t="s">
        <v>1166</v>
      </c>
      <c r="AJ167" s="79" t="b">
        <v>0</v>
      </c>
      <c r="AK167" s="79">
        <v>0</v>
      </c>
      <c r="AL167" s="85" t="s">
        <v>1166</v>
      </c>
      <c r="AM167" s="79" t="s">
        <v>1232</v>
      </c>
      <c r="AN167" s="79" t="b">
        <v>0</v>
      </c>
      <c r="AO167" s="85" t="s">
        <v>1118</v>
      </c>
      <c r="AP167" s="79" t="s">
        <v>176</v>
      </c>
      <c r="AQ167" s="79">
        <v>0</v>
      </c>
      <c r="AR167" s="79">
        <v>0</v>
      </c>
      <c r="AS167" s="79"/>
      <c r="AT167" s="79"/>
      <c r="AU167" s="79"/>
      <c r="AV167" s="79"/>
      <c r="AW167" s="79"/>
      <c r="AX167" s="79"/>
      <c r="AY167" s="79"/>
      <c r="AZ167" s="79"/>
      <c r="BA167">
        <v>3</v>
      </c>
      <c r="BB167" s="78" t="str">
        <f>REPLACE(INDEX(GroupVertices[Group],MATCH(Edges25[[#This Row],[Vertex 1]],GroupVertices[Vertex],0)),1,1,"")</f>
        <v>2</v>
      </c>
      <c r="BC167" s="78" t="str">
        <f>REPLACE(INDEX(GroupVertices[Group],MATCH(Edges25[[#This Row],[Vertex 2]],GroupVertices[Vertex],0)),1,1,"")</f>
        <v>4</v>
      </c>
      <c r="BD167" s="48"/>
      <c r="BE167" s="49"/>
      <c r="BF167" s="48"/>
      <c r="BG167" s="49"/>
      <c r="BH167" s="48"/>
      <c r="BI167" s="49"/>
      <c r="BJ167" s="48"/>
      <c r="BK167" s="49"/>
      <c r="BL167" s="48"/>
    </row>
    <row r="168" spans="1:64" ht="15">
      <c r="A168" s="64" t="s">
        <v>323</v>
      </c>
      <c r="B168" s="64" t="s">
        <v>383</v>
      </c>
      <c r="C168" s="65"/>
      <c r="D168" s="66"/>
      <c r="E168" s="67"/>
      <c r="F168" s="68"/>
      <c r="G168" s="65"/>
      <c r="H168" s="69"/>
      <c r="I168" s="70"/>
      <c r="J168" s="70"/>
      <c r="K168" s="34" t="s">
        <v>65</v>
      </c>
      <c r="L168" s="77">
        <v>520</v>
      </c>
      <c r="M168" s="77"/>
      <c r="N168" s="72"/>
      <c r="O168" s="79" t="s">
        <v>419</v>
      </c>
      <c r="P168" s="81">
        <v>43744.75402777778</v>
      </c>
      <c r="Q168" s="79" t="s">
        <v>512</v>
      </c>
      <c r="R168" s="79"/>
      <c r="S168" s="79"/>
      <c r="T168" s="79"/>
      <c r="U168" s="79"/>
      <c r="V168" s="82" t="s">
        <v>769</v>
      </c>
      <c r="W168" s="81">
        <v>43744.75402777778</v>
      </c>
      <c r="X168" s="82" t="s">
        <v>943</v>
      </c>
      <c r="Y168" s="79"/>
      <c r="Z168" s="79"/>
      <c r="AA168" s="85" t="s">
        <v>1119</v>
      </c>
      <c r="AB168" s="79"/>
      <c r="AC168" s="79" t="b">
        <v>0</v>
      </c>
      <c r="AD168" s="79">
        <v>0</v>
      </c>
      <c r="AE168" s="85" t="s">
        <v>1166</v>
      </c>
      <c r="AF168" s="79" t="b">
        <v>0</v>
      </c>
      <c r="AG168" s="79" t="s">
        <v>1216</v>
      </c>
      <c r="AH168" s="79"/>
      <c r="AI168" s="85" t="s">
        <v>1166</v>
      </c>
      <c r="AJ168" s="79" t="b">
        <v>0</v>
      </c>
      <c r="AK168" s="79">
        <v>6</v>
      </c>
      <c r="AL168" s="85" t="s">
        <v>1117</v>
      </c>
      <c r="AM168" s="79" t="s">
        <v>1232</v>
      </c>
      <c r="AN168" s="79" t="b">
        <v>0</v>
      </c>
      <c r="AO168" s="85" t="s">
        <v>1117</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2</v>
      </c>
      <c r="BC168" s="78" t="str">
        <f>REPLACE(INDEX(GroupVertices[Group],MATCH(Edges25[[#This Row],[Vertex 2]],GroupVertices[Vertex],0)),1,1,"")</f>
        <v>2</v>
      </c>
      <c r="BD168" s="48"/>
      <c r="BE168" s="49"/>
      <c r="BF168" s="48"/>
      <c r="BG168" s="49"/>
      <c r="BH168" s="48"/>
      <c r="BI168" s="49"/>
      <c r="BJ168" s="48"/>
      <c r="BK168" s="49"/>
      <c r="BL168" s="48"/>
    </row>
    <row r="169" spans="1:64" ht="15">
      <c r="A169" s="64" t="s">
        <v>324</v>
      </c>
      <c r="B169" s="64" t="s">
        <v>324</v>
      </c>
      <c r="C169" s="65"/>
      <c r="D169" s="66"/>
      <c r="E169" s="67"/>
      <c r="F169" s="68"/>
      <c r="G169" s="65"/>
      <c r="H169" s="69"/>
      <c r="I169" s="70"/>
      <c r="J169" s="70"/>
      <c r="K169" s="34" t="s">
        <v>65</v>
      </c>
      <c r="L169" s="77">
        <v>528</v>
      </c>
      <c r="M169" s="77"/>
      <c r="N169" s="72"/>
      <c r="O169" s="79" t="s">
        <v>176</v>
      </c>
      <c r="P169" s="81">
        <v>43746.621400462966</v>
      </c>
      <c r="Q169" s="79" t="s">
        <v>562</v>
      </c>
      <c r="R169" s="79"/>
      <c r="S169" s="79"/>
      <c r="T169" s="79"/>
      <c r="U169" s="79"/>
      <c r="V169" s="82" t="s">
        <v>770</v>
      </c>
      <c r="W169" s="81">
        <v>43746.621400462966</v>
      </c>
      <c r="X169" s="82" t="s">
        <v>944</v>
      </c>
      <c r="Y169" s="79"/>
      <c r="Z169" s="79"/>
      <c r="AA169" s="85" t="s">
        <v>1120</v>
      </c>
      <c r="AB169" s="79"/>
      <c r="AC169" s="79" t="b">
        <v>0</v>
      </c>
      <c r="AD169" s="79">
        <v>6</v>
      </c>
      <c r="AE169" s="85" t="s">
        <v>1166</v>
      </c>
      <c r="AF169" s="79" t="b">
        <v>0</v>
      </c>
      <c r="AG169" s="79" t="s">
        <v>1216</v>
      </c>
      <c r="AH169" s="79"/>
      <c r="AI169" s="85" t="s">
        <v>1166</v>
      </c>
      <c r="AJ169" s="79" t="b">
        <v>0</v>
      </c>
      <c r="AK169" s="79">
        <v>2</v>
      </c>
      <c r="AL169" s="85" t="s">
        <v>1166</v>
      </c>
      <c r="AM169" s="79" t="s">
        <v>1238</v>
      </c>
      <c r="AN169" s="79" t="b">
        <v>0</v>
      </c>
      <c r="AO169" s="85" t="s">
        <v>1120</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15</v>
      </c>
      <c r="BC169" s="78" t="str">
        <f>REPLACE(INDEX(GroupVertices[Group],MATCH(Edges25[[#This Row],[Vertex 2]],GroupVertices[Vertex],0)),1,1,"")</f>
        <v>15</v>
      </c>
      <c r="BD169" s="48">
        <v>1</v>
      </c>
      <c r="BE169" s="49">
        <v>2.5641025641025643</v>
      </c>
      <c r="BF169" s="48">
        <v>1</v>
      </c>
      <c r="BG169" s="49">
        <v>2.5641025641025643</v>
      </c>
      <c r="BH169" s="48">
        <v>0</v>
      </c>
      <c r="BI169" s="49">
        <v>0</v>
      </c>
      <c r="BJ169" s="48">
        <v>37</v>
      </c>
      <c r="BK169" s="49">
        <v>94.87179487179488</v>
      </c>
      <c r="BL169" s="48">
        <v>39</v>
      </c>
    </row>
    <row r="170" spans="1:64" ht="15">
      <c r="A170" s="64" t="s">
        <v>325</v>
      </c>
      <c r="B170" s="64" t="s">
        <v>324</v>
      </c>
      <c r="C170" s="65"/>
      <c r="D170" s="66"/>
      <c r="E170" s="67"/>
      <c r="F170" s="68"/>
      <c r="G170" s="65"/>
      <c r="H170" s="69"/>
      <c r="I170" s="70"/>
      <c r="J170" s="70"/>
      <c r="K170" s="34" t="s">
        <v>65</v>
      </c>
      <c r="L170" s="77">
        <v>529</v>
      </c>
      <c r="M170" s="77"/>
      <c r="N170" s="72"/>
      <c r="O170" s="79" t="s">
        <v>419</v>
      </c>
      <c r="P170" s="81">
        <v>43746.69844907407</v>
      </c>
      <c r="Q170" s="79" t="s">
        <v>557</v>
      </c>
      <c r="R170" s="79"/>
      <c r="S170" s="79"/>
      <c r="T170" s="79"/>
      <c r="U170" s="79"/>
      <c r="V170" s="82" t="s">
        <v>771</v>
      </c>
      <c r="W170" s="81">
        <v>43746.69844907407</v>
      </c>
      <c r="X170" s="82" t="s">
        <v>945</v>
      </c>
      <c r="Y170" s="79"/>
      <c r="Z170" s="79"/>
      <c r="AA170" s="85" t="s">
        <v>1121</v>
      </c>
      <c r="AB170" s="79"/>
      <c r="AC170" s="79" t="b">
        <v>0</v>
      </c>
      <c r="AD170" s="79">
        <v>0</v>
      </c>
      <c r="AE170" s="85" t="s">
        <v>1166</v>
      </c>
      <c r="AF170" s="79" t="b">
        <v>0</v>
      </c>
      <c r="AG170" s="79" t="s">
        <v>1216</v>
      </c>
      <c r="AH170" s="79"/>
      <c r="AI170" s="85" t="s">
        <v>1166</v>
      </c>
      <c r="AJ170" s="79" t="b">
        <v>0</v>
      </c>
      <c r="AK170" s="79">
        <v>2</v>
      </c>
      <c r="AL170" s="85" t="s">
        <v>1120</v>
      </c>
      <c r="AM170" s="79" t="s">
        <v>1234</v>
      </c>
      <c r="AN170" s="79" t="b">
        <v>0</v>
      </c>
      <c r="AO170" s="85" t="s">
        <v>1120</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15</v>
      </c>
      <c r="BC170" s="78" t="str">
        <f>REPLACE(INDEX(GroupVertices[Group],MATCH(Edges25[[#This Row],[Vertex 2]],GroupVertices[Vertex],0)),1,1,"")</f>
        <v>15</v>
      </c>
      <c r="BD170" s="48">
        <v>1</v>
      </c>
      <c r="BE170" s="49">
        <v>3.7037037037037037</v>
      </c>
      <c r="BF170" s="48">
        <v>0</v>
      </c>
      <c r="BG170" s="49">
        <v>0</v>
      </c>
      <c r="BH170" s="48">
        <v>0</v>
      </c>
      <c r="BI170" s="49">
        <v>0</v>
      </c>
      <c r="BJ170" s="48">
        <v>26</v>
      </c>
      <c r="BK170" s="49">
        <v>96.29629629629629</v>
      </c>
      <c r="BL170" s="48">
        <v>27</v>
      </c>
    </row>
    <row r="171" spans="1:64" ht="15">
      <c r="A171" s="64" t="s">
        <v>326</v>
      </c>
      <c r="B171" s="64" t="s">
        <v>414</v>
      </c>
      <c r="C171" s="65"/>
      <c r="D171" s="66"/>
      <c r="E171" s="67"/>
      <c r="F171" s="68"/>
      <c r="G171" s="65"/>
      <c r="H171" s="69"/>
      <c r="I171" s="70"/>
      <c r="J171" s="70"/>
      <c r="K171" s="34" t="s">
        <v>65</v>
      </c>
      <c r="L171" s="77">
        <v>530</v>
      </c>
      <c r="M171" s="77"/>
      <c r="N171" s="72"/>
      <c r="O171" s="79" t="s">
        <v>419</v>
      </c>
      <c r="P171" s="81">
        <v>43746.70030092593</v>
      </c>
      <c r="Q171" s="79" t="s">
        <v>563</v>
      </c>
      <c r="R171" s="79"/>
      <c r="S171" s="79"/>
      <c r="T171" s="79"/>
      <c r="U171" s="79"/>
      <c r="V171" s="82" t="s">
        <v>772</v>
      </c>
      <c r="W171" s="81">
        <v>43746.70030092593</v>
      </c>
      <c r="X171" s="82" t="s">
        <v>946</v>
      </c>
      <c r="Y171" s="79"/>
      <c r="Z171" s="79"/>
      <c r="AA171" s="85" t="s">
        <v>1122</v>
      </c>
      <c r="AB171" s="85" t="s">
        <v>1162</v>
      </c>
      <c r="AC171" s="79" t="b">
        <v>0</v>
      </c>
      <c r="AD171" s="79">
        <v>0</v>
      </c>
      <c r="AE171" s="85" t="s">
        <v>1210</v>
      </c>
      <c r="AF171" s="79" t="b">
        <v>0</v>
      </c>
      <c r="AG171" s="79" t="s">
        <v>1216</v>
      </c>
      <c r="AH171" s="79"/>
      <c r="AI171" s="85" t="s">
        <v>1166</v>
      </c>
      <c r="AJ171" s="79" t="b">
        <v>0</v>
      </c>
      <c r="AK171" s="79">
        <v>0</v>
      </c>
      <c r="AL171" s="85" t="s">
        <v>1166</v>
      </c>
      <c r="AM171" s="79" t="s">
        <v>1232</v>
      </c>
      <c r="AN171" s="79" t="b">
        <v>0</v>
      </c>
      <c r="AO171" s="85" t="s">
        <v>1162</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11</v>
      </c>
      <c r="BC171" s="78" t="str">
        <f>REPLACE(INDEX(GroupVertices[Group],MATCH(Edges25[[#This Row],[Vertex 2]],GroupVertices[Vertex],0)),1,1,"")</f>
        <v>11</v>
      </c>
      <c r="BD171" s="48"/>
      <c r="BE171" s="49"/>
      <c r="BF171" s="48"/>
      <c r="BG171" s="49"/>
      <c r="BH171" s="48"/>
      <c r="BI171" s="49"/>
      <c r="BJ171" s="48"/>
      <c r="BK171" s="49"/>
      <c r="BL171" s="48"/>
    </row>
    <row r="172" spans="1:64" ht="15">
      <c r="A172" s="64" t="s">
        <v>326</v>
      </c>
      <c r="B172" s="64" t="s">
        <v>414</v>
      </c>
      <c r="C172" s="65"/>
      <c r="D172" s="66"/>
      <c r="E172" s="67"/>
      <c r="F172" s="68"/>
      <c r="G172" s="65"/>
      <c r="H172" s="69"/>
      <c r="I172" s="70"/>
      <c r="J172" s="70"/>
      <c r="K172" s="34" t="s">
        <v>65</v>
      </c>
      <c r="L172" s="77">
        <v>531</v>
      </c>
      <c r="M172" s="77"/>
      <c r="N172" s="72"/>
      <c r="O172" s="79" t="s">
        <v>419</v>
      </c>
      <c r="P172" s="81">
        <v>43746.70680555556</v>
      </c>
      <c r="Q172" s="79" t="s">
        <v>564</v>
      </c>
      <c r="R172" s="79"/>
      <c r="S172" s="79"/>
      <c r="T172" s="79"/>
      <c r="U172" s="79"/>
      <c r="V172" s="82" t="s">
        <v>772</v>
      </c>
      <c r="W172" s="81">
        <v>43746.70680555556</v>
      </c>
      <c r="X172" s="82" t="s">
        <v>947</v>
      </c>
      <c r="Y172" s="79"/>
      <c r="Z172" s="79"/>
      <c r="AA172" s="85" t="s">
        <v>1123</v>
      </c>
      <c r="AB172" s="85" t="s">
        <v>1163</v>
      </c>
      <c r="AC172" s="79" t="b">
        <v>0</v>
      </c>
      <c r="AD172" s="79">
        <v>0</v>
      </c>
      <c r="AE172" s="85" t="s">
        <v>1211</v>
      </c>
      <c r="AF172" s="79" t="b">
        <v>0</v>
      </c>
      <c r="AG172" s="79" t="s">
        <v>1216</v>
      </c>
      <c r="AH172" s="79"/>
      <c r="AI172" s="85" t="s">
        <v>1166</v>
      </c>
      <c r="AJ172" s="79" t="b">
        <v>0</v>
      </c>
      <c r="AK172" s="79">
        <v>0</v>
      </c>
      <c r="AL172" s="85" t="s">
        <v>1166</v>
      </c>
      <c r="AM172" s="79" t="s">
        <v>1232</v>
      </c>
      <c r="AN172" s="79" t="b">
        <v>0</v>
      </c>
      <c r="AO172" s="85" t="s">
        <v>1163</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11</v>
      </c>
      <c r="BC172" s="78" t="str">
        <f>REPLACE(INDEX(GroupVertices[Group],MATCH(Edges25[[#This Row],[Vertex 2]],GroupVertices[Vertex],0)),1,1,"")</f>
        <v>11</v>
      </c>
      <c r="BD172" s="48"/>
      <c r="BE172" s="49"/>
      <c r="BF172" s="48"/>
      <c r="BG172" s="49"/>
      <c r="BH172" s="48"/>
      <c r="BI172" s="49"/>
      <c r="BJ172" s="48"/>
      <c r="BK172" s="49"/>
      <c r="BL172" s="48"/>
    </row>
    <row r="173" spans="1:64" ht="15">
      <c r="A173" s="64" t="s">
        <v>327</v>
      </c>
      <c r="B173" s="64" t="s">
        <v>414</v>
      </c>
      <c r="C173" s="65"/>
      <c r="D173" s="66"/>
      <c r="E173" s="67"/>
      <c r="F173" s="68"/>
      <c r="G173" s="65"/>
      <c r="H173" s="69"/>
      <c r="I173" s="70"/>
      <c r="J173" s="70"/>
      <c r="K173" s="34" t="s">
        <v>65</v>
      </c>
      <c r="L173" s="77">
        <v>532</v>
      </c>
      <c r="M173" s="77"/>
      <c r="N173" s="72"/>
      <c r="O173" s="79" t="s">
        <v>419</v>
      </c>
      <c r="P173" s="81">
        <v>43746.71586805556</v>
      </c>
      <c r="Q173" s="79" t="s">
        <v>565</v>
      </c>
      <c r="R173" s="82" t="s">
        <v>601</v>
      </c>
      <c r="S173" s="79" t="s">
        <v>605</v>
      </c>
      <c r="T173" s="79"/>
      <c r="U173" s="79"/>
      <c r="V173" s="82" t="s">
        <v>773</v>
      </c>
      <c r="W173" s="81">
        <v>43746.71586805556</v>
      </c>
      <c r="X173" s="82" t="s">
        <v>948</v>
      </c>
      <c r="Y173" s="79"/>
      <c r="Z173" s="79"/>
      <c r="AA173" s="85" t="s">
        <v>1124</v>
      </c>
      <c r="AB173" s="85" t="s">
        <v>1123</v>
      </c>
      <c r="AC173" s="79" t="b">
        <v>0</v>
      </c>
      <c r="AD173" s="79">
        <v>1</v>
      </c>
      <c r="AE173" s="85" t="s">
        <v>1212</v>
      </c>
      <c r="AF173" s="79" t="b">
        <v>0</v>
      </c>
      <c r="AG173" s="79" t="s">
        <v>1216</v>
      </c>
      <c r="AH173" s="79"/>
      <c r="AI173" s="85" t="s">
        <v>1166</v>
      </c>
      <c r="AJ173" s="79" t="b">
        <v>0</v>
      </c>
      <c r="AK173" s="79">
        <v>0</v>
      </c>
      <c r="AL173" s="85" t="s">
        <v>1166</v>
      </c>
      <c r="AM173" s="79" t="s">
        <v>1233</v>
      </c>
      <c r="AN173" s="79" t="b">
        <v>0</v>
      </c>
      <c r="AO173" s="85" t="s">
        <v>1123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11</v>
      </c>
      <c r="BC173" s="78" t="str">
        <f>REPLACE(INDEX(GroupVertices[Group],MATCH(Edges25[[#This Row],[Vertex 2]],GroupVertices[Vertex],0)),1,1,"")</f>
        <v>11</v>
      </c>
      <c r="BD173" s="48"/>
      <c r="BE173" s="49"/>
      <c r="BF173" s="48"/>
      <c r="BG173" s="49"/>
      <c r="BH173" s="48"/>
      <c r="BI173" s="49"/>
      <c r="BJ173" s="48"/>
      <c r="BK173" s="49"/>
      <c r="BL173" s="48"/>
    </row>
    <row r="174" spans="1:64" ht="15">
      <c r="A174" s="64" t="s">
        <v>327</v>
      </c>
      <c r="B174" s="64" t="s">
        <v>327</v>
      </c>
      <c r="C174" s="65"/>
      <c r="D174" s="66"/>
      <c r="E174" s="67"/>
      <c r="F174" s="68"/>
      <c r="G174" s="65"/>
      <c r="H174" s="69"/>
      <c r="I174" s="70"/>
      <c r="J174" s="70"/>
      <c r="K174" s="34" t="s">
        <v>65</v>
      </c>
      <c r="L174" s="77">
        <v>539</v>
      </c>
      <c r="M174" s="77"/>
      <c r="N174" s="72"/>
      <c r="O174" s="79" t="s">
        <v>176</v>
      </c>
      <c r="P174" s="81">
        <v>43308.62751157407</v>
      </c>
      <c r="Q174" s="79" t="s">
        <v>566</v>
      </c>
      <c r="R174" s="79"/>
      <c r="S174" s="79"/>
      <c r="T174" s="79" t="s">
        <v>648</v>
      </c>
      <c r="U174" s="82" t="s">
        <v>670</v>
      </c>
      <c r="V174" s="82" t="s">
        <v>670</v>
      </c>
      <c r="W174" s="81">
        <v>43308.62751157407</v>
      </c>
      <c r="X174" s="82" t="s">
        <v>949</v>
      </c>
      <c r="Y174" s="79"/>
      <c r="Z174" s="79"/>
      <c r="AA174" s="85" t="s">
        <v>1125</v>
      </c>
      <c r="AB174" s="79"/>
      <c r="AC174" s="79" t="b">
        <v>0</v>
      </c>
      <c r="AD174" s="79">
        <v>46</v>
      </c>
      <c r="AE174" s="85" t="s">
        <v>1166</v>
      </c>
      <c r="AF174" s="79" t="b">
        <v>0</v>
      </c>
      <c r="AG174" s="79" t="s">
        <v>1216</v>
      </c>
      <c r="AH174" s="79"/>
      <c r="AI174" s="85" t="s">
        <v>1166</v>
      </c>
      <c r="AJ174" s="79" t="b">
        <v>0</v>
      </c>
      <c r="AK174" s="79">
        <v>17</v>
      </c>
      <c r="AL174" s="85" t="s">
        <v>1166</v>
      </c>
      <c r="AM174" s="79" t="s">
        <v>1236</v>
      </c>
      <c r="AN174" s="79" t="b">
        <v>0</v>
      </c>
      <c r="AO174" s="85" t="s">
        <v>1125</v>
      </c>
      <c r="AP174" s="79" t="s">
        <v>1247</v>
      </c>
      <c r="AQ174" s="79">
        <v>0</v>
      </c>
      <c r="AR174" s="79">
        <v>0</v>
      </c>
      <c r="AS174" s="79"/>
      <c r="AT174" s="79"/>
      <c r="AU174" s="79"/>
      <c r="AV174" s="79"/>
      <c r="AW174" s="79"/>
      <c r="AX174" s="79"/>
      <c r="AY174" s="79"/>
      <c r="AZ174" s="79"/>
      <c r="BA174">
        <v>1</v>
      </c>
      <c r="BB174" s="78" t="str">
        <f>REPLACE(INDEX(GroupVertices[Group],MATCH(Edges25[[#This Row],[Vertex 1]],GroupVertices[Vertex],0)),1,1,"")</f>
        <v>11</v>
      </c>
      <c r="BC174" s="78" t="str">
        <f>REPLACE(INDEX(GroupVertices[Group],MATCH(Edges25[[#This Row],[Vertex 2]],GroupVertices[Vertex],0)),1,1,"")</f>
        <v>11</v>
      </c>
      <c r="BD174" s="48">
        <v>0</v>
      </c>
      <c r="BE174" s="49">
        <v>0</v>
      </c>
      <c r="BF174" s="48">
        <v>0</v>
      </c>
      <c r="BG174" s="49">
        <v>0</v>
      </c>
      <c r="BH174" s="48">
        <v>0</v>
      </c>
      <c r="BI174" s="49">
        <v>0</v>
      </c>
      <c r="BJ174" s="48">
        <v>33</v>
      </c>
      <c r="BK174" s="49">
        <v>100</v>
      </c>
      <c r="BL174" s="48">
        <v>33</v>
      </c>
    </row>
    <row r="175" spans="1:64" ht="15">
      <c r="A175" s="64" t="s">
        <v>328</v>
      </c>
      <c r="B175" s="64" t="s">
        <v>416</v>
      </c>
      <c r="C175" s="65"/>
      <c r="D175" s="66"/>
      <c r="E175" s="67"/>
      <c r="F175" s="68"/>
      <c r="G175" s="65"/>
      <c r="H175" s="69"/>
      <c r="I175" s="70"/>
      <c r="J175" s="70"/>
      <c r="K175" s="34" t="s">
        <v>65</v>
      </c>
      <c r="L175" s="77">
        <v>540</v>
      </c>
      <c r="M175" s="77"/>
      <c r="N175" s="72"/>
      <c r="O175" s="79" t="s">
        <v>420</v>
      </c>
      <c r="P175" s="81">
        <v>43746.75729166667</v>
      </c>
      <c r="Q175" s="79" t="s">
        <v>567</v>
      </c>
      <c r="R175" s="79"/>
      <c r="S175" s="79"/>
      <c r="T175" s="79"/>
      <c r="U175" s="79"/>
      <c r="V175" s="82" t="s">
        <v>774</v>
      </c>
      <c r="W175" s="81">
        <v>43746.75729166667</v>
      </c>
      <c r="X175" s="82" t="s">
        <v>950</v>
      </c>
      <c r="Y175" s="79"/>
      <c r="Z175" s="79"/>
      <c r="AA175" s="85" t="s">
        <v>1126</v>
      </c>
      <c r="AB175" s="85" t="s">
        <v>1164</v>
      </c>
      <c r="AC175" s="79" t="b">
        <v>0</v>
      </c>
      <c r="AD175" s="79">
        <v>0</v>
      </c>
      <c r="AE175" s="85" t="s">
        <v>1213</v>
      </c>
      <c r="AF175" s="79" t="b">
        <v>0</v>
      </c>
      <c r="AG175" s="79" t="s">
        <v>1216</v>
      </c>
      <c r="AH175" s="79"/>
      <c r="AI175" s="85" t="s">
        <v>1166</v>
      </c>
      <c r="AJ175" s="79" t="b">
        <v>0</v>
      </c>
      <c r="AK175" s="79">
        <v>0</v>
      </c>
      <c r="AL175" s="85" t="s">
        <v>1166</v>
      </c>
      <c r="AM175" s="79" t="s">
        <v>1232</v>
      </c>
      <c r="AN175" s="79" t="b">
        <v>0</v>
      </c>
      <c r="AO175" s="85" t="s">
        <v>1164</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23</v>
      </c>
      <c r="BC175" s="78" t="str">
        <f>REPLACE(INDEX(GroupVertices[Group],MATCH(Edges25[[#This Row],[Vertex 2]],GroupVertices[Vertex],0)),1,1,"")</f>
        <v>23</v>
      </c>
      <c r="BD175" s="48">
        <v>1</v>
      </c>
      <c r="BE175" s="49">
        <v>2.6315789473684212</v>
      </c>
      <c r="BF175" s="48">
        <v>1</v>
      </c>
      <c r="BG175" s="49">
        <v>2.6315789473684212</v>
      </c>
      <c r="BH175" s="48">
        <v>0</v>
      </c>
      <c r="BI175" s="49">
        <v>0</v>
      </c>
      <c r="BJ175" s="48">
        <v>36</v>
      </c>
      <c r="BK175" s="49">
        <v>94.73684210526316</v>
      </c>
      <c r="BL175" s="48">
        <v>38</v>
      </c>
    </row>
    <row r="176" spans="1:64" ht="15">
      <c r="A176" s="64" t="s">
        <v>329</v>
      </c>
      <c r="B176" s="64" t="s">
        <v>383</v>
      </c>
      <c r="C176" s="65"/>
      <c r="D176" s="66"/>
      <c r="E176" s="67"/>
      <c r="F176" s="68"/>
      <c r="G176" s="65"/>
      <c r="H176" s="69"/>
      <c r="I176" s="70"/>
      <c r="J176" s="70"/>
      <c r="K176" s="34" t="s">
        <v>65</v>
      </c>
      <c r="L176" s="77">
        <v>542</v>
      </c>
      <c r="M176" s="77"/>
      <c r="N176" s="72"/>
      <c r="O176" s="79" t="s">
        <v>419</v>
      </c>
      <c r="P176" s="81">
        <v>43746.904710648145</v>
      </c>
      <c r="Q176" s="79" t="s">
        <v>512</v>
      </c>
      <c r="R176" s="79"/>
      <c r="S176" s="79"/>
      <c r="T176" s="79"/>
      <c r="U176" s="79"/>
      <c r="V176" s="82" t="s">
        <v>775</v>
      </c>
      <c r="W176" s="81">
        <v>43746.904710648145</v>
      </c>
      <c r="X176" s="82" t="s">
        <v>951</v>
      </c>
      <c r="Y176" s="79"/>
      <c r="Z176" s="79"/>
      <c r="AA176" s="85" t="s">
        <v>1127</v>
      </c>
      <c r="AB176" s="79"/>
      <c r="AC176" s="79" t="b">
        <v>0</v>
      </c>
      <c r="AD176" s="79">
        <v>0</v>
      </c>
      <c r="AE176" s="85" t="s">
        <v>1166</v>
      </c>
      <c r="AF176" s="79" t="b">
        <v>0</v>
      </c>
      <c r="AG176" s="79" t="s">
        <v>1216</v>
      </c>
      <c r="AH176" s="79"/>
      <c r="AI176" s="85" t="s">
        <v>1166</v>
      </c>
      <c r="AJ176" s="79" t="b">
        <v>0</v>
      </c>
      <c r="AK176" s="79">
        <v>11</v>
      </c>
      <c r="AL176" s="85" t="s">
        <v>1117</v>
      </c>
      <c r="AM176" s="79" t="s">
        <v>1232</v>
      </c>
      <c r="AN176" s="79" t="b">
        <v>0</v>
      </c>
      <c r="AO176" s="85" t="s">
        <v>1117</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2</v>
      </c>
      <c r="BD176" s="48"/>
      <c r="BE176" s="49"/>
      <c r="BF176" s="48"/>
      <c r="BG176" s="49"/>
      <c r="BH176" s="48"/>
      <c r="BI176" s="49"/>
      <c r="BJ176" s="48"/>
      <c r="BK176" s="49"/>
      <c r="BL176" s="48"/>
    </row>
    <row r="177" spans="1:64" ht="15">
      <c r="A177" s="64" t="s">
        <v>330</v>
      </c>
      <c r="B177" s="64" t="s">
        <v>417</v>
      </c>
      <c r="C177" s="65"/>
      <c r="D177" s="66"/>
      <c r="E177" s="67"/>
      <c r="F177" s="68"/>
      <c r="G177" s="65"/>
      <c r="H177" s="69"/>
      <c r="I177" s="70"/>
      <c r="J177" s="70"/>
      <c r="K177" s="34" t="s">
        <v>65</v>
      </c>
      <c r="L177" s="77">
        <v>544</v>
      </c>
      <c r="M177" s="77"/>
      <c r="N177" s="72"/>
      <c r="O177" s="79" t="s">
        <v>419</v>
      </c>
      <c r="P177" s="81">
        <v>43746.9477662037</v>
      </c>
      <c r="Q177" s="79" t="s">
        <v>568</v>
      </c>
      <c r="R177" s="79"/>
      <c r="S177" s="79"/>
      <c r="T177" s="79"/>
      <c r="U177" s="79"/>
      <c r="V177" s="82" t="s">
        <v>776</v>
      </c>
      <c r="W177" s="81">
        <v>43746.9477662037</v>
      </c>
      <c r="X177" s="82" t="s">
        <v>952</v>
      </c>
      <c r="Y177" s="79"/>
      <c r="Z177" s="79"/>
      <c r="AA177" s="85" t="s">
        <v>1128</v>
      </c>
      <c r="AB177" s="85" t="s">
        <v>1165</v>
      </c>
      <c r="AC177" s="79" t="b">
        <v>0</v>
      </c>
      <c r="AD177" s="79">
        <v>1</v>
      </c>
      <c r="AE177" s="85" t="s">
        <v>1214</v>
      </c>
      <c r="AF177" s="79" t="b">
        <v>0</v>
      </c>
      <c r="AG177" s="79" t="s">
        <v>1224</v>
      </c>
      <c r="AH177" s="79"/>
      <c r="AI177" s="85" t="s">
        <v>1166</v>
      </c>
      <c r="AJ177" s="79" t="b">
        <v>0</v>
      </c>
      <c r="AK177" s="79">
        <v>0</v>
      </c>
      <c r="AL177" s="85" t="s">
        <v>1166</v>
      </c>
      <c r="AM177" s="79" t="s">
        <v>1232</v>
      </c>
      <c r="AN177" s="79" t="b">
        <v>0</v>
      </c>
      <c r="AO177" s="85" t="s">
        <v>1165</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13</v>
      </c>
      <c r="BC177" s="78" t="str">
        <f>REPLACE(INDEX(GroupVertices[Group],MATCH(Edges25[[#This Row],[Vertex 2]],GroupVertices[Vertex],0)),1,1,"")</f>
        <v>13</v>
      </c>
      <c r="BD177" s="48"/>
      <c r="BE177" s="49"/>
      <c r="BF177" s="48"/>
      <c r="BG177" s="49"/>
      <c r="BH177" s="48"/>
      <c r="BI177" s="49"/>
      <c r="BJ177" s="48"/>
      <c r="BK177" s="49"/>
      <c r="BL177" s="48"/>
    </row>
    <row r="178" spans="1:64" ht="15">
      <c r="A178" s="64" t="s">
        <v>331</v>
      </c>
      <c r="B178" s="64" t="s">
        <v>417</v>
      </c>
      <c r="C178" s="65"/>
      <c r="D178" s="66"/>
      <c r="E178" s="67"/>
      <c r="F178" s="68"/>
      <c r="G178" s="65"/>
      <c r="H178" s="69"/>
      <c r="I178" s="70"/>
      <c r="J178" s="70"/>
      <c r="K178" s="34" t="s">
        <v>65</v>
      </c>
      <c r="L178" s="77">
        <v>545</v>
      </c>
      <c r="M178" s="77"/>
      <c r="N178" s="72"/>
      <c r="O178" s="79" t="s">
        <v>419</v>
      </c>
      <c r="P178" s="81">
        <v>43746.955196759256</v>
      </c>
      <c r="Q178" s="79" t="s">
        <v>569</v>
      </c>
      <c r="R178" s="79"/>
      <c r="S178" s="79"/>
      <c r="T178" s="79"/>
      <c r="U178" s="79"/>
      <c r="V178" s="82" t="s">
        <v>777</v>
      </c>
      <c r="W178" s="81">
        <v>43746.955196759256</v>
      </c>
      <c r="X178" s="82" t="s">
        <v>953</v>
      </c>
      <c r="Y178" s="79"/>
      <c r="Z178" s="79"/>
      <c r="AA178" s="85" t="s">
        <v>1129</v>
      </c>
      <c r="AB178" s="85" t="s">
        <v>1128</v>
      </c>
      <c r="AC178" s="79" t="b">
        <v>0</v>
      </c>
      <c r="AD178" s="79">
        <v>0</v>
      </c>
      <c r="AE178" s="85" t="s">
        <v>1215</v>
      </c>
      <c r="AF178" s="79" t="b">
        <v>0</v>
      </c>
      <c r="AG178" s="79" t="s">
        <v>1224</v>
      </c>
      <c r="AH178" s="79"/>
      <c r="AI178" s="85" t="s">
        <v>1166</v>
      </c>
      <c r="AJ178" s="79" t="b">
        <v>0</v>
      </c>
      <c r="AK178" s="79">
        <v>0</v>
      </c>
      <c r="AL178" s="85" t="s">
        <v>1166</v>
      </c>
      <c r="AM178" s="79" t="s">
        <v>1232</v>
      </c>
      <c r="AN178" s="79" t="b">
        <v>0</v>
      </c>
      <c r="AO178" s="85" t="s">
        <v>1128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13</v>
      </c>
      <c r="BC178" s="78" t="str">
        <f>REPLACE(INDEX(GroupVertices[Group],MATCH(Edges25[[#This Row],[Vertex 2]],GroupVertices[Vertex],0)),1,1,"")</f>
        <v>13</v>
      </c>
      <c r="BD178" s="48"/>
      <c r="BE178" s="49"/>
      <c r="BF178" s="48"/>
      <c r="BG178" s="49"/>
      <c r="BH178" s="48"/>
      <c r="BI178" s="49"/>
      <c r="BJ178" s="48"/>
      <c r="BK178" s="49"/>
      <c r="BL178" s="4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hyperlinks>
    <hyperlink ref="R5" r:id="rId1" display="https://tutormentor.blogspot.com/2015/05/report-looks-at-tutormentor-conferences.html"/>
    <hyperlink ref="R6" r:id="rId2" display="http://www.tutormentorconference.org/ConferenceMaps.htm"/>
    <hyperlink ref="R8" r:id="rId3" display="https://twitter.com/josh_tapley/status/1176946318616518657"/>
    <hyperlink ref="R12" r:id="rId4" display="https://github.com/gephi/gephi/wiki/Fruchterman-Reingold"/>
    <hyperlink ref="R19" r:id="rId5" display="https://twitter.com/ismailfahmi/status/1177254823885803520"/>
    <hyperlink ref="R32" r:id="rId6" display="https://www.youtube.com/watch?v=8EU_iRikAEw&amp;feature=youtu.be"/>
    <hyperlink ref="R35" r:id="rId7" display="https://gephi.org/"/>
    <hyperlink ref="R37" r:id="rId8" display="https://www.youtube.com/watch?v=2FqM4gKeNO4&amp;feature=youtu.be&amp;t=341"/>
    <hyperlink ref="R42" r:id="rId9" display="https://educacioncontinuada.uniandes.edu.co/index.php/es/nuestra-oferta/2091_curso-teoria-de-grafos-analisis-de-datos-y-sus-aplicaciones"/>
    <hyperlink ref="R44" r:id="rId10" display="https://gephi.org/"/>
    <hyperlink ref="R52" r:id="rId11" display="https://www.youtube.com/watch?v=dhQ3TucrSvs"/>
    <hyperlink ref="R53" r:id="rId12" display="https://cartorezo.wordpress.com/2019/10/02/cash-investigation-sur-les-travailleurs-de-lia-les-politiques-manquent-dintelligence/"/>
    <hyperlink ref="R61" r:id="rId13" display="https://github.com/schochastics/snahelper"/>
    <hyperlink ref="R71" r:id="rId14" display="https://gephi.wordpress.com/2017/09/26/gephi-0-9-2-a-new-csv-importer/"/>
    <hyperlink ref="R78" r:id="rId15" display="https://www.linkedin.com/slink?code=gQyrApk"/>
    <hyperlink ref="R86" r:id="rId16" display="https://educationaltechnologyjournal.springeropen.com/articles/10.1186/s41239-019-0167-9"/>
    <hyperlink ref="R89" r:id="rId17" display="https://nodexlgraphgallery.org/Pages/Graph.aspx?graphID=211983"/>
    <hyperlink ref="R96" r:id="rId18" display="https://twitter.com/RajapintaCo/status/1171438469526126594"/>
    <hyperlink ref="R98" r:id="rId19" display="https://github.com/AntonioCheca/MTGG"/>
    <hyperlink ref="R119" r:id="rId20" display="https://maladesimaginaires.github.io/intnetviz/"/>
    <hyperlink ref="R121" r:id="rId21" display="http://www.martingrandjean.ch/network-visualization-shakespeare/"/>
    <hyperlink ref="R129" r:id="rId22" display="https://nodexlgraphgallery.org/Pages/Graph.aspx?graphID=211805"/>
    <hyperlink ref="R130" r:id="rId23" display="https://nodexlgraphgallery.org/Pages/Graph.aspx?graphID=211983"/>
    <hyperlink ref="R131" r:id="rId24" display="https://nodexlgraphgallery.org/Pages/Graph.aspx?graphID=211805"/>
    <hyperlink ref="R132" r:id="rId25" display="https://nodexlgraphgallery.org/Pages/Graph.aspx?graphID=211983"/>
    <hyperlink ref="R133" r:id="rId26" display="https://nodexlgraphgallery.org/Pages/Graph.aspx?graphID=210977"/>
    <hyperlink ref="R134" r:id="rId27" display="https://nodexlgraphgallery.org/Pages/Graph.aspx?graphID=210977"/>
    <hyperlink ref="R136" r:id="rId28" display="https://nodexlgraphgallery.org/Pages/Graph.aspx?graphID=210977"/>
    <hyperlink ref="R137" r:id="rId29" display="https://nodexlgraphgallery.org/Pages/Graph.aspx?graphID=210977"/>
    <hyperlink ref="R140" r:id="rId30" display="https://nodexlgraphgallery.org/Pages/Graph.aspx?graphID=209537"/>
    <hyperlink ref="R142" r:id="rId31" display="https://nodexlgraphgallery.org/Pages/Graph.aspx?graphID=209537"/>
    <hyperlink ref="R143" r:id="rId32" display="https://nodexlgraphgallery.org/Pages/Graph.aspx?graphID=209537"/>
    <hyperlink ref="R145" r:id="rId33" display="https://nodexlgraphgallery.org/Pages/Graph.aspx?graphID=211805"/>
    <hyperlink ref="R146" r:id="rId34" display="https://nodexlgraphgallery.org/Pages/Graph.aspx?graphID=209909"/>
    <hyperlink ref="R147" r:id="rId35" display="https://nodexlgraphgallery.org/Pages/Graph.aspx?graphID=209909"/>
    <hyperlink ref="R149" r:id="rId36" display="https://nodexlgraphgallery.org/Pages/Graph.aspx?graphID=211983"/>
    <hyperlink ref="R150" r:id="rId37" display="https://nodexlgraphgallery.org/Pages/Graph.aspx?graphID=211805"/>
    <hyperlink ref="R151" r:id="rId38" display="https://nodexlgraphgallery.org/Pages/Graph.aspx?graphID=211983"/>
    <hyperlink ref="R152" r:id="rId39" display="https://nodexlgraphgallery.org/Pages/Graph.aspx?graphID=211805"/>
    <hyperlink ref="R153" r:id="rId40" display="https://nodexlgraphgallery.org/Pages/Graph.aspx?graphID=211677"/>
    <hyperlink ref="R156" r:id="rId41" display="https://nodexlgraphgallery.org/Pages/Graph.aspx?graphID=211677"/>
    <hyperlink ref="R157" r:id="rId42" display="https://nodexlgraphgallery.org/Pages/Graph.aspx?graphID=211677"/>
    <hyperlink ref="R158" r:id="rId43" display="https://twitter.com/laloumo/status/1065515482567057410"/>
    <hyperlink ref="R164" r:id="rId44" display="https://digitacy.com/visualizing-ecommerce-website-structures-100m-pages-crawled/"/>
    <hyperlink ref="R166" r:id="rId45" display="https://digitacy.com/visualizing-ecommerce-website-structures-100m-pages-crawled/"/>
    <hyperlink ref="R167" r:id="rId46" display="https://digitacy.com/visualizing-ecommerce-website-structures-100m-pages-crawled/"/>
    <hyperlink ref="R173" r:id="rId47" display="https://github.com/gephi/gephi/issues/1787"/>
    <hyperlink ref="U4" r:id="rId48" display="https://pbs.twimg.com/media/EFRzcQYXYAAh40P.jpg"/>
    <hyperlink ref="U6" r:id="rId49" display="https://pbs.twimg.com/media/EFUk56wWkAINRrB.png"/>
    <hyperlink ref="U20" r:id="rId50" display="https://pbs.twimg.com/media/EFb67kiWwAEaJs0.jpg"/>
    <hyperlink ref="U40" r:id="rId51" display="https://pbs.twimg.com/media/EFvehPYWkAEY4E6.jpg"/>
    <hyperlink ref="U41" r:id="rId52" display="https://pbs.twimg.com/tweet_video_thumb/EFv-3M9UEAMmqrJ.jpg"/>
    <hyperlink ref="U42" r:id="rId53" display="https://pbs.twimg.com/media/EFwHq1UWkAAP--x.jpg"/>
    <hyperlink ref="U44" r:id="rId54" display="https://pbs.twimg.com/media/EFwqf2vUEAARdne.jpg"/>
    <hyperlink ref="U53" r:id="rId55" display="https://pbs.twimg.com/media/EF32DcEXUAYqoR0.jpg"/>
    <hyperlink ref="U66" r:id="rId56" display="https://pbs.twimg.com/media/EF6BjNAWkAcZ7cs.jpg"/>
    <hyperlink ref="U82" r:id="rId57" display="https://pbs.twimg.com/media/EF9ZxwdXoAE67vf.jpg"/>
    <hyperlink ref="U97" r:id="rId58" display="https://pbs.twimg.com/media/EF6clwrWwAEHaaT.png"/>
    <hyperlink ref="U111" r:id="rId59" display="https://pbs.twimg.com/media/EGPb5dMU4AApwuM.jpg"/>
    <hyperlink ref="U113" r:id="rId60" display="https://pbs.twimg.com/media/EGPZwrJVUAAa269.png"/>
    <hyperlink ref="U138" r:id="rId61" display="https://pbs.twimg.com/media/EDjCDkFWkAEF4Pm.jpg"/>
    <hyperlink ref="U139" r:id="rId62" display="https://pbs.twimg.com/media/EDjCEqNXUAEHDpx.jpg"/>
    <hyperlink ref="U140" r:id="rId63" display="https://pbs.twimg.com/media/EFXsQV_VAAEW3y2.jpg"/>
    <hyperlink ref="U159" r:id="rId64" display="https://pbs.twimg.com/media/D_moWPTUIAAW3kC.jpg"/>
    <hyperlink ref="U160" r:id="rId65" display="https://pbs.twimg.com/media/EFjDvkMVUAA9deT.png"/>
    <hyperlink ref="U164" r:id="rId66" display="https://pbs.twimg.com/media/EGR1PejWwAAdWVl.jpg"/>
    <hyperlink ref="U166" r:id="rId67" display="https://pbs.twimg.com/media/EGNrUvTXUAApNZ1.jpg"/>
    <hyperlink ref="U167" r:id="rId68" display="https://pbs.twimg.com/media/EGXsOT5X0AAlVpW.jpg"/>
    <hyperlink ref="U174" r:id="rId69" display="https://pbs.twimg.com/ext_tw_video_thumb/1022859968142352385/pu/img/0gHeUu42XqUEV7tF.jpg"/>
    <hyperlink ref="V3" r:id="rId70" display="http://pbs.twimg.com/profile_images/904076008441217024/CYV6esqx_normal.jpg"/>
    <hyperlink ref="V4" r:id="rId71" display="https://pbs.twimg.com/media/EFRzcQYXYAAh40P.jpg"/>
    <hyperlink ref="V5" r:id="rId72" display="http://pbs.twimg.com/profile_images/1106198763473944577/9-Ws7_kE_normal.png"/>
    <hyperlink ref="V6" r:id="rId73" display="https://pbs.twimg.com/media/EFUk56wWkAINRrB.png"/>
    <hyperlink ref="V7" r:id="rId74" display="http://pbs.twimg.com/profile_images/1168533473684086791/0YKd_MeE_normal.jpg"/>
    <hyperlink ref="V8" r:id="rId75" display="http://pbs.twimg.com/profile_images/976682170587660288/0nb6ea1i_normal.jpg"/>
    <hyperlink ref="V9" r:id="rId76" display="http://pbs.twimg.com/profile_images/137433992/twitterlogo_normal.jpg"/>
    <hyperlink ref="V10" r:id="rId77" display="http://pbs.twimg.com/profile_images/1173216675119820800/fQm9Vbss_normal.jpg"/>
    <hyperlink ref="V11" r:id="rId78" display="http://pbs.twimg.com/profile_images/1024655144066199552/B5tDymWq_normal.jpg"/>
    <hyperlink ref="V12" r:id="rId79" display="http://pbs.twimg.com/profile_images/1169033958887231489/FoyFYYt0_normal.jpg"/>
    <hyperlink ref="V13" r:id="rId80" display="http://pbs.twimg.com/profile_images/1004235176082321408/sr8WYJoB_normal.jpg"/>
    <hyperlink ref="V14" r:id="rId81" display="http://pbs.twimg.com/profile_images/1176410164162977792/qaahmoT8_normal.jpg"/>
    <hyperlink ref="V15" r:id="rId82" display="http://pbs.twimg.com/profile_images/1012619146121662464/0RyzU7nO_normal.jpg"/>
    <hyperlink ref="V16" r:id="rId83" display="http://pbs.twimg.com/profile_images/989305200761589761/sraGd680_normal.jpg"/>
    <hyperlink ref="V17" r:id="rId84" display="http://pbs.twimg.com/profile_images/1171102847150252032/8eW5MSbg_normal.jpg"/>
    <hyperlink ref="V18" r:id="rId85" display="http://pbs.twimg.com/profile_images/1176666321024507904/Vo1NhJhq_normal.jpg"/>
    <hyperlink ref="V19" r:id="rId86" display="http://pbs.twimg.com/profile_images/1176666321024507904/Vo1NhJhq_normal.jpg"/>
    <hyperlink ref="V20" r:id="rId87" display="https://pbs.twimg.com/media/EFb67kiWwAEaJs0.jpg"/>
    <hyperlink ref="V21" r:id="rId88" display="http://pbs.twimg.com/profile_images/3161411892/3d153ae77cdd6348bff77b4fef10145f_normal.jpeg"/>
    <hyperlink ref="V22" r:id="rId89" display="http://pbs.twimg.com/profile_images/1097517386771644417/Avrzn88x_normal.jpg"/>
    <hyperlink ref="V23" r:id="rId90" display="http://pbs.twimg.com/profile_images/1145660203599372294/LuehUDpP_normal.jpg"/>
    <hyperlink ref="V24" r:id="rId91" display="http://pbs.twimg.com/profile_images/1037787653184409601/y6I6yya4_normal.jpg"/>
    <hyperlink ref="V25" r:id="rId92" display="http://pbs.twimg.com/profile_images/1037787653184409601/y6I6yya4_normal.jpg"/>
    <hyperlink ref="V26" r:id="rId93" display="http://pbs.twimg.com/profile_images/840117810705518594/twomBGOE_normal.jpg"/>
    <hyperlink ref="V27" r:id="rId94" display="http://pbs.twimg.com/profile_images/949914271529529344/Q1BjVXX__normal.jpg"/>
    <hyperlink ref="V28" r:id="rId95" display="http://pbs.twimg.com/profile_images/840117810705518594/twomBGOE_normal.jpg"/>
    <hyperlink ref="V29" r:id="rId96" display="http://pbs.twimg.com/profile_images/1138333783147601921/otG5KZP8_normal.png"/>
    <hyperlink ref="V30" r:id="rId97" display="http://pbs.twimg.com/profile_images/809385852115636230/DWvOo87R_normal.jpg"/>
    <hyperlink ref="V31" r:id="rId98" display="http://pbs.twimg.com/profile_images/692461293589151744/XiQIRKPI_normal.jpg"/>
    <hyperlink ref="V32" r:id="rId99" display="http://pbs.twimg.com/profile_images/1143889524621074432/pOff6dka_normal.jpg"/>
    <hyperlink ref="V33" r:id="rId100" display="http://pbs.twimg.com/profile_images/1124434773940801536/ZGV2Ukby_normal.jpg"/>
    <hyperlink ref="V34" r:id="rId101" display="http://pbs.twimg.com/profile_images/560653375243821057/0GZb6Cx1_normal.jpeg"/>
    <hyperlink ref="V35" r:id="rId102" display="http://pbs.twimg.com/profile_images/1736353228/twittlogo1_normal.gif"/>
    <hyperlink ref="V36" r:id="rId103" display="http://pbs.twimg.com/profile_images/2645899157/4981195db5318a195d4933b552a8e804_normal.jpeg"/>
    <hyperlink ref="V37" r:id="rId104" display="http://pbs.twimg.com/profile_images/1168909317111783425/DHGWoYTi_normal.jpg"/>
    <hyperlink ref="V38" r:id="rId105" display="http://pbs.twimg.com/profile_images/1148545280754761728/kNr0vIRn_normal.jpg"/>
    <hyperlink ref="V39" r:id="rId106" display="http://pbs.twimg.com/profile_images/1127964940726222848/K_wizKws_normal.jpg"/>
    <hyperlink ref="V40" r:id="rId107" display="https://pbs.twimg.com/media/EFvehPYWkAEY4E6.jpg"/>
    <hyperlink ref="V41" r:id="rId108" display="https://pbs.twimg.com/tweet_video_thumb/EFv-3M9UEAMmqrJ.jpg"/>
    <hyperlink ref="V42" r:id="rId109" display="https://pbs.twimg.com/media/EFwHq1UWkAAP--x.jpg"/>
    <hyperlink ref="V43" r:id="rId110" display="http://pbs.twimg.com/profile_images/1061561055397076994/RfTmBYyh_normal.jpg"/>
    <hyperlink ref="V44" r:id="rId111" display="https://pbs.twimg.com/media/EFwqf2vUEAARdne.jpg"/>
    <hyperlink ref="V45" r:id="rId112" display="http://pbs.twimg.com/profile_images/553568373619957761/sm1-zLUW_normal.jpeg"/>
    <hyperlink ref="V46" r:id="rId113" display="http://pbs.twimg.com/profile_images/1178962868093542400/qbToRQMT_normal.jpg"/>
    <hyperlink ref="V47" r:id="rId114" display="http://pbs.twimg.com/profile_images/1167688148152934400/bs1m_DUo_normal.jpg"/>
    <hyperlink ref="V48" r:id="rId115" display="http://pbs.twimg.com/profile_images/864558976649666560/Ms-xPfrI_normal.jpg"/>
    <hyperlink ref="V49" r:id="rId116" display="http://pbs.twimg.com/profile_images/832932282541314048/0VUkcZDS_normal.jpg"/>
    <hyperlink ref="V50" r:id="rId117" display="http://pbs.twimg.com/profile_images/957963038711304192/1j8NoQ6T_normal.jpg"/>
    <hyperlink ref="V51" r:id="rId118" display="http://pbs.twimg.com/profile_images/1142629294704922627/osOwk_Fc_normal.png"/>
    <hyperlink ref="V52" r:id="rId119" display="http://pbs.twimg.com/profile_images/1142629294704922627/osOwk_Fc_normal.png"/>
    <hyperlink ref="V53" r:id="rId120" display="https://pbs.twimg.com/media/EF32DcEXUAYqoR0.jpg"/>
    <hyperlink ref="V54" r:id="rId121" display="http://pbs.twimg.com/profile_images/1097460327065812992/FlYEwnxR_normal.png"/>
    <hyperlink ref="V55" r:id="rId122" display="http://pbs.twimg.com/profile_images/1097460327065812992/FlYEwnxR_normal.png"/>
    <hyperlink ref="V56" r:id="rId123" display="http://pbs.twimg.com/profile_images/421419563985543168/jRxNU8By_normal.jpeg"/>
    <hyperlink ref="V57" r:id="rId124" display="http://pbs.twimg.com/profile_images/607685736574255105/j4BnO2cq_normal.jpg"/>
    <hyperlink ref="V58" r:id="rId125" display="http://pbs.twimg.com/profile_images/421419563985543168/jRxNU8By_normal.jpeg"/>
    <hyperlink ref="V59" r:id="rId126" display="http://pbs.twimg.com/profile_images/913589681241108480/fMQS4u-l_normal.jpg"/>
    <hyperlink ref="V60" r:id="rId127" display="http://pbs.twimg.com/profile_images/1011818295916417025/P1CkbdYi_normal.jpg"/>
    <hyperlink ref="V61" r:id="rId128" display="http://pbs.twimg.com/profile_images/962914644535881728/IdbYlfEc_normal.jpg"/>
    <hyperlink ref="V62" r:id="rId129" display="http://pbs.twimg.com/profile_images/1139563012967133185/vtW94cv-_normal.jpg"/>
    <hyperlink ref="V63" r:id="rId130" display="http://pbs.twimg.com/profile_images/1150164248464482304/8G8l3gXS_normal.jpg"/>
    <hyperlink ref="V64" r:id="rId131" display="http://pbs.twimg.com/profile_images/724853119574769665/cQAq1z4r_normal.jpg"/>
    <hyperlink ref="V65" r:id="rId132" display="http://pbs.twimg.com/profile_images/724853119574769665/cQAq1z4r_normal.jpg"/>
    <hyperlink ref="V66" r:id="rId133" display="https://pbs.twimg.com/media/EF6BjNAWkAcZ7cs.jpg"/>
    <hyperlink ref="V67" r:id="rId134" display="http://abs.twimg.com/sticky/default_profile_images/default_profile_normal.png"/>
    <hyperlink ref="V68" r:id="rId135" display="http://pbs.twimg.com/profile_images/421419563985543168/jRxNU8By_normal.jpeg"/>
    <hyperlink ref="V69" r:id="rId136" display="http://pbs.twimg.com/profile_images/411694091538165760/WO9XkQZa_normal.jpeg"/>
    <hyperlink ref="V70" r:id="rId137" display="http://pbs.twimg.com/profile_images/897890073773002752/b5kkl5nG_normal.jpg"/>
    <hyperlink ref="V71" r:id="rId138" display="http://pbs.twimg.com/profile_images/561893824029421571/rPz1UutI_normal.jpeg"/>
    <hyperlink ref="V72" r:id="rId139" display="http://pbs.twimg.com/profile_images/561893824029421571/rPz1UutI_normal.jpeg"/>
    <hyperlink ref="V73" r:id="rId140" display="http://pbs.twimg.com/profile_images/1153246788759052288/J7imc2ho_normal.png"/>
    <hyperlink ref="V74" r:id="rId141" display="http://pbs.twimg.com/profile_images/1153246788759052288/J7imc2ho_normal.png"/>
    <hyperlink ref="V75" r:id="rId142" display="http://pbs.twimg.com/profile_images/1153246788759052288/J7imc2ho_normal.png"/>
    <hyperlink ref="V76" r:id="rId143" display="http://pbs.twimg.com/profile_images/544807298883801088/UNPDAF_i_normal.jpeg"/>
    <hyperlink ref="V77" r:id="rId144" display="http://pbs.twimg.com/profile_images/697448076773101570/NQhfaMcJ_normal.jpg"/>
    <hyperlink ref="V78" r:id="rId145" display="http://pbs.twimg.com/profile_images/571421295414231040/T2wYz7Oa_normal.jpeg"/>
    <hyperlink ref="V79" r:id="rId146" display="http://pbs.twimg.com/profile_images/571421295414231040/T2wYz7Oa_normal.jpeg"/>
    <hyperlink ref="V80" r:id="rId147" display="http://pbs.twimg.com/profile_images/2178089097/11855760-l-39-art-illustration-d-39-un-arbre-fleuri-sur-fond-isole_normal.jpg"/>
    <hyperlink ref="V81" r:id="rId148" display="http://pbs.twimg.com/profile_images/2178089097/11855760-l-39-art-illustration-d-39-un-arbre-fleuri-sur-fond-isole_normal.jpg"/>
    <hyperlink ref="V82" r:id="rId149" display="https://pbs.twimg.com/media/EF9ZxwdXoAE67vf.jpg"/>
    <hyperlink ref="V83" r:id="rId150" display="http://pbs.twimg.com/profile_images/1170026407260557312/Xh271wh1_normal.jpg"/>
    <hyperlink ref="V84" r:id="rId151" display="http://pbs.twimg.com/profile_images/997495926611587073/z5RmyKi1_normal.jpg"/>
    <hyperlink ref="V85" r:id="rId152" display="http://pbs.twimg.com/profile_images/706345865720438784/PNitK7yL_normal.jpg"/>
    <hyperlink ref="V86" r:id="rId153" display="http://pbs.twimg.com/profile_images/687928482169532416/txuTx5OV_normal.jpg"/>
    <hyperlink ref="V87" r:id="rId154" display="http://pbs.twimg.com/profile_images/1124622820699512833/Ec7BYH5l_normal.jpg"/>
    <hyperlink ref="V88" r:id="rId155" display="http://pbs.twimg.com/profile_images/1006716805430169601/bwtyBHaT_normal.jpg"/>
    <hyperlink ref="V89" r:id="rId156" display="http://pbs.twimg.com/profile_images/952858814562357248/29dpzh1w_normal.jpg"/>
    <hyperlink ref="V90" r:id="rId157" display="http://pbs.twimg.com/profile_images/527523006872961025/6rR8dgJU_normal.jpeg"/>
    <hyperlink ref="V91" r:id="rId158" display="http://pbs.twimg.com/profile_images/3257614392/248e3b0f160a0c091906329e5dad0261_normal.png"/>
    <hyperlink ref="V92" r:id="rId159" display="http://pbs.twimg.com/profile_images/1157588958869671936/WwkI-_nh_normal.jpg"/>
    <hyperlink ref="V93" r:id="rId160" display="http://pbs.twimg.com/profile_images/1062605743088680960/Ftq7bPWT_normal.jpg"/>
    <hyperlink ref="V94" r:id="rId161" display="http://pbs.twimg.com/profile_images/1062605743088680960/Ftq7bPWT_normal.jpg"/>
    <hyperlink ref="V95" r:id="rId162" display="http://pbs.twimg.com/profile_images/1163543066311049218/Q-3uuSBf_normal.jpg"/>
    <hyperlink ref="V96" r:id="rId163" display="http://pbs.twimg.com/profile_images/2679171403/5bc192c97dd1a23ce4421a4d95b919bc_normal.png"/>
    <hyperlink ref="V97" r:id="rId164" display="https://pbs.twimg.com/media/EF6clwrWwAEHaaT.png"/>
    <hyperlink ref="V98" r:id="rId165" display="http://pbs.twimg.com/profile_images/1067896655993806848/xS_GqOP7_normal.jpg"/>
    <hyperlink ref="V99" r:id="rId166" display="http://pbs.twimg.com/profile_images/1092517360454356992/4hEEvoac_normal.jpg"/>
    <hyperlink ref="V100" r:id="rId167" display="http://abs.twimg.com/sticky/default_profile_images/default_profile_normal.png"/>
    <hyperlink ref="V101" r:id="rId168" display="http://pbs.twimg.com/profile_images/1043464516317732864/1oOGO81F_normal.jpg"/>
    <hyperlink ref="V102" r:id="rId169" display="http://pbs.twimg.com/profile_images/1175172788484747264/LNwrz4OQ_normal.jpg"/>
    <hyperlink ref="V103" r:id="rId170" display="http://pbs.twimg.com/profile_images/1147172342084362240/cKvANBMd_normal.jpg"/>
    <hyperlink ref="V104" r:id="rId171" display="http://pbs.twimg.com/profile_images/378800000285212152/49ee321fe647029af737a26867e8f8eb_normal.jpeg"/>
    <hyperlink ref="V105" r:id="rId172" display="http://pbs.twimg.com/profile_images/994846758776836097/M8ov9Wyi_normal.jpg"/>
    <hyperlink ref="V106" r:id="rId173" display="http://pbs.twimg.com/profile_images/1075497007207366656/LS15zm6Y_normal.jpg"/>
    <hyperlink ref="V107" r:id="rId174" display="http://pbs.twimg.com/profile_images/1174795527486988288/UYDCE7CB_normal.jpg"/>
    <hyperlink ref="V108" r:id="rId175" display="http://pbs.twimg.com/profile_images/1174795527486988288/UYDCE7CB_normal.jpg"/>
    <hyperlink ref="V109" r:id="rId176" display="http://pbs.twimg.com/profile_images/1159339028761550853/YMdASxru_normal.jpg"/>
    <hyperlink ref="V110" r:id="rId177" display="http://pbs.twimg.com/profile_images/1159339028761550853/YMdASxru_normal.jpg"/>
    <hyperlink ref="V111" r:id="rId178" display="https://pbs.twimg.com/media/EGPb5dMU4AApwuM.jpg"/>
    <hyperlink ref="V112" r:id="rId179" display="http://pbs.twimg.com/profile_images/1159339028761550853/YMdASxru_normal.jpg"/>
    <hyperlink ref="V113" r:id="rId180" display="https://pbs.twimg.com/media/EGPZwrJVUAAa269.png"/>
    <hyperlink ref="V114" r:id="rId181" display="http://pbs.twimg.com/profile_images/1152305127031750656/H3r0TSVW_normal.jpg"/>
    <hyperlink ref="V115" r:id="rId182" display="http://pbs.twimg.com/profile_images/1012021842876551171/JFJSXYyn_normal.jpg"/>
    <hyperlink ref="V116" r:id="rId183" display="http://pbs.twimg.com/profile_images/989966974250815490/mxZpvkc6_normal.jpg"/>
    <hyperlink ref="V117" r:id="rId184" display="http://pbs.twimg.com/profile_images/989966974250815490/mxZpvkc6_normal.jpg"/>
    <hyperlink ref="V118" r:id="rId185" display="http://pbs.twimg.com/profile_images/989966974250815490/mxZpvkc6_normal.jpg"/>
    <hyperlink ref="V119" r:id="rId186" display="http://pbs.twimg.com/profile_images/1004708592031854592/RByEz26V_normal.jpg"/>
    <hyperlink ref="V120" r:id="rId187" display="http://pbs.twimg.com/profile_images/1004708592031854592/RByEz26V_normal.jpg"/>
    <hyperlink ref="V121" r:id="rId188" display="http://pbs.twimg.com/profile_images/1004708592031854592/RByEz26V_normal.jpg"/>
    <hyperlink ref="V122" r:id="rId189" display="http://pbs.twimg.com/profile_images/549477928493264896/UCgbD7LW_normal.jpeg"/>
    <hyperlink ref="V123" r:id="rId190" display="http://pbs.twimg.com/profile_images/1031843601129455617/r3x5W7Zr_normal.jpg"/>
    <hyperlink ref="V124" r:id="rId191" display="http://pbs.twimg.com/profile_images/1855021756/NewDesign_Social_normal.jpg"/>
    <hyperlink ref="V125" r:id="rId192" display="http://pbs.twimg.com/profile_images/1153193466618359809/n6RWQLml_normal.jpg"/>
    <hyperlink ref="V126" r:id="rId193" display="http://pbs.twimg.com/profile_images/956112831845404672/8OQY7Ezm_normal.jpg"/>
    <hyperlink ref="V127" r:id="rId194" display="http://pbs.twimg.com/profile_images/930806761459736576/9cX_lrSY_normal.jpg"/>
    <hyperlink ref="V128" r:id="rId195" display="http://pbs.twimg.com/profile_images/1172681996423892993/fEf1fj8N_normal.jpg"/>
    <hyperlink ref="V129" r:id="rId196" display="http://pbs.twimg.com/profile_images/993645134372798469/pAZy1Q6j_normal.jpg"/>
    <hyperlink ref="V130" r:id="rId197" display="http://pbs.twimg.com/profile_images/993645134372798469/pAZy1Q6j_normal.jpg"/>
    <hyperlink ref="V131" r:id="rId198" display="http://pbs.twimg.com/profile_images/993645134372798469/pAZy1Q6j_normal.jpg"/>
    <hyperlink ref="V132" r:id="rId199" display="http://pbs.twimg.com/profile_images/993645134372798469/pAZy1Q6j_normal.jpg"/>
    <hyperlink ref="V133" r:id="rId200" display="http://pbs.twimg.com/profile_images/993645134372798469/pAZy1Q6j_normal.jpg"/>
    <hyperlink ref="V134" r:id="rId201" display="http://pbs.twimg.com/profile_images/993645134372798469/pAZy1Q6j_normal.jpg"/>
    <hyperlink ref="V135" r:id="rId202" display="http://pbs.twimg.com/profile_images/760774125522518016/jhzjWv0i_normal.jpg"/>
    <hyperlink ref="V136" r:id="rId203" display="http://pbs.twimg.com/profile_images/1137012768303931392/_YNnZ4rm_normal.jpg"/>
    <hyperlink ref="V137" r:id="rId204" display="http://pbs.twimg.com/profile_images/760774125522518016/jhzjWv0i_normal.jpg"/>
    <hyperlink ref="V138" r:id="rId205" display="https://pbs.twimg.com/media/EDjCDkFWkAEF4Pm.jpg"/>
    <hyperlink ref="V139" r:id="rId206" display="https://pbs.twimg.com/media/EDjCEqNXUAEHDpx.jpg"/>
    <hyperlink ref="V140" r:id="rId207" display="https://pbs.twimg.com/media/EFXsQV_VAAEW3y2.jpg"/>
    <hyperlink ref="V141" r:id="rId208" display="http://pbs.twimg.com/profile_images/760774125522518016/jhzjWv0i_normal.jpg"/>
    <hyperlink ref="V142" r:id="rId209" display="http://pbs.twimg.com/profile_images/1404245782/igeek_normal.jpg"/>
    <hyperlink ref="V143" r:id="rId210" display="http://pbs.twimg.com/profile_images/760774125522518016/jhzjWv0i_normal.jpg"/>
    <hyperlink ref="V144" r:id="rId211" display="http://pbs.twimg.com/profile_images/760774125522518016/jhzjWv0i_normal.jpg"/>
    <hyperlink ref="V145" r:id="rId212" display="http://pbs.twimg.com/profile_images/1137012768303931392/_YNnZ4rm_normal.jpg"/>
    <hyperlink ref="V146" r:id="rId213" display="http://pbs.twimg.com/profile_images/760774125522518016/jhzjWv0i_normal.jpg"/>
    <hyperlink ref="V147" r:id="rId214" display="http://pbs.twimg.com/profile_images/993645134372798469/pAZy1Q6j_normal.jpg"/>
    <hyperlink ref="V148" r:id="rId215" display="http://pbs.twimg.com/profile_images/760774125522518016/jhzjWv0i_normal.jpg"/>
    <hyperlink ref="V149" r:id="rId216" display="http://pbs.twimg.com/profile_images/760774125522518016/jhzjWv0i_normal.jpg"/>
    <hyperlink ref="V150" r:id="rId217" display="http://pbs.twimg.com/profile_images/760774125522518016/jhzjWv0i_normal.jpg"/>
    <hyperlink ref="V151" r:id="rId218" display="http://pbs.twimg.com/profile_images/760774125522518016/jhzjWv0i_normal.jpg"/>
    <hyperlink ref="V152" r:id="rId219" display="http://pbs.twimg.com/profile_images/760774125522518016/jhzjWv0i_normal.jpg"/>
    <hyperlink ref="V153" r:id="rId220" display="http://pbs.twimg.com/profile_images/760774125522518016/jhzjWv0i_normal.jpg"/>
    <hyperlink ref="V154" r:id="rId221" display="http://pbs.twimg.com/profile_images/2679171403/5bc192c97dd1a23ce4421a4d95b919bc_normal.png"/>
    <hyperlink ref="V155" r:id="rId222" display="http://pbs.twimg.com/profile_images/760774125522518016/jhzjWv0i_normal.jpg"/>
    <hyperlink ref="V156" r:id="rId223" display="http://pbs.twimg.com/profile_images/993645134372798469/pAZy1Q6j_normal.jpg"/>
    <hyperlink ref="V157" r:id="rId224" display="http://pbs.twimg.com/profile_images/993645134372798469/pAZy1Q6j_normal.jpg"/>
    <hyperlink ref="V158" r:id="rId225" display="http://pbs.twimg.com/profile_images/561893824029421571/rPz1UutI_normal.jpeg"/>
    <hyperlink ref="V159" r:id="rId226" display="https://pbs.twimg.com/media/D_moWPTUIAAW3kC.jpg"/>
    <hyperlink ref="V160" r:id="rId227" display="https://pbs.twimg.com/media/EFjDvkMVUAA9deT.png"/>
    <hyperlink ref="V161" r:id="rId228" display="http://pbs.twimg.com/profile_images/722622196640657409/Si74pFI2_normal.jpg"/>
    <hyperlink ref="V162" r:id="rId229" display="http://pbs.twimg.com/profile_images/882539662509830144/A_bWjgya_normal.jpg"/>
    <hyperlink ref="V163" r:id="rId230" display="http://pbs.twimg.com/profile_images/1111110094316408832/OKZqAHmU_normal.jpg"/>
    <hyperlink ref="V164" r:id="rId231" display="https://pbs.twimg.com/media/EGR1PejWwAAdWVl.jpg"/>
    <hyperlink ref="V165" r:id="rId232" display="http://pbs.twimg.com/profile_images/1080491328314712066/w5BwvUyi_normal.jpg"/>
    <hyperlink ref="V166" r:id="rId233" display="https://pbs.twimg.com/media/EGNrUvTXUAApNZ1.jpg"/>
    <hyperlink ref="V167" r:id="rId234" display="https://pbs.twimg.com/media/EGXsOT5X0AAlVpW.jpg"/>
    <hyperlink ref="V168" r:id="rId235" display="http://pbs.twimg.com/profile_images/1080491328314712066/w5BwvUyi_normal.jpg"/>
    <hyperlink ref="V169" r:id="rId236" display="http://pbs.twimg.com/profile_images/465966833070112768/F6-U7OZf_normal.jpeg"/>
    <hyperlink ref="V170" r:id="rId237" display="http://pbs.twimg.com/profile_images/966026562809278464/hd0I-1zF_normal.jpg"/>
    <hyperlink ref="V171" r:id="rId238" display="http://pbs.twimg.com/profile_images/1143210553617321989/L0VZ1B8o_normal.jpg"/>
    <hyperlink ref="V172" r:id="rId239" display="http://pbs.twimg.com/profile_images/1143210553617321989/L0VZ1B8o_normal.jpg"/>
    <hyperlink ref="V173" r:id="rId240" display="http://pbs.twimg.com/profile_images/1055807149786439680/sQiHu-95_normal.jpg"/>
    <hyperlink ref="V174" r:id="rId241" display="https://pbs.twimg.com/ext_tw_video_thumb/1022859968142352385/pu/img/0gHeUu42XqUEV7tF.jpg"/>
    <hyperlink ref="V175" r:id="rId242" display="http://pbs.twimg.com/profile_images/699014291224027136/1C5iuqAB_normal.jpg"/>
    <hyperlink ref="V176" r:id="rId243" display="http://pbs.twimg.com/profile_images/1172523928516026375/2lArGbl3_normal.jpg"/>
    <hyperlink ref="V177" r:id="rId244" display="http://pbs.twimg.com/profile_images/1167068531692904450/AI_BicPf_normal.jpg"/>
    <hyperlink ref="V178" r:id="rId245" display="http://pbs.twimg.com/profile_images/977584785890660358/5pDTWl60_normal.jpg"/>
    <hyperlink ref="X3" r:id="rId246" display="https://twitter.com/#!/xmacex/status/1176878606682902531"/>
    <hyperlink ref="X4" r:id="rId247" display="https://twitter.com/#!/profstevek/status/1176692336648249344"/>
    <hyperlink ref="X5" r:id="rId248" display="https://twitter.com/#!/tutormentorteam/status/1176886571745861639"/>
    <hyperlink ref="X6" r:id="rId249" display="https://twitter.com/#!/tutormentorteam/status/1176887462267891712"/>
    <hyperlink ref="X7" r:id="rId250" display="https://twitter.com/#!/manthorp/status/1176932730556342272"/>
    <hyperlink ref="X8" r:id="rId251" display="https://twitter.com/#!/fiorellaconn/status/1176949046734401537"/>
    <hyperlink ref="X9" r:id="rId252" display="https://twitter.com/#!/pollenstudio/status/1176953548489273345"/>
    <hyperlink ref="X10" r:id="rId253" display="https://twitter.com/#!/avopq/status/1177010368880599041"/>
    <hyperlink ref="X11" r:id="rId254" display="https://twitter.com/#!/chronic0ps/status/1177034936722829313"/>
    <hyperlink ref="X12" r:id="rId255" display="https://twitter.com/#!/dendisuhubdy/status/1177114608349265921"/>
    <hyperlink ref="X13" r:id="rId256" display="https://twitter.com/#!/machine_ml/status/1177118954323623937"/>
    <hyperlink ref="X14" r:id="rId257" display="https://twitter.com/#!/nullnotes/status/1177179476913983488"/>
    <hyperlink ref="X15" r:id="rId258" display="https://twitter.com/#!/supposeiam/status/1177183551160295426"/>
    <hyperlink ref="X16" r:id="rId259" display="https://twitter.com/#!/derekr0ss/status/1177247614212796416"/>
    <hyperlink ref="X17" r:id="rId260" display="https://twitter.com/#!/theosrsorg/status/1177256365099769861"/>
    <hyperlink ref="X18" r:id="rId261" display="https://twitter.com/#!/chevyputrii/status/1176721581424250881"/>
    <hyperlink ref="X19" r:id="rId262" display="https://twitter.com/#!/chevyputrii/status/1177380008756572160"/>
    <hyperlink ref="X20" r:id="rId263" display="https://twitter.com/#!/brazoli/status/1177404297182662663"/>
    <hyperlink ref="X21" r:id="rId264" display="https://twitter.com/#!/donna_close/status/1177472403867258881"/>
    <hyperlink ref="X22" r:id="rId265" display="https://twitter.com/#!/misterdanielm/status/1177480678662782976"/>
    <hyperlink ref="X23" r:id="rId266" display="https://twitter.com/#!/abell_design/status/1177488943572373504"/>
    <hyperlink ref="X24" r:id="rId267" display="https://twitter.com/#!/owen_ubd/status/1177481396773720065"/>
    <hyperlink ref="X25" r:id="rId268" display="https://twitter.com/#!/owen_ubd/status/1177642002856517633"/>
    <hyperlink ref="X26" r:id="rId269" display="https://twitter.com/#!/jon_swords/status/1177538486045483009"/>
    <hyperlink ref="X27" r:id="rId270" display="https://twitter.com/#!/ravagephoto/status/1177630323124953088"/>
    <hyperlink ref="X28" r:id="rId271" display="https://twitter.com/#!/jon_swords/status/1177860703706910721"/>
    <hyperlink ref="X29" r:id="rId272" display="https://twitter.com/#!/sjnrth/status/1177875817034141696"/>
    <hyperlink ref="X30" r:id="rId273" display="https://twitter.com/#!/ooof/status/1177911489748856832"/>
    <hyperlink ref="X31" r:id="rId274" display="https://twitter.com/#!/kerner_gary/status/1177984041955549184"/>
    <hyperlink ref="X32" r:id="rId275" display="https://twitter.com/#!/bpellegr_econ/status/1178078495466897409"/>
    <hyperlink ref="X33" r:id="rId276" display="https://twitter.com/#!/cardonanl/status/1178110626016747520"/>
    <hyperlink ref="X34" r:id="rId277" display="https://twitter.com/#!/karyprem/status/1178122020648898560"/>
    <hyperlink ref="X35" r:id="rId278" display="https://twitter.com/#!/biocomicals/status/1178311235353419776"/>
    <hyperlink ref="X36" r:id="rId279" display="https://twitter.com/#!/debienj/status/1178369469162442752"/>
    <hyperlink ref="X37" r:id="rId280" display="https://twitter.com/#!/ict690/status/1178519977353043968"/>
    <hyperlink ref="X38" r:id="rId281" display="https://twitter.com/#!/mv_pereirasilva/status/1178653664644345857"/>
    <hyperlink ref="X39" r:id="rId282" display="https://twitter.com/#!/danimallo1/status/1178688366675542017"/>
    <hyperlink ref="X40" r:id="rId283" display="https://twitter.com/#!/ifeanyidiaye/status/1178780410295267328"/>
    <hyperlink ref="X41" r:id="rId284" display="https://twitter.com/#!/herrrul/status/1178815962914545665"/>
    <hyperlink ref="X42" r:id="rId285" display="https://twitter.com/#!/edcouniandes/status/1178825637768892417"/>
    <hyperlink ref="X43" r:id="rId286" display="https://twitter.com/#!/vezziet/status/1178837083172945920"/>
    <hyperlink ref="X44" r:id="rId287" display="https://twitter.com/#!/ialexs/status/1178863933618184194"/>
    <hyperlink ref="X45" r:id="rId288" display="https://twitter.com/#!/kitsunegari13/status/1178955869742141440"/>
    <hyperlink ref="X46" r:id="rId289" display="https://twitter.com/#!/segolenemathieu/status/1178956458303610880"/>
    <hyperlink ref="X47" r:id="rId290" display="https://twitter.com/#!/mrminiki/status/1179147558897238016"/>
    <hyperlink ref="X48" r:id="rId291" display="https://twitter.com/#!/christinelocher/status/1179159473396600835"/>
    <hyperlink ref="X49" r:id="rId292" display="https://twitter.com/#!/sizuma090800/status/1179300407304024065"/>
    <hyperlink ref="X50" r:id="rId293" display="https://twitter.com/#!/wietsewind/status/1177555297818349573"/>
    <hyperlink ref="X51" r:id="rId294" display="https://twitter.com/#!/smellslike9/status/1177552147866693633"/>
    <hyperlink ref="X52" r:id="rId295" display="https://twitter.com/#!/smellslike9/status/1179356797754322944"/>
    <hyperlink ref="X53" r:id="rId296" display="https://twitter.com/#!/laloumo/status/1179369218388742144"/>
    <hyperlink ref="X54" r:id="rId297" display="https://twitter.com/#!/bahs/status/1177517627645677568"/>
    <hyperlink ref="X55" r:id="rId298" display="https://twitter.com/#!/bahs/status/1179371803791286272"/>
    <hyperlink ref="X56" r:id="rId299" display="https://twitter.com/#!/scott_bot/status/1179413331226046464"/>
    <hyperlink ref="X57" r:id="rId300" display="https://twitter.com/#!/tinkeringhuman/status/1179404223861186560"/>
    <hyperlink ref="X58" r:id="rId301" display="https://twitter.com/#!/scott_bot/status/1179413467587067905"/>
    <hyperlink ref="X59" r:id="rId302" display="https://twitter.com/#!/kalanicraig/status/1179417496711041030"/>
    <hyperlink ref="X60" r:id="rId303" display="https://twitter.com/#!/rstatstweet/status/1179496369473675264"/>
    <hyperlink ref="X61" r:id="rId304" display="https://twitter.com/#!/gdeandajauregui/status/1179496227446108160"/>
    <hyperlink ref="X62" r:id="rId305" display="https://twitter.com/#!/ruydg/status/1179499806944894982"/>
    <hyperlink ref="X63" r:id="rId306" display="https://twitter.com/#!/ariful7079/status/1179510912849305600"/>
    <hyperlink ref="X64" r:id="rId307" display="https://twitter.com/#!/fadlan_anam/status/1177829019015770113"/>
    <hyperlink ref="X65" r:id="rId308" display="https://twitter.com/#!/fadlan_anam/status/1179512939360817152"/>
    <hyperlink ref="X66" r:id="rId309" display="https://twitter.com/#!/tillgrallert/status/1179522880306061313"/>
    <hyperlink ref="X67" r:id="rId310" display="https://twitter.com/#!/digtalhumanatee/status/1179537263610470401"/>
    <hyperlink ref="X68" r:id="rId311" display="https://twitter.com/#!/scott_bot/status/1179393236479234049"/>
    <hyperlink ref="X69" r:id="rId312" display="https://twitter.com/#!/electricarchaeo/status/1179556052767006725"/>
    <hyperlink ref="X70" r:id="rId313" display="https://twitter.com/#!/boogheta/status/1179446921049575424"/>
    <hyperlink ref="X71" r:id="rId314" display="https://twitter.com/#!/jacomyma/status/1179449395777085440"/>
    <hyperlink ref="X72" r:id="rId315" display="https://twitter.com/#!/jacomyma/status/1179472313252745217"/>
    <hyperlink ref="X73" r:id="rId316" display="https://twitter.com/#!/amarlakel/status/1179470010948947970"/>
    <hyperlink ref="X74" r:id="rId317" display="https://twitter.com/#!/amarlakel/status/1179624070654115840"/>
    <hyperlink ref="X75" r:id="rId318" display="https://twitter.com/#!/amarlakel/status/1179440052004368388"/>
    <hyperlink ref="X76" r:id="rId319" display="https://twitter.com/#!/nicolas_hu/status/1179663797553942528"/>
    <hyperlink ref="X77" r:id="rId320" display="https://twitter.com/#!/reisoduke/status/1179666374379081729"/>
    <hyperlink ref="X78" r:id="rId321" display="https://twitter.com/#!/g_sylvestre/status/1170983680585523200"/>
    <hyperlink ref="X79" r:id="rId322" display="https://twitter.com/#!/g_sylvestre/status/1179357384080314368"/>
    <hyperlink ref="X80" r:id="rId323" display="https://twitter.com/#!/competencerh2/status/1179686617646342144"/>
    <hyperlink ref="X81" r:id="rId324" display="https://twitter.com/#!/competencerh2/status/1179686493629100032"/>
    <hyperlink ref="X82" r:id="rId325" display="https://twitter.com/#!/alexpinto83/status/1179760346002788353"/>
    <hyperlink ref="X83" r:id="rId326" display="https://twitter.com/#!/nathalie_pe/status/1179760599762386945"/>
    <hyperlink ref="X84" r:id="rId327" display="https://twitter.com/#!/soychicka/status/906254599849476101"/>
    <hyperlink ref="X85" r:id="rId328" display="https://twitter.com/#!/mayirmamay14/status/1179833129441353728"/>
    <hyperlink ref="X86" r:id="rId329" display="https://twitter.com/#!/ethejournal/status/1180030056476872705"/>
    <hyperlink ref="X87" r:id="rId330" display="https://twitter.com/#!/dl_research/status/1180033412737970176"/>
    <hyperlink ref="X88" r:id="rId331" display="https://twitter.com/#!/jimmypashley/status/1180084697033932800"/>
    <hyperlink ref="X89" r:id="rId332" display="https://twitter.com/#!/iottogether/status/1180305147580370944"/>
    <hyperlink ref="X90" r:id="rId333" display="https://twitter.com/#!/outstandjing/status/1180361232663994368"/>
    <hyperlink ref="X91" r:id="rId334" display="https://twitter.com/#!/brookskaiser/status/1180380929577095168"/>
    <hyperlink ref="X92" r:id="rId335" display="https://twitter.com/#!/sbonet/status/1180398890778017792"/>
    <hyperlink ref="X93" r:id="rId336" display="https://twitter.com/#!/dylanjfoster/status/1180505575953559552"/>
    <hyperlink ref="X94" r:id="rId337" display="https://twitter.com/#!/dylanjfoster/status/1180505597990453248"/>
    <hyperlink ref="X95" r:id="rId338" display="https://twitter.com/#!/socioviznet/status/1177826889009905664"/>
    <hyperlink ref="X96" r:id="rId339" display="https://twitter.com/#!/mihkal/status/1177509737820127235"/>
    <hyperlink ref="X97" r:id="rId340" display="https://twitter.com/#!/acheca7/status/1179552802638565376"/>
    <hyperlink ref="X98" r:id="rId341" display="https://twitter.com/#!/acheca7/status/1180651131279687683"/>
    <hyperlink ref="X99" r:id="rId342" display="https://twitter.com/#!/rya_ryzuka/status/1180671147123232768"/>
    <hyperlink ref="X100" r:id="rId343" display="https://twitter.com/#!/kemp_ebooks/status/1180821082963693568"/>
    <hyperlink ref="X101" r:id="rId344" display="https://twitter.com/#!/gutewebsites/status/1180921745718611969"/>
    <hyperlink ref="X102" r:id="rId345" display="https://twitter.com/#!/omo_west12/status/1180923411981316104"/>
    <hyperlink ref="X103" r:id="rId346" display="https://twitter.com/#!/henrimorrgh/status/1180927940596555777"/>
    <hyperlink ref="X104" r:id="rId347" display="https://twitter.com/#!/levyunipap/status/1180938630610767874"/>
    <hyperlink ref="X105" r:id="rId348" display="https://twitter.com/#!/f_depmann26/status/1180950238611140610"/>
    <hyperlink ref="X106" r:id="rId349" display="https://twitter.com/#!/roxmix/status/1181026377807679488"/>
    <hyperlink ref="X107" r:id="rId350" display="https://twitter.com/#!/brondickson/status/1181030298118606849"/>
    <hyperlink ref="X108" r:id="rId351" display="https://twitter.com/#!/brondickson/status/1181030363683901440"/>
    <hyperlink ref="X109" r:id="rId352" display="https://twitter.com/#!/netwarsystem/status/1177908041099857921"/>
    <hyperlink ref="X110" r:id="rId353" display="https://twitter.com/#!/netwarsystem/status/1181031316294262786"/>
    <hyperlink ref="X111" r:id="rId354" display="https://twitter.com/#!/netwarsystem/status/1181029315724509184"/>
    <hyperlink ref="X112" r:id="rId355" display="https://twitter.com/#!/netwarsystem/status/1181031254457606147"/>
    <hyperlink ref="X113" r:id="rId356" display="https://twitter.com/#!/netwarsystem/status/1181026965655916544"/>
    <hyperlink ref="X114" r:id="rId357" display="https://twitter.com/#!/damien_liccia/status/1181115451423768579"/>
    <hyperlink ref="X115" r:id="rId358" display="https://twitter.com/#!/svtux/status/1180786866620178432"/>
    <hyperlink ref="X116" r:id="rId359" display="https://twitter.com/#!/petitpixel29/status/1180766590658371584"/>
    <hyperlink ref="X117" r:id="rId360" display="https://twitter.com/#!/petitpixel29/status/1180776452112965632"/>
    <hyperlink ref="X118" r:id="rId361" display="https://twitter.com/#!/petitpixel29/status/1181141694831628288"/>
    <hyperlink ref="X119" r:id="rId362" display="https://twitter.com/#!/grandjeanmartin/status/1181140262527086592"/>
    <hyperlink ref="X120" r:id="rId363" display="https://twitter.com/#!/grandjeanmartin/status/1181147113746509824"/>
    <hyperlink ref="X121" r:id="rId364" display="https://twitter.com/#!/grandjeanmartin/status/1181139783676039169"/>
    <hyperlink ref="X122" r:id="rId365" display="https://twitter.com/#!/milaniolivera/status/1181152965924667393"/>
    <hyperlink ref="X123" r:id="rId366" display="https://twitter.com/#!/mikaeldewabrata/status/1181156307404914688"/>
    <hyperlink ref="X124" r:id="rId367" display="https://twitter.com/#!/newdesignkievua/status/1181178167010181122"/>
    <hyperlink ref="X125" r:id="rId368" display="https://twitter.com/#!/andrea_moro/status/1181192714848735232"/>
    <hyperlink ref="X126" r:id="rId369" display="https://twitter.com/#!/agephipopart/status/1181204659500924928"/>
    <hyperlink ref="X127" r:id="rId370" display="https://twitter.com/#!/mario_angst_sci/status/1181226948393160705"/>
    <hyperlink ref="X128" r:id="rId371" display="https://twitter.com/#!/nohemidecampos/status/1181232514792394753"/>
    <hyperlink ref="X129" r:id="rId372" display="https://twitter.com/#!/docassar/status/1180304489124958208"/>
    <hyperlink ref="X130" r:id="rId373" display="https://twitter.com/#!/docassar/status/1180304541834723328"/>
    <hyperlink ref="X131" r:id="rId374" display="https://twitter.com/#!/docassar/status/1181244082322051072"/>
    <hyperlink ref="X132" r:id="rId375" display="https://twitter.com/#!/docassar/status/1181244129323487234"/>
    <hyperlink ref="X133" r:id="rId376" display="https://twitter.com/#!/docassar/status/1176911408988119041"/>
    <hyperlink ref="X134" r:id="rId377" display="https://twitter.com/#!/docassar/status/1179411612089946113"/>
    <hyperlink ref="X135" r:id="rId378" display="https://twitter.com/#!/chidambara09/status/1176914370669924352"/>
    <hyperlink ref="X136" r:id="rId379" display="https://twitter.com/#!/likely75463987/status/1176925149054025729"/>
    <hyperlink ref="X137" r:id="rId380" display="https://twitter.com/#!/chidambara09/status/1176913037116076032"/>
    <hyperlink ref="X138" r:id="rId381" display="https://twitter.com/#!/bendobrown/status/1168897475840827396"/>
    <hyperlink ref="X139" r:id="rId382" display="https://twitter.com/#!/bendobrown/status/1168897494664847362"/>
    <hyperlink ref="X140" r:id="rId383" display="https://twitter.com/#!/pd_mobileapps/status/1177106645815459840"/>
    <hyperlink ref="X141" r:id="rId384" display="https://twitter.com/#!/chidambara09/status/1177118038337835008"/>
    <hyperlink ref="X142" r:id="rId385" display="https://twitter.com/#!/gamergeeknews/status/1177121383446454272"/>
    <hyperlink ref="X143" r:id="rId386" display="https://twitter.com/#!/chidambara09/status/1177117078639144960"/>
    <hyperlink ref="X144" r:id="rId387" display="https://twitter.com/#!/chidambara09/status/1180313557658849282"/>
    <hyperlink ref="X145" r:id="rId388" display="https://twitter.com/#!/likely75463987/status/1180579551639851008"/>
    <hyperlink ref="X146" r:id="rId389" display="https://twitter.com/#!/chidambara09/status/1181062825814319104"/>
    <hyperlink ref="X147" r:id="rId390" display="https://twitter.com/#!/docassar/status/1181011136482828289"/>
    <hyperlink ref="X148" r:id="rId391" display="https://twitter.com/#!/chidambara09/status/1181065785134829569"/>
    <hyperlink ref="X149" r:id="rId392" display="https://twitter.com/#!/chidambara09/status/1180311779898904576"/>
    <hyperlink ref="X150" r:id="rId393" display="https://twitter.com/#!/chidambara09/status/1180311791546454016"/>
    <hyperlink ref="X151" r:id="rId394" display="https://twitter.com/#!/chidambara09/status/1181250722110664704"/>
    <hyperlink ref="X152" r:id="rId395" display="https://twitter.com/#!/chidambara09/status/1181250743384199168"/>
    <hyperlink ref="X153" r:id="rId396" display="https://twitter.com/#!/chidambara09/status/1181250755375714305"/>
    <hyperlink ref="X154" r:id="rId397" display="https://twitter.com/#!/mihkal/status/1180538386039353344"/>
    <hyperlink ref="X155" r:id="rId398" display="https://twitter.com/#!/chidambara09/status/1181251598015549440"/>
    <hyperlink ref="X156" r:id="rId399" display="https://twitter.com/#!/docassar/status/1179572387685261312"/>
    <hyperlink ref="X157" r:id="rId400" display="https://twitter.com/#!/docassar/status/1181244033999523846"/>
    <hyperlink ref="X158" r:id="rId401" display="https://twitter.com/#!/jacomyma/status/1065517606139060224"/>
    <hyperlink ref="X159" r:id="rId402" display="https://twitter.com/#!/jon_swords/status/1151141410369761283"/>
    <hyperlink ref="X160" r:id="rId403" display="https://twitter.com/#!/netwarsystem/status/1177906530131144704"/>
    <hyperlink ref="X161" r:id="rId404" display="https://twitter.com/#!/naqiadaud/status/1181434677535662080"/>
    <hyperlink ref="X162" r:id="rId405" display="https://twitter.com/#!/elc_uoc/status/1181481087048003584"/>
    <hyperlink ref="X163" r:id="rId406" display="https://twitter.com/#!/jarango/status/1181584357569392640"/>
    <hyperlink ref="X164" r:id="rId407" display="https://twitter.com/#!/digitacy/status/1181197931073998848"/>
    <hyperlink ref="X165" r:id="rId408" display="https://twitter.com/#!/screamingfrog/status/1180907089608286214"/>
    <hyperlink ref="X166" r:id="rId409" display="https://twitter.com/#!/digitacy/status/1180905596305977344"/>
    <hyperlink ref="X167" r:id="rId410" display="https://twitter.com/#!/digitacy/status/1181610235145916418"/>
    <hyperlink ref="X168" r:id="rId411" display="https://twitter.com/#!/screamingfrog/status/1180907018326040576"/>
    <hyperlink ref="X169" r:id="rId412" display="https://twitter.com/#!/louisrosenfeld/status/1181583733373190145"/>
    <hyperlink ref="X170" r:id="rId413" display="https://twitter.com/#!/stlxcon/status/1181611656423641091"/>
    <hyperlink ref="X171" r:id="rId414" display="https://twitter.com/#!/rubaalhassani/status/1181612324941127680"/>
    <hyperlink ref="X172" r:id="rId415" display="https://twitter.com/#!/rubaalhassani/status/1181614682068733953"/>
    <hyperlink ref="X173" r:id="rId416" display="https://twitter.com/#!/luca/status/1181617968859533312"/>
    <hyperlink ref="X174" r:id="rId417" display="https://twitter.com/#!/luca/status/1022860061411094530"/>
    <hyperlink ref="X175" r:id="rId418" display="https://twitter.com/#!/doriantaylor/status/1181632978012606464"/>
    <hyperlink ref="X176" r:id="rId419" display="https://twitter.com/#!/_marisela_10/status/1181686402284740609"/>
    <hyperlink ref="X177" r:id="rId420" display="https://twitter.com/#!/dsampaolo/status/1181702004370001931"/>
    <hyperlink ref="X178" r:id="rId421" display="https://twitter.com/#!/adrienrusso/status/1181704696538566658"/>
    <hyperlink ref="AZ38" r:id="rId422" display="https://api.twitter.com/1.1/geo/id/97bcdfca1a2dca59.json"/>
  </hyperlinks>
  <printOptions/>
  <pageMargins left="0.7" right="0.7" top="0.75" bottom="0.75" header="0.3" footer="0.3"/>
  <pageSetup horizontalDpi="600" verticalDpi="600" orientation="portrait" r:id="rId426"/>
  <legacyDrawing r:id="rId424"/>
  <tableParts>
    <tablePart r:id="rId42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3861</v>
      </c>
      <c r="B1" s="13" t="s">
        <v>34</v>
      </c>
    </row>
    <row r="2" spans="1:2" ht="15">
      <c r="A2" s="114" t="s">
        <v>332</v>
      </c>
      <c r="B2" s="78">
        <v>9822.321963</v>
      </c>
    </row>
    <row r="3" spans="1:2" ht="15">
      <c r="A3" s="114" t="s">
        <v>314</v>
      </c>
      <c r="B3" s="78">
        <v>3499.641401</v>
      </c>
    </row>
    <row r="4" spans="1:2" ht="15">
      <c r="A4" s="114" t="s">
        <v>322</v>
      </c>
      <c r="B4" s="78">
        <v>2831</v>
      </c>
    </row>
    <row r="5" spans="1:2" ht="15">
      <c r="A5" s="114" t="s">
        <v>232</v>
      </c>
      <c r="B5" s="78">
        <v>1264.885065</v>
      </c>
    </row>
    <row r="6" spans="1:2" ht="15">
      <c r="A6" s="114" t="s">
        <v>313</v>
      </c>
      <c r="B6" s="78">
        <v>1231.503794</v>
      </c>
    </row>
    <row r="7" spans="1:2" ht="15">
      <c r="A7" s="114" t="s">
        <v>275</v>
      </c>
      <c r="B7" s="78">
        <v>1210.633333</v>
      </c>
    </row>
    <row r="8" spans="1:2" ht="15">
      <c r="A8" s="114" t="s">
        <v>256</v>
      </c>
      <c r="B8" s="78">
        <v>1078.847619</v>
      </c>
    </row>
    <row r="9" spans="1:2" ht="15">
      <c r="A9" s="114" t="s">
        <v>301</v>
      </c>
      <c r="B9" s="78">
        <v>965.630952</v>
      </c>
    </row>
    <row r="10" spans="1:2" ht="15">
      <c r="A10" s="114" t="s">
        <v>316</v>
      </c>
      <c r="B10" s="78">
        <v>696</v>
      </c>
    </row>
    <row r="11" spans="1:2" ht="15">
      <c r="A11" s="114" t="s">
        <v>304</v>
      </c>
      <c r="B11" s="78">
        <v>460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3863</v>
      </c>
      <c r="B25" t="s">
        <v>3862</v>
      </c>
    </row>
    <row r="26" spans="1:2" ht="15">
      <c r="A26" s="125" t="s">
        <v>3865</v>
      </c>
      <c r="B26" s="3"/>
    </row>
    <row r="27" spans="1:2" ht="15">
      <c r="A27" s="126" t="s">
        <v>3866</v>
      </c>
      <c r="B27" s="3"/>
    </row>
    <row r="28" spans="1:2" ht="15">
      <c r="A28" s="127" t="s">
        <v>3867</v>
      </c>
      <c r="B28" s="3"/>
    </row>
    <row r="29" spans="1:2" ht="15">
      <c r="A29" s="128" t="s">
        <v>3868</v>
      </c>
      <c r="B29" s="3">
        <v>1</v>
      </c>
    </row>
    <row r="30" spans="1:2" ht="15">
      <c r="A30" s="125" t="s">
        <v>3869</v>
      </c>
      <c r="B30" s="3"/>
    </row>
    <row r="31" spans="1:2" ht="15">
      <c r="A31" s="126" t="s">
        <v>3870</v>
      </c>
      <c r="B31" s="3"/>
    </row>
    <row r="32" spans="1:2" ht="15">
      <c r="A32" s="127" t="s">
        <v>3871</v>
      </c>
      <c r="B32" s="3"/>
    </row>
    <row r="33" spans="1:2" ht="15">
      <c r="A33" s="128" t="s">
        <v>3872</v>
      </c>
      <c r="B33" s="3">
        <v>1</v>
      </c>
    </row>
    <row r="34" spans="1:2" ht="15">
      <c r="A34" s="126" t="s">
        <v>3873</v>
      </c>
      <c r="B34" s="3"/>
    </row>
    <row r="35" spans="1:2" ht="15">
      <c r="A35" s="127" t="s">
        <v>3874</v>
      </c>
      <c r="B35" s="3"/>
    </row>
    <row r="36" spans="1:2" ht="15">
      <c r="A36" s="128" t="s">
        <v>3875</v>
      </c>
      <c r="B36" s="3">
        <v>1</v>
      </c>
    </row>
    <row r="37" spans="1:2" ht="15">
      <c r="A37" s="125" t="s">
        <v>3876</v>
      </c>
      <c r="B37" s="3"/>
    </row>
    <row r="38" spans="1:2" ht="15">
      <c r="A38" s="126" t="s">
        <v>3870</v>
      </c>
      <c r="B38" s="3"/>
    </row>
    <row r="39" spans="1:2" ht="15">
      <c r="A39" s="127" t="s">
        <v>3877</v>
      </c>
      <c r="B39" s="3"/>
    </row>
    <row r="40" spans="1:2" ht="15">
      <c r="A40" s="128" t="s">
        <v>3878</v>
      </c>
      <c r="B40" s="3">
        <v>1</v>
      </c>
    </row>
    <row r="41" spans="1:2" ht="15">
      <c r="A41" s="126" t="s">
        <v>3866</v>
      </c>
      <c r="B41" s="3"/>
    </row>
    <row r="42" spans="1:2" ht="15">
      <c r="A42" s="127" t="s">
        <v>3879</v>
      </c>
      <c r="B42" s="3"/>
    </row>
    <row r="43" spans="1:2" ht="15">
      <c r="A43" s="128" t="s">
        <v>3878</v>
      </c>
      <c r="B43" s="3">
        <v>2</v>
      </c>
    </row>
    <row r="44" spans="1:2" ht="15">
      <c r="A44" s="127" t="s">
        <v>3880</v>
      </c>
      <c r="B44" s="3"/>
    </row>
    <row r="45" spans="1:2" ht="15">
      <c r="A45" s="128" t="s">
        <v>3875</v>
      </c>
      <c r="B45" s="3">
        <v>1</v>
      </c>
    </row>
    <row r="46" spans="1:2" ht="15">
      <c r="A46" s="127" t="s">
        <v>3881</v>
      </c>
      <c r="B46" s="3"/>
    </row>
    <row r="47" spans="1:2" ht="15">
      <c r="A47" s="128" t="s">
        <v>3882</v>
      </c>
      <c r="B47" s="3">
        <v>1</v>
      </c>
    </row>
    <row r="48" spans="1:2" ht="15">
      <c r="A48" s="128" t="s">
        <v>3883</v>
      </c>
      <c r="B48" s="3">
        <v>1</v>
      </c>
    </row>
    <row r="49" spans="1:2" ht="15">
      <c r="A49" s="128" t="s">
        <v>3872</v>
      </c>
      <c r="B49" s="3">
        <v>3</v>
      </c>
    </row>
    <row r="50" spans="1:2" ht="15">
      <c r="A50" s="128" t="s">
        <v>3884</v>
      </c>
      <c r="B50" s="3">
        <v>3</v>
      </c>
    </row>
    <row r="51" spans="1:2" ht="15">
      <c r="A51" s="128" t="s">
        <v>3885</v>
      </c>
      <c r="B51" s="3">
        <v>2</v>
      </c>
    </row>
    <row r="52" spans="1:2" ht="15">
      <c r="A52" s="128" t="s">
        <v>3886</v>
      </c>
      <c r="B52" s="3">
        <v>1</v>
      </c>
    </row>
    <row r="53" spans="1:2" ht="15">
      <c r="A53" s="128" t="s">
        <v>3868</v>
      </c>
      <c r="B53" s="3">
        <v>1</v>
      </c>
    </row>
    <row r="54" spans="1:2" ht="15">
      <c r="A54" s="127" t="s">
        <v>3887</v>
      </c>
      <c r="B54" s="3"/>
    </row>
    <row r="55" spans="1:2" ht="15">
      <c r="A55" s="128" t="s">
        <v>3888</v>
      </c>
      <c r="B55" s="3">
        <v>1</v>
      </c>
    </row>
    <row r="56" spans="1:2" ht="15">
      <c r="A56" s="128" t="s">
        <v>3889</v>
      </c>
      <c r="B56" s="3">
        <v>1</v>
      </c>
    </row>
    <row r="57" spans="1:2" ht="15">
      <c r="A57" s="128" t="s">
        <v>3890</v>
      </c>
      <c r="B57" s="3">
        <v>2</v>
      </c>
    </row>
    <row r="58" spans="1:2" ht="15">
      <c r="A58" s="128" t="s">
        <v>3891</v>
      </c>
      <c r="B58" s="3">
        <v>4</v>
      </c>
    </row>
    <row r="59" spans="1:2" ht="15">
      <c r="A59" s="128" t="s">
        <v>3892</v>
      </c>
      <c r="B59" s="3">
        <v>2</v>
      </c>
    </row>
    <row r="60" spans="1:2" ht="15">
      <c r="A60" s="128" t="s">
        <v>3872</v>
      </c>
      <c r="B60" s="3">
        <v>1</v>
      </c>
    </row>
    <row r="61" spans="1:2" ht="15">
      <c r="A61" s="128" t="s">
        <v>3893</v>
      </c>
      <c r="B61" s="3">
        <v>1</v>
      </c>
    </row>
    <row r="62" spans="1:2" ht="15">
      <c r="A62" s="127" t="s">
        <v>3894</v>
      </c>
      <c r="B62" s="3"/>
    </row>
    <row r="63" spans="1:2" ht="15">
      <c r="A63" s="128" t="s">
        <v>3888</v>
      </c>
      <c r="B63" s="3">
        <v>1</v>
      </c>
    </row>
    <row r="64" spans="1:2" ht="15">
      <c r="A64" s="128" t="s">
        <v>3882</v>
      </c>
      <c r="B64" s="3">
        <v>1</v>
      </c>
    </row>
    <row r="65" spans="1:2" ht="15">
      <c r="A65" s="128" t="s">
        <v>3890</v>
      </c>
      <c r="B65" s="3">
        <v>1</v>
      </c>
    </row>
    <row r="66" spans="1:2" ht="15">
      <c r="A66" s="128" t="s">
        <v>3891</v>
      </c>
      <c r="B66" s="3">
        <v>3</v>
      </c>
    </row>
    <row r="67" spans="1:2" ht="15">
      <c r="A67" s="128" t="s">
        <v>3895</v>
      </c>
      <c r="B67" s="3">
        <v>2</v>
      </c>
    </row>
    <row r="68" spans="1:2" ht="15">
      <c r="A68" s="128" t="s">
        <v>3892</v>
      </c>
      <c r="B68" s="3">
        <v>2</v>
      </c>
    </row>
    <row r="69" spans="1:2" ht="15">
      <c r="A69" s="128" t="s">
        <v>3896</v>
      </c>
      <c r="B69" s="3">
        <v>1</v>
      </c>
    </row>
    <row r="70" spans="1:2" ht="15">
      <c r="A70" s="128" t="s">
        <v>3884</v>
      </c>
      <c r="B70" s="3">
        <v>2</v>
      </c>
    </row>
    <row r="71" spans="1:2" ht="15">
      <c r="A71" s="127" t="s">
        <v>3897</v>
      </c>
      <c r="B71" s="3"/>
    </row>
    <row r="72" spans="1:2" ht="15">
      <c r="A72" s="128" t="s">
        <v>3890</v>
      </c>
      <c r="B72" s="3">
        <v>2</v>
      </c>
    </row>
    <row r="73" spans="1:2" ht="15">
      <c r="A73" s="128" t="s">
        <v>3875</v>
      </c>
      <c r="B73" s="3">
        <v>1</v>
      </c>
    </row>
    <row r="74" spans="1:2" ht="15">
      <c r="A74" s="128" t="s">
        <v>3895</v>
      </c>
      <c r="B74" s="3">
        <v>1</v>
      </c>
    </row>
    <row r="75" spans="1:2" ht="15">
      <c r="A75" s="128" t="s">
        <v>3892</v>
      </c>
      <c r="B75" s="3">
        <v>3</v>
      </c>
    </row>
    <row r="76" spans="1:2" ht="15">
      <c r="A76" s="128" t="s">
        <v>3893</v>
      </c>
      <c r="B76" s="3">
        <v>1</v>
      </c>
    </row>
    <row r="77" spans="1:2" ht="15">
      <c r="A77" s="128" t="s">
        <v>3898</v>
      </c>
      <c r="B77" s="3">
        <v>1</v>
      </c>
    </row>
    <row r="78" spans="1:2" ht="15">
      <c r="A78" s="127" t="s">
        <v>3899</v>
      </c>
      <c r="B78" s="3"/>
    </row>
    <row r="79" spans="1:2" ht="15">
      <c r="A79" s="128" t="s">
        <v>3888</v>
      </c>
      <c r="B79" s="3">
        <v>1</v>
      </c>
    </row>
    <row r="80" spans="1:2" ht="15">
      <c r="A80" s="128" t="s">
        <v>3889</v>
      </c>
      <c r="B80" s="3">
        <v>1</v>
      </c>
    </row>
    <row r="81" spans="1:2" ht="15">
      <c r="A81" s="128" t="s">
        <v>3878</v>
      </c>
      <c r="B81" s="3">
        <v>1</v>
      </c>
    </row>
    <row r="82" spans="1:2" ht="15">
      <c r="A82" s="128" t="s">
        <v>3885</v>
      </c>
      <c r="B82" s="3">
        <v>1</v>
      </c>
    </row>
    <row r="83" spans="1:2" ht="15">
      <c r="A83" s="127" t="s">
        <v>3900</v>
      </c>
      <c r="B83" s="3"/>
    </row>
    <row r="84" spans="1:2" ht="15">
      <c r="A84" s="128" t="s">
        <v>3883</v>
      </c>
      <c r="B84" s="3">
        <v>1</v>
      </c>
    </row>
    <row r="85" spans="1:2" ht="15">
      <c r="A85" s="128" t="s">
        <v>3896</v>
      </c>
      <c r="B85" s="3">
        <v>1</v>
      </c>
    </row>
    <row r="86" spans="1:2" ht="15">
      <c r="A86" s="128" t="s">
        <v>3872</v>
      </c>
      <c r="B86" s="3">
        <v>1</v>
      </c>
    </row>
    <row r="87" spans="1:2" ht="15">
      <c r="A87" s="128" t="s">
        <v>3901</v>
      </c>
      <c r="B87" s="3">
        <v>1</v>
      </c>
    </row>
    <row r="88" spans="1:2" ht="15">
      <c r="A88" s="128" t="s">
        <v>3902</v>
      </c>
      <c r="B88" s="3">
        <v>1</v>
      </c>
    </row>
    <row r="89" spans="1:2" ht="15">
      <c r="A89" s="126" t="s">
        <v>3903</v>
      </c>
      <c r="B89" s="3"/>
    </row>
    <row r="90" spans="1:2" ht="15">
      <c r="A90" s="127" t="s">
        <v>3904</v>
      </c>
      <c r="B90" s="3"/>
    </row>
    <row r="91" spans="1:2" ht="15">
      <c r="A91" s="128" t="s">
        <v>3888</v>
      </c>
      <c r="B91" s="3">
        <v>1</v>
      </c>
    </row>
    <row r="92" spans="1:2" ht="15">
      <c r="A92" s="128" t="s">
        <v>3889</v>
      </c>
      <c r="B92" s="3">
        <v>1</v>
      </c>
    </row>
    <row r="93" spans="1:2" ht="15">
      <c r="A93" s="128" t="s">
        <v>3882</v>
      </c>
      <c r="B93" s="3">
        <v>1</v>
      </c>
    </row>
    <row r="94" spans="1:2" ht="15">
      <c r="A94" s="128" t="s">
        <v>3875</v>
      </c>
      <c r="B94" s="3">
        <v>2</v>
      </c>
    </row>
    <row r="95" spans="1:2" ht="15">
      <c r="A95" s="128" t="s">
        <v>3901</v>
      </c>
      <c r="B95" s="3">
        <v>1</v>
      </c>
    </row>
    <row r="96" spans="1:2" ht="15">
      <c r="A96" s="128" t="s">
        <v>3898</v>
      </c>
      <c r="B96" s="3">
        <v>1</v>
      </c>
    </row>
    <row r="97" spans="1:2" ht="15">
      <c r="A97" s="127" t="s">
        <v>3905</v>
      </c>
      <c r="B97" s="3"/>
    </row>
    <row r="98" spans="1:2" ht="15">
      <c r="A98" s="128" t="s">
        <v>3891</v>
      </c>
      <c r="B98" s="3">
        <v>1</v>
      </c>
    </row>
    <row r="99" spans="1:2" ht="15">
      <c r="A99" s="128" t="s">
        <v>3892</v>
      </c>
      <c r="B99" s="3">
        <v>2</v>
      </c>
    </row>
    <row r="100" spans="1:2" ht="15">
      <c r="A100" s="128" t="s">
        <v>3896</v>
      </c>
      <c r="B100" s="3">
        <v>2</v>
      </c>
    </row>
    <row r="101" spans="1:2" ht="15">
      <c r="A101" s="128" t="s">
        <v>3906</v>
      </c>
      <c r="B101" s="3">
        <v>1</v>
      </c>
    </row>
    <row r="102" spans="1:2" ht="15">
      <c r="A102" s="128" t="s">
        <v>3878</v>
      </c>
      <c r="B102" s="3">
        <v>1</v>
      </c>
    </row>
    <row r="103" spans="1:2" ht="15">
      <c r="A103" s="128" t="s">
        <v>3872</v>
      </c>
      <c r="B103" s="3">
        <v>4</v>
      </c>
    </row>
    <row r="104" spans="1:2" ht="15">
      <c r="A104" s="128" t="s">
        <v>3893</v>
      </c>
      <c r="B104" s="3">
        <v>1</v>
      </c>
    </row>
    <row r="105" spans="1:2" ht="15">
      <c r="A105" s="128" t="s">
        <v>3884</v>
      </c>
      <c r="B105" s="3">
        <v>2</v>
      </c>
    </row>
    <row r="106" spans="1:2" ht="15">
      <c r="A106" s="128" t="s">
        <v>3885</v>
      </c>
      <c r="B106" s="3">
        <v>1</v>
      </c>
    </row>
    <row r="107" spans="1:2" ht="15">
      <c r="A107" s="128" t="s">
        <v>3886</v>
      </c>
      <c r="B107" s="3">
        <v>1</v>
      </c>
    </row>
    <row r="108" spans="1:2" ht="15">
      <c r="A108" s="128" t="s">
        <v>3868</v>
      </c>
      <c r="B108" s="3">
        <v>3</v>
      </c>
    </row>
    <row r="109" spans="1:2" ht="15">
      <c r="A109" s="128" t="s">
        <v>3901</v>
      </c>
      <c r="B109" s="3">
        <v>2</v>
      </c>
    </row>
    <row r="110" spans="1:2" ht="15">
      <c r="A110" s="128" t="s">
        <v>3898</v>
      </c>
      <c r="B110" s="3">
        <v>1</v>
      </c>
    </row>
    <row r="111" spans="1:2" ht="15">
      <c r="A111" s="128" t="s">
        <v>3902</v>
      </c>
      <c r="B111" s="3">
        <v>1</v>
      </c>
    </row>
    <row r="112" spans="1:2" ht="15">
      <c r="A112" s="127" t="s">
        <v>3907</v>
      </c>
      <c r="B112" s="3"/>
    </row>
    <row r="113" spans="1:2" ht="15">
      <c r="A113" s="128" t="s">
        <v>3888</v>
      </c>
      <c r="B113" s="3">
        <v>2</v>
      </c>
    </row>
    <row r="114" spans="1:2" ht="15">
      <c r="A114" s="128" t="s">
        <v>3889</v>
      </c>
      <c r="B114" s="3">
        <v>1</v>
      </c>
    </row>
    <row r="115" spans="1:2" ht="15">
      <c r="A115" s="128" t="s">
        <v>3908</v>
      </c>
      <c r="B115" s="3">
        <v>1</v>
      </c>
    </row>
    <row r="116" spans="1:2" ht="15">
      <c r="A116" s="128" t="s">
        <v>3891</v>
      </c>
      <c r="B116" s="3">
        <v>2</v>
      </c>
    </row>
    <row r="117" spans="1:2" ht="15">
      <c r="A117" s="128" t="s">
        <v>3895</v>
      </c>
      <c r="B117" s="3">
        <v>2</v>
      </c>
    </row>
    <row r="118" spans="1:2" ht="15">
      <c r="A118" s="128" t="s">
        <v>3878</v>
      </c>
      <c r="B118" s="3">
        <v>2</v>
      </c>
    </row>
    <row r="119" spans="1:2" ht="15">
      <c r="A119" s="128" t="s">
        <v>3885</v>
      </c>
      <c r="B119" s="3">
        <v>1</v>
      </c>
    </row>
    <row r="120" spans="1:2" ht="15">
      <c r="A120" s="127" t="s">
        <v>3909</v>
      </c>
      <c r="B120" s="3"/>
    </row>
    <row r="121" spans="1:2" ht="15">
      <c r="A121" s="128" t="s">
        <v>3875</v>
      </c>
      <c r="B121" s="3">
        <v>2</v>
      </c>
    </row>
    <row r="122" spans="1:2" ht="15">
      <c r="A122" s="128" t="s">
        <v>3892</v>
      </c>
      <c r="B122" s="3">
        <v>1</v>
      </c>
    </row>
    <row r="123" spans="1:2" ht="15">
      <c r="A123" s="127" t="s">
        <v>3910</v>
      </c>
      <c r="B123" s="3"/>
    </row>
    <row r="124" spans="1:2" ht="15">
      <c r="A124" s="128" t="s">
        <v>3882</v>
      </c>
      <c r="B124" s="3">
        <v>6</v>
      </c>
    </row>
    <row r="125" spans="1:2" ht="15">
      <c r="A125" s="128" t="s">
        <v>3908</v>
      </c>
      <c r="B125" s="3">
        <v>1</v>
      </c>
    </row>
    <row r="126" spans="1:2" ht="15">
      <c r="A126" s="128" t="s">
        <v>3891</v>
      </c>
      <c r="B126" s="3">
        <v>1</v>
      </c>
    </row>
    <row r="127" spans="1:2" ht="15">
      <c r="A127" s="128" t="s">
        <v>3875</v>
      </c>
      <c r="B127" s="3">
        <v>1</v>
      </c>
    </row>
    <row r="128" spans="1:2" ht="15">
      <c r="A128" s="128" t="s">
        <v>3872</v>
      </c>
      <c r="B128" s="3">
        <v>2</v>
      </c>
    </row>
    <row r="129" spans="1:2" ht="15">
      <c r="A129" s="128" t="s">
        <v>3884</v>
      </c>
      <c r="B129" s="3">
        <v>1</v>
      </c>
    </row>
    <row r="130" spans="1:2" ht="15">
      <c r="A130" s="128" t="s">
        <v>3868</v>
      </c>
      <c r="B130" s="3">
        <v>1</v>
      </c>
    </row>
    <row r="131" spans="1:2" ht="15">
      <c r="A131" s="127" t="s">
        <v>3911</v>
      </c>
      <c r="B131" s="3"/>
    </row>
    <row r="132" spans="1:2" ht="15">
      <c r="A132" s="128" t="s">
        <v>3889</v>
      </c>
      <c r="B132" s="3">
        <v>1</v>
      </c>
    </row>
    <row r="133" spans="1:2" ht="15">
      <c r="A133" s="128" t="s">
        <v>3882</v>
      </c>
      <c r="B133" s="3">
        <v>1</v>
      </c>
    </row>
    <row r="134" spans="1:2" ht="15">
      <c r="A134" s="128" t="s">
        <v>3875</v>
      </c>
      <c r="B134" s="3">
        <v>1</v>
      </c>
    </row>
    <row r="135" spans="1:2" ht="15">
      <c r="A135" s="128" t="s">
        <v>3895</v>
      </c>
      <c r="B135" s="3">
        <v>1</v>
      </c>
    </row>
    <row r="136" spans="1:2" ht="15">
      <c r="A136" s="128" t="s">
        <v>3912</v>
      </c>
      <c r="B136" s="3">
        <v>1</v>
      </c>
    </row>
    <row r="137" spans="1:2" ht="15">
      <c r="A137" s="128" t="s">
        <v>3896</v>
      </c>
      <c r="B137" s="3">
        <v>1</v>
      </c>
    </row>
    <row r="138" spans="1:2" ht="15">
      <c r="A138" s="128" t="s">
        <v>3885</v>
      </c>
      <c r="B138" s="3">
        <v>3</v>
      </c>
    </row>
    <row r="139" spans="1:2" ht="15">
      <c r="A139" s="128" t="s">
        <v>3886</v>
      </c>
      <c r="B139" s="3">
        <v>3</v>
      </c>
    </row>
    <row r="140" spans="1:2" ht="15">
      <c r="A140" s="128" t="s">
        <v>3868</v>
      </c>
      <c r="B140" s="3">
        <v>2</v>
      </c>
    </row>
    <row r="141" spans="1:2" ht="15">
      <c r="A141" s="127" t="s">
        <v>3913</v>
      </c>
      <c r="B141" s="3"/>
    </row>
    <row r="142" spans="1:2" ht="15">
      <c r="A142" s="128" t="s">
        <v>3888</v>
      </c>
      <c r="B142" s="3">
        <v>1</v>
      </c>
    </row>
    <row r="143" spans="1:2" ht="15">
      <c r="A143" s="128" t="s">
        <v>3882</v>
      </c>
      <c r="B143" s="3">
        <v>7</v>
      </c>
    </row>
    <row r="144" spans="1:2" ht="15">
      <c r="A144" s="128" t="s">
        <v>3883</v>
      </c>
      <c r="B144" s="3">
        <v>2</v>
      </c>
    </row>
    <row r="145" spans="1:2" ht="15">
      <c r="A145" s="128" t="s">
        <v>3891</v>
      </c>
      <c r="B145" s="3">
        <v>1</v>
      </c>
    </row>
    <row r="146" spans="1:2" ht="15">
      <c r="A146" s="128" t="s">
        <v>3895</v>
      </c>
      <c r="B146" s="3">
        <v>4</v>
      </c>
    </row>
    <row r="147" spans="1:2" ht="15">
      <c r="A147" s="128" t="s">
        <v>3912</v>
      </c>
      <c r="B147" s="3">
        <v>2</v>
      </c>
    </row>
    <row r="148" spans="1:2" ht="15">
      <c r="A148" s="128" t="s">
        <v>3896</v>
      </c>
      <c r="B148" s="3">
        <v>1</v>
      </c>
    </row>
    <row r="149" spans="1:2" ht="15">
      <c r="A149" s="128" t="s">
        <v>3906</v>
      </c>
      <c r="B149" s="3">
        <v>3</v>
      </c>
    </row>
    <row r="150" spans="1:2" ht="15">
      <c r="A150" s="128" t="s">
        <v>3872</v>
      </c>
      <c r="B150" s="3">
        <v>2</v>
      </c>
    </row>
    <row r="151" spans="1:2" ht="15">
      <c r="A151" s="128" t="s">
        <v>3893</v>
      </c>
      <c r="B151" s="3">
        <v>7</v>
      </c>
    </row>
    <row r="152" spans="1:2" ht="15">
      <c r="A152" s="127" t="s">
        <v>3914</v>
      </c>
      <c r="B152" s="3"/>
    </row>
    <row r="153" spans="1:2" ht="15">
      <c r="A153" s="128" t="s">
        <v>3908</v>
      </c>
      <c r="B153" s="3">
        <v>1</v>
      </c>
    </row>
    <row r="154" spans="1:2" ht="15">
      <c r="A154" s="128" t="s">
        <v>3875</v>
      </c>
      <c r="B154" s="3">
        <v>1</v>
      </c>
    </row>
    <row r="155" spans="1:2" ht="15">
      <c r="A155" s="128" t="s">
        <v>3878</v>
      </c>
      <c r="B155" s="3">
        <v>2</v>
      </c>
    </row>
    <row r="156" spans="1:2" ht="15">
      <c r="A156" s="128" t="s">
        <v>3893</v>
      </c>
      <c r="B156" s="3">
        <v>4</v>
      </c>
    </row>
    <row r="157" spans="1:2" ht="15">
      <c r="A157" s="128" t="s">
        <v>3884</v>
      </c>
      <c r="B157" s="3">
        <v>1</v>
      </c>
    </row>
    <row r="158" spans="1:2" ht="15">
      <c r="A158" s="128" t="s">
        <v>3885</v>
      </c>
      <c r="B158" s="3">
        <v>1</v>
      </c>
    </row>
    <row r="159" spans="1:2" ht="15">
      <c r="A159" s="128" t="s">
        <v>3901</v>
      </c>
      <c r="B159" s="3">
        <v>1</v>
      </c>
    </row>
    <row r="160" spans="1:2" ht="15">
      <c r="A160" s="128" t="s">
        <v>3898</v>
      </c>
      <c r="B160" s="3">
        <v>2</v>
      </c>
    </row>
    <row r="161" spans="1:2" ht="15">
      <c r="A161" s="125" t="s">
        <v>3864</v>
      </c>
      <c r="B161"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1256</v>
      </c>
      <c r="AE2" s="13" t="s">
        <v>1257</v>
      </c>
      <c r="AF2" s="13" t="s">
        <v>1258</v>
      </c>
      <c r="AG2" s="13" t="s">
        <v>1259</v>
      </c>
      <c r="AH2" s="13" t="s">
        <v>1260</v>
      </c>
      <c r="AI2" s="13" t="s">
        <v>1261</v>
      </c>
      <c r="AJ2" s="13" t="s">
        <v>1262</v>
      </c>
      <c r="AK2" s="13" t="s">
        <v>1263</v>
      </c>
      <c r="AL2" s="13" t="s">
        <v>1264</v>
      </c>
      <c r="AM2" s="13" t="s">
        <v>1265</v>
      </c>
      <c r="AN2" s="13" t="s">
        <v>1266</v>
      </c>
      <c r="AO2" s="13" t="s">
        <v>1267</v>
      </c>
      <c r="AP2" s="13" t="s">
        <v>1268</v>
      </c>
      <c r="AQ2" s="13" t="s">
        <v>1269</v>
      </c>
      <c r="AR2" s="13" t="s">
        <v>1270</v>
      </c>
      <c r="AS2" s="13" t="s">
        <v>192</v>
      </c>
      <c r="AT2" s="13" t="s">
        <v>1271</v>
      </c>
      <c r="AU2" s="13" t="s">
        <v>1272</v>
      </c>
      <c r="AV2" s="13" t="s">
        <v>1273</v>
      </c>
      <c r="AW2" s="13" t="s">
        <v>1274</v>
      </c>
      <c r="AX2" s="13" t="s">
        <v>1275</v>
      </c>
      <c r="AY2" s="13" t="s">
        <v>1276</v>
      </c>
      <c r="AZ2" s="13" t="s">
        <v>2762</v>
      </c>
      <c r="BA2" s="115" t="s">
        <v>3172</v>
      </c>
      <c r="BB2" s="115" t="s">
        <v>3180</v>
      </c>
      <c r="BC2" s="115" t="s">
        <v>3181</v>
      </c>
      <c r="BD2" s="115" t="s">
        <v>3185</v>
      </c>
      <c r="BE2" s="115" t="s">
        <v>3186</v>
      </c>
      <c r="BF2" s="115" t="s">
        <v>3190</v>
      </c>
      <c r="BG2" s="115" t="s">
        <v>3195</v>
      </c>
      <c r="BH2" s="115" t="s">
        <v>3300</v>
      </c>
      <c r="BI2" s="115" t="s">
        <v>3325</v>
      </c>
      <c r="BJ2" s="115" t="s">
        <v>3428</v>
      </c>
      <c r="BK2" s="115" t="s">
        <v>3821</v>
      </c>
      <c r="BL2" s="115" t="s">
        <v>3822</v>
      </c>
      <c r="BM2" s="115" t="s">
        <v>3823</v>
      </c>
      <c r="BN2" s="115" t="s">
        <v>3824</v>
      </c>
      <c r="BO2" s="115" t="s">
        <v>3825</v>
      </c>
      <c r="BP2" s="115" t="s">
        <v>3826</v>
      </c>
      <c r="BQ2" s="115" t="s">
        <v>3827</v>
      </c>
      <c r="BR2" s="115" t="s">
        <v>3828</v>
      </c>
      <c r="BS2" s="115" t="s">
        <v>3830</v>
      </c>
      <c r="BT2" s="3"/>
      <c r="BU2" s="3"/>
    </row>
    <row r="3" spans="1:73" ht="15" customHeight="1">
      <c r="A3" s="64" t="s">
        <v>212</v>
      </c>
      <c r="B3" s="65"/>
      <c r="C3" s="65" t="s">
        <v>64</v>
      </c>
      <c r="D3" s="66">
        <v>162.54126603364136</v>
      </c>
      <c r="E3" s="68"/>
      <c r="F3" s="100" t="s">
        <v>671</v>
      </c>
      <c r="G3" s="65"/>
      <c r="H3" s="69" t="s">
        <v>212</v>
      </c>
      <c r="I3" s="70"/>
      <c r="J3" s="70"/>
      <c r="K3" s="69" t="s">
        <v>2471</v>
      </c>
      <c r="L3" s="73">
        <v>1</v>
      </c>
      <c r="M3" s="74">
        <v>3754.75927734375</v>
      </c>
      <c r="N3" s="74">
        <v>4703.77978515625</v>
      </c>
      <c r="O3" s="75"/>
      <c r="P3" s="76"/>
      <c r="Q3" s="76"/>
      <c r="R3" s="48"/>
      <c r="S3" s="48">
        <v>0</v>
      </c>
      <c r="T3" s="48">
        <v>1</v>
      </c>
      <c r="U3" s="49">
        <v>0</v>
      </c>
      <c r="V3" s="49">
        <v>0.003215</v>
      </c>
      <c r="W3" s="49">
        <v>0.005229</v>
      </c>
      <c r="X3" s="49">
        <v>0.330494</v>
      </c>
      <c r="Y3" s="49">
        <v>0</v>
      </c>
      <c r="Z3" s="49">
        <v>0</v>
      </c>
      <c r="AA3" s="71">
        <v>3</v>
      </c>
      <c r="AB3" s="71"/>
      <c r="AC3" s="72"/>
      <c r="AD3" s="78" t="s">
        <v>1277</v>
      </c>
      <c r="AE3" s="78">
        <v>2065</v>
      </c>
      <c r="AF3" s="78">
        <v>1780</v>
      </c>
      <c r="AG3" s="78">
        <v>34824</v>
      </c>
      <c r="AH3" s="78">
        <v>5574</v>
      </c>
      <c r="AI3" s="78"/>
      <c r="AJ3" s="78" t="s">
        <v>1479</v>
      </c>
      <c r="AK3" s="78" t="s">
        <v>1675</v>
      </c>
      <c r="AL3" s="83" t="s">
        <v>1821</v>
      </c>
      <c r="AM3" s="78"/>
      <c r="AN3" s="80">
        <v>39751.61021990741</v>
      </c>
      <c r="AO3" s="83" t="s">
        <v>1965</v>
      </c>
      <c r="AP3" s="78" t="b">
        <v>0</v>
      </c>
      <c r="AQ3" s="78" t="b">
        <v>0</v>
      </c>
      <c r="AR3" s="78" t="b">
        <v>1</v>
      </c>
      <c r="AS3" s="78"/>
      <c r="AT3" s="78">
        <v>250</v>
      </c>
      <c r="AU3" s="83" t="s">
        <v>2146</v>
      </c>
      <c r="AV3" s="78" t="b">
        <v>0</v>
      </c>
      <c r="AW3" s="78" t="s">
        <v>2263</v>
      </c>
      <c r="AX3" s="83" t="s">
        <v>2264</v>
      </c>
      <c r="AY3" s="78" t="s">
        <v>66</v>
      </c>
      <c r="AZ3" s="78" t="str">
        <f>REPLACE(INDEX(GroupVertices[Group],MATCH(Vertices[[#This Row],[Vertex]],GroupVertices[Vertex],0)),1,1,"")</f>
        <v>4</v>
      </c>
      <c r="BA3" s="48"/>
      <c r="BB3" s="48"/>
      <c r="BC3" s="48"/>
      <c r="BD3" s="48"/>
      <c r="BE3" s="48" t="s">
        <v>619</v>
      </c>
      <c r="BF3" s="48" t="s">
        <v>619</v>
      </c>
      <c r="BG3" s="116" t="s">
        <v>3196</v>
      </c>
      <c r="BH3" s="116" t="s">
        <v>3196</v>
      </c>
      <c r="BI3" s="116" t="s">
        <v>3326</v>
      </c>
      <c r="BJ3" s="116" t="s">
        <v>3326</v>
      </c>
      <c r="BK3" s="116">
        <v>0</v>
      </c>
      <c r="BL3" s="120">
        <v>0</v>
      </c>
      <c r="BM3" s="116">
        <v>0</v>
      </c>
      <c r="BN3" s="120">
        <v>0</v>
      </c>
      <c r="BO3" s="116">
        <v>0</v>
      </c>
      <c r="BP3" s="120">
        <v>0</v>
      </c>
      <c r="BQ3" s="116">
        <v>28</v>
      </c>
      <c r="BR3" s="120">
        <v>100</v>
      </c>
      <c r="BS3" s="116">
        <v>28</v>
      </c>
      <c r="BT3" s="3"/>
      <c r="BU3" s="3"/>
    </row>
    <row r="4" spans="1:76" ht="15">
      <c r="A4" s="64" t="s">
        <v>332</v>
      </c>
      <c r="B4" s="65"/>
      <c r="C4" s="65" t="s">
        <v>64</v>
      </c>
      <c r="D4" s="66">
        <v>165.25307275530835</v>
      </c>
      <c r="E4" s="68"/>
      <c r="F4" s="100" t="s">
        <v>2164</v>
      </c>
      <c r="G4" s="65"/>
      <c r="H4" s="69" t="s">
        <v>332</v>
      </c>
      <c r="I4" s="70"/>
      <c r="J4" s="70"/>
      <c r="K4" s="69" t="s">
        <v>2472</v>
      </c>
      <c r="L4" s="73">
        <v>9999</v>
      </c>
      <c r="M4" s="74">
        <v>3474.576904296875</v>
      </c>
      <c r="N4" s="74">
        <v>5281.97216796875</v>
      </c>
      <c r="O4" s="75"/>
      <c r="P4" s="76"/>
      <c r="Q4" s="76"/>
      <c r="R4" s="86"/>
      <c r="S4" s="48">
        <v>42</v>
      </c>
      <c r="T4" s="48">
        <v>0</v>
      </c>
      <c r="U4" s="49">
        <v>9822.321963</v>
      </c>
      <c r="V4" s="49">
        <v>0.005155</v>
      </c>
      <c r="W4" s="49">
        <v>0.055859</v>
      </c>
      <c r="X4" s="49">
        <v>8.91851</v>
      </c>
      <c r="Y4" s="49">
        <v>0.04355400696864112</v>
      </c>
      <c r="Z4" s="49">
        <v>0</v>
      </c>
      <c r="AA4" s="71">
        <v>4</v>
      </c>
      <c r="AB4" s="71"/>
      <c r="AC4" s="72"/>
      <c r="AD4" s="78" t="s">
        <v>1278</v>
      </c>
      <c r="AE4" s="78">
        <v>145</v>
      </c>
      <c r="AF4" s="78">
        <v>10693</v>
      </c>
      <c r="AG4" s="78">
        <v>1671</v>
      </c>
      <c r="AH4" s="78">
        <v>63</v>
      </c>
      <c r="AI4" s="78"/>
      <c r="AJ4" s="78" t="s">
        <v>1480</v>
      </c>
      <c r="AK4" s="78"/>
      <c r="AL4" s="83" t="s">
        <v>1822</v>
      </c>
      <c r="AM4" s="78"/>
      <c r="AN4" s="80">
        <v>39876.3634375</v>
      </c>
      <c r="AO4" s="78"/>
      <c r="AP4" s="78" t="b">
        <v>0</v>
      </c>
      <c r="AQ4" s="78" t="b">
        <v>0</v>
      </c>
      <c r="AR4" s="78" t="b">
        <v>0</v>
      </c>
      <c r="AS4" s="78"/>
      <c r="AT4" s="78">
        <v>727</v>
      </c>
      <c r="AU4" s="83" t="s">
        <v>2147</v>
      </c>
      <c r="AV4" s="78" t="b">
        <v>0</v>
      </c>
      <c r="AW4" s="78" t="s">
        <v>2263</v>
      </c>
      <c r="AX4" s="83" t="s">
        <v>2265</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162.30638274079644</v>
      </c>
      <c r="E5" s="68"/>
      <c r="F5" s="100" t="s">
        <v>2165</v>
      </c>
      <c r="G5" s="65"/>
      <c r="H5" s="69" t="s">
        <v>213</v>
      </c>
      <c r="I5" s="70"/>
      <c r="J5" s="70"/>
      <c r="K5" s="69" t="s">
        <v>2473</v>
      </c>
      <c r="L5" s="73">
        <v>130.1018221669751</v>
      </c>
      <c r="M5" s="74">
        <v>580.598876953125</v>
      </c>
      <c r="N5" s="74">
        <v>6517.4404296875</v>
      </c>
      <c r="O5" s="75"/>
      <c r="P5" s="76"/>
      <c r="Q5" s="76"/>
      <c r="R5" s="86"/>
      <c r="S5" s="48">
        <v>1</v>
      </c>
      <c r="T5" s="48">
        <v>4</v>
      </c>
      <c r="U5" s="49">
        <v>126.833333</v>
      </c>
      <c r="V5" s="49">
        <v>0.003268</v>
      </c>
      <c r="W5" s="49">
        <v>0.008454</v>
      </c>
      <c r="X5" s="49">
        <v>0.902407</v>
      </c>
      <c r="Y5" s="49">
        <v>0.25</v>
      </c>
      <c r="Z5" s="49">
        <v>0.25</v>
      </c>
      <c r="AA5" s="71">
        <v>5</v>
      </c>
      <c r="AB5" s="71"/>
      <c r="AC5" s="72"/>
      <c r="AD5" s="78" t="s">
        <v>1279</v>
      </c>
      <c r="AE5" s="78">
        <v>2699</v>
      </c>
      <c r="AF5" s="78">
        <v>1008</v>
      </c>
      <c r="AG5" s="78">
        <v>855</v>
      </c>
      <c r="AH5" s="78">
        <v>1178</v>
      </c>
      <c r="AI5" s="78"/>
      <c r="AJ5" s="78" t="s">
        <v>1481</v>
      </c>
      <c r="AK5" s="78" t="s">
        <v>1676</v>
      </c>
      <c r="AL5" s="83" t="s">
        <v>1823</v>
      </c>
      <c r="AM5" s="78"/>
      <c r="AN5" s="80">
        <v>39818.12936342593</v>
      </c>
      <c r="AO5" s="83" t="s">
        <v>1966</v>
      </c>
      <c r="AP5" s="78" t="b">
        <v>0</v>
      </c>
      <c r="AQ5" s="78" t="b">
        <v>0</v>
      </c>
      <c r="AR5" s="78" t="b">
        <v>1</v>
      </c>
      <c r="AS5" s="78"/>
      <c r="AT5" s="78">
        <v>21</v>
      </c>
      <c r="AU5" s="83" t="s">
        <v>2148</v>
      </c>
      <c r="AV5" s="78" t="b">
        <v>0</v>
      </c>
      <c r="AW5" s="78" t="s">
        <v>2263</v>
      </c>
      <c r="AX5" s="83" t="s">
        <v>2266</v>
      </c>
      <c r="AY5" s="78" t="s">
        <v>66</v>
      </c>
      <c r="AZ5" s="78" t="str">
        <f>REPLACE(INDEX(GroupVertices[Group],MATCH(Vertices[[#This Row],[Vertex]],GroupVertices[Vertex],0)),1,1,"")</f>
        <v>1</v>
      </c>
      <c r="BA5" s="48"/>
      <c r="BB5" s="48"/>
      <c r="BC5" s="48"/>
      <c r="BD5" s="48"/>
      <c r="BE5" s="48"/>
      <c r="BF5" s="48"/>
      <c r="BG5" s="116" t="s">
        <v>3197</v>
      </c>
      <c r="BH5" s="116" t="s">
        <v>3197</v>
      </c>
      <c r="BI5" s="116" t="s">
        <v>3327</v>
      </c>
      <c r="BJ5" s="116" t="s">
        <v>3327</v>
      </c>
      <c r="BK5" s="116">
        <v>1</v>
      </c>
      <c r="BL5" s="120">
        <v>1.8518518518518519</v>
      </c>
      <c r="BM5" s="116">
        <v>0</v>
      </c>
      <c r="BN5" s="120">
        <v>0</v>
      </c>
      <c r="BO5" s="116">
        <v>0</v>
      </c>
      <c r="BP5" s="120">
        <v>0</v>
      </c>
      <c r="BQ5" s="116">
        <v>53</v>
      </c>
      <c r="BR5" s="120">
        <v>98.14814814814815</v>
      </c>
      <c r="BS5" s="116">
        <v>54</v>
      </c>
      <c r="BT5" s="2"/>
      <c r="BU5" s="3"/>
      <c r="BV5" s="3"/>
      <c r="BW5" s="3"/>
      <c r="BX5" s="3"/>
    </row>
    <row r="6" spans="1:76" ht="15">
      <c r="A6" s="64" t="s">
        <v>333</v>
      </c>
      <c r="B6" s="65"/>
      <c r="C6" s="65" t="s">
        <v>64</v>
      </c>
      <c r="D6" s="66">
        <v>162.95170329018</v>
      </c>
      <c r="E6" s="68"/>
      <c r="F6" s="100" t="s">
        <v>2166</v>
      </c>
      <c r="G6" s="65"/>
      <c r="H6" s="69" t="s">
        <v>333</v>
      </c>
      <c r="I6" s="70"/>
      <c r="J6" s="70"/>
      <c r="K6" s="69" t="s">
        <v>2474</v>
      </c>
      <c r="L6" s="73">
        <v>1</v>
      </c>
      <c r="M6" s="74">
        <v>194.9122772216797</v>
      </c>
      <c r="N6" s="74">
        <v>5585.96484375</v>
      </c>
      <c r="O6" s="75"/>
      <c r="P6" s="76"/>
      <c r="Q6" s="76"/>
      <c r="R6" s="86"/>
      <c r="S6" s="48">
        <v>2</v>
      </c>
      <c r="T6" s="48">
        <v>0</v>
      </c>
      <c r="U6" s="49">
        <v>0</v>
      </c>
      <c r="V6" s="49">
        <v>0.00237</v>
      </c>
      <c r="W6" s="49">
        <v>0.001583</v>
      </c>
      <c r="X6" s="49">
        <v>0.533523</v>
      </c>
      <c r="Y6" s="49">
        <v>1</v>
      </c>
      <c r="Z6" s="49">
        <v>0</v>
      </c>
      <c r="AA6" s="71">
        <v>6</v>
      </c>
      <c r="AB6" s="71"/>
      <c r="AC6" s="72"/>
      <c r="AD6" s="78" t="s">
        <v>1280</v>
      </c>
      <c r="AE6" s="78">
        <v>628</v>
      </c>
      <c r="AF6" s="78">
        <v>3129</v>
      </c>
      <c r="AG6" s="78">
        <v>3345</v>
      </c>
      <c r="AH6" s="78">
        <v>342</v>
      </c>
      <c r="AI6" s="78"/>
      <c r="AJ6" s="78" t="s">
        <v>1482</v>
      </c>
      <c r="AK6" s="78" t="s">
        <v>1676</v>
      </c>
      <c r="AL6" s="83" t="s">
        <v>1824</v>
      </c>
      <c r="AM6" s="78"/>
      <c r="AN6" s="80">
        <v>41818.533472222225</v>
      </c>
      <c r="AO6" s="83" t="s">
        <v>1967</v>
      </c>
      <c r="AP6" s="78" t="b">
        <v>0</v>
      </c>
      <c r="AQ6" s="78" t="b">
        <v>0</v>
      </c>
      <c r="AR6" s="78" t="b">
        <v>0</v>
      </c>
      <c r="AS6" s="78"/>
      <c r="AT6" s="78">
        <v>124</v>
      </c>
      <c r="AU6" s="83" t="s">
        <v>2149</v>
      </c>
      <c r="AV6" s="78" t="b">
        <v>0</v>
      </c>
      <c r="AW6" s="78" t="s">
        <v>2263</v>
      </c>
      <c r="AX6" s="83" t="s">
        <v>2267</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163.34844916306832</v>
      </c>
      <c r="E7" s="68"/>
      <c r="F7" s="100" t="s">
        <v>672</v>
      </c>
      <c r="G7" s="65"/>
      <c r="H7" s="69" t="s">
        <v>214</v>
      </c>
      <c r="I7" s="70"/>
      <c r="J7" s="70"/>
      <c r="K7" s="69" t="s">
        <v>2475</v>
      </c>
      <c r="L7" s="73">
        <v>130.1018221669751</v>
      </c>
      <c r="M7" s="74">
        <v>635.4801635742188</v>
      </c>
      <c r="N7" s="74">
        <v>5769.7451171875</v>
      </c>
      <c r="O7" s="75"/>
      <c r="P7" s="76"/>
      <c r="Q7" s="76"/>
      <c r="R7" s="86"/>
      <c r="S7" s="48">
        <v>1</v>
      </c>
      <c r="T7" s="48">
        <v>4</v>
      </c>
      <c r="U7" s="49">
        <v>126.833333</v>
      </c>
      <c r="V7" s="49">
        <v>0.003268</v>
      </c>
      <c r="W7" s="49">
        <v>0.008454</v>
      </c>
      <c r="X7" s="49">
        <v>0.902407</v>
      </c>
      <c r="Y7" s="49">
        <v>0.25</v>
      </c>
      <c r="Z7" s="49">
        <v>0.25</v>
      </c>
      <c r="AA7" s="71">
        <v>7</v>
      </c>
      <c r="AB7" s="71"/>
      <c r="AC7" s="72"/>
      <c r="AD7" s="78" t="s">
        <v>1281</v>
      </c>
      <c r="AE7" s="78">
        <v>4803</v>
      </c>
      <c r="AF7" s="78">
        <v>4433</v>
      </c>
      <c r="AG7" s="78">
        <v>49264</v>
      </c>
      <c r="AH7" s="78">
        <v>23933</v>
      </c>
      <c r="AI7" s="78"/>
      <c r="AJ7" s="78" t="s">
        <v>1483</v>
      </c>
      <c r="AK7" s="78" t="s">
        <v>1677</v>
      </c>
      <c r="AL7" s="83" t="s">
        <v>1825</v>
      </c>
      <c r="AM7" s="78"/>
      <c r="AN7" s="80">
        <v>39971.56421296296</v>
      </c>
      <c r="AO7" s="83" t="s">
        <v>1968</v>
      </c>
      <c r="AP7" s="78" t="b">
        <v>0</v>
      </c>
      <c r="AQ7" s="78" t="b">
        <v>0</v>
      </c>
      <c r="AR7" s="78" t="b">
        <v>1</v>
      </c>
      <c r="AS7" s="78"/>
      <c r="AT7" s="78">
        <v>390</v>
      </c>
      <c r="AU7" s="83" t="s">
        <v>2150</v>
      </c>
      <c r="AV7" s="78" t="b">
        <v>0</v>
      </c>
      <c r="AW7" s="78" t="s">
        <v>2263</v>
      </c>
      <c r="AX7" s="83" t="s">
        <v>2268</v>
      </c>
      <c r="AY7" s="78" t="s">
        <v>66</v>
      </c>
      <c r="AZ7" s="78" t="str">
        <f>REPLACE(INDEX(GroupVertices[Group],MATCH(Vertices[[#This Row],[Vertex]],GroupVertices[Vertex],0)),1,1,"")</f>
        <v>1</v>
      </c>
      <c r="BA7" s="48" t="s">
        <v>3173</v>
      </c>
      <c r="BB7" s="48" t="s">
        <v>3173</v>
      </c>
      <c r="BC7" s="48" t="s">
        <v>3182</v>
      </c>
      <c r="BD7" s="48" t="s">
        <v>3182</v>
      </c>
      <c r="BE7" s="48"/>
      <c r="BF7" s="48"/>
      <c r="BG7" s="116" t="s">
        <v>3198</v>
      </c>
      <c r="BH7" s="116" t="s">
        <v>3301</v>
      </c>
      <c r="BI7" s="116" t="s">
        <v>3328</v>
      </c>
      <c r="BJ7" s="116" t="s">
        <v>3429</v>
      </c>
      <c r="BK7" s="116">
        <v>1</v>
      </c>
      <c r="BL7" s="120">
        <v>1.2345679012345678</v>
      </c>
      <c r="BM7" s="116">
        <v>0</v>
      </c>
      <c r="BN7" s="120">
        <v>0</v>
      </c>
      <c r="BO7" s="116">
        <v>0</v>
      </c>
      <c r="BP7" s="120">
        <v>0</v>
      </c>
      <c r="BQ7" s="116">
        <v>80</v>
      </c>
      <c r="BR7" s="120">
        <v>98.76543209876543</v>
      </c>
      <c r="BS7" s="116">
        <v>81</v>
      </c>
      <c r="BT7" s="2"/>
      <c r="BU7" s="3"/>
      <c r="BV7" s="3"/>
      <c r="BW7" s="3"/>
      <c r="BX7" s="3"/>
    </row>
    <row r="8" spans="1:76" ht="15">
      <c r="A8" s="64" t="s">
        <v>334</v>
      </c>
      <c r="B8" s="65"/>
      <c r="C8" s="65" t="s">
        <v>64</v>
      </c>
      <c r="D8" s="66">
        <v>164.8411142339197</v>
      </c>
      <c r="E8" s="68"/>
      <c r="F8" s="100" t="s">
        <v>2167</v>
      </c>
      <c r="G8" s="65"/>
      <c r="H8" s="69" t="s">
        <v>334</v>
      </c>
      <c r="I8" s="70"/>
      <c r="J8" s="70"/>
      <c r="K8" s="69" t="s">
        <v>2476</v>
      </c>
      <c r="L8" s="73">
        <v>138.2890291847176</v>
      </c>
      <c r="M8" s="74">
        <v>1035.5318603515625</v>
      </c>
      <c r="N8" s="74">
        <v>6922.65869140625</v>
      </c>
      <c r="O8" s="75"/>
      <c r="P8" s="76"/>
      <c r="Q8" s="76"/>
      <c r="R8" s="86"/>
      <c r="S8" s="48">
        <v>10</v>
      </c>
      <c r="T8" s="48">
        <v>0</v>
      </c>
      <c r="U8" s="49">
        <v>134.87668</v>
      </c>
      <c r="V8" s="49">
        <v>0.003049</v>
      </c>
      <c r="W8" s="49">
        <v>0.024418</v>
      </c>
      <c r="X8" s="49">
        <v>1.804766</v>
      </c>
      <c r="Y8" s="49">
        <v>0.24444444444444444</v>
      </c>
      <c r="Z8" s="49">
        <v>0</v>
      </c>
      <c r="AA8" s="71">
        <v>8</v>
      </c>
      <c r="AB8" s="71"/>
      <c r="AC8" s="72"/>
      <c r="AD8" s="78" t="s">
        <v>1282</v>
      </c>
      <c r="AE8" s="78">
        <v>3913</v>
      </c>
      <c r="AF8" s="78">
        <v>9339</v>
      </c>
      <c r="AG8" s="78">
        <v>8720</v>
      </c>
      <c r="AH8" s="78">
        <v>34705</v>
      </c>
      <c r="AI8" s="78"/>
      <c r="AJ8" s="78" t="s">
        <v>1484</v>
      </c>
      <c r="AK8" s="78" t="s">
        <v>1678</v>
      </c>
      <c r="AL8" s="83" t="s">
        <v>1826</v>
      </c>
      <c r="AM8" s="78"/>
      <c r="AN8" s="80">
        <v>40122.1453587963</v>
      </c>
      <c r="AO8" s="83" t="s">
        <v>1969</v>
      </c>
      <c r="AP8" s="78" t="b">
        <v>0</v>
      </c>
      <c r="AQ8" s="78" t="b">
        <v>0</v>
      </c>
      <c r="AR8" s="78" t="b">
        <v>1</v>
      </c>
      <c r="AS8" s="78"/>
      <c r="AT8" s="78">
        <v>864</v>
      </c>
      <c r="AU8" s="83" t="s">
        <v>2151</v>
      </c>
      <c r="AV8" s="78" t="b">
        <v>1</v>
      </c>
      <c r="AW8" s="78" t="s">
        <v>2263</v>
      </c>
      <c r="AX8" s="83" t="s">
        <v>2269</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162.60181237467265</v>
      </c>
      <c r="E9" s="68"/>
      <c r="F9" s="100" t="s">
        <v>673</v>
      </c>
      <c r="G9" s="65"/>
      <c r="H9" s="69" t="s">
        <v>215</v>
      </c>
      <c r="I9" s="70"/>
      <c r="J9" s="70"/>
      <c r="K9" s="69" t="s">
        <v>2477</v>
      </c>
      <c r="L9" s="73">
        <v>1</v>
      </c>
      <c r="M9" s="74">
        <v>7179.32421875</v>
      </c>
      <c r="N9" s="74">
        <v>7562.43017578125</v>
      </c>
      <c r="O9" s="75"/>
      <c r="P9" s="76"/>
      <c r="Q9" s="76"/>
      <c r="R9" s="86"/>
      <c r="S9" s="48">
        <v>0</v>
      </c>
      <c r="T9" s="48">
        <v>1</v>
      </c>
      <c r="U9" s="49">
        <v>0</v>
      </c>
      <c r="V9" s="49">
        <v>0.002632</v>
      </c>
      <c r="W9" s="49">
        <v>0.002471</v>
      </c>
      <c r="X9" s="49">
        <v>0.343147</v>
      </c>
      <c r="Y9" s="49">
        <v>0</v>
      </c>
      <c r="Z9" s="49">
        <v>0</v>
      </c>
      <c r="AA9" s="71">
        <v>9</v>
      </c>
      <c r="AB9" s="71"/>
      <c r="AC9" s="72"/>
      <c r="AD9" s="78" t="s">
        <v>1283</v>
      </c>
      <c r="AE9" s="78">
        <v>1381</v>
      </c>
      <c r="AF9" s="78">
        <v>1979</v>
      </c>
      <c r="AG9" s="78">
        <v>25041</v>
      </c>
      <c r="AH9" s="78">
        <v>6740</v>
      </c>
      <c r="AI9" s="78"/>
      <c r="AJ9" s="78" t="s">
        <v>1485</v>
      </c>
      <c r="AK9" s="78" t="s">
        <v>1679</v>
      </c>
      <c r="AL9" s="83" t="s">
        <v>1827</v>
      </c>
      <c r="AM9" s="78"/>
      <c r="AN9" s="80">
        <v>39832.772627314815</v>
      </c>
      <c r="AO9" s="83" t="s">
        <v>1970</v>
      </c>
      <c r="AP9" s="78" t="b">
        <v>0</v>
      </c>
      <c r="AQ9" s="78" t="b">
        <v>0</v>
      </c>
      <c r="AR9" s="78" t="b">
        <v>0</v>
      </c>
      <c r="AS9" s="78"/>
      <c r="AT9" s="78">
        <v>73</v>
      </c>
      <c r="AU9" s="83" t="s">
        <v>2152</v>
      </c>
      <c r="AV9" s="78" t="b">
        <v>0</v>
      </c>
      <c r="AW9" s="78" t="s">
        <v>2263</v>
      </c>
      <c r="AX9" s="83" t="s">
        <v>2270</v>
      </c>
      <c r="AY9" s="78" t="s">
        <v>66</v>
      </c>
      <c r="AZ9" s="78" t="str">
        <f>REPLACE(INDEX(GroupVertices[Group],MATCH(Vertices[[#This Row],[Vertex]],GroupVertices[Vertex],0)),1,1,"")</f>
        <v>7</v>
      </c>
      <c r="BA9" s="48"/>
      <c r="BB9" s="48"/>
      <c r="BC9" s="48"/>
      <c r="BD9" s="48"/>
      <c r="BE9" s="48"/>
      <c r="BF9" s="48"/>
      <c r="BG9" s="116" t="s">
        <v>3199</v>
      </c>
      <c r="BH9" s="116" t="s">
        <v>3199</v>
      </c>
      <c r="BI9" s="116" t="s">
        <v>3329</v>
      </c>
      <c r="BJ9" s="116" t="s">
        <v>3329</v>
      </c>
      <c r="BK9" s="116">
        <v>2</v>
      </c>
      <c r="BL9" s="120">
        <v>9.090909090909092</v>
      </c>
      <c r="BM9" s="116">
        <v>0</v>
      </c>
      <c r="BN9" s="120">
        <v>0</v>
      </c>
      <c r="BO9" s="116">
        <v>0</v>
      </c>
      <c r="BP9" s="120">
        <v>0</v>
      </c>
      <c r="BQ9" s="116">
        <v>20</v>
      </c>
      <c r="BR9" s="120">
        <v>90.9090909090909</v>
      </c>
      <c r="BS9" s="116">
        <v>22</v>
      </c>
      <c r="BT9" s="2"/>
      <c r="BU9" s="3"/>
      <c r="BV9" s="3"/>
      <c r="BW9" s="3"/>
      <c r="BX9" s="3"/>
    </row>
    <row r="10" spans="1:76" ht="15">
      <c r="A10" s="64" t="s">
        <v>232</v>
      </c>
      <c r="B10" s="65"/>
      <c r="C10" s="65" t="s">
        <v>64</v>
      </c>
      <c r="D10" s="66">
        <v>162.24370662897513</v>
      </c>
      <c r="E10" s="68"/>
      <c r="F10" s="100" t="s">
        <v>689</v>
      </c>
      <c r="G10" s="65"/>
      <c r="H10" s="69" t="s">
        <v>232</v>
      </c>
      <c r="I10" s="70"/>
      <c r="J10" s="70"/>
      <c r="K10" s="69" t="s">
        <v>2478</v>
      </c>
      <c r="L10" s="73">
        <v>1288.5082824110027</v>
      </c>
      <c r="M10" s="74">
        <v>7885.4677734375</v>
      </c>
      <c r="N10" s="74">
        <v>8412.111328125</v>
      </c>
      <c r="O10" s="75"/>
      <c r="P10" s="76"/>
      <c r="Q10" s="76"/>
      <c r="R10" s="86"/>
      <c r="S10" s="48">
        <v>11</v>
      </c>
      <c r="T10" s="48">
        <v>7</v>
      </c>
      <c r="U10" s="49">
        <v>1264.885065</v>
      </c>
      <c r="V10" s="49">
        <v>0.003802</v>
      </c>
      <c r="W10" s="49">
        <v>0.026392</v>
      </c>
      <c r="X10" s="49">
        <v>3.635711</v>
      </c>
      <c r="Y10" s="49">
        <v>0.0875</v>
      </c>
      <c r="Z10" s="49">
        <v>0.125</v>
      </c>
      <c r="AA10" s="71">
        <v>10</v>
      </c>
      <c r="AB10" s="71"/>
      <c r="AC10" s="72"/>
      <c r="AD10" s="78" t="s">
        <v>1284</v>
      </c>
      <c r="AE10" s="78">
        <v>751</v>
      </c>
      <c r="AF10" s="78">
        <v>802</v>
      </c>
      <c r="AG10" s="78">
        <v>10201</v>
      </c>
      <c r="AH10" s="78">
        <v>5345</v>
      </c>
      <c r="AI10" s="78"/>
      <c r="AJ10" s="78" t="s">
        <v>1486</v>
      </c>
      <c r="AK10" s="78" t="s">
        <v>1680</v>
      </c>
      <c r="AL10" s="78"/>
      <c r="AM10" s="78"/>
      <c r="AN10" s="80">
        <v>40548.008518518516</v>
      </c>
      <c r="AO10" s="83" t="s">
        <v>1971</v>
      </c>
      <c r="AP10" s="78" t="b">
        <v>1</v>
      </c>
      <c r="AQ10" s="78" t="b">
        <v>0</v>
      </c>
      <c r="AR10" s="78" t="b">
        <v>0</v>
      </c>
      <c r="AS10" s="78"/>
      <c r="AT10" s="78">
        <v>24</v>
      </c>
      <c r="AU10" s="83" t="s">
        <v>2149</v>
      </c>
      <c r="AV10" s="78" t="b">
        <v>0</v>
      </c>
      <c r="AW10" s="78" t="s">
        <v>2263</v>
      </c>
      <c r="AX10" s="83" t="s">
        <v>2271</v>
      </c>
      <c r="AY10" s="78" t="s">
        <v>66</v>
      </c>
      <c r="AZ10" s="78" t="str">
        <f>REPLACE(INDEX(GroupVertices[Group],MATCH(Vertices[[#This Row],[Vertex]],GroupVertices[Vertex],0)),1,1,"")</f>
        <v>7</v>
      </c>
      <c r="BA10" s="48"/>
      <c r="BB10" s="48"/>
      <c r="BC10" s="48"/>
      <c r="BD10" s="48"/>
      <c r="BE10" s="48"/>
      <c r="BF10" s="48"/>
      <c r="BG10" s="116" t="s">
        <v>3200</v>
      </c>
      <c r="BH10" s="116" t="s">
        <v>3302</v>
      </c>
      <c r="BI10" s="116" t="s">
        <v>3330</v>
      </c>
      <c r="BJ10" s="116" t="s">
        <v>3330</v>
      </c>
      <c r="BK10" s="116">
        <v>2</v>
      </c>
      <c r="BL10" s="120">
        <v>2.5316455696202533</v>
      </c>
      <c r="BM10" s="116">
        <v>0</v>
      </c>
      <c r="BN10" s="120">
        <v>0</v>
      </c>
      <c r="BO10" s="116">
        <v>0</v>
      </c>
      <c r="BP10" s="120">
        <v>0</v>
      </c>
      <c r="BQ10" s="116">
        <v>77</v>
      </c>
      <c r="BR10" s="120">
        <v>97.46835443037975</v>
      </c>
      <c r="BS10" s="116">
        <v>79</v>
      </c>
      <c r="BT10" s="2"/>
      <c r="BU10" s="3"/>
      <c r="BV10" s="3"/>
      <c r="BW10" s="3"/>
      <c r="BX10" s="3"/>
    </row>
    <row r="11" spans="1:76" ht="15">
      <c r="A11" s="64" t="s">
        <v>216</v>
      </c>
      <c r="B11" s="65"/>
      <c r="C11" s="65" t="s">
        <v>64</v>
      </c>
      <c r="D11" s="66">
        <v>162.1290032592827</v>
      </c>
      <c r="E11" s="68"/>
      <c r="F11" s="100" t="s">
        <v>674</v>
      </c>
      <c r="G11" s="65"/>
      <c r="H11" s="69" t="s">
        <v>216</v>
      </c>
      <c r="I11" s="70"/>
      <c r="J11" s="70"/>
      <c r="K11" s="69" t="s">
        <v>2479</v>
      </c>
      <c r="L11" s="73">
        <v>3.035771182753277</v>
      </c>
      <c r="M11" s="74">
        <v>8574.515625</v>
      </c>
      <c r="N11" s="74">
        <v>5643.552734375</v>
      </c>
      <c r="O11" s="75"/>
      <c r="P11" s="76"/>
      <c r="Q11" s="76"/>
      <c r="R11" s="86"/>
      <c r="S11" s="48">
        <v>0</v>
      </c>
      <c r="T11" s="48">
        <v>2</v>
      </c>
      <c r="U11" s="49">
        <v>2</v>
      </c>
      <c r="V11" s="49">
        <v>0.5</v>
      </c>
      <c r="W11" s="49">
        <v>0</v>
      </c>
      <c r="X11" s="49">
        <v>1.459455</v>
      </c>
      <c r="Y11" s="49">
        <v>0</v>
      </c>
      <c r="Z11" s="49">
        <v>0</v>
      </c>
      <c r="AA11" s="71">
        <v>11</v>
      </c>
      <c r="AB11" s="71"/>
      <c r="AC11" s="72"/>
      <c r="AD11" s="78" t="s">
        <v>1285</v>
      </c>
      <c r="AE11" s="78">
        <v>260</v>
      </c>
      <c r="AF11" s="78">
        <v>425</v>
      </c>
      <c r="AG11" s="78">
        <v>479</v>
      </c>
      <c r="AH11" s="78">
        <v>986</v>
      </c>
      <c r="AI11" s="78"/>
      <c r="AJ11" s="78" t="s">
        <v>1487</v>
      </c>
      <c r="AK11" s="78" t="s">
        <v>1681</v>
      </c>
      <c r="AL11" s="83" t="s">
        <v>1828</v>
      </c>
      <c r="AM11" s="78"/>
      <c r="AN11" s="80">
        <v>42181.55195601852</v>
      </c>
      <c r="AO11" s="83" t="s">
        <v>1972</v>
      </c>
      <c r="AP11" s="78" t="b">
        <v>1</v>
      </c>
      <c r="AQ11" s="78" t="b">
        <v>0</v>
      </c>
      <c r="AR11" s="78" t="b">
        <v>0</v>
      </c>
      <c r="AS11" s="78"/>
      <c r="AT11" s="78">
        <v>10</v>
      </c>
      <c r="AU11" s="83" t="s">
        <v>2149</v>
      </c>
      <c r="AV11" s="78" t="b">
        <v>0</v>
      </c>
      <c r="AW11" s="78" t="s">
        <v>2263</v>
      </c>
      <c r="AX11" s="83" t="s">
        <v>2272</v>
      </c>
      <c r="AY11" s="78" t="s">
        <v>66</v>
      </c>
      <c r="AZ11" s="78" t="str">
        <f>REPLACE(INDEX(GroupVertices[Group],MATCH(Vertices[[#This Row],[Vertex]],GroupVertices[Vertex],0)),1,1,"")</f>
        <v>22</v>
      </c>
      <c r="BA11" s="48" t="s">
        <v>572</v>
      </c>
      <c r="BB11" s="48" t="s">
        <v>572</v>
      </c>
      <c r="BC11" s="48" t="s">
        <v>604</v>
      </c>
      <c r="BD11" s="48" t="s">
        <v>604</v>
      </c>
      <c r="BE11" s="48" t="s">
        <v>620</v>
      </c>
      <c r="BF11" s="48" t="s">
        <v>620</v>
      </c>
      <c r="BG11" s="116" t="s">
        <v>3201</v>
      </c>
      <c r="BH11" s="116" t="s">
        <v>3201</v>
      </c>
      <c r="BI11" s="116" t="s">
        <v>3331</v>
      </c>
      <c r="BJ11" s="116" t="s">
        <v>3331</v>
      </c>
      <c r="BK11" s="116">
        <v>4</v>
      </c>
      <c r="BL11" s="120">
        <v>26.666666666666668</v>
      </c>
      <c r="BM11" s="116">
        <v>0</v>
      </c>
      <c r="BN11" s="120">
        <v>0</v>
      </c>
      <c r="BO11" s="116">
        <v>0</v>
      </c>
      <c r="BP11" s="120">
        <v>0</v>
      </c>
      <c r="BQ11" s="116">
        <v>11</v>
      </c>
      <c r="BR11" s="120">
        <v>73.33333333333333</v>
      </c>
      <c r="BS11" s="116">
        <v>15</v>
      </c>
      <c r="BT11" s="2"/>
      <c r="BU11" s="3"/>
      <c r="BV11" s="3"/>
      <c r="BW11" s="3"/>
      <c r="BX11" s="3"/>
    </row>
    <row r="12" spans="1:76" ht="15">
      <c r="A12" s="64" t="s">
        <v>335</v>
      </c>
      <c r="B12" s="65"/>
      <c r="C12" s="65" t="s">
        <v>64</v>
      </c>
      <c r="D12" s="66">
        <v>204.2853820244586</v>
      </c>
      <c r="E12" s="68"/>
      <c r="F12" s="100" t="s">
        <v>2168</v>
      </c>
      <c r="G12" s="65"/>
      <c r="H12" s="69" t="s">
        <v>335</v>
      </c>
      <c r="I12" s="70"/>
      <c r="J12" s="70"/>
      <c r="K12" s="69" t="s">
        <v>2480</v>
      </c>
      <c r="L12" s="73">
        <v>1</v>
      </c>
      <c r="M12" s="74">
        <v>8574.515625</v>
      </c>
      <c r="N12" s="74">
        <v>6343.4833984375</v>
      </c>
      <c r="O12" s="75"/>
      <c r="P12" s="76"/>
      <c r="Q12" s="76"/>
      <c r="R12" s="86"/>
      <c r="S12" s="48">
        <v>1</v>
      </c>
      <c r="T12" s="48">
        <v>0</v>
      </c>
      <c r="U12" s="49">
        <v>0</v>
      </c>
      <c r="V12" s="49">
        <v>0.333333</v>
      </c>
      <c r="W12" s="49">
        <v>0</v>
      </c>
      <c r="X12" s="49">
        <v>0.770268</v>
      </c>
      <c r="Y12" s="49">
        <v>0</v>
      </c>
      <c r="Z12" s="49">
        <v>0</v>
      </c>
      <c r="AA12" s="71">
        <v>12</v>
      </c>
      <c r="AB12" s="71"/>
      <c r="AC12" s="72"/>
      <c r="AD12" s="78" t="s">
        <v>1286</v>
      </c>
      <c r="AE12" s="78">
        <v>2652</v>
      </c>
      <c r="AF12" s="78">
        <v>138982</v>
      </c>
      <c r="AG12" s="78">
        <v>24998</v>
      </c>
      <c r="AH12" s="78">
        <v>13225</v>
      </c>
      <c r="AI12" s="78"/>
      <c r="AJ12" s="78" t="s">
        <v>1488</v>
      </c>
      <c r="AK12" s="78" t="s">
        <v>1682</v>
      </c>
      <c r="AL12" s="83" t="s">
        <v>1829</v>
      </c>
      <c r="AM12" s="78"/>
      <c r="AN12" s="80">
        <v>39584.01353009259</v>
      </c>
      <c r="AO12" s="83" t="s">
        <v>1973</v>
      </c>
      <c r="AP12" s="78" t="b">
        <v>0</v>
      </c>
      <c r="AQ12" s="78" t="b">
        <v>0</v>
      </c>
      <c r="AR12" s="78" t="b">
        <v>1</v>
      </c>
      <c r="AS12" s="78"/>
      <c r="AT12" s="78">
        <v>3939</v>
      </c>
      <c r="AU12" s="83" t="s">
        <v>2153</v>
      </c>
      <c r="AV12" s="78" t="b">
        <v>1</v>
      </c>
      <c r="AW12" s="78" t="s">
        <v>2263</v>
      </c>
      <c r="AX12" s="83" t="s">
        <v>2273</v>
      </c>
      <c r="AY12" s="78" t="s">
        <v>65</v>
      </c>
      <c r="AZ12" s="78" t="str">
        <f>REPLACE(INDEX(GroupVertices[Group],MATCH(Vertices[[#This Row],[Vertex]],GroupVertices[Vertex],0)),1,1,"")</f>
        <v>22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336</v>
      </c>
      <c r="B13" s="65"/>
      <c r="C13" s="65" t="s">
        <v>64</v>
      </c>
      <c r="D13" s="66">
        <v>162.18711557655394</v>
      </c>
      <c r="E13" s="68"/>
      <c r="F13" s="100" t="s">
        <v>2169</v>
      </c>
      <c r="G13" s="65"/>
      <c r="H13" s="69" t="s">
        <v>336</v>
      </c>
      <c r="I13" s="70"/>
      <c r="J13" s="70"/>
      <c r="K13" s="69" t="s">
        <v>2481</v>
      </c>
      <c r="L13" s="73">
        <v>1</v>
      </c>
      <c r="M13" s="74">
        <v>8870.1328125</v>
      </c>
      <c r="N13" s="74">
        <v>6343.4833984375</v>
      </c>
      <c r="O13" s="75"/>
      <c r="P13" s="76"/>
      <c r="Q13" s="76"/>
      <c r="R13" s="86"/>
      <c r="S13" s="48">
        <v>1</v>
      </c>
      <c r="T13" s="48">
        <v>0</v>
      </c>
      <c r="U13" s="49">
        <v>0</v>
      </c>
      <c r="V13" s="49">
        <v>0.333333</v>
      </c>
      <c r="W13" s="49">
        <v>0</v>
      </c>
      <c r="X13" s="49">
        <v>0.770268</v>
      </c>
      <c r="Y13" s="49">
        <v>0</v>
      </c>
      <c r="Z13" s="49">
        <v>0</v>
      </c>
      <c r="AA13" s="71">
        <v>13</v>
      </c>
      <c r="AB13" s="71"/>
      <c r="AC13" s="72"/>
      <c r="AD13" s="78" t="s">
        <v>1287</v>
      </c>
      <c r="AE13" s="78">
        <v>443</v>
      </c>
      <c r="AF13" s="78">
        <v>616</v>
      </c>
      <c r="AG13" s="78">
        <v>801</v>
      </c>
      <c r="AH13" s="78">
        <v>1517</v>
      </c>
      <c r="AI13" s="78"/>
      <c r="AJ13" s="78" t="s">
        <v>1489</v>
      </c>
      <c r="AK13" s="78" t="s">
        <v>1681</v>
      </c>
      <c r="AL13" s="83" t="s">
        <v>1830</v>
      </c>
      <c r="AM13" s="78"/>
      <c r="AN13" s="80">
        <v>42703.61201388889</v>
      </c>
      <c r="AO13" s="83" t="s">
        <v>1974</v>
      </c>
      <c r="AP13" s="78" t="b">
        <v>0</v>
      </c>
      <c r="AQ13" s="78" t="b">
        <v>0</v>
      </c>
      <c r="AR13" s="78" t="b">
        <v>0</v>
      </c>
      <c r="AS13" s="78"/>
      <c r="AT13" s="78">
        <v>18</v>
      </c>
      <c r="AU13" s="83" t="s">
        <v>2149</v>
      </c>
      <c r="AV13" s="78" t="b">
        <v>0</v>
      </c>
      <c r="AW13" s="78" t="s">
        <v>2263</v>
      </c>
      <c r="AX13" s="83" t="s">
        <v>2274</v>
      </c>
      <c r="AY13" s="78" t="s">
        <v>65</v>
      </c>
      <c r="AZ13" s="78" t="str">
        <f>REPLACE(INDEX(GroupVertices[Group],MATCH(Vertices[[#This Row],[Vertex]],GroupVertices[Vertex],0)),1,1,"")</f>
        <v>22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162.143607401843</v>
      </c>
      <c r="E14" s="68"/>
      <c r="F14" s="100" t="s">
        <v>675</v>
      </c>
      <c r="G14" s="65"/>
      <c r="H14" s="69" t="s">
        <v>217</v>
      </c>
      <c r="I14" s="70"/>
      <c r="J14" s="70"/>
      <c r="K14" s="69" t="s">
        <v>2482</v>
      </c>
      <c r="L14" s="73">
        <v>1</v>
      </c>
      <c r="M14" s="74">
        <v>7197.1845703125</v>
      </c>
      <c r="N14" s="74">
        <v>9076.8505859375</v>
      </c>
      <c r="O14" s="75"/>
      <c r="P14" s="76"/>
      <c r="Q14" s="76"/>
      <c r="R14" s="86"/>
      <c r="S14" s="48">
        <v>0</v>
      </c>
      <c r="T14" s="48">
        <v>2</v>
      </c>
      <c r="U14" s="49">
        <v>0</v>
      </c>
      <c r="V14" s="49">
        <v>0.0033</v>
      </c>
      <c r="W14" s="49">
        <v>0.0077</v>
      </c>
      <c r="X14" s="49">
        <v>0.523641</v>
      </c>
      <c r="Y14" s="49">
        <v>0.5</v>
      </c>
      <c r="Z14" s="49">
        <v>0</v>
      </c>
      <c r="AA14" s="71">
        <v>14</v>
      </c>
      <c r="AB14" s="71"/>
      <c r="AC14" s="72"/>
      <c r="AD14" s="78" t="s">
        <v>1288</v>
      </c>
      <c r="AE14" s="78">
        <v>1273</v>
      </c>
      <c r="AF14" s="78">
        <v>473</v>
      </c>
      <c r="AG14" s="78">
        <v>2516</v>
      </c>
      <c r="AH14" s="78">
        <v>2124</v>
      </c>
      <c r="AI14" s="78"/>
      <c r="AJ14" s="78" t="s">
        <v>1490</v>
      </c>
      <c r="AK14" s="78" t="s">
        <v>1683</v>
      </c>
      <c r="AL14" s="83" t="s">
        <v>1831</v>
      </c>
      <c r="AM14" s="78"/>
      <c r="AN14" s="80">
        <v>39917.6053125</v>
      </c>
      <c r="AO14" s="83" t="s">
        <v>1975</v>
      </c>
      <c r="AP14" s="78" t="b">
        <v>0</v>
      </c>
      <c r="AQ14" s="78" t="b">
        <v>0</v>
      </c>
      <c r="AR14" s="78" t="b">
        <v>1</v>
      </c>
      <c r="AS14" s="78"/>
      <c r="AT14" s="78">
        <v>28</v>
      </c>
      <c r="AU14" s="83" t="s">
        <v>2149</v>
      </c>
      <c r="AV14" s="78" t="b">
        <v>0</v>
      </c>
      <c r="AW14" s="78" t="s">
        <v>2263</v>
      </c>
      <c r="AX14" s="83" t="s">
        <v>2275</v>
      </c>
      <c r="AY14" s="78" t="s">
        <v>66</v>
      </c>
      <c r="AZ14" s="78" t="str">
        <f>REPLACE(INDEX(GroupVertices[Group],MATCH(Vertices[[#This Row],[Vertex]],GroupVertices[Vertex],0)),1,1,"")</f>
        <v>7</v>
      </c>
      <c r="BA14" s="48"/>
      <c r="BB14" s="48"/>
      <c r="BC14" s="48"/>
      <c r="BD14" s="48"/>
      <c r="BE14" s="48"/>
      <c r="BF14" s="48"/>
      <c r="BG14" s="116" t="s">
        <v>3202</v>
      </c>
      <c r="BH14" s="116" t="s">
        <v>3202</v>
      </c>
      <c r="BI14" s="116" t="s">
        <v>3332</v>
      </c>
      <c r="BJ14" s="116" t="s">
        <v>3332</v>
      </c>
      <c r="BK14" s="116">
        <v>1</v>
      </c>
      <c r="BL14" s="120">
        <v>9.090909090909092</v>
      </c>
      <c r="BM14" s="116">
        <v>0</v>
      </c>
      <c r="BN14" s="120">
        <v>0</v>
      </c>
      <c r="BO14" s="116">
        <v>0</v>
      </c>
      <c r="BP14" s="120">
        <v>0</v>
      </c>
      <c r="BQ14" s="116">
        <v>10</v>
      </c>
      <c r="BR14" s="120">
        <v>90.9090909090909</v>
      </c>
      <c r="BS14" s="116">
        <v>11</v>
      </c>
      <c r="BT14" s="2"/>
      <c r="BU14" s="3"/>
      <c r="BV14" s="3"/>
      <c r="BW14" s="3"/>
      <c r="BX14" s="3"/>
    </row>
    <row r="15" spans="1:76" ht="15">
      <c r="A15" s="64" t="s">
        <v>218</v>
      </c>
      <c r="B15" s="65"/>
      <c r="C15" s="65" t="s">
        <v>64</v>
      </c>
      <c r="D15" s="66">
        <v>162.07454197765156</v>
      </c>
      <c r="E15" s="68"/>
      <c r="F15" s="100" t="s">
        <v>676</v>
      </c>
      <c r="G15" s="65"/>
      <c r="H15" s="69" t="s">
        <v>218</v>
      </c>
      <c r="I15" s="70"/>
      <c r="J15" s="70"/>
      <c r="K15" s="69" t="s">
        <v>2483</v>
      </c>
      <c r="L15" s="73">
        <v>3.035771182753277</v>
      </c>
      <c r="M15" s="74">
        <v>9360.662109375</v>
      </c>
      <c r="N15" s="74">
        <v>5643.552734375</v>
      </c>
      <c r="O15" s="75"/>
      <c r="P15" s="76"/>
      <c r="Q15" s="76"/>
      <c r="R15" s="86"/>
      <c r="S15" s="48">
        <v>0</v>
      </c>
      <c r="T15" s="48">
        <v>2</v>
      </c>
      <c r="U15" s="49">
        <v>2</v>
      </c>
      <c r="V15" s="49">
        <v>0.5</v>
      </c>
      <c r="W15" s="49">
        <v>0</v>
      </c>
      <c r="X15" s="49">
        <v>1.459455</v>
      </c>
      <c r="Y15" s="49">
        <v>0</v>
      </c>
      <c r="Z15" s="49">
        <v>0</v>
      </c>
      <c r="AA15" s="71">
        <v>15</v>
      </c>
      <c r="AB15" s="71"/>
      <c r="AC15" s="72"/>
      <c r="AD15" s="78" t="s">
        <v>1289</v>
      </c>
      <c r="AE15" s="78">
        <v>303</v>
      </c>
      <c r="AF15" s="78">
        <v>246</v>
      </c>
      <c r="AG15" s="78">
        <v>5542</v>
      </c>
      <c r="AH15" s="78">
        <v>231</v>
      </c>
      <c r="AI15" s="78"/>
      <c r="AJ15" s="78" t="s">
        <v>1491</v>
      </c>
      <c r="AK15" s="78"/>
      <c r="AL15" s="83" t="s">
        <v>1832</v>
      </c>
      <c r="AM15" s="78"/>
      <c r="AN15" s="80">
        <v>41660.047314814816</v>
      </c>
      <c r="AO15" s="83" t="s">
        <v>1976</v>
      </c>
      <c r="AP15" s="78" t="b">
        <v>1</v>
      </c>
      <c r="AQ15" s="78" t="b">
        <v>0</v>
      </c>
      <c r="AR15" s="78" t="b">
        <v>1</v>
      </c>
      <c r="AS15" s="78"/>
      <c r="AT15" s="78">
        <v>0</v>
      </c>
      <c r="AU15" s="83" t="s">
        <v>2149</v>
      </c>
      <c r="AV15" s="78" t="b">
        <v>0</v>
      </c>
      <c r="AW15" s="78" t="s">
        <v>2263</v>
      </c>
      <c r="AX15" s="83" t="s">
        <v>2276</v>
      </c>
      <c r="AY15" s="78" t="s">
        <v>66</v>
      </c>
      <c r="AZ15" s="78" t="str">
        <f>REPLACE(INDEX(GroupVertices[Group],MATCH(Vertices[[#This Row],[Vertex]],GroupVertices[Vertex],0)),1,1,"")</f>
        <v>21</v>
      </c>
      <c r="BA15" s="48"/>
      <c r="BB15" s="48"/>
      <c r="BC15" s="48"/>
      <c r="BD15" s="48"/>
      <c r="BE15" s="48"/>
      <c r="BF15" s="48"/>
      <c r="BG15" s="116" t="s">
        <v>3203</v>
      </c>
      <c r="BH15" s="116" t="s">
        <v>3203</v>
      </c>
      <c r="BI15" s="116" t="s">
        <v>3333</v>
      </c>
      <c r="BJ15" s="116" t="s">
        <v>3333</v>
      </c>
      <c r="BK15" s="116">
        <v>0</v>
      </c>
      <c r="BL15" s="120">
        <v>0</v>
      </c>
      <c r="BM15" s="116">
        <v>0</v>
      </c>
      <c r="BN15" s="120">
        <v>0</v>
      </c>
      <c r="BO15" s="116">
        <v>0</v>
      </c>
      <c r="BP15" s="120">
        <v>0</v>
      </c>
      <c r="BQ15" s="116">
        <v>3</v>
      </c>
      <c r="BR15" s="120">
        <v>100</v>
      </c>
      <c r="BS15" s="116">
        <v>3</v>
      </c>
      <c r="BT15" s="2"/>
      <c r="BU15" s="3"/>
      <c r="BV15" s="3"/>
      <c r="BW15" s="3"/>
      <c r="BX15" s="3"/>
    </row>
    <row r="16" spans="1:76" ht="15">
      <c r="A16" s="64" t="s">
        <v>337</v>
      </c>
      <c r="B16" s="65"/>
      <c r="C16" s="65" t="s">
        <v>64</v>
      </c>
      <c r="D16" s="66">
        <v>162.05872082321125</v>
      </c>
      <c r="E16" s="68"/>
      <c r="F16" s="100" t="s">
        <v>2170</v>
      </c>
      <c r="G16" s="65"/>
      <c r="H16" s="69" t="s">
        <v>337</v>
      </c>
      <c r="I16" s="70"/>
      <c r="J16" s="70"/>
      <c r="K16" s="69" t="s">
        <v>2484</v>
      </c>
      <c r="L16" s="73">
        <v>1</v>
      </c>
      <c r="M16" s="74">
        <v>9360.662109375</v>
      </c>
      <c r="N16" s="74">
        <v>6343.4833984375</v>
      </c>
      <c r="O16" s="75"/>
      <c r="P16" s="76"/>
      <c r="Q16" s="76"/>
      <c r="R16" s="86"/>
      <c r="S16" s="48">
        <v>1</v>
      </c>
      <c r="T16" s="48">
        <v>0</v>
      </c>
      <c r="U16" s="49">
        <v>0</v>
      </c>
      <c r="V16" s="49">
        <v>0.333333</v>
      </c>
      <c r="W16" s="49">
        <v>0</v>
      </c>
      <c r="X16" s="49">
        <v>0.770268</v>
      </c>
      <c r="Y16" s="49">
        <v>0</v>
      </c>
      <c r="Z16" s="49">
        <v>0</v>
      </c>
      <c r="AA16" s="71">
        <v>16</v>
      </c>
      <c r="AB16" s="71"/>
      <c r="AC16" s="72"/>
      <c r="AD16" s="78" t="s">
        <v>1290</v>
      </c>
      <c r="AE16" s="78">
        <v>224</v>
      </c>
      <c r="AF16" s="78">
        <v>194</v>
      </c>
      <c r="AG16" s="78">
        <v>3433</v>
      </c>
      <c r="AH16" s="78">
        <v>50</v>
      </c>
      <c r="AI16" s="78"/>
      <c r="AJ16" s="78" t="s">
        <v>1492</v>
      </c>
      <c r="AK16" s="78" t="s">
        <v>1684</v>
      </c>
      <c r="AL16" s="78"/>
      <c r="AM16" s="78"/>
      <c r="AN16" s="80">
        <v>41373.5649537037</v>
      </c>
      <c r="AO16" s="83" t="s">
        <v>1977</v>
      </c>
      <c r="AP16" s="78" t="b">
        <v>0</v>
      </c>
      <c r="AQ16" s="78" t="b">
        <v>0</v>
      </c>
      <c r="AR16" s="78" t="b">
        <v>1</v>
      </c>
      <c r="AS16" s="78" t="s">
        <v>2144</v>
      </c>
      <c r="AT16" s="78">
        <v>0</v>
      </c>
      <c r="AU16" s="83" t="s">
        <v>2149</v>
      </c>
      <c r="AV16" s="78" t="b">
        <v>0</v>
      </c>
      <c r="AW16" s="78" t="s">
        <v>2263</v>
      </c>
      <c r="AX16" s="83" t="s">
        <v>2277</v>
      </c>
      <c r="AY16" s="78" t="s">
        <v>65</v>
      </c>
      <c r="AZ16" s="78" t="str">
        <f>REPLACE(INDEX(GroupVertices[Group],MATCH(Vertices[[#This Row],[Vertex]],GroupVertices[Vertex],0)),1,1,"")</f>
        <v>21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338</v>
      </c>
      <c r="B17" s="65"/>
      <c r="C17" s="65" t="s">
        <v>64</v>
      </c>
      <c r="D17" s="66">
        <v>162.01064885395022</v>
      </c>
      <c r="E17" s="68"/>
      <c r="F17" s="100" t="s">
        <v>2171</v>
      </c>
      <c r="G17" s="65"/>
      <c r="H17" s="69" t="s">
        <v>338</v>
      </c>
      <c r="I17" s="70"/>
      <c r="J17" s="70"/>
      <c r="K17" s="69" t="s">
        <v>2485</v>
      </c>
      <c r="L17" s="73">
        <v>1</v>
      </c>
      <c r="M17" s="74">
        <v>9656.279296875</v>
      </c>
      <c r="N17" s="74">
        <v>6343.4833984375</v>
      </c>
      <c r="O17" s="75"/>
      <c r="P17" s="76"/>
      <c r="Q17" s="76"/>
      <c r="R17" s="86"/>
      <c r="S17" s="48">
        <v>1</v>
      </c>
      <c r="T17" s="48">
        <v>0</v>
      </c>
      <c r="U17" s="49">
        <v>0</v>
      </c>
      <c r="V17" s="49">
        <v>0.333333</v>
      </c>
      <c r="W17" s="49">
        <v>0</v>
      </c>
      <c r="X17" s="49">
        <v>0.770268</v>
      </c>
      <c r="Y17" s="49">
        <v>0</v>
      </c>
      <c r="Z17" s="49">
        <v>0</v>
      </c>
      <c r="AA17" s="71">
        <v>17</v>
      </c>
      <c r="AB17" s="71"/>
      <c r="AC17" s="72"/>
      <c r="AD17" s="78" t="s">
        <v>1291</v>
      </c>
      <c r="AE17" s="78">
        <v>59</v>
      </c>
      <c r="AF17" s="78">
        <v>36</v>
      </c>
      <c r="AG17" s="78">
        <v>915</v>
      </c>
      <c r="AH17" s="78">
        <v>125</v>
      </c>
      <c r="AI17" s="78"/>
      <c r="AJ17" s="78" t="s">
        <v>1493</v>
      </c>
      <c r="AK17" s="78" t="s">
        <v>1685</v>
      </c>
      <c r="AL17" s="83" t="s">
        <v>1833</v>
      </c>
      <c r="AM17" s="78"/>
      <c r="AN17" s="80">
        <v>43548.67717592593</v>
      </c>
      <c r="AO17" s="83" t="s">
        <v>1978</v>
      </c>
      <c r="AP17" s="78" t="b">
        <v>1</v>
      </c>
      <c r="AQ17" s="78" t="b">
        <v>0</v>
      </c>
      <c r="AR17" s="78" t="b">
        <v>0</v>
      </c>
      <c r="AS17" s="78"/>
      <c r="AT17" s="78">
        <v>0</v>
      </c>
      <c r="AU17" s="78"/>
      <c r="AV17" s="78" t="b">
        <v>0</v>
      </c>
      <c r="AW17" s="78" t="s">
        <v>2263</v>
      </c>
      <c r="AX17" s="83" t="s">
        <v>2278</v>
      </c>
      <c r="AY17" s="78" t="s">
        <v>65</v>
      </c>
      <c r="AZ17" s="78" t="str">
        <f>REPLACE(INDEX(GroupVertices[Group],MATCH(Vertices[[#This Row],[Vertex]],GroupVertices[Vertex],0)),1,1,"")</f>
        <v>21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219</v>
      </c>
      <c r="B18" s="65"/>
      <c r="C18" s="65" t="s">
        <v>64</v>
      </c>
      <c r="D18" s="66">
        <v>162.0815397959617</v>
      </c>
      <c r="E18" s="68"/>
      <c r="F18" s="100" t="s">
        <v>677</v>
      </c>
      <c r="G18" s="65"/>
      <c r="H18" s="69" t="s">
        <v>219</v>
      </c>
      <c r="I18" s="70"/>
      <c r="J18" s="70"/>
      <c r="K18" s="69" t="s">
        <v>2486</v>
      </c>
      <c r="L18" s="73">
        <v>1</v>
      </c>
      <c r="M18" s="74">
        <v>7978.4091796875</v>
      </c>
      <c r="N18" s="74">
        <v>1749.824951171875</v>
      </c>
      <c r="O18" s="75"/>
      <c r="P18" s="76"/>
      <c r="Q18" s="76"/>
      <c r="R18" s="86"/>
      <c r="S18" s="48">
        <v>0</v>
      </c>
      <c r="T18" s="48">
        <v>1</v>
      </c>
      <c r="U18" s="49">
        <v>0</v>
      </c>
      <c r="V18" s="49">
        <v>1</v>
      </c>
      <c r="W18" s="49">
        <v>0</v>
      </c>
      <c r="X18" s="49">
        <v>0.999997</v>
      </c>
      <c r="Y18" s="49">
        <v>0</v>
      </c>
      <c r="Z18" s="49">
        <v>0</v>
      </c>
      <c r="AA18" s="71">
        <v>18</v>
      </c>
      <c r="AB18" s="71"/>
      <c r="AC18" s="72"/>
      <c r="AD18" s="78" t="s">
        <v>1292</v>
      </c>
      <c r="AE18" s="78">
        <v>26</v>
      </c>
      <c r="AF18" s="78">
        <v>269</v>
      </c>
      <c r="AG18" s="78">
        <v>1068</v>
      </c>
      <c r="AH18" s="78">
        <v>292</v>
      </c>
      <c r="AI18" s="78"/>
      <c r="AJ18" s="78" t="s">
        <v>1494</v>
      </c>
      <c r="AK18" s="78" t="s">
        <v>1686</v>
      </c>
      <c r="AL18" s="83" t="s">
        <v>1834</v>
      </c>
      <c r="AM18" s="78"/>
      <c r="AN18" s="80">
        <v>43313.58023148148</v>
      </c>
      <c r="AO18" s="83" t="s">
        <v>1979</v>
      </c>
      <c r="AP18" s="78" t="b">
        <v>0</v>
      </c>
      <c r="AQ18" s="78" t="b">
        <v>0</v>
      </c>
      <c r="AR18" s="78" t="b">
        <v>0</v>
      </c>
      <c r="AS18" s="78"/>
      <c r="AT18" s="78">
        <v>1</v>
      </c>
      <c r="AU18" s="83" t="s">
        <v>2149</v>
      </c>
      <c r="AV18" s="78" t="b">
        <v>0</v>
      </c>
      <c r="AW18" s="78" t="s">
        <v>2263</v>
      </c>
      <c r="AX18" s="83" t="s">
        <v>2279</v>
      </c>
      <c r="AY18" s="78" t="s">
        <v>66</v>
      </c>
      <c r="AZ18" s="78" t="str">
        <f>REPLACE(INDEX(GroupVertices[Group],MATCH(Vertices[[#This Row],[Vertex]],GroupVertices[Vertex],0)),1,1,"")</f>
        <v>33</v>
      </c>
      <c r="BA18" s="48"/>
      <c r="BB18" s="48"/>
      <c r="BC18" s="48"/>
      <c r="BD18" s="48"/>
      <c r="BE18" s="48"/>
      <c r="BF18" s="48"/>
      <c r="BG18" s="116" t="s">
        <v>3204</v>
      </c>
      <c r="BH18" s="116" t="s">
        <v>3204</v>
      </c>
      <c r="BI18" s="116" t="s">
        <v>3334</v>
      </c>
      <c r="BJ18" s="116" t="s">
        <v>3334</v>
      </c>
      <c r="BK18" s="116">
        <v>0</v>
      </c>
      <c r="BL18" s="120">
        <v>0</v>
      </c>
      <c r="BM18" s="116">
        <v>0</v>
      </c>
      <c r="BN18" s="120">
        <v>0</v>
      </c>
      <c r="BO18" s="116">
        <v>0</v>
      </c>
      <c r="BP18" s="120">
        <v>0</v>
      </c>
      <c r="BQ18" s="116">
        <v>42</v>
      </c>
      <c r="BR18" s="120">
        <v>100</v>
      </c>
      <c r="BS18" s="116">
        <v>42</v>
      </c>
      <c r="BT18" s="2"/>
      <c r="BU18" s="3"/>
      <c r="BV18" s="3"/>
      <c r="BW18" s="3"/>
      <c r="BX18" s="3"/>
    </row>
    <row r="19" spans="1:76" ht="15">
      <c r="A19" s="64" t="s">
        <v>339</v>
      </c>
      <c r="B19" s="65"/>
      <c r="C19" s="65" t="s">
        <v>64</v>
      </c>
      <c r="D19" s="66">
        <v>162.00152126485003</v>
      </c>
      <c r="E19" s="68"/>
      <c r="F19" s="100" t="s">
        <v>2172</v>
      </c>
      <c r="G19" s="65"/>
      <c r="H19" s="69" t="s">
        <v>339</v>
      </c>
      <c r="I19" s="70"/>
      <c r="J19" s="70"/>
      <c r="K19" s="69" t="s">
        <v>2487</v>
      </c>
      <c r="L19" s="73">
        <v>1</v>
      </c>
      <c r="M19" s="74">
        <v>7978.4091796875</v>
      </c>
      <c r="N19" s="74">
        <v>2167.43017578125</v>
      </c>
      <c r="O19" s="75"/>
      <c r="P19" s="76"/>
      <c r="Q19" s="76"/>
      <c r="R19" s="86"/>
      <c r="S19" s="48">
        <v>1</v>
      </c>
      <c r="T19" s="48">
        <v>0</v>
      </c>
      <c r="U19" s="49">
        <v>0</v>
      </c>
      <c r="V19" s="49">
        <v>1</v>
      </c>
      <c r="W19" s="49">
        <v>0</v>
      </c>
      <c r="X19" s="49">
        <v>0.999997</v>
      </c>
      <c r="Y19" s="49">
        <v>0</v>
      </c>
      <c r="Z19" s="49">
        <v>0</v>
      </c>
      <c r="AA19" s="71">
        <v>19</v>
      </c>
      <c r="AB19" s="71"/>
      <c r="AC19" s="72"/>
      <c r="AD19" s="78" t="s">
        <v>1293</v>
      </c>
      <c r="AE19" s="78">
        <v>13</v>
      </c>
      <c r="AF19" s="78">
        <v>6</v>
      </c>
      <c r="AG19" s="78">
        <v>27</v>
      </c>
      <c r="AH19" s="78">
        <v>118</v>
      </c>
      <c r="AI19" s="78"/>
      <c r="AJ19" s="78" t="s">
        <v>1495</v>
      </c>
      <c r="AK19" s="78"/>
      <c r="AL19" s="78"/>
      <c r="AM19" s="78"/>
      <c r="AN19" s="80">
        <v>43635.04782407408</v>
      </c>
      <c r="AO19" s="78"/>
      <c r="AP19" s="78" t="b">
        <v>0</v>
      </c>
      <c r="AQ19" s="78" t="b">
        <v>0</v>
      </c>
      <c r="AR19" s="78" t="b">
        <v>0</v>
      </c>
      <c r="AS19" s="78"/>
      <c r="AT19" s="78">
        <v>0</v>
      </c>
      <c r="AU19" s="83" t="s">
        <v>2149</v>
      </c>
      <c r="AV19" s="78" t="b">
        <v>0</v>
      </c>
      <c r="AW19" s="78" t="s">
        <v>2263</v>
      </c>
      <c r="AX19" s="83" t="s">
        <v>2280</v>
      </c>
      <c r="AY19" s="78" t="s">
        <v>65</v>
      </c>
      <c r="AZ19" s="78" t="str">
        <f>REPLACE(INDEX(GroupVertices[Group],MATCH(Vertices[[#This Row],[Vertex]],GroupVertices[Vertex],0)),1,1,"")</f>
        <v>33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220</v>
      </c>
      <c r="B20" s="65"/>
      <c r="C20" s="65" t="s">
        <v>64</v>
      </c>
      <c r="D20" s="66">
        <v>162.54370005740142</v>
      </c>
      <c r="E20" s="68"/>
      <c r="F20" s="100" t="s">
        <v>678</v>
      </c>
      <c r="G20" s="65"/>
      <c r="H20" s="69" t="s">
        <v>220</v>
      </c>
      <c r="I20" s="70"/>
      <c r="J20" s="70"/>
      <c r="K20" s="69" t="s">
        <v>2488</v>
      </c>
      <c r="L20" s="73">
        <v>1</v>
      </c>
      <c r="M20" s="74">
        <v>3714.703125</v>
      </c>
      <c r="N20" s="74">
        <v>1354.2763671875</v>
      </c>
      <c r="O20" s="75"/>
      <c r="P20" s="76"/>
      <c r="Q20" s="76"/>
      <c r="R20" s="86"/>
      <c r="S20" s="48">
        <v>1</v>
      </c>
      <c r="T20" s="48">
        <v>1</v>
      </c>
      <c r="U20" s="49">
        <v>0</v>
      </c>
      <c r="V20" s="49">
        <v>0</v>
      </c>
      <c r="W20" s="49">
        <v>0</v>
      </c>
      <c r="X20" s="49">
        <v>0.999997</v>
      </c>
      <c r="Y20" s="49">
        <v>0</v>
      </c>
      <c r="Z20" s="49" t="s">
        <v>2765</v>
      </c>
      <c r="AA20" s="71">
        <v>20</v>
      </c>
      <c r="AB20" s="71"/>
      <c r="AC20" s="72"/>
      <c r="AD20" s="78" t="s">
        <v>1294</v>
      </c>
      <c r="AE20" s="78">
        <v>426</v>
      </c>
      <c r="AF20" s="78">
        <v>1788</v>
      </c>
      <c r="AG20" s="78">
        <v>7232</v>
      </c>
      <c r="AH20" s="78">
        <v>71879</v>
      </c>
      <c r="AI20" s="78"/>
      <c r="AJ20" s="78" t="s">
        <v>1496</v>
      </c>
      <c r="AK20" s="78" t="s">
        <v>1687</v>
      </c>
      <c r="AL20" s="83" t="s">
        <v>1835</v>
      </c>
      <c r="AM20" s="78"/>
      <c r="AN20" s="80">
        <v>39978.41679398148</v>
      </c>
      <c r="AO20" s="83" t="s">
        <v>1980</v>
      </c>
      <c r="AP20" s="78" t="b">
        <v>0</v>
      </c>
      <c r="AQ20" s="78" t="b">
        <v>0</v>
      </c>
      <c r="AR20" s="78" t="b">
        <v>1</v>
      </c>
      <c r="AS20" s="78"/>
      <c r="AT20" s="78">
        <v>287</v>
      </c>
      <c r="AU20" s="83" t="s">
        <v>2149</v>
      </c>
      <c r="AV20" s="78" t="b">
        <v>0</v>
      </c>
      <c r="AW20" s="78" t="s">
        <v>2263</v>
      </c>
      <c r="AX20" s="83" t="s">
        <v>2281</v>
      </c>
      <c r="AY20" s="78" t="s">
        <v>66</v>
      </c>
      <c r="AZ20" s="78" t="str">
        <f>REPLACE(INDEX(GroupVertices[Group],MATCH(Vertices[[#This Row],[Vertex]],GroupVertices[Vertex],0)),1,1,"")</f>
        <v>5</v>
      </c>
      <c r="BA20" s="48" t="s">
        <v>573</v>
      </c>
      <c r="BB20" s="48" t="s">
        <v>573</v>
      </c>
      <c r="BC20" s="48" t="s">
        <v>605</v>
      </c>
      <c r="BD20" s="48" t="s">
        <v>605</v>
      </c>
      <c r="BE20" s="48"/>
      <c r="BF20" s="48"/>
      <c r="BG20" s="116" t="s">
        <v>3205</v>
      </c>
      <c r="BH20" s="116" t="s">
        <v>3205</v>
      </c>
      <c r="BI20" s="116" t="s">
        <v>3335</v>
      </c>
      <c r="BJ20" s="116" t="s">
        <v>3335</v>
      </c>
      <c r="BK20" s="116">
        <v>0</v>
      </c>
      <c r="BL20" s="120">
        <v>0</v>
      </c>
      <c r="BM20" s="116">
        <v>0</v>
      </c>
      <c r="BN20" s="120">
        <v>0</v>
      </c>
      <c r="BO20" s="116">
        <v>0</v>
      </c>
      <c r="BP20" s="120">
        <v>0</v>
      </c>
      <c r="BQ20" s="116">
        <v>3</v>
      </c>
      <c r="BR20" s="120">
        <v>100</v>
      </c>
      <c r="BS20" s="116">
        <v>3</v>
      </c>
      <c r="BT20" s="2"/>
      <c r="BU20" s="3"/>
      <c r="BV20" s="3"/>
      <c r="BW20" s="3"/>
      <c r="BX20" s="3"/>
    </row>
    <row r="21" spans="1:76" ht="15">
      <c r="A21" s="64" t="s">
        <v>221</v>
      </c>
      <c r="B21" s="65"/>
      <c r="C21" s="65" t="s">
        <v>64</v>
      </c>
      <c r="D21" s="66">
        <v>164.094477445524</v>
      </c>
      <c r="E21" s="68"/>
      <c r="F21" s="100" t="s">
        <v>679</v>
      </c>
      <c r="G21" s="65"/>
      <c r="H21" s="69" t="s">
        <v>221</v>
      </c>
      <c r="I21" s="70"/>
      <c r="J21" s="70"/>
      <c r="K21" s="69" t="s">
        <v>2489</v>
      </c>
      <c r="L21" s="73">
        <v>242.89343750368366</v>
      </c>
      <c r="M21" s="74">
        <v>1434.9124755859375</v>
      </c>
      <c r="N21" s="74">
        <v>7571.11669921875</v>
      </c>
      <c r="O21" s="75"/>
      <c r="P21" s="76"/>
      <c r="Q21" s="76"/>
      <c r="R21" s="86"/>
      <c r="S21" s="48">
        <v>0</v>
      </c>
      <c r="T21" s="48">
        <v>12</v>
      </c>
      <c r="U21" s="49">
        <v>237.643051</v>
      </c>
      <c r="V21" s="49">
        <v>0.00365</v>
      </c>
      <c r="W21" s="49">
        <v>0.02817</v>
      </c>
      <c r="X21" s="49">
        <v>2.138836</v>
      </c>
      <c r="Y21" s="49">
        <v>0.23484848484848486</v>
      </c>
      <c r="Z21" s="49">
        <v>0</v>
      </c>
      <c r="AA21" s="71">
        <v>21</v>
      </c>
      <c r="AB21" s="71"/>
      <c r="AC21" s="72"/>
      <c r="AD21" s="78" t="s">
        <v>1295</v>
      </c>
      <c r="AE21" s="78">
        <v>23</v>
      </c>
      <c r="AF21" s="78">
        <v>6885</v>
      </c>
      <c r="AG21" s="78">
        <v>91918</v>
      </c>
      <c r="AH21" s="78">
        <v>396</v>
      </c>
      <c r="AI21" s="78"/>
      <c r="AJ21" s="78" t="s">
        <v>1497</v>
      </c>
      <c r="AK21" s="78"/>
      <c r="AL21" s="83" t="s">
        <v>1836</v>
      </c>
      <c r="AM21" s="78"/>
      <c r="AN21" s="80">
        <v>43257.205462962964</v>
      </c>
      <c r="AO21" s="78"/>
      <c r="AP21" s="78" t="b">
        <v>1</v>
      </c>
      <c r="AQ21" s="78" t="b">
        <v>0</v>
      </c>
      <c r="AR21" s="78" t="b">
        <v>0</v>
      </c>
      <c r="AS21" s="78"/>
      <c r="AT21" s="78">
        <v>124</v>
      </c>
      <c r="AU21" s="78"/>
      <c r="AV21" s="78" t="b">
        <v>0</v>
      </c>
      <c r="AW21" s="78" t="s">
        <v>2263</v>
      </c>
      <c r="AX21" s="83" t="s">
        <v>2282</v>
      </c>
      <c r="AY21" s="78" t="s">
        <v>66</v>
      </c>
      <c r="AZ21" s="78" t="str">
        <f>REPLACE(INDEX(GroupVertices[Group],MATCH(Vertices[[#This Row],[Vertex]],GroupVertices[Vertex],0)),1,1,"")</f>
        <v>1</v>
      </c>
      <c r="BA21" s="48"/>
      <c r="BB21" s="48"/>
      <c r="BC21" s="48"/>
      <c r="BD21" s="48"/>
      <c r="BE21" s="48" t="s">
        <v>621</v>
      </c>
      <c r="BF21" s="48" t="s">
        <v>621</v>
      </c>
      <c r="BG21" s="116" t="s">
        <v>3206</v>
      </c>
      <c r="BH21" s="116" t="s">
        <v>3206</v>
      </c>
      <c r="BI21" s="116" t="s">
        <v>3336</v>
      </c>
      <c r="BJ21" s="116" t="s">
        <v>3336</v>
      </c>
      <c r="BK21" s="116">
        <v>1</v>
      </c>
      <c r="BL21" s="120">
        <v>3.5714285714285716</v>
      </c>
      <c r="BM21" s="116">
        <v>0</v>
      </c>
      <c r="BN21" s="120">
        <v>0</v>
      </c>
      <c r="BO21" s="116">
        <v>0</v>
      </c>
      <c r="BP21" s="120">
        <v>0</v>
      </c>
      <c r="BQ21" s="116">
        <v>27</v>
      </c>
      <c r="BR21" s="120">
        <v>96.42857142857143</v>
      </c>
      <c r="BS21" s="116">
        <v>28</v>
      </c>
      <c r="BT21" s="2"/>
      <c r="BU21" s="3"/>
      <c r="BV21" s="3"/>
      <c r="BW21" s="3"/>
      <c r="BX21" s="3"/>
    </row>
    <row r="22" spans="1:76" ht="15">
      <c r="A22" s="64" t="s">
        <v>340</v>
      </c>
      <c r="B22" s="65"/>
      <c r="C22" s="65" t="s">
        <v>64</v>
      </c>
      <c r="D22" s="66">
        <v>162.96539467383027</v>
      </c>
      <c r="E22" s="68"/>
      <c r="F22" s="100" t="s">
        <v>2173</v>
      </c>
      <c r="G22" s="65"/>
      <c r="H22" s="69" t="s">
        <v>340</v>
      </c>
      <c r="I22" s="70"/>
      <c r="J22" s="70"/>
      <c r="K22" s="69" t="s">
        <v>2490</v>
      </c>
      <c r="L22" s="73">
        <v>1</v>
      </c>
      <c r="M22" s="74">
        <v>1839.0849609375</v>
      </c>
      <c r="N22" s="74">
        <v>8298.7236328125</v>
      </c>
      <c r="O22" s="75"/>
      <c r="P22" s="76"/>
      <c r="Q22" s="76"/>
      <c r="R22" s="86"/>
      <c r="S22" s="48">
        <v>3</v>
      </c>
      <c r="T22" s="48">
        <v>0</v>
      </c>
      <c r="U22" s="49">
        <v>0</v>
      </c>
      <c r="V22" s="49">
        <v>0.002899</v>
      </c>
      <c r="W22" s="49">
        <v>0.010849</v>
      </c>
      <c r="X22" s="49">
        <v>0.626384</v>
      </c>
      <c r="Y22" s="49">
        <v>0.6666666666666666</v>
      </c>
      <c r="Z22" s="49">
        <v>0</v>
      </c>
      <c r="AA22" s="71">
        <v>22</v>
      </c>
      <c r="AB22" s="71"/>
      <c r="AC22" s="72"/>
      <c r="AD22" s="78" t="s">
        <v>1296</v>
      </c>
      <c r="AE22" s="78">
        <v>2304</v>
      </c>
      <c r="AF22" s="78">
        <v>3174</v>
      </c>
      <c r="AG22" s="78">
        <v>65724</v>
      </c>
      <c r="AH22" s="78">
        <v>2422</v>
      </c>
      <c r="AI22" s="78"/>
      <c r="AJ22" s="78" t="s">
        <v>1498</v>
      </c>
      <c r="AK22" s="78" t="s">
        <v>1688</v>
      </c>
      <c r="AL22" s="83" t="s">
        <v>1837</v>
      </c>
      <c r="AM22" s="78"/>
      <c r="AN22" s="80">
        <v>39830.42863425926</v>
      </c>
      <c r="AO22" s="83" t="s">
        <v>1981</v>
      </c>
      <c r="AP22" s="78" t="b">
        <v>0</v>
      </c>
      <c r="AQ22" s="78" t="b">
        <v>0</v>
      </c>
      <c r="AR22" s="78" t="b">
        <v>1</v>
      </c>
      <c r="AS22" s="78"/>
      <c r="AT22" s="78">
        <v>287</v>
      </c>
      <c r="AU22" s="83" t="s">
        <v>2149</v>
      </c>
      <c r="AV22" s="78" t="b">
        <v>0</v>
      </c>
      <c r="AW22" s="78" t="s">
        <v>2263</v>
      </c>
      <c r="AX22" s="83" t="s">
        <v>2283</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341</v>
      </c>
      <c r="B23" s="65"/>
      <c r="C23" s="65" t="s">
        <v>64</v>
      </c>
      <c r="D23" s="66">
        <v>203.5384409830929</v>
      </c>
      <c r="E23" s="68"/>
      <c r="F23" s="100" t="s">
        <v>2174</v>
      </c>
      <c r="G23" s="65"/>
      <c r="H23" s="69" t="s">
        <v>341</v>
      </c>
      <c r="I23" s="70"/>
      <c r="J23" s="70"/>
      <c r="K23" s="69" t="s">
        <v>2491</v>
      </c>
      <c r="L23" s="73">
        <v>2.3571804492069877</v>
      </c>
      <c r="M23" s="74">
        <v>1651.3248291015625</v>
      </c>
      <c r="N23" s="74">
        <v>8600.9716796875</v>
      </c>
      <c r="O23" s="75"/>
      <c r="P23" s="76"/>
      <c r="Q23" s="76"/>
      <c r="R23" s="86"/>
      <c r="S23" s="48">
        <v>4</v>
      </c>
      <c r="T23" s="48">
        <v>0</v>
      </c>
      <c r="U23" s="49">
        <v>1.333333</v>
      </c>
      <c r="V23" s="49">
        <v>0.002915</v>
      </c>
      <c r="W23" s="49">
        <v>0.015003</v>
      </c>
      <c r="X23" s="49">
        <v>0.792261</v>
      </c>
      <c r="Y23" s="49">
        <v>0.5</v>
      </c>
      <c r="Z23" s="49">
        <v>0</v>
      </c>
      <c r="AA23" s="71">
        <v>23</v>
      </c>
      <c r="AB23" s="71"/>
      <c r="AC23" s="72"/>
      <c r="AD23" s="78" t="s">
        <v>1297</v>
      </c>
      <c r="AE23" s="78">
        <v>3978</v>
      </c>
      <c r="AF23" s="78">
        <v>136527</v>
      </c>
      <c r="AG23" s="78">
        <v>50208</v>
      </c>
      <c r="AH23" s="78">
        <v>122057</v>
      </c>
      <c r="AI23" s="78"/>
      <c r="AJ23" s="78" t="s">
        <v>1499</v>
      </c>
      <c r="AK23" s="78" t="s">
        <v>1689</v>
      </c>
      <c r="AL23" s="83" t="s">
        <v>1838</v>
      </c>
      <c r="AM23" s="78"/>
      <c r="AN23" s="80">
        <v>41685.178564814814</v>
      </c>
      <c r="AO23" s="83" t="s">
        <v>1982</v>
      </c>
      <c r="AP23" s="78" t="b">
        <v>0</v>
      </c>
      <c r="AQ23" s="78" t="b">
        <v>0</v>
      </c>
      <c r="AR23" s="78" t="b">
        <v>1</v>
      </c>
      <c r="AS23" s="78"/>
      <c r="AT23" s="78">
        <v>5691</v>
      </c>
      <c r="AU23" s="83" t="s">
        <v>2154</v>
      </c>
      <c r="AV23" s="78" t="b">
        <v>0</v>
      </c>
      <c r="AW23" s="78" t="s">
        <v>2263</v>
      </c>
      <c r="AX23" s="83" t="s">
        <v>2284</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318</v>
      </c>
      <c r="B24" s="65"/>
      <c r="C24" s="65" t="s">
        <v>64</v>
      </c>
      <c r="D24" s="66">
        <v>165.83358742208057</v>
      </c>
      <c r="E24" s="68"/>
      <c r="F24" s="100" t="s">
        <v>765</v>
      </c>
      <c r="G24" s="65"/>
      <c r="H24" s="69" t="s">
        <v>318</v>
      </c>
      <c r="I24" s="70"/>
      <c r="J24" s="70"/>
      <c r="K24" s="69" t="s">
        <v>2492</v>
      </c>
      <c r="L24" s="73">
        <v>70.46846549566723</v>
      </c>
      <c r="M24" s="74">
        <v>1238.353759765625</v>
      </c>
      <c r="N24" s="74">
        <v>6665.93115234375</v>
      </c>
      <c r="O24" s="75"/>
      <c r="P24" s="76"/>
      <c r="Q24" s="76"/>
      <c r="R24" s="86"/>
      <c r="S24" s="48">
        <v>3</v>
      </c>
      <c r="T24" s="48">
        <v>7</v>
      </c>
      <c r="U24" s="49">
        <v>68.247813</v>
      </c>
      <c r="V24" s="49">
        <v>0.003597</v>
      </c>
      <c r="W24" s="49">
        <v>0.0241</v>
      </c>
      <c r="X24" s="49">
        <v>1.436886</v>
      </c>
      <c r="Y24" s="49">
        <v>0.375</v>
      </c>
      <c r="Z24" s="49">
        <v>0.25</v>
      </c>
      <c r="AA24" s="71">
        <v>24</v>
      </c>
      <c r="AB24" s="71"/>
      <c r="AC24" s="72"/>
      <c r="AD24" s="78" t="s">
        <v>1298</v>
      </c>
      <c r="AE24" s="78">
        <v>9535</v>
      </c>
      <c r="AF24" s="78">
        <v>12601</v>
      </c>
      <c r="AG24" s="78">
        <v>916873</v>
      </c>
      <c r="AH24" s="78">
        <v>31465</v>
      </c>
      <c r="AI24" s="78"/>
      <c r="AJ24" s="78" t="s">
        <v>1500</v>
      </c>
      <c r="AK24" s="78"/>
      <c r="AL24" s="83" t="s">
        <v>1839</v>
      </c>
      <c r="AM24" s="78"/>
      <c r="AN24" s="80">
        <v>40707.370671296296</v>
      </c>
      <c r="AO24" s="83" t="s">
        <v>1983</v>
      </c>
      <c r="AP24" s="78" t="b">
        <v>0</v>
      </c>
      <c r="AQ24" s="78" t="b">
        <v>0</v>
      </c>
      <c r="AR24" s="78" t="b">
        <v>0</v>
      </c>
      <c r="AS24" s="78"/>
      <c r="AT24" s="78">
        <v>374</v>
      </c>
      <c r="AU24" s="83" t="s">
        <v>2154</v>
      </c>
      <c r="AV24" s="78" t="b">
        <v>0</v>
      </c>
      <c r="AW24" s="78" t="s">
        <v>2263</v>
      </c>
      <c r="AX24" s="83" t="s">
        <v>2285</v>
      </c>
      <c r="AY24" s="78" t="s">
        <v>66</v>
      </c>
      <c r="AZ24" s="78" t="str">
        <f>REPLACE(INDEX(GroupVertices[Group],MATCH(Vertices[[#This Row],[Vertex]],GroupVertices[Vertex],0)),1,1,"")</f>
        <v>1</v>
      </c>
      <c r="BA24" s="48" t="s">
        <v>596</v>
      </c>
      <c r="BB24" s="48" t="s">
        <v>596</v>
      </c>
      <c r="BC24" s="48" t="s">
        <v>614</v>
      </c>
      <c r="BD24" s="48" t="s">
        <v>614</v>
      </c>
      <c r="BE24" s="48"/>
      <c r="BF24" s="48"/>
      <c r="BG24" s="116" t="s">
        <v>3207</v>
      </c>
      <c r="BH24" s="116" t="s">
        <v>3207</v>
      </c>
      <c r="BI24" s="116" t="s">
        <v>3337</v>
      </c>
      <c r="BJ24" s="116" t="s">
        <v>3337</v>
      </c>
      <c r="BK24" s="116">
        <v>0</v>
      </c>
      <c r="BL24" s="120">
        <v>0</v>
      </c>
      <c r="BM24" s="116">
        <v>0</v>
      </c>
      <c r="BN24" s="120">
        <v>0</v>
      </c>
      <c r="BO24" s="116">
        <v>0</v>
      </c>
      <c r="BP24" s="120">
        <v>0</v>
      </c>
      <c r="BQ24" s="116">
        <v>14</v>
      </c>
      <c r="BR24" s="120">
        <v>100</v>
      </c>
      <c r="BS24" s="116">
        <v>14</v>
      </c>
      <c r="BT24" s="2"/>
      <c r="BU24" s="3"/>
      <c r="BV24" s="3"/>
      <c r="BW24" s="3"/>
      <c r="BX24" s="3"/>
    </row>
    <row r="25" spans="1:76" ht="15">
      <c r="A25" s="64" t="s">
        <v>342</v>
      </c>
      <c r="B25" s="65"/>
      <c r="C25" s="65" t="s">
        <v>64</v>
      </c>
      <c r="D25" s="66">
        <v>162.30699124673646</v>
      </c>
      <c r="E25" s="68"/>
      <c r="F25" s="100" t="s">
        <v>2175</v>
      </c>
      <c r="G25" s="65"/>
      <c r="H25" s="69" t="s">
        <v>342</v>
      </c>
      <c r="I25" s="70"/>
      <c r="J25" s="70"/>
      <c r="K25" s="69" t="s">
        <v>2493</v>
      </c>
      <c r="L25" s="73">
        <v>1</v>
      </c>
      <c r="M25" s="74">
        <v>1880.33984375</v>
      </c>
      <c r="N25" s="74">
        <v>7368.1435546875</v>
      </c>
      <c r="O25" s="75"/>
      <c r="P25" s="76"/>
      <c r="Q25" s="76"/>
      <c r="R25" s="86"/>
      <c r="S25" s="48">
        <v>3</v>
      </c>
      <c r="T25" s="48">
        <v>0</v>
      </c>
      <c r="U25" s="49">
        <v>0</v>
      </c>
      <c r="V25" s="49">
        <v>0.002899</v>
      </c>
      <c r="W25" s="49">
        <v>0.010849</v>
      </c>
      <c r="X25" s="49">
        <v>0.626384</v>
      </c>
      <c r="Y25" s="49">
        <v>0.6666666666666666</v>
      </c>
      <c r="Z25" s="49">
        <v>0</v>
      </c>
      <c r="AA25" s="71">
        <v>25</v>
      </c>
      <c r="AB25" s="71"/>
      <c r="AC25" s="72"/>
      <c r="AD25" s="78" t="s">
        <v>1299</v>
      </c>
      <c r="AE25" s="78">
        <v>612</v>
      </c>
      <c r="AF25" s="78">
        <v>1010</v>
      </c>
      <c r="AG25" s="78">
        <v>1278</v>
      </c>
      <c r="AH25" s="78">
        <v>867</v>
      </c>
      <c r="AI25" s="78"/>
      <c r="AJ25" s="78" t="s">
        <v>1501</v>
      </c>
      <c r="AK25" s="78" t="s">
        <v>1690</v>
      </c>
      <c r="AL25" s="83" t="s">
        <v>1840</v>
      </c>
      <c r="AM25" s="78"/>
      <c r="AN25" s="80">
        <v>41705.608715277776</v>
      </c>
      <c r="AO25" s="83" t="s">
        <v>1984</v>
      </c>
      <c r="AP25" s="78" t="b">
        <v>1</v>
      </c>
      <c r="AQ25" s="78" t="b">
        <v>0</v>
      </c>
      <c r="AR25" s="78" t="b">
        <v>1</v>
      </c>
      <c r="AS25" s="78"/>
      <c r="AT25" s="78">
        <v>43</v>
      </c>
      <c r="AU25" s="83" t="s">
        <v>2149</v>
      </c>
      <c r="AV25" s="78" t="b">
        <v>0</v>
      </c>
      <c r="AW25" s="78" t="s">
        <v>2263</v>
      </c>
      <c r="AX25" s="83" t="s">
        <v>2286</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343</v>
      </c>
      <c r="B26" s="65"/>
      <c r="C26" s="65" t="s">
        <v>64</v>
      </c>
      <c r="D26" s="66">
        <v>163.9310936006306</v>
      </c>
      <c r="E26" s="68"/>
      <c r="F26" s="100" t="s">
        <v>2176</v>
      </c>
      <c r="G26" s="65"/>
      <c r="H26" s="69" t="s">
        <v>343</v>
      </c>
      <c r="I26" s="70"/>
      <c r="J26" s="70"/>
      <c r="K26" s="69" t="s">
        <v>2494</v>
      </c>
      <c r="L26" s="73">
        <v>1</v>
      </c>
      <c r="M26" s="74">
        <v>1790.3846435546875</v>
      </c>
      <c r="N26" s="74">
        <v>6251.267578125</v>
      </c>
      <c r="O26" s="75"/>
      <c r="P26" s="76"/>
      <c r="Q26" s="76"/>
      <c r="R26" s="86"/>
      <c r="S26" s="48">
        <v>3</v>
      </c>
      <c r="T26" s="48">
        <v>0</v>
      </c>
      <c r="U26" s="49">
        <v>0</v>
      </c>
      <c r="V26" s="49">
        <v>0.002899</v>
      </c>
      <c r="W26" s="49">
        <v>0.010849</v>
      </c>
      <c r="X26" s="49">
        <v>0.626384</v>
      </c>
      <c r="Y26" s="49">
        <v>0.6666666666666666</v>
      </c>
      <c r="Z26" s="49">
        <v>0</v>
      </c>
      <c r="AA26" s="71">
        <v>26</v>
      </c>
      <c r="AB26" s="71"/>
      <c r="AC26" s="72"/>
      <c r="AD26" s="78" t="s">
        <v>1300</v>
      </c>
      <c r="AE26" s="78">
        <v>2999</v>
      </c>
      <c r="AF26" s="78">
        <v>6348</v>
      </c>
      <c r="AG26" s="78">
        <v>162112</v>
      </c>
      <c r="AH26" s="78">
        <v>44459</v>
      </c>
      <c r="AI26" s="78"/>
      <c r="AJ26" s="78" t="s">
        <v>1502</v>
      </c>
      <c r="AK26" s="78" t="s">
        <v>1691</v>
      </c>
      <c r="AL26" s="83" t="s">
        <v>1841</v>
      </c>
      <c r="AM26" s="78"/>
      <c r="AN26" s="80">
        <v>39456.03121527778</v>
      </c>
      <c r="AO26" s="83" t="s">
        <v>1985</v>
      </c>
      <c r="AP26" s="78" t="b">
        <v>0</v>
      </c>
      <c r="AQ26" s="78" t="b">
        <v>0</v>
      </c>
      <c r="AR26" s="78" t="b">
        <v>0</v>
      </c>
      <c r="AS26" s="78"/>
      <c r="AT26" s="78">
        <v>560</v>
      </c>
      <c r="AU26" s="83" t="s">
        <v>2154</v>
      </c>
      <c r="AV26" s="78" t="b">
        <v>0</v>
      </c>
      <c r="AW26" s="78" t="s">
        <v>2263</v>
      </c>
      <c r="AX26" s="83" t="s">
        <v>2287</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290</v>
      </c>
      <c r="B27" s="65"/>
      <c r="C27" s="65" t="s">
        <v>64</v>
      </c>
      <c r="D27" s="66">
        <v>162.1706859161736</v>
      </c>
      <c r="E27" s="68"/>
      <c r="F27" s="100" t="s">
        <v>740</v>
      </c>
      <c r="G27" s="65"/>
      <c r="H27" s="69" t="s">
        <v>290</v>
      </c>
      <c r="I27" s="70"/>
      <c r="J27" s="70"/>
      <c r="K27" s="69" t="s">
        <v>2495</v>
      </c>
      <c r="L27" s="73">
        <v>184.27206981252158</v>
      </c>
      <c r="M27" s="74">
        <v>1167.80712890625</v>
      </c>
      <c r="N27" s="74">
        <v>7820.0283203125</v>
      </c>
      <c r="O27" s="75"/>
      <c r="P27" s="76"/>
      <c r="Q27" s="76"/>
      <c r="R27" s="86"/>
      <c r="S27" s="48">
        <v>8</v>
      </c>
      <c r="T27" s="48">
        <v>4</v>
      </c>
      <c r="U27" s="49">
        <v>180.051738</v>
      </c>
      <c r="V27" s="49">
        <v>0.00365</v>
      </c>
      <c r="W27" s="49">
        <v>0.030916</v>
      </c>
      <c r="X27" s="49">
        <v>1.946571</v>
      </c>
      <c r="Y27" s="49">
        <v>0.2909090909090909</v>
      </c>
      <c r="Z27" s="49">
        <v>0.09090909090909091</v>
      </c>
      <c r="AA27" s="71">
        <v>27</v>
      </c>
      <c r="AB27" s="71"/>
      <c r="AC27" s="72"/>
      <c r="AD27" s="78" t="s">
        <v>1301</v>
      </c>
      <c r="AE27" s="78">
        <v>509</v>
      </c>
      <c r="AF27" s="78">
        <v>562</v>
      </c>
      <c r="AG27" s="78">
        <v>4703</v>
      </c>
      <c r="AH27" s="78">
        <v>1719</v>
      </c>
      <c r="AI27" s="78"/>
      <c r="AJ27" s="78" t="s">
        <v>1503</v>
      </c>
      <c r="AK27" s="78" t="s">
        <v>1692</v>
      </c>
      <c r="AL27" s="78"/>
      <c r="AM27" s="78"/>
      <c r="AN27" s="80">
        <v>39885.88582175926</v>
      </c>
      <c r="AO27" s="83" t="s">
        <v>1986</v>
      </c>
      <c r="AP27" s="78" t="b">
        <v>0</v>
      </c>
      <c r="AQ27" s="78" t="b">
        <v>0</v>
      </c>
      <c r="AR27" s="78" t="b">
        <v>1</v>
      </c>
      <c r="AS27" s="78"/>
      <c r="AT27" s="78">
        <v>8</v>
      </c>
      <c r="AU27" s="83" t="s">
        <v>2149</v>
      </c>
      <c r="AV27" s="78" t="b">
        <v>0</v>
      </c>
      <c r="AW27" s="78" t="s">
        <v>2263</v>
      </c>
      <c r="AX27" s="83" t="s">
        <v>2288</v>
      </c>
      <c r="AY27" s="78" t="s">
        <v>66</v>
      </c>
      <c r="AZ27" s="78" t="str">
        <f>REPLACE(INDEX(GroupVertices[Group],MATCH(Vertices[[#This Row],[Vertex]],GroupVertices[Vertex],0)),1,1,"")</f>
        <v>1</v>
      </c>
      <c r="BA27" s="48" t="s">
        <v>590</v>
      </c>
      <c r="BB27" s="48" t="s">
        <v>590</v>
      </c>
      <c r="BC27" s="48" t="s">
        <v>604</v>
      </c>
      <c r="BD27" s="48" t="s">
        <v>604</v>
      </c>
      <c r="BE27" s="48"/>
      <c r="BF27" s="48"/>
      <c r="BG27" s="116" t="s">
        <v>3208</v>
      </c>
      <c r="BH27" s="116" t="s">
        <v>3303</v>
      </c>
      <c r="BI27" s="116" t="s">
        <v>3338</v>
      </c>
      <c r="BJ27" s="116" t="s">
        <v>3338</v>
      </c>
      <c r="BK27" s="116">
        <v>1</v>
      </c>
      <c r="BL27" s="120">
        <v>1.9230769230769231</v>
      </c>
      <c r="BM27" s="116">
        <v>0</v>
      </c>
      <c r="BN27" s="120">
        <v>0</v>
      </c>
      <c r="BO27" s="116">
        <v>0</v>
      </c>
      <c r="BP27" s="120">
        <v>0</v>
      </c>
      <c r="BQ27" s="116">
        <v>51</v>
      </c>
      <c r="BR27" s="120">
        <v>98.07692307692308</v>
      </c>
      <c r="BS27" s="116">
        <v>52</v>
      </c>
      <c r="BT27" s="2"/>
      <c r="BU27" s="3"/>
      <c r="BV27" s="3"/>
      <c r="BW27" s="3"/>
      <c r="BX27" s="3"/>
    </row>
    <row r="28" spans="1:76" ht="15">
      <c r="A28" s="64" t="s">
        <v>344</v>
      </c>
      <c r="B28" s="65"/>
      <c r="C28" s="65" t="s">
        <v>64</v>
      </c>
      <c r="D28" s="66">
        <v>162.51753430198087</v>
      </c>
      <c r="E28" s="68"/>
      <c r="F28" s="100" t="s">
        <v>2177</v>
      </c>
      <c r="G28" s="65"/>
      <c r="H28" s="69" t="s">
        <v>344</v>
      </c>
      <c r="I28" s="70"/>
      <c r="J28" s="70"/>
      <c r="K28" s="69" t="s">
        <v>2496</v>
      </c>
      <c r="L28" s="73">
        <v>3.1714889223082983</v>
      </c>
      <c r="M28" s="74">
        <v>1379.1654052734375</v>
      </c>
      <c r="N28" s="74">
        <v>5725.5390625</v>
      </c>
      <c r="O28" s="75"/>
      <c r="P28" s="76"/>
      <c r="Q28" s="76"/>
      <c r="R28" s="86"/>
      <c r="S28" s="48">
        <v>5</v>
      </c>
      <c r="T28" s="48">
        <v>0</v>
      </c>
      <c r="U28" s="49">
        <v>2.133333</v>
      </c>
      <c r="V28" s="49">
        <v>0.002924</v>
      </c>
      <c r="W28" s="49">
        <v>0.017259</v>
      </c>
      <c r="X28" s="49">
        <v>0.94493</v>
      </c>
      <c r="Y28" s="49">
        <v>0.55</v>
      </c>
      <c r="Z28" s="49">
        <v>0</v>
      </c>
      <c r="AA28" s="71">
        <v>28</v>
      </c>
      <c r="AB28" s="71"/>
      <c r="AC28" s="72"/>
      <c r="AD28" s="78" t="s">
        <v>1302</v>
      </c>
      <c r="AE28" s="78">
        <v>1317</v>
      </c>
      <c r="AF28" s="78">
        <v>1702</v>
      </c>
      <c r="AG28" s="78">
        <v>1960</v>
      </c>
      <c r="AH28" s="78">
        <v>24481</v>
      </c>
      <c r="AI28" s="78"/>
      <c r="AJ28" s="78" t="s">
        <v>1504</v>
      </c>
      <c r="AK28" s="78" t="s">
        <v>1693</v>
      </c>
      <c r="AL28" s="83" t="s">
        <v>1842</v>
      </c>
      <c r="AM28" s="78"/>
      <c r="AN28" s="80">
        <v>40333.691087962965</v>
      </c>
      <c r="AO28" s="83" t="s">
        <v>1987</v>
      </c>
      <c r="AP28" s="78" t="b">
        <v>1</v>
      </c>
      <c r="AQ28" s="78" t="b">
        <v>0</v>
      </c>
      <c r="AR28" s="78" t="b">
        <v>0</v>
      </c>
      <c r="AS28" s="78"/>
      <c r="AT28" s="78">
        <v>204</v>
      </c>
      <c r="AU28" s="83" t="s">
        <v>2149</v>
      </c>
      <c r="AV28" s="78" t="b">
        <v>0</v>
      </c>
      <c r="AW28" s="78" t="s">
        <v>2263</v>
      </c>
      <c r="AX28" s="83" t="s">
        <v>2289</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345</v>
      </c>
      <c r="B29" s="65"/>
      <c r="C29" s="65" t="s">
        <v>64</v>
      </c>
      <c r="D29" s="66">
        <v>162</v>
      </c>
      <c r="E29" s="68"/>
      <c r="F29" s="100" t="s">
        <v>2178</v>
      </c>
      <c r="G29" s="65"/>
      <c r="H29" s="69" t="s">
        <v>345</v>
      </c>
      <c r="I29" s="70"/>
      <c r="J29" s="70"/>
      <c r="K29" s="69" t="s">
        <v>2497</v>
      </c>
      <c r="L29" s="73">
        <v>1</v>
      </c>
      <c r="M29" s="74">
        <v>1657.34912109375</v>
      </c>
      <c r="N29" s="74">
        <v>7687.6171875</v>
      </c>
      <c r="O29" s="75"/>
      <c r="P29" s="76"/>
      <c r="Q29" s="76"/>
      <c r="R29" s="86"/>
      <c r="S29" s="48">
        <v>4</v>
      </c>
      <c r="T29" s="48">
        <v>0</v>
      </c>
      <c r="U29" s="49">
        <v>0</v>
      </c>
      <c r="V29" s="49">
        <v>0.002907</v>
      </c>
      <c r="W29" s="49">
        <v>0.013105</v>
      </c>
      <c r="X29" s="49">
        <v>0.779053</v>
      </c>
      <c r="Y29" s="49">
        <v>0.75</v>
      </c>
      <c r="Z29" s="49">
        <v>0</v>
      </c>
      <c r="AA29" s="71">
        <v>29</v>
      </c>
      <c r="AB29" s="71"/>
      <c r="AC29" s="72"/>
      <c r="AD29" s="78" t="s">
        <v>1303</v>
      </c>
      <c r="AE29" s="78">
        <v>2</v>
      </c>
      <c r="AF29" s="78">
        <v>1</v>
      </c>
      <c r="AG29" s="78">
        <v>4</v>
      </c>
      <c r="AH29" s="78">
        <v>0</v>
      </c>
      <c r="AI29" s="78"/>
      <c r="AJ29" s="78"/>
      <c r="AK29" s="78"/>
      <c r="AL29" s="78"/>
      <c r="AM29" s="78"/>
      <c r="AN29" s="80">
        <v>40879.540671296294</v>
      </c>
      <c r="AO29" s="78"/>
      <c r="AP29" s="78" t="b">
        <v>1</v>
      </c>
      <c r="AQ29" s="78" t="b">
        <v>1</v>
      </c>
      <c r="AR29" s="78" t="b">
        <v>0</v>
      </c>
      <c r="AS29" s="78" t="s">
        <v>1216</v>
      </c>
      <c r="AT29" s="78">
        <v>0</v>
      </c>
      <c r="AU29" s="83" t="s">
        <v>2149</v>
      </c>
      <c r="AV29" s="78" t="b">
        <v>0</v>
      </c>
      <c r="AW29" s="78" t="s">
        <v>2263</v>
      </c>
      <c r="AX29" s="83" t="s">
        <v>2290</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317</v>
      </c>
      <c r="B30" s="65"/>
      <c r="C30" s="65" t="s">
        <v>64</v>
      </c>
      <c r="D30" s="66">
        <v>164.38503903188013</v>
      </c>
      <c r="E30" s="68"/>
      <c r="F30" s="100" t="s">
        <v>2179</v>
      </c>
      <c r="G30" s="65"/>
      <c r="H30" s="69" t="s">
        <v>317</v>
      </c>
      <c r="I30" s="70"/>
      <c r="J30" s="70"/>
      <c r="K30" s="69" t="s">
        <v>2498</v>
      </c>
      <c r="L30" s="73">
        <v>242.89343750368366</v>
      </c>
      <c r="M30" s="74">
        <v>1428.4853515625</v>
      </c>
      <c r="N30" s="74">
        <v>7180.68310546875</v>
      </c>
      <c r="O30" s="75"/>
      <c r="P30" s="76"/>
      <c r="Q30" s="76"/>
      <c r="R30" s="86"/>
      <c r="S30" s="48">
        <v>3</v>
      </c>
      <c r="T30" s="48">
        <v>11</v>
      </c>
      <c r="U30" s="49">
        <v>237.643051</v>
      </c>
      <c r="V30" s="49">
        <v>0.00365</v>
      </c>
      <c r="W30" s="49">
        <v>0.02817</v>
      </c>
      <c r="X30" s="49">
        <v>2.138836</v>
      </c>
      <c r="Y30" s="49">
        <v>0.2196969696969697</v>
      </c>
      <c r="Z30" s="49">
        <v>0.16666666666666666</v>
      </c>
      <c r="AA30" s="71">
        <v>30</v>
      </c>
      <c r="AB30" s="71"/>
      <c r="AC30" s="72"/>
      <c r="AD30" s="78" t="s">
        <v>1304</v>
      </c>
      <c r="AE30" s="78">
        <v>8882</v>
      </c>
      <c r="AF30" s="78">
        <v>7840</v>
      </c>
      <c r="AG30" s="78">
        <v>27379</v>
      </c>
      <c r="AH30" s="78">
        <v>10322</v>
      </c>
      <c r="AI30" s="78"/>
      <c r="AJ30" s="78" t="s">
        <v>1505</v>
      </c>
      <c r="AK30" s="78" t="s">
        <v>1694</v>
      </c>
      <c r="AL30" s="83" t="s">
        <v>1843</v>
      </c>
      <c r="AM30" s="78"/>
      <c r="AN30" s="80">
        <v>43173.491435185184</v>
      </c>
      <c r="AO30" s="83" t="s">
        <v>1988</v>
      </c>
      <c r="AP30" s="78" t="b">
        <v>0</v>
      </c>
      <c r="AQ30" s="78" t="b">
        <v>0</v>
      </c>
      <c r="AR30" s="78" t="b">
        <v>0</v>
      </c>
      <c r="AS30" s="78"/>
      <c r="AT30" s="78">
        <v>107</v>
      </c>
      <c r="AU30" s="83" t="s">
        <v>2149</v>
      </c>
      <c r="AV30" s="78" t="b">
        <v>0</v>
      </c>
      <c r="AW30" s="78" t="s">
        <v>2263</v>
      </c>
      <c r="AX30" s="83" t="s">
        <v>2291</v>
      </c>
      <c r="AY30" s="78" t="s">
        <v>66</v>
      </c>
      <c r="AZ30" s="78" t="str">
        <f>REPLACE(INDEX(GroupVertices[Group],MATCH(Vertices[[#This Row],[Vertex]],GroupVertices[Vertex],0)),1,1,"")</f>
        <v>1</v>
      </c>
      <c r="BA30" s="48" t="s">
        <v>596</v>
      </c>
      <c r="BB30" s="48" t="s">
        <v>596</v>
      </c>
      <c r="BC30" s="48" t="s">
        <v>614</v>
      </c>
      <c r="BD30" s="48" t="s">
        <v>614</v>
      </c>
      <c r="BE30" s="48" t="s">
        <v>640</v>
      </c>
      <c r="BF30" s="48" t="s">
        <v>640</v>
      </c>
      <c r="BG30" s="116" t="s">
        <v>3209</v>
      </c>
      <c r="BH30" s="116" t="s">
        <v>3209</v>
      </c>
      <c r="BI30" s="116" t="s">
        <v>3339</v>
      </c>
      <c r="BJ30" s="116" t="s">
        <v>3339</v>
      </c>
      <c r="BK30" s="116">
        <v>1</v>
      </c>
      <c r="BL30" s="120">
        <v>3.5714285714285716</v>
      </c>
      <c r="BM30" s="116">
        <v>0</v>
      </c>
      <c r="BN30" s="120">
        <v>0</v>
      </c>
      <c r="BO30" s="116">
        <v>0</v>
      </c>
      <c r="BP30" s="120">
        <v>0</v>
      </c>
      <c r="BQ30" s="116">
        <v>27</v>
      </c>
      <c r="BR30" s="120">
        <v>96.42857142857143</v>
      </c>
      <c r="BS30" s="116">
        <v>28</v>
      </c>
      <c r="BT30" s="2"/>
      <c r="BU30" s="3"/>
      <c r="BV30" s="3"/>
      <c r="BW30" s="3"/>
      <c r="BX30" s="3"/>
    </row>
    <row r="31" spans="1:76" ht="15">
      <c r="A31" s="64" t="s">
        <v>314</v>
      </c>
      <c r="B31" s="65"/>
      <c r="C31" s="65" t="s">
        <v>64</v>
      </c>
      <c r="D31" s="66">
        <v>163.6265363776542</v>
      </c>
      <c r="E31" s="68"/>
      <c r="F31" s="100" t="s">
        <v>763</v>
      </c>
      <c r="G31" s="65"/>
      <c r="H31" s="69" t="s">
        <v>314</v>
      </c>
      <c r="I31" s="70"/>
      <c r="J31" s="70"/>
      <c r="K31" s="69" t="s">
        <v>2499</v>
      </c>
      <c r="L31" s="73">
        <v>3563.2345570630523</v>
      </c>
      <c r="M31" s="74">
        <v>1576.7137451171875</v>
      </c>
      <c r="N31" s="74">
        <v>6430.47412109375</v>
      </c>
      <c r="O31" s="75"/>
      <c r="P31" s="76"/>
      <c r="Q31" s="76"/>
      <c r="R31" s="86"/>
      <c r="S31" s="48">
        <v>6</v>
      </c>
      <c r="T31" s="48">
        <v>36</v>
      </c>
      <c r="U31" s="49">
        <v>3499.641401</v>
      </c>
      <c r="V31" s="49">
        <v>0.004348</v>
      </c>
      <c r="W31" s="49">
        <v>0.059551</v>
      </c>
      <c r="X31" s="49">
        <v>7.751225</v>
      </c>
      <c r="Y31" s="49">
        <v>0.051920341394025606</v>
      </c>
      <c r="Z31" s="49">
        <v>0.10526315789473684</v>
      </c>
      <c r="AA31" s="71">
        <v>31</v>
      </c>
      <c r="AB31" s="71"/>
      <c r="AC31" s="72"/>
      <c r="AD31" s="78" t="s">
        <v>1305</v>
      </c>
      <c r="AE31" s="78">
        <v>13</v>
      </c>
      <c r="AF31" s="78">
        <v>5347</v>
      </c>
      <c r="AG31" s="78">
        <v>743269</v>
      </c>
      <c r="AH31" s="78">
        <v>54</v>
      </c>
      <c r="AI31" s="78"/>
      <c r="AJ31" s="78" t="s">
        <v>1506</v>
      </c>
      <c r="AK31" s="78" t="s">
        <v>1695</v>
      </c>
      <c r="AL31" s="78"/>
      <c r="AM31" s="78"/>
      <c r="AN31" s="80">
        <v>42520.19642361111</v>
      </c>
      <c r="AO31" s="83" t="s">
        <v>1989</v>
      </c>
      <c r="AP31" s="78" t="b">
        <v>1</v>
      </c>
      <c r="AQ31" s="78" t="b">
        <v>0</v>
      </c>
      <c r="AR31" s="78" t="b">
        <v>1</v>
      </c>
      <c r="AS31" s="78"/>
      <c r="AT31" s="78">
        <v>4632</v>
      </c>
      <c r="AU31" s="78"/>
      <c r="AV31" s="78" t="b">
        <v>0</v>
      </c>
      <c r="AW31" s="78" t="s">
        <v>2263</v>
      </c>
      <c r="AX31" s="83" t="s">
        <v>2292</v>
      </c>
      <c r="AY31" s="78" t="s">
        <v>66</v>
      </c>
      <c r="AZ31" s="78" t="str">
        <f>REPLACE(INDEX(GroupVertices[Group],MATCH(Vertices[[#This Row],[Vertex]],GroupVertices[Vertex],0)),1,1,"")</f>
        <v>1</v>
      </c>
      <c r="BA31" s="48" t="s">
        <v>3174</v>
      </c>
      <c r="BB31" s="48" t="s">
        <v>3174</v>
      </c>
      <c r="BC31" s="48" t="s">
        <v>614</v>
      </c>
      <c r="BD31" s="48" t="s">
        <v>614</v>
      </c>
      <c r="BE31" s="48" t="s">
        <v>3187</v>
      </c>
      <c r="BF31" s="48" t="s">
        <v>3191</v>
      </c>
      <c r="BG31" s="116" t="s">
        <v>3210</v>
      </c>
      <c r="BH31" s="116" t="s">
        <v>3304</v>
      </c>
      <c r="BI31" s="116" t="s">
        <v>3340</v>
      </c>
      <c r="BJ31" s="116" t="s">
        <v>3430</v>
      </c>
      <c r="BK31" s="116">
        <v>4</v>
      </c>
      <c r="BL31" s="120">
        <v>1.3245033112582782</v>
      </c>
      <c r="BM31" s="116">
        <v>0</v>
      </c>
      <c r="BN31" s="120">
        <v>0</v>
      </c>
      <c r="BO31" s="116">
        <v>0</v>
      </c>
      <c r="BP31" s="120">
        <v>0</v>
      </c>
      <c r="BQ31" s="116">
        <v>298</v>
      </c>
      <c r="BR31" s="120">
        <v>98.67549668874172</v>
      </c>
      <c r="BS31" s="116">
        <v>302</v>
      </c>
      <c r="BT31" s="2"/>
      <c r="BU31" s="3"/>
      <c r="BV31" s="3"/>
      <c r="BW31" s="3"/>
      <c r="BX31" s="3"/>
    </row>
    <row r="32" spans="1:76" ht="15">
      <c r="A32" s="64" t="s">
        <v>222</v>
      </c>
      <c r="B32" s="65"/>
      <c r="C32" s="65" t="s">
        <v>64</v>
      </c>
      <c r="D32" s="66">
        <v>162.36266954024762</v>
      </c>
      <c r="E32" s="68"/>
      <c r="F32" s="100" t="s">
        <v>680</v>
      </c>
      <c r="G32" s="65"/>
      <c r="H32" s="69" t="s">
        <v>222</v>
      </c>
      <c r="I32" s="70"/>
      <c r="J32" s="70"/>
      <c r="K32" s="69" t="s">
        <v>2500</v>
      </c>
      <c r="L32" s="73">
        <v>1</v>
      </c>
      <c r="M32" s="74">
        <v>4270.20361328125</v>
      </c>
      <c r="N32" s="74">
        <v>1354.2763671875</v>
      </c>
      <c r="O32" s="75"/>
      <c r="P32" s="76"/>
      <c r="Q32" s="76"/>
      <c r="R32" s="86"/>
      <c r="S32" s="48">
        <v>1</v>
      </c>
      <c r="T32" s="48">
        <v>1</v>
      </c>
      <c r="U32" s="49">
        <v>0</v>
      </c>
      <c r="V32" s="49">
        <v>0</v>
      </c>
      <c r="W32" s="49">
        <v>0</v>
      </c>
      <c r="X32" s="49">
        <v>0.999997</v>
      </c>
      <c r="Y32" s="49">
        <v>0</v>
      </c>
      <c r="Z32" s="49" t="s">
        <v>2765</v>
      </c>
      <c r="AA32" s="71">
        <v>32</v>
      </c>
      <c r="AB32" s="71"/>
      <c r="AC32" s="72"/>
      <c r="AD32" s="78" t="s">
        <v>1306</v>
      </c>
      <c r="AE32" s="78">
        <v>297</v>
      </c>
      <c r="AF32" s="78">
        <v>1193</v>
      </c>
      <c r="AG32" s="78">
        <v>1933</v>
      </c>
      <c r="AH32" s="78">
        <v>15983</v>
      </c>
      <c r="AI32" s="78"/>
      <c r="AJ32" s="78" t="s">
        <v>1507</v>
      </c>
      <c r="AK32" s="78"/>
      <c r="AL32" s="83" t="s">
        <v>1844</v>
      </c>
      <c r="AM32" s="78"/>
      <c r="AN32" s="80">
        <v>42744.23266203704</v>
      </c>
      <c r="AO32" s="83" t="s">
        <v>1990</v>
      </c>
      <c r="AP32" s="78" t="b">
        <v>1</v>
      </c>
      <c r="AQ32" s="78" t="b">
        <v>0</v>
      </c>
      <c r="AR32" s="78" t="b">
        <v>1</v>
      </c>
      <c r="AS32" s="78"/>
      <c r="AT32" s="78">
        <v>4</v>
      </c>
      <c r="AU32" s="78"/>
      <c r="AV32" s="78" t="b">
        <v>0</v>
      </c>
      <c r="AW32" s="78" t="s">
        <v>2263</v>
      </c>
      <c r="AX32" s="83" t="s">
        <v>2293</v>
      </c>
      <c r="AY32" s="78" t="s">
        <v>66</v>
      </c>
      <c r="AZ32" s="78" t="str">
        <f>REPLACE(INDEX(GroupVertices[Group],MATCH(Vertices[[#This Row],[Vertex]],GroupVertices[Vertex],0)),1,1,"")</f>
        <v>5</v>
      </c>
      <c r="BA32" s="48"/>
      <c r="BB32" s="48"/>
      <c r="BC32" s="48"/>
      <c r="BD32" s="48"/>
      <c r="BE32" s="48"/>
      <c r="BF32" s="48"/>
      <c r="BG32" s="116" t="s">
        <v>3211</v>
      </c>
      <c r="BH32" s="116" t="s">
        <v>3211</v>
      </c>
      <c r="BI32" s="116" t="s">
        <v>3341</v>
      </c>
      <c r="BJ32" s="116" t="s">
        <v>3341</v>
      </c>
      <c r="BK32" s="116">
        <v>0</v>
      </c>
      <c r="BL32" s="120">
        <v>0</v>
      </c>
      <c r="BM32" s="116">
        <v>0</v>
      </c>
      <c r="BN32" s="120">
        <v>0</v>
      </c>
      <c r="BO32" s="116">
        <v>0</v>
      </c>
      <c r="BP32" s="120">
        <v>0</v>
      </c>
      <c r="BQ32" s="116">
        <v>8</v>
      </c>
      <c r="BR32" s="120">
        <v>100</v>
      </c>
      <c r="BS32" s="116">
        <v>8</v>
      </c>
      <c r="BT32" s="2"/>
      <c r="BU32" s="3"/>
      <c r="BV32" s="3"/>
      <c r="BW32" s="3"/>
      <c r="BX32" s="3"/>
    </row>
    <row r="33" spans="1:76" ht="15">
      <c r="A33" s="64" t="s">
        <v>223</v>
      </c>
      <c r="B33" s="65"/>
      <c r="C33" s="65" t="s">
        <v>64</v>
      </c>
      <c r="D33" s="66">
        <v>163.0855745969828</v>
      </c>
      <c r="E33" s="68"/>
      <c r="F33" s="100" t="s">
        <v>681</v>
      </c>
      <c r="G33" s="65"/>
      <c r="H33" s="69" t="s">
        <v>223</v>
      </c>
      <c r="I33" s="70"/>
      <c r="J33" s="70"/>
      <c r="K33" s="69" t="s">
        <v>2501</v>
      </c>
      <c r="L33" s="73">
        <v>1</v>
      </c>
      <c r="M33" s="74">
        <v>2603.703125</v>
      </c>
      <c r="N33" s="74">
        <v>1354.2763671875</v>
      </c>
      <c r="O33" s="75"/>
      <c r="P33" s="76"/>
      <c r="Q33" s="76"/>
      <c r="R33" s="86"/>
      <c r="S33" s="48">
        <v>1</v>
      </c>
      <c r="T33" s="48">
        <v>1</v>
      </c>
      <c r="U33" s="49">
        <v>0</v>
      </c>
      <c r="V33" s="49">
        <v>0</v>
      </c>
      <c r="W33" s="49">
        <v>0</v>
      </c>
      <c r="X33" s="49">
        <v>0.999997</v>
      </c>
      <c r="Y33" s="49">
        <v>0</v>
      </c>
      <c r="Z33" s="49" t="s">
        <v>2765</v>
      </c>
      <c r="AA33" s="71">
        <v>33</v>
      </c>
      <c r="AB33" s="71"/>
      <c r="AC33" s="72"/>
      <c r="AD33" s="78" t="s">
        <v>1307</v>
      </c>
      <c r="AE33" s="78">
        <v>3949</v>
      </c>
      <c r="AF33" s="78">
        <v>3569</v>
      </c>
      <c r="AG33" s="78">
        <v>29371</v>
      </c>
      <c r="AH33" s="78">
        <v>2530</v>
      </c>
      <c r="AI33" s="78"/>
      <c r="AJ33" s="78" t="s">
        <v>1508</v>
      </c>
      <c r="AK33" s="78" t="s">
        <v>1696</v>
      </c>
      <c r="AL33" s="83" t="s">
        <v>1845</v>
      </c>
      <c r="AM33" s="78"/>
      <c r="AN33" s="80">
        <v>40106.35296296296</v>
      </c>
      <c r="AO33" s="83" t="s">
        <v>1991</v>
      </c>
      <c r="AP33" s="78" t="b">
        <v>0</v>
      </c>
      <c r="AQ33" s="78" t="b">
        <v>0</v>
      </c>
      <c r="AR33" s="78" t="b">
        <v>1</v>
      </c>
      <c r="AS33" s="78"/>
      <c r="AT33" s="78">
        <v>636</v>
      </c>
      <c r="AU33" s="83" t="s">
        <v>2150</v>
      </c>
      <c r="AV33" s="78" t="b">
        <v>0</v>
      </c>
      <c r="AW33" s="78" t="s">
        <v>2263</v>
      </c>
      <c r="AX33" s="83" t="s">
        <v>2294</v>
      </c>
      <c r="AY33" s="78" t="s">
        <v>66</v>
      </c>
      <c r="AZ33" s="78" t="str">
        <f>REPLACE(INDEX(GroupVertices[Group],MATCH(Vertices[[#This Row],[Vertex]],GroupVertices[Vertex],0)),1,1,"")</f>
        <v>5</v>
      </c>
      <c r="BA33" s="48"/>
      <c r="BB33" s="48"/>
      <c r="BC33" s="48"/>
      <c r="BD33" s="48"/>
      <c r="BE33" s="48"/>
      <c r="BF33" s="48"/>
      <c r="BG33" s="116" t="s">
        <v>3212</v>
      </c>
      <c r="BH33" s="116" t="s">
        <v>3212</v>
      </c>
      <c r="BI33" s="116" t="s">
        <v>3342</v>
      </c>
      <c r="BJ33" s="116" t="s">
        <v>3342</v>
      </c>
      <c r="BK33" s="116">
        <v>1</v>
      </c>
      <c r="BL33" s="120">
        <v>6.25</v>
      </c>
      <c r="BM33" s="116">
        <v>0</v>
      </c>
      <c r="BN33" s="120">
        <v>0</v>
      </c>
      <c r="BO33" s="116">
        <v>0</v>
      </c>
      <c r="BP33" s="120">
        <v>0</v>
      </c>
      <c r="BQ33" s="116">
        <v>15</v>
      </c>
      <c r="BR33" s="120">
        <v>93.75</v>
      </c>
      <c r="BS33" s="116">
        <v>16</v>
      </c>
      <c r="BT33" s="2"/>
      <c r="BU33" s="3"/>
      <c r="BV33" s="3"/>
      <c r="BW33" s="3"/>
      <c r="BX33" s="3"/>
    </row>
    <row r="34" spans="1:76" ht="15">
      <c r="A34" s="64" t="s">
        <v>224</v>
      </c>
      <c r="B34" s="65"/>
      <c r="C34" s="65" t="s">
        <v>64</v>
      </c>
      <c r="D34" s="66">
        <v>162.08001853111168</v>
      </c>
      <c r="E34" s="68"/>
      <c r="F34" s="100" t="s">
        <v>682</v>
      </c>
      <c r="G34" s="65"/>
      <c r="H34" s="69" t="s">
        <v>224</v>
      </c>
      <c r="I34" s="70"/>
      <c r="J34" s="70"/>
      <c r="K34" s="69" t="s">
        <v>2502</v>
      </c>
      <c r="L34" s="73">
        <v>1</v>
      </c>
      <c r="M34" s="74">
        <v>7978.4091796875</v>
      </c>
      <c r="N34" s="74">
        <v>561.7085571289062</v>
      </c>
      <c r="O34" s="75"/>
      <c r="P34" s="76"/>
      <c r="Q34" s="76"/>
      <c r="R34" s="86"/>
      <c r="S34" s="48">
        <v>0</v>
      </c>
      <c r="T34" s="48">
        <v>1</v>
      </c>
      <c r="U34" s="49">
        <v>0</v>
      </c>
      <c r="V34" s="49">
        <v>1</v>
      </c>
      <c r="W34" s="49">
        <v>0</v>
      </c>
      <c r="X34" s="49">
        <v>0.999997</v>
      </c>
      <c r="Y34" s="49">
        <v>0</v>
      </c>
      <c r="Z34" s="49">
        <v>0</v>
      </c>
      <c r="AA34" s="71">
        <v>34</v>
      </c>
      <c r="AB34" s="71"/>
      <c r="AC34" s="72"/>
      <c r="AD34" s="78" t="s">
        <v>1308</v>
      </c>
      <c r="AE34" s="78">
        <v>312</v>
      </c>
      <c r="AF34" s="78">
        <v>264</v>
      </c>
      <c r="AG34" s="78">
        <v>871</v>
      </c>
      <c r="AH34" s="78">
        <v>209</v>
      </c>
      <c r="AI34" s="78"/>
      <c r="AJ34" s="78" t="s">
        <v>1509</v>
      </c>
      <c r="AK34" s="78" t="s">
        <v>1697</v>
      </c>
      <c r="AL34" s="83" t="s">
        <v>1846</v>
      </c>
      <c r="AM34" s="78"/>
      <c r="AN34" s="80">
        <v>39772.640601851854</v>
      </c>
      <c r="AO34" s="83" t="s">
        <v>1992</v>
      </c>
      <c r="AP34" s="78" t="b">
        <v>0</v>
      </c>
      <c r="AQ34" s="78" t="b">
        <v>0</v>
      </c>
      <c r="AR34" s="78" t="b">
        <v>1</v>
      </c>
      <c r="AS34" s="78"/>
      <c r="AT34" s="78">
        <v>5</v>
      </c>
      <c r="AU34" s="83" t="s">
        <v>2148</v>
      </c>
      <c r="AV34" s="78" t="b">
        <v>0</v>
      </c>
      <c r="AW34" s="78" t="s">
        <v>2263</v>
      </c>
      <c r="AX34" s="83" t="s">
        <v>2295</v>
      </c>
      <c r="AY34" s="78" t="s">
        <v>66</v>
      </c>
      <c r="AZ34" s="78" t="str">
        <f>REPLACE(INDEX(GroupVertices[Group],MATCH(Vertices[[#This Row],[Vertex]],GroupVertices[Vertex],0)),1,1,"")</f>
        <v>32</v>
      </c>
      <c r="BA34" s="48"/>
      <c r="BB34" s="48"/>
      <c r="BC34" s="48"/>
      <c r="BD34" s="48"/>
      <c r="BE34" s="48"/>
      <c r="BF34" s="48"/>
      <c r="BG34" s="116" t="s">
        <v>3213</v>
      </c>
      <c r="BH34" s="116" t="s">
        <v>3213</v>
      </c>
      <c r="BI34" s="116" t="s">
        <v>3343</v>
      </c>
      <c r="BJ34" s="116" t="s">
        <v>3343</v>
      </c>
      <c r="BK34" s="116">
        <v>5</v>
      </c>
      <c r="BL34" s="120">
        <v>9.433962264150944</v>
      </c>
      <c r="BM34" s="116">
        <v>0</v>
      </c>
      <c r="BN34" s="120">
        <v>0</v>
      </c>
      <c r="BO34" s="116">
        <v>0</v>
      </c>
      <c r="BP34" s="120">
        <v>0</v>
      </c>
      <c r="BQ34" s="116">
        <v>48</v>
      </c>
      <c r="BR34" s="120">
        <v>90.56603773584905</v>
      </c>
      <c r="BS34" s="116">
        <v>53</v>
      </c>
      <c r="BT34" s="2"/>
      <c r="BU34" s="3"/>
      <c r="BV34" s="3"/>
      <c r="BW34" s="3"/>
      <c r="BX34" s="3"/>
    </row>
    <row r="35" spans="1:76" ht="15">
      <c r="A35" s="64" t="s">
        <v>346</v>
      </c>
      <c r="B35" s="65"/>
      <c r="C35" s="65" t="s">
        <v>64</v>
      </c>
      <c r="D35" s="66">
        <v>162.85495084571798</v>
      </c>
      <c r="E35" s="68"/>
      <c r="F35" s="100" t="s">
        <v>2180</v>
      </c>
      <c r="G35" s="65"/>
      <c r="H35" s="69" t="s">
        <v>346</v>
      </c>
      <c r="I35" s="70"/>
      <c r="J35" s="70"/>
      <c r="K35" s="69" t="s">
        <v>2503</v>
      </c>
      <c r="L35" s="73">
        <v>1</v>
      </c>
      <c r="M35" s="74">
        <v>7978.4091796875</v>
      </c>
      <c r="N35" s="74">
        <v>979.3138427734375</v>
      </c>
      <c r="O35" s="75"/>
      <c r="P35" s="76"/>
      <c r="Q35" s="76"/>
      <c r="R35" s="86"/>
      <c r="S35" s="48">
        <v>1</v>
      </c>
      <c r="T35" s="48">
        <v>0</v>
      </c>
      <c r="U35" s="49">
        <v>0</v>
      </c>
      <c r="V35" s="49">
        <v>1</v>
      </c>
      <c r="W35" s="49">
        <v>0</v>
      </c>
      <c r="X35" s="49">
        <v>0.999997</v>
      </c>
      <c r="Y35" s="49">
        <v>0</v>
      </c>
      <c r="Z35" s="49">
        <v>0</v>
      </c>
      <c r="AA35" s="71">
        <v>35</v>
      </c>
      <c r="AB35" s="71"/>
      <c r="AC35" s="72"/>
      <c r="AD35" s="78" t="s">
        <v>1309</v>
      </c>
      <c r="AE35" s="78">
        <v>2000</v>
      </c>
      <c r="AF35" s="78">
        <v>2811</v>
      </c>
      <c r="AG35" s="78">
        <v>57908</v>
      </c>
      <c r="AH35" s="78">
        <v>192106</v>
      </c>
      <c r="AI35" s="78"/>
      <c r="AJ35" s="78" t="s">
        <v>1510</v>
      </c>
      <c r="AK35" s="78"/>
      <c r="AL35" s="83" t="s">
        <v>1847</v>
      </c>
      <c r="AM35" s="78"/>
      <c r="AN35" s="80">
        <v>40232.726006944446</v>
      </c>
      <c r="AO35" s="83" t="s">
        <v>1993</v>
      </c>
      <c r="AP35" s="78" t="b">
        <v>0</v>
      </c>
      <c r="AQ35" s="78" t="b">
        <v>0</v>
      </c>
      <c r="AR35" s="78" t="b">
        <v>0</v>
      </c>
      <c r="AS35" s="78"/>
      <c r="AT35" s="78">
        <v>109</v>
      </c>
      <c r="AU35" s="83" t="s">
        <v>2155</v>
      </c>
      <c r="AV35" s="78" t="b">
        <v>0</v>
      </c>
      <c r="AW35" s="78" t="s">
        <v>2263</v>
      </c>
      <c r="AX35" s="83" t="s">
        <v>2296</v>
      </c>
      <c r="AY35" s="78" t="s">
        <v>65</v>
      </c>
      <c r="AZ35" s="78" t="str">
        <f>REPLACE(INDEX(GroupVertices[Group],MATCH(Vertices[[#This Row],[Vertex]],GroupVertices[Vertex],0)),1,1,"")</f>
        <v>32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225</v>
      </c>
      <c r="B36" s="65"/>
      <c r="C36" s="65" t="s">
        <v>64</v>
      </c>
      <c r="D36" s="66">
        <v>162.00243402376006</v>
      </c>
      <c r="E36" s="68"/>
      <c r="F36" s="100" t="s">
        <v>683</v>
      </c>
      <c r="G36" s="65"/>
      <c r="H36" s="69" t="s">
        <v>225</v>
      </c>
      <c r="I36" s="70"/>
      <c r="J36" s="70"/>
      <c r="K36" s="69" t="s">
        <v>2504</v>
      </c>
      <c r="L36" s="73">
        <v>1</v>
      </c>
      <c r="M36" s="74">
        <v>6260.72265625</v>
      </c>
      <c r="N36" s="74">
        <v>4470.14111328125</v>
      </c>
      <c r="O36" s="75"/>
      <c r="P36" s="76"/>
      <c r="Q36" s="76"/>
      <c r="R36" s="86"/>
      <c r="S36" s="48">
        <v>0</v>
      </c>
      <c r="T36" s="48">
        <v>1</v>
      </c>
      <c r="U36" s="49">
        <v>0</v>
      </c>
      <c r="V36" s="49">
        <v>0.142857</v>
      </c>
      <c r="W36" s="49">
        <v>0</v>
      </c>
      <c r="X36" s="49">
        <v>0.463171</v>
      </c>
      <c r="Y36" s="49">
        <v>0</v>
      </c>
      <c r="Z36" s="49">
        <v>0</v>
      </c>
      <c r="AA36" s="71">
        <v>36</v>
      </c>
      <c r="AB36" s="71"/>
      <c r="AC36" s="72"/>
      <c r="AD36" s="78" t="s">
        <v>1310</v>
      </c>
      <c r="AE36" s="78">
        <v>215</v>
      </c>
      <c r="AF36" s="78">
        <v>9</v>
      </c>
      <c r="AG36" s="78">
        <v>158</v>
      </c>
      <c r="AH36" s="78">
        <v>27</v>
      </c>
      <c r="AI36" s="78"/>
      <c r="AJ36" s="78" t="s">
        <v>1511</v>
      </c>
      <c r="AK36" s="78"/>
      <c r="AL36" s="78"/>
      <c r="AM36" s="78"/>
      <c r="AN36" s="80">
        <v>43717.69908564815</v>
      </c>
      <c r="AO36" s="78"/>
      <c r="AP36" s="78" t="b">
        <v>1</v>
      </c>
      <c r="AQ36" s="78" t="b">
        <v>0</v>
      </c>
      <c r="AR36" s="78" t="b">
        <v>0</v>
      </c>
      <c r="AS36" s="78"/>
      <c r="AT36" s="78">
        <v>0</v>
      </c>
      <c r="AU36" s="78"/>
      <c r="AV36" s="78" t="b">
        <v>0</v>
      </c>
      <c r="AW36" s="78" t="s">
        <v>2263</v>
      </c>
      <c r="AX36" s="83" t="s">
        <v>2297</v>
      </c>
      <c r="AY36" s="78" t="s">
        <v>66</v>
      </c>
      <c r="AZ36" s="78" t="str">
        <f>REPLACE(INDEX(GroupVertices[Group],MATCH(Vertices[[#This Row],[Vertex]],GroupVertices[Vertex],0)),1,1,"")</f>
        <v>11</v>
      </c>
      <c r="BA36" s="48"/>
      <c r="BB36" s="48"/>
      <c r="BC36" s="48"/>
      <c r="BD36" s="48"/>
      <c r="BE36" s="48" t="s">
        <v>622</v>
      </c>
      <c r="BF36" s="48" t="s">
        <v>622</v>
      </c>
      <c r="BG36" s="116" t="s">
        <v>3214</v>
      </c>
      <c r="BH36" s="116" t="s">
        <v>3214</v>
      </c>
      <c r="BI36" s="116" t="s">
        <v>3344</v>
      </c>
      <c r="BJ36" s="116" t="s">
        <v>3344</v>
      </c>
      <c r="BK36" s="116">
        <v>0</v>
      </c>
      <c r="BL36" s="120">
        <v>0</v>
      </c>
      <c r="BM36" s="116">
        <v>0</v>
      </c>
      <c r="BN36" s="120">
        <v>0</v>
      </c>
      <c r="BO36" s="116">
        <v>0</v>
      </c>
      <c r="BP36" s="120">
        <v>0</v>
      </c>
      <c r="BQ36" s="116">
        <v>25</v>
      </c>
      <c r="BR36" s="120">
        <v>100</v>
      </c>
      <c r="BS36" s="116">
        <v>25</v>
      </c>
      <c r="BT36" s="2"/>
      <c r="BU36" s="3"/>
      <c r="BV36" s="3"/>
      <c r="BW36" s="3"/>
      <c r="BX36" s="3"/>
    </row>
    <row r="37" spans="1:76" ht="15">
      <c r="A37" s="64" t="s">
        <v>327</v>
      </c>
      <c r="B37" s="65"/>
      <c r="C37" s="65" t="s">
        <v>64</v>
      </c>
      <c r="D37" s="66">
        <v>166.07425152135562</v>
      </c>
      <c r="E37" s="68"/>
      <c r="F37" s="100" t="s">
        <v>773</v>
      </c>
      <c r="G37" s="65"/>
      <c r="H37" s="69" t="s">
        <v>327</v>
      </c>
      <c r="I37" s="70"/>
      <c r="J37" s="70"/>
      <c r="K37" s="69" t="s">
        <v>2505</v>
      </c>
      <c r="L37" s="73">
        <v>8.12519913963647</v>
      </c>
      <c r="M37" s="74">
        <v>6298.22021484375</v>
      </c>
      <c r="N37" s="74">
        <v>5637.17236328125</v>
      </c>
      <c r="O37" s="75"/>
      <c r="P37" s="76"/>
      <c r="Q37" s="76"/>
      <c r="R37" s="86"/>
      <c r="S37" s="48">
        <v>3</v>
      </c>
      <c r="T37" s="48">
        <v>4</v>
      </c>
      <c r="U37" s="49">
        <v>7</v>
      </c>
      <c r="V37" s="49">
        <v>0.25</v>
      </c>
      <c r="W37" s="49">
        <v>0</v>
      </c>
      <c r="X37" s="49">
        <v>1.842186</v>
      </c>
      <c r="Y37" s="49">
        <v>0.16666666666666666</v>
      </c>
      <c r="Z37" s="49">
        <v>0.25</v>
      </c>
      <c r="AA37" s="71">
        <v>37</v>
      </c>
      <c r="AB37" s="71"/>
      <c r="AC37" s="72"/>
      <c r="AD37" s="78" t="s">
        <v>1311</v>
      </c>
      <c r="AE37" s="78">
        <v>1848</v>
      </c>
      <c r="AF37" s="78">
        <v>13392</v>
      </c>
      <c r="AG37" s="78">
        <v>60504</v>
      </c>
      <c r="AH37" s="78">
        <v>22601</v>
      </c>
      <c r="AI37" s="78"/>
      <c r="AJ37" s="78" t="s">
        <v>1512</v>
      </c>
      <c r="AK37" s="78" t="s">
        <v>1698</v>
      </c>
      <c r="AL37" s="83" t="s">
        <v>1848</v>
      </c>
      <c r="AM37" s="78"/>
      <c r="AN37" s="80">
        <v>39455.596238425926</v>
      </c>
      <c r="AO37" s="83" t="s">
        <v>1994</v>
      </c>
      <c r="AP37" s="78" t="b">
        <v>0</v>
      </c>
      <c r="AQ37" s="78" t="b">
        <v>0</v>
      </c>
      <c r="AR37" s="78" t="b">
        <v>1</v>
      </c>
      <c r="AS37" s="78"/>
      <c r="AT37" s="78">
        <v>891</v>
      </c>
      <c r="AU37" s="83" t="s">
        <v>2149</v>
      </c>
      <c r="AV37" s="78" t="b">
        <v>1</v>
      </c>
      <c r="AW37" s="78" t="s">
        <v>2263</v>
      </c>
      <c r="AX37" s="83" t="s">
        <v>2298</v>
      </c>
      <c r="AY37" s="78" t="s">
        <v>66</v>
      </c>
      <c r="AZ37" s="78" t="str">
        <f>REPLACE(INDEX(GroupVertices[Group],MATCH(Vertices[[#This Row],[Vertex]],GroupVertices[Vertex],0)),1,1,"")</f>
        <v>11</v>
      </c>
      <c r="BA37" s="48" t="s">
        <v>601</v>
      </c>
      <c r="BB37" s="48" t="s">
        <v>601</v>
      </c>
      <c r="BC37" s="48" t="s">
        <v>605</v>
      </c>
      <c r="BD37" s="48" t="s">
        <v>605</v>
      </c>
      <c r="BE37" s="48" t="s">
        <v>648</v>
      </c>
      <c r="BF37" s="48" t="s">
        <v>648</v>
      </c>
      <c r="BG37" s="116" t="s">
        <v>3215</v>
      </c>
      <c r="BH37" s="116" t="s">
        <v>3215</v>
      </c>
      <c r="BI37" s="116" t="s">
        <v>3345</v>
      </c>
      <c r="BJ37" s="116" t="s">
        <v>3345</v>
      </c>
      <c r="BK37" s="116">
        <v>1</v>
      </c>
      <c r="BL37" s="120">
        <v>1.4492753623188406</v>
      </c>
      <c r="BM37" s="116">
        <v>1</v>
      </c>
      <c r="BN37" s="120">
        <v>1.4492753623188406</v>
      </c>
      <c r="BO37" s="116">
        <v>0</v>
      </c>
      <c r="BP37" s="120">
        <v>0</v>
      </c>
      <c r="BQ37" s="116">
        <v>67</v>
      </c>
      <c r="BR37" s="120">
        <v>97.10144927536231</v>
      </c>
      <c r="BS37" s="116">
        <v>69</v>
      </c>
      <c r="BT37" s="2"/>
      <c r="BU37" s="3"/>
      <c r="BV37" s="3"/>
      <c r="BW37" s="3"/>
      <c r="BX37" s="3"/>
    </row>
    <row r="38" spans="1:76" ht="15">
      <c r="A38" s="64" t="s">
        <v>226</v>
      </c>
      <c r="B38" s="65"/>
      <c r="C38" s="65" t="s">
        <v>64</v>
      </c>
      <c r="D38" s="66">
        <v>162.0094318420702</v>
      </c>
      <c r="E38" s="68"/>
      <c r="F38" s="100" t="s">
        <v>684</v>
      </c>
      <c r="G38" s="65"/>
      <c r="H38" s="69" t="s">
        <v>226</v>
      </c>
      <c r="I38" s="70"/>
      <c r="J38" s="70"/>
      <c r="K38" s="69" t="s">
        <v>2506</v>
      </c>
      <c r="L38" s="73">
        <v>1</v>
      </c>
      <c r="M38" s="74">
        <v>7978.4091796875</v>
      </c>
      <c r="N38" s="74">
        <v>2937.94140625</v>
      </c>
      <c r="O38" s="75"/>
      <c r="P38" s="76"/>
      <c r="Q38" s="76"/>
      <c r="R38" s="86"/>
      <c r="S38" s="48">
        <v>1</v>
      </c>
      <c r="T38" s="48">
        <v>2</v>
      </c>
      <c r="U38" s="49">
        <v>0</v>
      </c>
      <c r="V38" s="49">
        <v>1</v>
      </c>
      <c r="W38" s="49">
        <v>0</v>
      </c>
      <c r="X38" s="49">
        <v>1.298242</v>
      </c>
      <c r="Y38" s="49">
        <v>0</v>
      </c>
      <c r="Z38" s="49">
        <v>0</v>
      </c>
      <c r="AA38" s="71">
        <v>38</v>
      </c>
      <c r="AB38" s="71"/>
      <c r="AC38" s="72"/>
      <c r="AD38" s="78" t="s">
        <v>1312</v>
      </c>
      <c r="AE38" s="78">
        <v>67</v>
      </c>
      <c r="AF38" s="78">
        <v>32</v>
      </c>
      <c r="AG38" s="78">
        <v>292</v>
      </c>
      <c r="AH38" s="78">
        <v>148</v>
      </c>
      <c r="AI38" s="78"/>
      <c r="AJ38" s="78" t="s">
        <v>1513</v>
      </c>
      <c r="AK38" s="78" t="s">
        <v>1699</v>
      </c>
      <c r="AL38" s="78"/>
      <c r="AM38" s="78"/>
      <c r="AN38" s="80">
        <v>43357.58508101852</v>
      </c>
      <c r="AO38" s="83" t="s">
        <v>1995</v>
      </c>
      <c r="AP38" s="78" t="b">
        <v>1</v>
      </c>
      <c r="AQ38" s="78" t="b">
        <v>0</v>
      </c>
      <c r="AR38" s="78" t="b">
        <v>0</v>
      </c>
      <c r="AS38" s="78"/>
      <c r="AT38" s="78">
        <v>0</v>
      </c>
      <c r="AU38" s="78"/>
      <c r="AV38" s="78" t="b">
        <v>0</v>
      </c>
      <c r="AW38" s="78" t="s">
        <v>2263</v>
      </c>
      <c r="AX38" s="83" t="s">
        <v>2299</v>
      </c>
      <c r="AY38" s="78" t="s">
        <v>66</v>
      </c>
      <c r="AZ38" s="78" t="str">
        <f>REPLACE(INDEX(GroupVertices[Group],MATCH(Vertices[[#This Row],[Vertex]],GroupVertices[Vertex],0)),1,1,"")</f>
        <v>31</v>
      </c>
      <c r="BA38" s="48" t="s">
        <v>574</v>
      </c>
      <c r="BB38" s="48" t="s">
        <v>574</v>
      </c>
      <c r="BC38" s="48" t="s">
        <v>604</v>
      </c>
      <c r="BD38" s="48" t="s">
        <v>604</v>
      </c>
      <c r="BE38" s="48"/>
      <c r="BF38" s="48"/>
      <c r="BG38" s="116" t="s">
        <v>3216</v>
      </c>
      <c r="BH38" s="116" t="s">
        <v>3216</v>
      </c>
      <c r="BI38" s="116" t="s">
        <v>3346</v>
      </c>
      <c r="BJ38" s="116" t="s">
        <v>3346</v>
      </c>
      <c r="BK38" s="116">
        <v>0</v>
      </c>
      <c r="BL38" s="120">
        <v>0</v>
      </c>
      <c r="BM38" s="116">
        <v>1</v>
      </c>
      <c r="BN38" s="120">
        <v>2.9411764705882355</v>
      </c>
      <c r="BO38" s="116">
        <v>0</v>
      </c>
      <c r="BP38" s="120">
        <v>0</v>
      </c>
      <c r="BQ38" s="116">
        <v>33</v>
      </c>
      <c r="BR38" s="120">
        <v>97.05882352941177</v>
      </c>
      <c r="BS38" s="116">
        <v>34</v>
      </c>
      <c r="BT38" s="2"/>
      <c r="BU38" s="3"/>
      <c r="BV38" s="3"/>
      <c r="BW38" s="3"/>
      <c r="BX38" s="3"/>
    </row>
    <row r="39" spans="1:76" ht="15">
      <c r="A39" s="64" t="s">
        <v>347</v>
      </c>
      <c r="B39" s="65"/>
      <c r="C39" s="65" t="s">
        <v>64</v>
      </c>
      <c r="D39" s="66">
        <v>162.06237185885132</v>
      </c>
      <c r="E39" s="68"/>
      <c r="F39" s="100" t="s">
        <v>2181</v>
      </c>
      <c r="G39" s="65"/>
      <c r="H39" s="69" t="s">
        <v>347</v>
      </c>
      <c r="I39" s="70"/>
      <c r="J39" s="70"/>
      <c r="K39" s="69" t="s">
        <v>2507</v>
      </c>
      <c r="L39" s="73">
        <v>1</v>
      </c>
      <c r="M39" s="74">
        <v>7978.4091796875</v>
      </c>
      <c r="N39" s="74">
        <v>3355.546875</v>
      </c>
      <c r="O39" s="75"/>
      <c r="P39" s="76"/>
      <c r="Q39" s="76"/>
      <c r="R39" s="86"/>
      <c r="S39" s="48">
        <v>1</v>
      </c>
      <c r="T39" s="48">
        <v>0</v>
      </c>
      <c r="U39" s="49">
        <v>0</v>
      </c>
      <c r="V39" s="49">
        <v>1</v>
      </c>
      <c r="W39" s="49">
        <v>0</v>
      </c>
      <c r="X39" s="49">
        <v>0.701753</v>
      </c>
      <c r="Y39" s="49">
        <v>0</v>
      </c>
      <c r="Z39" s="49">
        <v>0</v>
      </c>
      <c r="AA39" s="71">
        <v>39</v>
      </c>
      <c r="AB39" s="71"/>
      <c r="AC39" s="72"/>
      <c r="AD39" s="78" t="s">
        <v>1313</v>
      </c>
      <c r="AE39" s="78">
        <v>290</v>
      </c>
      <c r="AF39" s="78">
        <v>206</v>
      </c>
      <c r="AG39" s="78">
        <v>1037</v>
      </c>
      <c r="AH39" s="78">
        <v>1911</v>
      </c>
      <c r="AI39" s="78"/>
      <c r="AJ39" s="78" t="s">
        <v>1514</v>
      </c>
      <c r="AK39" s="78"/>
      <c r="AL39" s="78"/>
      <c r="AM39" s="78"/>
      <c r="AN39" s="80">
        <v>41890.44236111111</v>
      </c>
      <c r="AO39" s="83" t="s">
        <v>1996</v>
      </c>
      <c r="AP39" s="78" t="b">
        <v>0</v>
      </c>
      <c r="AQ39" s="78" t="b">
        <v>0</v>
      </c>
      <c r="AR39" s="78" t="b">
        <v>1</v>
      </c>
      <c r="AS39" s="78"/>
      <c r="AT39" s="78">
        <v>30</v>
      </c>
      <c r="AU39" s="83" t="s">
        <v>2149</v>
      </c>
      <c r="AV39" s="78" t="b">
        <v>0</v>
      </c>
      <c r="AW39" s="78" t="s">
        <v>2263</v>
      </c>
      <c r="AX39" s="83" t="s">
        <v>2300</v>
      </c>
      <c r="AY39" s="78" t="s">
        <v>65</v>
      </c>
      <c r="AZ39" s="78" t="str">
        <f>REPLACE(INDEX(GroupVertices[Group],MATCH(Vertices[[#This Row],[Vertex]],GroupVertices[Vertex],0)),1,1,"")</f>
        <v>31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227</v>
      </c>
      <c r="B40" s="65"/>
      <c r="C40" s="65" t="s">
        <v>64</v>
      </c>
      <c r="D40" s="66">
        <v>162.23062375126486</v>
      </c>
      <c r="E40" s="68"/>
      <c r="F40" s="100" t="s">
        <v>2182</v>
      </c>
      <c r="G40" s="65"/>
      <c r="H40" s="69" t="s">
        <v>227</v>
      </c>
      <c r="I40" s="70"/>
      <c r="J40" s="70"/>
      <c r="K40" s="69" t="s">
        <v>2508</v>
      </c>
      <c r="L40" s="73">
        <v>1</v>
      </c>
      <c r="M40" s="74">
        <v>3159.203369140625</v>
      </c>
      <c r="N40" s="74">
        <v>1354.2763671875</v>
      </c>
      <c r="O40" s="75"/>
      <c r="P40" s="76"/>
      <c r="Q40" s="76"/>
      <c r="R40" s="86"/>
      <c r="S40" s="48">
        <v>1</v>
      </c>
      <c r="T40" s="48">
        <v>1</v>
      </c>
      <c r="U40" s="49">
        <v>0</v>
      </c>
      <c r="V40" s="49">
        <v>0</v>
      </c>
      <c r="W40" s="49">
        <v>0</v>
      </c>
      <c r="X40" s="49">
        <v>0.999997</v>
      </c>
      <c r="Y40" s="49">
        <v>0</v>
      </c>
      <c r="Z40" s="49" t="s">
        <v>2765</v>
      </c>
      <c r="AA40" s="71">
        <v>40</v>
      </c>
      <c r="AB40" s="71"/>
      <c r="AC40" s="72"/>
      <c r="AD40" s="78" t="s">
        <v>1314</v>
      </c>
      <c r="AE40" s="78">
        <v>140</v>
      </c>
      <c r="AF40" s="78">
        <v>759</v>
      </c>
      <c r="AG40" s="78">
        <v>37818</v>
      </c>
      <c r="AH40" s="78">
        <v>1201</v>
      </c>
      <c r="AI40" s="78"/>
      <c r="AJ40" s="78" t="s">
        <v>1515</v>
      </c>
      <c r="AK40" s="78" t="s">
        <v>1700</v>
      </c>
      <c r="AL40" s="83" t="s">
        <v>1849</v>
      </c>
      <c r="AM40" s="78"/>
      <c r="AN40" s="80">
        <v>39410.123819444445</v>
      </c>
      <c r="AO40" s="83" t="s">
        <v>1997</v>
      </c>
      <c r="AP40" s="78" t="b">
        <v>0</v>
      </c>
      <c r="AQ40" s="78" t="b">
        <v>0</v>
      </c>
      <c r="AR40" s="78" t="b">
        <v>1</v>
      </c>
      <c r="AS40" s="78"/>
      <c r="AT40" s="78">
        <v>48</v>
      </c>
      <c r="AU40" s="83" t="s">
        <v>2149</v>
      </c>
      <c r="AV40" s="78" t="b">
        <v>0</v>
      </c>
      <c r="AW40" s="78" t="s">
        <v>2263</v>
      </c>
      <c r="AX40" s="83" t="s">
        <v>2301</v>
      </c>
      <c r="AY40" s="78" t="s">
        <v>66</v>
      </c>
      <c r="AZ40" s="78" t="str">
        <f>REPLACE(INDEX(GroupVertices[Group],MATCH(Vertices[[#This Row],[Vertex]],GroupVertices[Vertex],0)),1,1,"")</f>
        <v>5</v>
      </c>
      <c r="BA40" s="48"/>
      <c r="BB40" s="48"/>
      <c r="BC40" s="48"/>
      <c r="BD40" s="48"/>
      <c r="BE40" s="48"/>
      <c r="BF40" s="48"/>
      <c r="BG40" s="116" t="s">
        <v>3217</v>
      </c>
      <c r="BH40" s="116" t="s">
        <v>3217</v>
      </c>
      <c r="BI40" s="116" t="s">
        <v>3347</v>
      </c>
      <c r="BJ40" s="116" t="s">
        <v>3347</v>
      </c>
      <c r="BK40" s="116">
        <v>0</v>
      </c>
      <c r="BL40" s="120">
        <v>0</v>
      </c>
      <c r="BM40" s="116">
        <v>0</v>
      </c>
      <c r="BN40" s="120">
        <v>0</v>
      </c>
      <c r="BO40" s="116">
        <v>0</v>
      </c>
      <c r="BP40" s="120">
        <v>0</v>
      </c>
      <c r="BQ40" s="116">
        <v>27</v>
      </c>
      <c r="BR40" s="120">
        <v>100</v>
      </c>
      <c r="BS40" s="116">
        <v>27</v>
      </c>
      <c r="BT40" s="2"/>
      <c r="BU40" s="3"/>
      <c r="BV40" s="3"/>
      <c r="BW40" s="3"/>
      <c r="BX40" s="3"/>
    </row>
    <row r="41" spans="1:76" ht="15">
      <c r="A41" s="64" t="s">
        <v>228</v>
      </c>
      <c r="B41" s="65"/>
      <c r="C41" s="65" t="s">
        <v>64</v>
      </c>
      <c r="D41" s="66">
        <v>162.37970770656798</v>
      </c>
      <c r="E41" s="68"/>
      <c r="F41" s="100" t="s">
        <v>685</v>
      </c>
      <c r="G41" s="65"/>
      <c r="H41" s="69" t="s">
        <v>228</v>
      </c>
      <c r="I41" s="70"/>
      <c r="J41" s="70"/>
      <c r="K41" s="69" t="s">
        <v>2509</v>
      </c>
      <c r="L41" s="73">
        <v>1</v>
      </c>
      <c r="M41" s="74">
        <v>7062.32177734375</v>
      </c>
      <c r="N41" s="74">
        <v>8346.568359375</v>
      </c>
      <c r="O41" s="75"/>
      <c r="P41" s="76"/>
      <c r="Q41" s="76"/>
      <c r="R41" s="86"/>
      <c r="S41" s="48">
        <v>0</v>
      </c>
      <c r="T41" s="48">
        <v>2</v>
      </c>
      <c r="U41" s="49">
        <v>0</v>
      </c>
      <c r="V41" s="49">
        <v>0.0033</v>
      </c>
      <c r="W41" s="49">
        <v>0.0077</v>
      </c>
      <c r="X41" s="49">
        <v>0.523641</v>
      </c>
      <c r="Y41" s="49">
        <v>0.5</v>
      </c>
      <c r="Z41" s="49">
        <v>0</v>
      </c>
      <c r="AA41" s="71">
        <v>41</v>
      </c>
      <c r="AB41" s="71"/>
      <c r="AC41" s="72"/>
      <c r="AD41" s="78" t="s">
        <v>1315</v>
      </c>
      <c r="AE41" s="78">
        <v>1126</v>
      </c>
      <c r="AF41" s="78">
        <v>1249</v>
      </c>
      <c r="AG41" s="78">
        <v>2147</v>
      </c>
      <c r="AH41" s="78">
        <v>4978</v>
      </c>
      <c r="AI41" s="78"/>
      <c r="AJ41" s="78" t="s">
        <v>1516</v>
      </c>
      <c r="AK41" s="78"/>
      <c r="AL41" s="78"/>
      <c r="AM41" s="78"/>
      <c r="AN41" s="80">
        <v>40927.76460648148</v>
      </c>
      <c r="AO41" s="83" t="s">
        <v>1998</v>
      </c>
      <c r="AP41" s="78" t="b">
        <v>1</v>
      </c>
      <c r="AQ41" s="78" t="b">
        <v>0</v>
      </c>
      <c r="AR41" s="78" t="b">
        <v>0</v>
      </c>
      <c r="AS41" s="78"/>
      <c r="AT41" s="78">
        <v>27</v>
      </c>
      <c r="AU41" s="83" t="s">
        <v>2149</v>
      </c>
      <c r="AV41" s="78" t="b">
        <v>0</v>
      </c>
      <c r="AW41" s="78" t="s">
        <v>2263</v>
      </c>
      <c r="AX41" s="83" t="s">
        <v>2302</v>
      </c>
      <c r="AY41" s="78" t="s">
        <v>66</v>
      </c>
      <c r="AZ41" s="78" t="str">
        <f>REPLACE(INDEX(GroupVertices[Group],MATCH(Vertices[[#This Row],[Vertex]],GroupVertices[Vertex],0)),1,1,"")</f>
        <v>7</v>
      </c>
      <c r="BA41" s="48"/>
      <c r="BB41" s="48"/>
      <c r="BC41" s="48"/>
      <c r="BD41" s="48"/>
      <c r="BE41" s="48"/>
      <c r="BF41" s="48"/>
      <c r="BG41" s="116" t="s">
        <v>3218</v>
      </c>
      <c r="BH41" s="116" t="s">
        <v>3218</v>
      </c>
      <c r="BI41" s="116" t="s">
        <v>3348</v>
      </c>
      <c r="BJ41" s="116" t="s">
        <v>3348</v>
      </c>
      <c r="BK41" s="116">
        <v>1</v>
      </c>
      <c r="BL41" s="120">
        <v>25</v>
      </c>
      <c r="BM41" s="116">
        <v>0</v>
      </c>
      <c r="BN41" s="120">
        <v>0</v>
      </c>
      <c r="BO41" s="116">
        <v>0</v>
      </c>
      <c r="BP41" s="120">
        <v>0</v>
      </c>
      <c r="BQ41" s="116">
        <v>3</v>
      </c>
      <c r="BR41" s="120">
        <v>75</v>
      </c>
      <c r="BS41" s="116">
        <v>4</v>
      </c>
      <c r="BT41" s="2"/>
      <c r="BU41" s="3"/>
      <c r="BV41" s="3"/>
      <c r="BW41" s="3"/>
      <c r="BX41" s="3"/>
    </row>
    <row r="42" spans="1:76" ht="15">
      <c r="A42" s="64" t="s">
        <v>229</v>
      </c>
      <c r="B42" s="65"/>
      <c r="C42" s="65" t="s">
        <v>64</v>
      </c>
      <c r="D42" s="66">
        <v>162.03955288610084</v>
      </c>
      <c r="E42" s="68"/>
      <c r="F42" s="100" t="s">
        <v>686</v>
      </c>
      <c r="G42" s="65"/>
      <c r="H42" s="69" t="s">
        <v>229</v>
      </c>
      <c r="I42" s="70"/>
      <c r="J42" s="70"/>
      <c r="K42" s="69" t="s">
        <v>2510</v>
      </c>
      <c r="L42" s="73">
        <v>1</v>
      </c>
      <c r="M42" s="74">
        <v>8551.80078125</v>
      </c>
      <c r="N42" s="74">
        <v>9335.28515625</v>
      </c>
      <c r="O42" s="75"/>
      <c r="P42" s="76"/>
      <c r="Q42" s="76"/>
      <c r="R42" s="86"/>
      <c r="S42" s="48">
        <v>0</v>
      </c>
      <c r="T42" s="48">
        <v>1</v>
      </c>
      <c r="U42" s="49">
        <v>0</v>
      </c>
      <c r="V42" s="49">
        <v>0.002632</v>
      </c>
      <c r="W42" s="49">
        <v>0.002471</v>
      </c>
      <c r="X42" s="49">
        <v>0.343147</v>
      </c>
      <c r="Y42" s="49">
        <v>0</v>
      </c>
      <c r="Z42" s="49">
        <v>0</v>
      </c>
      <c r="AA42" s="71">
        <v>42</v>
      </c>
      <c r="AB42" s="71"/>
      <c r="AC42" s="72"/>
      <c r="AD42" s="78" t="s">
        <v>1316</v>
      </c>
      <c r="AE42" s="78">
        <v>228</v>
      </c>
      <c r="AF42" s="78">
        <v>131</v>
      </c>
      <c r="AG42" s="78">
        <v>455</v>
      </c>
      <c r="AH42" s="78">
        <v>698</v>
      </c>
      <c r="AI42" s="78"/>
      <c r="AJ42" s="78" t="s">
        <v>1517</v>
      </c>
      <c r="AK42" s="78" t="s">
        <v>1701</v>
      </c>
      <c r="AL42" s="78"/>
      <c r="AM42" s="78"/>
      <c r="AN42" s="80">
        <v>43514.64193287037</v>
      </c>
      <c r="AO42" s="83" t="s">
        <v>1999</v>
      </c>
      <c r="AP42" s="78" t="b">
        <v>0</v>
      </c>
      <c r="AQ42" s="78" t="b">
        <v>0</v>
      </c>
      <c r="AR42" s="78" t="b">
        <v>0</v>
      </c>
      <c r="AS42" s="78"/>
      <c r="AT42" s="78">
        <v>4</v>
      </c>
      <c r="AU42" s="83" t="s">
        <v>2149</v>
      </c>
      <c r="AV42" s="78" t="b">
        <v>0</v>
      </c>
      <c r="AW42" s="78" t="s">
        <v>2263</v>
      </c>
      <c r="AX42" s="83" t="s">
        <v>2303</v>
      </c>
      <c r="AY42" s="78" t="s">
        <v>66</v>
      </c>
      <c r="AZ42" s="78" t="str">
        <f>REPLACE(INDEX(GroupVertices[Group],MATCH(Vertices[[#This Row],[Vertex]],GroupVertices[Vertex],0)),1,1,"")</f>
        <v>7</v>
      </c>
      <c r="BA42" s="48"/>
      <c r="BB42" s="48"/>
      <c r="BC42" s="48"/>
      <c r="BD42" s="48"/>
      <c r="BE42" s="48"/>
      <c r="BF42" s="48"/>
      <c r="BG42" s="116" t="s">
        <v>3199</v>
      </c>
      <c r="BH42" s="116" t="s">
        <v>3199</v>
      </c>
      <c r="BI42" s="116" t="s">
        <v>3329</v>
      </c>
      <c r="BJ42" s="116" t="s">
        <v>3329</v>
      </c>
      <c r="BK42" s="116">
        <v>2</v>
      </c>
      <c r="BL42" s="120">
        <v>9.090909090909092</v>
      </c>
      <c r="BM42" s="116">
        <v>0</v>
      </c>
      <c r="BN42" s="120">
        <v>0</v>
      </c>
      <c r="BO42" s="116">
        <v>0</v>
      </c>
      <c r="BP42" s="120">
        <v>0</v>
      </c>
      <c r="BQ42" s="116">
        <v>20</v>
      </c>
      <c r="BR42" s="120">
        <v>90.9090909090909</v>
      </c>
      <c r="BS42" s="116">
        <v>22</v>
      </c>
      <c r="BT42" s="2"/>
      <c r="BU42" s="3"/>
      <c r="BV42" s="3"/>
      <c r="BW42" s="3"/>
      <c r="BX42" s="3"/>
    </row>
    <row r="43" spans="1:76" ht="15">
      <c r="A43" s="64" t="s">
        <v>230</v>
      </c>
      <c r="B43" s="65"/>
      <c r="C43" s="65" t="s">
        <v>64</v>
      </c>
      <c r="D43" s="66">
        <v>162.523010855441</v>
      </c>
      <c r="E43" s="68"/>
      <c r="F43" s="100" t="s">
        <v>687</v>
      </c>
      <c r="G43" s="65"/>
      <c r="H43" s="69" t="s">
        <v>230</v>
      </c>
      <c r="I43" s="70"/>
      <c r="J43" s="70"/>
      <c r="K43" s="69" t="s">
        <v>2511</v>
      </c>
      <c r="L43" s="73">
        <v>1</v>
      </c>
      <c r="M43" s="74">
        <v>8067.8896484375</v>
      </c>
      <c r="N43" s="74">
        <v>9646.09375</v>
      </c>
      <c r="O43" s="75"/>
      <c r="P43" s="76"/>
      <c r="Q43" s="76"/>
      <c r="R43" s="86"/>
      <c r="S43" s="48">
        <v>0</v>
      </c>
      <c r="T43" s="48">
        <v>1</v>
      </c>
      <c r="U43" s="49">
        <v>0</v>
      </c>
      <c r="V43" s="49">
        <v>0.002632</v>
      </c>
      <c r="W43" s="49">
        <v>0.002471</v>
      </c>
      <c r="X43" s="49">
        <v>0.343147</v>
      </c>
      <c r="Y43" s="49">
        <v>0</v>
      </c>
      <c r="Z43" s="49">
        <v>0</v>
      </c>
      <c r="AA43" s="71">
        <v>43</v>
      </c>
      <c r="AB43" s="71"/>
      <c r="AC43" s="72"/>
      <c r="AD43" s="78" t="s">
        <v>1317</v>
      </c>
      <c r="AE43" s="78">
        <v>2998</v>
      </c>
      <c r="AF43" s="78">
        <v>1720</v>
      </c>
      <c r="AG43" s="78">
        <v>529</v>
      </c>
      <c r="AH43" s="78">
        <v>4737</v>
      </c>
      <c r="AI43" s="78"/>
      <c r="AJ43" s="78" t="s">
        <v>1518</v>
      </c>
      <c r="AK43" s="78" t="s">
        <v>1702</v>
      </c>
      <c r="AL43" s="83" t="s">
        <v>1850</v>
      </c>
      <c r="AM43" s="78"/>
      <c r="AN43" s="80">
        <v>40692.56636574074</v>
      </c>
      <c r="AO43" s="83" t="s">
        <v>2000</v>
      </c>
      <c r="AP43" s="78" t="b">
        <v>0</v>
      </c>
      <c r="AQ43" s="78" t="b">
        <v>0</v>
      </c>
      <c r="AR43" s="78" t="b">
        <v>1</v>
      </c>
      <c r="AS43" s="78"/>
      <c r="AT43" s="78">
        <v>63</v>
      </c>
      <c r="AU43" s="83" t="s">
        <v>2154</v>
      </c>
      <c r="AV43" s="78" t="b">
        <v>0</v>
      </c>
      <c r="AW43" s="78" t="s">
        <v>2263</v>
      </c>
      <c r="AX43" s="83" t="s">
        <v>2304</v>
      </c>
      <c r="AY43" s="78" t="s">
        <v>66</v>
      </c>
      <c r="AZ43" s="78" t="str">
        <f>REPLACE(INDEX(GroupVertices[Group],MATCH(Vertices[[#This Row],[Vertex]],GroupVertices[Vertex],0)),1,1,"")</f>
        <v>7</v>
      </c>
      <c r="BA43" s="48"/>
      <c r="BB43" s="48"/>
      <c r="BC43" s="48"/>
      <c r="BD43" s="48"/>
      <c r="BE43" s="48"/>
      <c r="BF43" s="48"/>
      <c r="BG43" s="116" t="s">
        <v>3199</v>
      </c>
      <c r="BH43" s="116" t="s">
        <v>3199</v>
      </c>
      <c r="BI43" s="116" t="s">
        <v>3329</v>
      </c>
      <c r="BJ43" s="116" t="s">
        <v>3329</v>
      </c>
      <c r="BK43" s="116">
        <v>2</v>
      </c>
      <c r="BL43" s="120">
        <v>9.090909090909092</v>
      </c>
      <c r="BM43" s="116">
        <v>0</v>
      </c>
      <c r="BN43" s="120">
        <v>0</v>
      </c>
      <c r="BO43" s="116">
        <v>0</v>
      </c>
      <c r="BP43" s="120">
        <v>0</v>
      </c>
      <c r="BQ43" s="116">
        <v>20</v>
      </c>
      <c r="BR43" s="120">
        <v>90.9090909090909</v>
      </c>
      <c r="BS43" s="116">
        <v>22</v>
      </c>
      <c r="BT43" s="2"/>
      <c r="BU43" s="3"/>
      <c r="BV43" s="3"/>
      <c r="BW43" s="3"/>
      <c r="BX43" s="3"/>
    </row>
    <row r="44" spans="1:76" ht="15">
      <c r="A44" s="64" t="s">
        <v>231</v>
      </c>
      <c r="B44" s="65"/>
      <c r="C44" s="65" t="s">
        <v>64</v>
      </c>
      <c r="D44" s="66">
        <v>162.87351027688837</v>
      </c>
      <c r="E44" s="68"/>
      <c r="F44" s="100" t="s">
        <v>688</v>
      </c>
      <c r="G44" s="65"/>
      <c r="H44" s="69" t="s">
        <v>231</v>
      </c>
      <c r="I44" s="70"/>
      <c r="J44" s="70"/>
      <c r="K44" s="69" t="s">
        <v>2512</v>
      </c>
      <c r="L44" s="73">
        <v>418.10836470144324</v>
      </c>
      <c r="M44" s="74">
        <v>8283.5537109375</v>
      </c>
      <c r="N44" s="74">
        <v>7686.32666015625</v>
      </c>
      <c r="O44" s="75"/>
      <c r="P44" s="76"/>
      <c r="Q44" s="76"/>
      <c r="R44" s="86"/>
      <c r="S44" s="48">
        <v>3</v>
      </c>
      <c r="T44" s="48">
        <v>6</v>
      </c>
      <c r="U44" s="49">
        <v>409.779221</v>
      </c>
      <c r="V44" s="49">
        <v>0.00369</v>
      </c>
      <c r="W44" s="49">
        <v>0.01902</v>
      </c>
      <c r="X44" s="49">
        <v>1.765064</v>
      </c>
      <c r="Y44" s="49">
        <v>0.19642857142857142</v>
      </c>
      <c r="Z44" s="49">
        <v>0.125</v>
      </c>
      <c r="AA44" s="71">
        <v>44</v>
      </c>
      <c r="AB44" s="71"/>
      <c r="AC44" s="72"/>
      <c r="AD44" s="78" t="s">
        <v>1318</v>
      </c>
      <c r="AE44" s="78">
        <v>5000</v>
      </c>
      <c r="AF44" s="78">
        <v>2872</v>
      </c>
      <c r="AG44" s="78">
        <v>5776</v>
      </c>
      <c r="AH44" s="78">
        <v>3978</v>
      </c>
      <c r="AI44" s="78"/>
      <c r="AJ44" s="78" t="s">
        <v>1519</v>
      </c>
      <c r="AK44" s="78" t="s">
        <v>1703</v>
      </c>
      <c r="AL44" s="83" t="s">
        <v>1851</v>
      </c>
      <c r="AM44" s="78"/>
      <c r="AN44" s="80">
        <v>39744.988344907404</v>
      </c>
      <c r="AO44" s="83" t="s">
        <v>2001</v>
      </c>
      <c r="AP44" s="78" t="b">
        <v>0</v>
      </c>
      <c r="AQ44" s="78" t="b">
        <v>0</v>
      </c>
      <c r="AR44" s="78" t="b">
        <v>1</v>
      </c>
      <c r="AS44" s="78"/>
      <c r="AT44" s="78">
        <v>105</v>
      </c>
      <c r="AU44" s="83" t="s">
        <v>2149</v>
      </c>
      <c r="AV44" s="78" t="b">
        <v>0</v>
      </c>
      <c r="AW44" s="78" t="s">
        <v>2263</v>
      </c>
      <c r="AX44" s="83" t="s">
        <v>2305</v>
      </c>
      <c r="AY44" s="78" t="s">
        <v>66</v>
      </c>
      <c r="AZ44" s="78" t="str">
        <f>REPLACE(INDEX(GroupVertices[Group],MATCH(Vertices[[#This Row],[Vertex]],GroupVertices[Vertex],0)),1,1,"")</f>
        <v>7</v>
      </c>
      <c r="BA44" s="48"/>
      <c r="BB44" s="48"/>
      <c r="BC44" s="48"/>
      <c r="BD44" s="48"/>
      <c r="BE44" s="48"/>
      <c r="BF44" s="48"/>
      <c r="BG44" s="116" t="s">
        <v>3219</v>
      </c>
      <c r="BH44" s="116" t="s">
        <v>3305</v>
      </c>
      <c r="BI44" s="116" t="s">
        <v>3349</v>
      </c>
      <c r="BJ44" s="116" t="s">
        <v>3431</v>
      </c>
      <c r="BK44" s="116">
        <v>5</v>
      </c>
      <c r="BL44" s="120">
        <v>9.25925925925926</v>
      </c>
      <c r="BM44" s="116">
        <v>0</v>
      </c>
      <c r="BN44" s="120">
        <v>0</v>
      </c>
      <c r="BO44" s="116">
        <v>0</v>
      </c>
      <c r="BP44" s="120">
        <v>0</v>
      </c>
      <c r="BQ44" s="116">
        <v>49</v>
      </c>
      <c r="BR44" s="120">
        <v>90.74074074074075</v>
      </c>
      <c r="BS44" s="116">
        <v>54</v>
      </c>
      <c r="BT44" s="2"/>
      <c r="BU44" s="3"/>
      <c r="BV44" s="3"/>
      <c r="BW44" s="3"/>
      <c r="BX44" s="3"/>
    </row>
    <row r="45" spans="1:76" ht="15">
      <c r="A45" s="64" t="s">
        <v>348</v>
      </c>
      <c r="B45" s="65"/>
      <c r="C45" s="65" t="s">
        <v>64</v>
      </c>
      <c r="D45" s="66">
        <v>162.54157028661137</v>
      </c>
      <c r="E45" s="68"/>
      <c r="F45" s="100" t="s">
        <v>2183</v>
      </c>
      <c r="G45" s="65"/>
      <c r="H45" s="69" t="s">
        <v>348</v>
      </c>
      <c r="I45" s="70"/>
      <c r="J45" s="70"/>
      <c r="K45" s="69" t="s">
        <v>2513</v>
      </c>
      <c r="L45" s="73">
        <v>1</v>
      </c>
      <c r="M45" s="74">
        <v>7697.31005859375</v>
      </c>
      <c r="N45" s="74">
        <v>7331.4345703125</v>
      </c>
      <c r="O45" s="75"/>
      <c r="P45" s="76"/>
      <c r="Q45" s="76"/>
      <c r="R45" s="86"/>
      <c r="S45" s="48">
        <v>2</v>
      </c>
      <c r="T45" s="48">
        <v>0</v>
      </c>
      <c r="U45" s="49">
        <v>0</v>
      </c>
      <c r="V45" s="49">
        <v>0.002639</v>
      </c>
      <c r="W45" s="49">
        <v>0.004251</v>
      </c>
      <c r="X45" s="49">
        <v>0.530685</v>
      </c>
      <c r="Y45" s="49">
        <v>1</v>
      </c>
      <c r="Z45" s="49">
        <v>0</v>
      </c>
      <c r="AA45" s="71">
        <v>45</v>
      </c>
      <c r="AB45" s="71"/>
      <c r="AC45" s="72"/>
      <c r="AD45" s="78" t="s">
        <v>1319</v>
      </c>
      <c r="AE45" s="78">
        <v>1554</v>
      </c>
      <c r="AF45" s="78">
        <v>1781</v>
      </c>
      <c r="AG45" s="78">
        <v>2508</v>
      </c>
      <c r="AH45" s="78">
        <v>2284</v>
      </c>
      <c r="AI45" s="78"/>
      <c r="AJ45" s="78" t="s">
        <v>1520</v>
      </c>
      <c r="AK45" s="78" t="s">
        <v>1703</v>
      </c>
      <c r="AL45" s="83" t="s">
        <v>1851</v>
      </c>
      <c r="AM45" s="78"/>
      <c r="AN45" s="80">
        <v>40844.67074074074</v>
      </c>
      <c r="AO45" s="83" t="s">
        <v>2002</v>
      </c>
      <c r="AP45" s="78" t="b">
        <v>0</v>
      </c>
      <c r="AQ45" s="78" t="b">
        <v>0</v>
      </c>
      <c r="AR45" s="78" t="b">
        <v>1</v>
      </c>
      <c r="AS45" s="78" t="s">
        <v>1216</v>
      </c>
      <c r="AT45" s="78">
        <v>37</v>
      </c>
      <c r="AU45" s="83" t="s">
        <v>2149</v>
      </c>
      <c r="AV45" s="78" t="b">
        <v>0</v>
      </c>
      <c r="AW45" s="78" t="s">
        <v>2263</v>
      </c>
      <c r="AX45" s="83" t="s">
        <v>2306</v>
      </c>
      <c r="AY45" s="78" t="s">
        <v>65</v>
      </c>
      <c r="AZ45" s="78" t="str">
        <f>REPLACE(INDEX(GroupVertices[Group],MATCH(Vertices[[#This Row],[Vertex]],GroupVertices[Vertex],0)),1,1,"")</f>
        <v>7</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349</v>
      </c>
      <c r="B46" s="65"/>
      <c r="C46" s="65" t="s">
        <v>64</v>
      </c>
      <c r="D46" s="66">
        <v>162.05537404054115</v>
      </c>
      <c r="E46" s="68"/>
      <c r="F46" s="100" t="s">
        <v>2184</v>
      </c>
      <c r="G46" s="65"/>
      <c r="H46" s="69" t="s">
        <v>349</v>
      </c>
      <c r="I46" s="70"/>
      <c r="J46" s="70"/>
      <c r="K46" s="69" t="s">
        <v>2514</v>
      </c>
      <c r="L46" s="73">
        <v>1</v>
      </c>
      <c r="M46" s="74">
        <v>8141.57958984375</v>
      </c>
      <c r="N46" s="74">
        <v>7046.35400390625</v>
      </c>
      <c r="O46" s="75"/>
      <c r="P46" s="76"/>
      <c r="Q46" s="76"/>
      <c r="R46" s="86"/>
      <c r="S46" s="48">
        <v>2</v>
      </c>
      <c r="T46" s="48">
        <v>0</v>
      </c>
      <c r="U46" s="49">
        <v>0</v>
      </c>
      <c r="V46" s="49">
        <v>0.002639</v>
      </c>
      <c r="W46" s="49">
        <v>0.004251</v>
      </c>
      <c r="X46" s="49">
        <v>0.530685</v>
      </c>
      <c r="Y46" s="49">
        <v>1</v>
      </c>
      <c r="Z46" s="49">
        <v>0</v>
      </c>
      <c r="AA46" s="71">
        <v>46</v>
      </c>
      <c r="AB46" s="71"/>
      <c r="AC46" s="72"/>
      <c r="AD46" s="78" t="s">
        <v>1320</v>
      </c>
      <c r="AE46" s="78">
        <v>437</v>
      </c>
      <c r="AF46" s="78">
        <v>183</v>
      </c>
      <c r="AG46" s="78">
        <v>228</v>
      </c>
      <c r="AH46" s="78">
        <v>345</v>
      </c>
      <c r="AI46" s="78"/>
      <c r="AJ46" s="78" t="s">
        <v>1521</v>
      </c>
      <c r="AK46" s="78" t="s">
        <v>1704</v>
      </c>
      <c r="AL46" s="78"/>
      <c r="AM46" s="78"/>
      <c r="AN46" s="80">
        <v>41938.85868055555</v>
      </c>
      <c r="AO46" s="83" t="s">
        <v>2003</v>
      </c>
      <c r="AP46" s="78" t="b">
        <v>0</v>
      </c>
      <c r="AQ46" s="78" t="b">
        <v>0</v>
      </c>
      <c r="AR46" s="78" t="b">
        <v>0</v>
      </c>
      <c r="AS46" s="78" t="s">
        <v>1216</v>
      </c>
      <c r="AT46" s="78">
        <v>14</v>
      </c>
      <c r="AU46" s="83" t="s">
        <v>2154</v>
      </c>
      <c r="AV46" s="78" t="b">
        <v>0</v>
      </c>
      <c r="AW46" s="78" t="s">
        <v>2263</v>
      </c>
      <c r="AX46" s="83" t="s">
        <v>2307</v>
      </c>
      <c r="AY46" s="78" t="s">
        <v>65</v>
      </c>
      <c r="AZ46" s="78" t="str">
        <f>REPLACE(INDEX(GroupVertices[Group],MATCH(Vertices[[#This Row],[Vertex]],GroupVertices[Vertex],0)),1,1,"")</f>
        <v>7</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350</v>
      </c>
      <c r="B47" s="65"/>
      <c r="C47" s="65" t="s">
        <v>64</v>
      </c>
      <c r="D47" s="66">
        <v>162.06876117122144</v>
      </c>
      <c r="E47" s="68"/>
      <c r="F47" s="100" t="s">
        <v>2185</v>
      </c>
      <c r="G47" s="65"/>
      <c r="H47" s="69" t="s">
        <v>350</v>
      </c>
      <c r="I47" s="70"/>
      <c r="J47" s="70"/>
      <c r="K47" s="69" t="s">
        <v>2515</v>
      </c>
      <c r="L47" s="73">
        <v>1</v>
      </c>
      <c r="M47" s="74">
        <v>8719.076171875</v>
      </c>
      <c r="N47" s="74">
        <v>7793.2041015625</v>
      </c>
      <c r="O47" s="75"/>
      <c r="P47" s="76"/>
      <c r="Q47" s="76"/>
      <c r="R47" s="86"/>
      <c r="S47" s="48">
        <v>2</v>
      </c>
      <c r="T47" s="48">
        <v>0</v>
      </c>
      <c r="U47" s="49">
        <v>0</v>
      </c>
      <c r="V47" s="49">
        <v>0.002639</v>
      </c>
      <c r="W47" s="49">
        <v>0.004251</v>
      </c>
      <c r="X47" s="49">
        <v>0.530685</v>
      </c>
      <c r="Y47" s="49">
        <v>1</v>
      </c>
      <c r="Z47" s="49">
        <v>0</v>
      </c>
      <c r="AA47" s="71">
        <v>47</v>
      </c>
      <c r="AB47" s="71"/>
      <c r="AC47" s="72"/>
      <c r="AD47" s="78" t="s">
        <v>1321</v>
      </c>
      <c r="AE47" s="78">
        <v>1242</v>
      </c>
      <c r="AF47" s="78">
        <v>227</v>
      </c>
      <c r="AG47" s="78">
        <v>440</v>
      </c>
      <c r="AH47" s="78">
        <v>401</v>
      </c>
      <c r="AI47" s="78"/>
      <c r="AJ47" s="78" t="s">
        <v>1522</v>
      </c>
      <c r="AK47" s="78" t="s">
        <v>1701</v>
      </c>
      <c r="AL47" s="83" t="s">
        <v>1852</v>
      </c>
      <c r="AM47" s="78"/>
      <c r="AN47" s="80">
        <v>43540.86922453704</v>
      </c>
      <c r="AO47" s="83" t="s">
        <v>2004</v>
      </c>
      <c r="AP47" s="78" t="b">
        <v>0</v>
      </c>
      <c r="AQ47" s="78" t="b">
        <v>0</v>
      </c>
      <c r="AR47" s="78" t="b">
        <v>1</v>
      </c>
      <c r="AS47" s="78"/>
      <c r="AT47" s="78">
        <v>0</v>
      </c>
      <c r="AU47" s="83" t="s">
        <v>2149</v>
      </c>
      <c r="AV47" s="78" t="b">
        <v>0</v>
      </c>
      <c r="AW47" s="78" t="s">
        <v>2263</v>
      </c>
      <c r="AX47" s="83" t="s">
        <v>2308</v>
      </c>
      <c r="AY47" s="78" t="s">
        <v>65</v>
      </c>
      <c r="AZ47" s="78" t="str">
        <f>REPLACE(INDEX(GroupVertices[Group],MATCH(Vertices[[#This Row],[Vertex]],GroupVertices[Vertex],0)),1,1,"")</f>
        <v>7</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351</v>
      </c>
      <c r="B48" s="65"/>
      <c r="C48" s="65" t="s">
        <v>64</v>
      </c>
      <c r="D48" s="66">
        <v>162.07241220686151</v>
      </c>
      <c r="E48" s="68"/>
      <c r="F48" s="100" t="s">
        <v>2186</v>
      </c>
      <c r="G48" s="65"/>
      <c r="H48" s="69" t="s">
        <v>351</v>
      </c>
      <c r="I48" s="70"/>
      <c r="J48" s="70"/>
      <c r="K48" s="69" t="s">
        <v>2516</v>
      </c>
      <c r="L48" s="73">
        <v>1</v>
      </c>
      <c r="M48" s="74">
        <v>8610.6083984375</v>
      </c>
      <c r="N48" s="74">
        <v>8512.59375</v>
      </c>
      <c r="O48" s="75"/>
      <c r="P48" s="76"/>
      <c r="Q48" s="76"/>
      <c r="R48" s="86"/>
      <c r="S48" s="48">
        <v>2</v>
      </c>
      <c r="T48" s="48">
        <v>0</v>
      </c>
      <c r="U48" s="49">
        <v>0</v>
      </c>
      <c r="V48" s="49">
        <v>0.002639</v>
      </c>
      <c r="W48" s="49">
        <v>0.004251</v>
      </c>
      <c r="X48" s="49">
        <v>0.530685</v>
      </c>
      <c r="Y48" s="49">
        <v>1</v>
      </c>
      <c r="Z48" s="49">
        <v>0</v>
      </c>
      <c r="AA48" s="71">
        <v>48</v>
      </c>
      <c r="AB48" s="71"/>
      <c r="AC48" s="72"/>
      <c r="AD48" s="78" t="s">
        <v>351</v>
      </c>
      <c r="AE48" s="78">
        <v>782</v>
      </c>
      <c r="AF48" s="78">
        <v>239</v>
      </c>
      <c r="AG48" s="78">
        <v>177</v>
      </c>
      <c r="AH48" s="78">
        <v>288</v>
      </c>
      <c r="AI48" s="78"/>
      <c r="AJ48" s="78" t="s">
        <v>1523</v>
      </c>
      <c r="AK48" s="78" t="s">
        <v>1701</v>
      </c>
      <c r="AL48" s="83" t="s">
        <v>1852</v>
      </c>
      <c r="AM48" s="78"/>
      <c r="AN48" s="80">
        <v>43698.38555555556</v>
      </c>
      <c r="AO48" s="83" t="s">
        <v>2005</v>
      </c>
      <c r="AP48" s="78" t="b">
        <v>1</v>
      </c>
      <c r="AQ48" s="78" t="b">
        <v>0</v>
      </c>
      <c r="AR48" s="78" t="b">
        <v>0</v>
      </c>
      <c r="AS48" s="78"/>
      <c r="AT48" s="78">
        <v>0</v>
      </c>
      <c r="AU48" s="78"/>
      <c r="AV48" s="78" t="b">
        <v>0</v>
      </c>
      <c r="AW48" s="78" t="s">
        <v>2263</v>
      </c>
      <c r="AX48" s="83" t="s">
        <v>2309</v>
      </c>
      <c r="AY48" s="78" t="s">
        <v>65</v>
      </c>
      <c r="AZ48" s="78" t="str">
        <f>REPLACE(INDEX(GroupVertices[Group],MATCH(Vertices[[#This Row],[Vertex]],GroupVertices[Vertex],0)),1,1,"")</f>
        <v>7</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233</v>
      </c>
      <c r="B49" s="65"/>
      <c r="C49" s="65" t="s">
        <v>64</v>
      </c>
      <c r="D49" s="66">
        <v>162.43386473522912</v>
      </c>
      <c r="E49" s="68"/>
      <c r="F49" s="100" t="s">
        <v>690</v>
      </c>
      <c r="G49" s="65"/>
      <c r="H49" s="69" t="s">
        <v>233</v>
      </c>
      <c r="I49" s="70"/>
      <c r="J49" s="70"/>
      <c r="K49" s="69" t="s">
        <v>2517</v>
      </c>
      <c r="L49" s="73">
        <v>1</v>
      </c>
      <c r="M49" s="74">
        <v>7576.310546875</v>
      </c>
      <c r="N49" s="74">
        <v>9565.556640625</v>
      </c>
      <c r="O49" s="75"/>
      <c r="P49" s="76"/>
      <c r="Q49" s="76"/>
      <c r="R49" s="86"/>
      <c r="S49" s="48">
        <v>1</v>
      </c>
      <c r="T49" s="48">
        <v>2</v>
      </c>
      <c r="U49" s="49">
        <v>0</v>
      </c>
      <c r="V49" s="49">
        <v>0.0033</v>
      </c>
      <c r="W49" s="49">
        <v>0.0077</v>
      </c>
      <c r="X49" s="49">
        <v>0.523641</v>
      </c>
      <c r="Y49" s="49">
        <v>0.5</v>
      </c>
      <c r="Z49" s="49">
        <v>0.5</v>
      </c>
      <c r="AA49" s="71">
        <v>49</v>
      </c>
      <c r="AB49" s="71"/>
      <c r="AC49" s="72"/>
      <c r="AD49" s="78" t="s">
        <v>1322</v>
      </c>
      <c r="AE49" s="78">
        <v>2467</v>
      </c>
      <c r="AF49" s="78">
        <v>1427</v>
      </c>
      <c r="AG49" s="78">
        <v>3179</v>
      </c>
      <c r="AH49" s="78">
        <v>1538</v>
      </c>
      <c r="AI49" s="78"/>
      <c r="AJ49" s="78" t="s">
        <v>1524</v>
      </c>
      <c r="AK49" s="78" t="s">
        <v>1705</v>
      </c>
      <c r="AL49" s="83" t="s">
        <v>1853</v>
      </c>
      <c r="AM49" s="78"/>
      <c r="AN49" s="80">
        <v>40454.392847222225</v>
      </c>
      <c r="AO49" s="83" t="s">
        <v>2006</v>
      </c>
      <c r="AP49" s="78" t="b">
        <v>0</v>
      </c>
      <c r="AQ49" s="78" t="b">
        <v>0</v>
      </c>
      <c r="AR49" s="78" t="b">
        <v>0</v>
      </c>
      <c r="AS49" s="78"/>
      <c r="AT49" s="78">
        <v>22</v>
      </c>
      <c r="AU49" s="83" t="s">
        <v>2154</v>
      </c>
      <c r="AV49" s="78" t="b">
        <v>0</v>
      </c>
      <c r="AW49" s="78" t="s">
        <v>2263</v>
      </c>
      <c r="AX49" s="83" t="s">
        <v>2310</v>
      </c>
      <c r="AY49" s="78" t="s">
        <v>66</v>
      </c>
      <c r="AZ49" s="78" t="str">
        <f>REPLACE(INDEX(GroupVertices[Group],MATCH(Vertices[[#This Row],[Vertex]],GroupVertices[Vertex],0)),1,1,"")</f>
        <v>7</v>
      </c>
      <c r="BA49" s="48"/>
      <c r="BB49" s="48"/>
      <c r="BC49" s="48"/>
      <c r="BD49" s="48"/>
      <c r="BE49" s="48"/>
      <c r="BF49" s="48"/>
      <c r="BG49" s="116" t="s">
        <v>3220</v>
      </c>
      <c r="BH49" s="116" t="s">
        <v>3220</v>
      </c>
      <c r="BI49" s="116" t="s">
        <v>3350</v>
      </c>
      <c r="BJ49" s="116" t="s">
        <v>3350</v>
      </c>
      <c r="BK49" s="116">
        <v>2</v>
      </c>
      <c r="BL49" s="120">
        <v>9.090909090909092</v>
      </c>
      <c r="BM49" s="116">
        <v>0</v>
      </c>
      <c r="BN49" s="120">
        <v>0</v>
      </c>
      <c r="BO49" s="116">
        <v>0</v>
      </c>
      <c r="BP49" s="120">
        <v>0</v>
      </c>
      <c r="BQ49" s="116">
        <v>20</v>
      </c>
      <c r="BR49" s="120">
        <v>90.9090909090909</v>
      </c>
      <c r="BS49" s="116">
        <v>22</v>
      </c>
      <c r="BT49" s="2"/>
      <c r="BU49" s="3"/>
      <c r="BV49" s="3"/>
      <c r="BW49" s="3"/>
      <c r="BX49" s="3"/>
    </row>
    <row r="50" spans="1:76" ht="15">
      <c r="A50" s="64" t="s">
        <v>234</v>
      </c>
      <c r="B50" s="65"/>
      <c r="C50" s="65" t="s">
        <v>64</v>
      </c>
      <c r="D50" s="66">
        <v>163.37065962987882</v>
      </c>
      <c r="E50" s="68"/>
      <c r="F50" s="100" t="s">
        <v>691</v>
      </c>
      <c r="G50" s="65"/>
      <c r="H50" s="69" t="s">
        <v>234</v>
      </c>
      <c r="I50" s="70"/>
      <c r="J50" s="70"/>
      <c r="K50" s="69" t="s">
        <v>2518</v>
      </c>
      <c r="L50" s="73">
        <v>1</v>
      </c>
      <c r="M50" s="74">
        <v>3714.703125</v>
      </c>
      <c r="N50" s="74">
        <v>686.696044921875</v>
      </c>
      <c r="O50" s="75"/>
      <c r="P50" s="76"/>
      <c r="Q50" s="76"/>
      <c r="R50" s="86"/>
      <c r="S50" s="48">
        <v>1</v>
      </c>
      <c r="T50" s="48">
        <v>1</v>
      </c>
      <c r="U50" s="49">
        <v>0</v>
      </c>
      <c r="V50" s="49">
        <v>0</v>
      </c>
      <c r="W50" s="49">
        <v>0</v>
      </c>
      <c r="X50" s="49">
        <v>0.999997</v>
      </c>
      <c r="Y50" s="49">
        <v>0</v>
      </c>
      <c r="Z50" s="49" t="s">
        <v>2765</v>
      </c>
      <c r="AA50" s="71">
        <v>50</v>
      </c>
      <c r="AB50" s="71"/>
      <c r="AC50" s="72"/>
      <c r="AD50" s="78" t="s">
        <v>1323</v>
      </c>
      <c r="AE50" s="78">
        <v>4907</v>
      </c>
      <c r="AF50" s="78">
        <v>4506</v>
      </c>
      <c r="AG50" s="78">
        <v>21022</v>
      </c>
      <c r="AH50" s="78">
        <v>21763</v>
      </c>
      <c r="AI50" s="78"/>
      <c r="AJ50" s="78" t="s">
        <v>1525</v>
      </c>
      <c r="AK50" s="78" t="s">
        <v>1706</v>
      </c>
      <c r="AL50" s="83" t="s">
        <v>1854</v>
      </c>
      <c r="AM50" s="78"/>
      <c r="AN50" s="80">
        <v>39933.13475694445</v>
      </c>
      <c r="AO50" s="83" t="s">
        <v>2007</v>
      </c>
      <c r="AP50" s="78" t="b">
        <v>0</v>
      </c>
      <c r="AQ50" s="78" t="b">
        <v>0</v>
      </c>
      <c r="AR50" s="78" t="b">
        <v>0</v>
      </c>
      <c r="AS50" s="78"/>
      <c r="AT50" s="78">
        <v>286</v>
      </c>
      <c r="AU50" s="83" t="s">
        <v>2156</v>
      </c>
      <c r="AV50" s="78" t="b">
        <v>0</v>
      </c>
      <c r="AW50" s="78" t="s">
        <v>2263</v>
      </c>
      <c r="AX50" s="83" t="s">
        <v>2311</v>
      </c>
      <c r="AY50" s="78" t="s">
        <v>66</v>
      </c>
      <c r="AZ50" s="78" t="str">
        <f>REPLACE(INDEX(GroupVertices[Group],MATCH(Vertices[[#This Row],[Vertex]],GroupVertices[Vertex],0)),1,1,"")</f>
        <v>5</v>
      </c>
      <c r="BA50" s="48"/>
      <c r="BB50" s="48"/>
      <c r="BC50" s="48"/>
      <c r="BD50" s="48"/>
      <c r="BE50" s="48"/>
      <c r="BF50" s="48"/>
      <c r="BG50" s="116" t="s">
        <v>3221</v>
      </c>
      <c r="BH50" s="116" t="s">
        <v>3221</v>
      </c>
      <c r="BI50" s="116" t="s">
        <v>3351</v>
      </c>
      <c r="BJ50" s="116" t="s">
        <v>3351</v>
      </c>
      <c r="BK50" s="116">
        <v>1</v>
      </c>
      <c r="BL50" s="120">
        <v>6.25</v>
      </c>
      <c r="BM50" s="116">
        <v>0</v>
      </c>
      <c r="BN50" s="120">
        <v>0</v>
      </c>
      <c r="BO50" s="116">
        <v>0</v>
      </c>
      <c r="BP50" s="120">
        <v>0</v>
      </c>
      <c r="BQ50" s="116">
        <v>15</v>
      </c>
      <c r="BR50" s="120">
        <v>93.75</v>
      </c>
      <c r="BS50" s="116">
        <v>16</v>
      </c>
      <c r="BT50" s="2"/>
      <c r="BU50" s="3"/>
      <c r="BV50" s="3"/>
      <c r="BW50" s="3"/>
      <c r="BX50" s="3"/>
    </row>
    <row r="51" spans="1:76" ht="15">
      <c r="A51" s="64" t="s">
        <v>235</v>
      </c>
      <c r="B51" s="65"/>
      <c r="C51" s="65" t="s">
        <v>64</v>
      </c>
      <c r="D51" s="66">
        <v>163.04389194009192</v>
      </c>
      <c r="E51" s="68"/>
      <c r="F51" s="100" t="s">
        <v>692</v>
      </c>
      <c r="G51" s="65"/>
      <c r="H51" s="69" t="s">
        <v>235</v>
      </c>
      <c r="I51" s="70"/>
      <c r="J51" s="70"/>
      <c r="K51" s="69" t="s">
        <v>2519</v>
      </c>
      <c r="L51" s="73">
        <v>1</v>
      </c>
      <c r="M51" s="74">
        <v>4270.20361328125</v>
      </c>
      <c r="N51" s="74">
        <v>686.696044921875</v>
      </c>
      <c r="O51" s="75"/>
      <c r="P51" s="76"/>
      <c r="Q51" s="76"/>
      <c r="R51" s="86"/>
      <c r="S51" s="48">
        <v>1</v>
      </c>
      <c r="T51" s="48">
        <v>1</v>
      </c>
      <c r="U51" s="49">
        <v>0</v>
      </c>
      <c r="V51" s="49">
        <v>0</v>
      </c>
      <c r="W51" s="49">
        <v>0</v>
      </c>
      <c r="X51" s="49">
        <v>0.999997</v>
      </c>
      <c r="Y51" s="49">
        <v>0</v>
      </c>
      <c r="Z51" s="49" t="s">
        <v>2765</v>
      </c>
      <c r="AA51" s="71">
        <v>51</v>
      </c>
      <c r="AB51" s="71"/>
      <c r="AC51" s="72"/>
      <c r="AD51" s="78" t="s">
        <v>235</v>
      </c>
      <c r="AE51" s="78">
        <v>337</v>
      </c>
      <c r="AF51" s="78">
        <v>3432</v>
      </c>
      <c r="AG51" s="78">
        <v>16984</v>
      </c>
      <c r="AH51" s="78">
        <v>1406</v>
      </c>
      <c r="AI51" s="78"/>
      <c r="AJ51" s="78" t="s">
        <v>1526</v>
      </c>
      <c r="AK51" s="78" t="s">
        <v>1707</v>
      </c>
      <c r="AL51" s="78"/>
      <c r="AM51" s="78"/>
      <c r="AN51" s="80">
        <v>39062.322060185186</v>
      </c>
      <c r="AO51" s="83" t="s">
        <v>2008</v>
      </c>
      <c r="AP51" s="78" t="b">
        <v>0</v>
      </c>
      <c r="AQ51" s="78" t="b">
        <v>0</v>
      </c>
      <c r="AR51" s="78" t="b">
        <v>1</v>
      </c>
      <c r="AS51" s="78"/>
      <c r="AT51" s="78">
        <v>87</v>
      </c>
      <c r="AU51" s="83" t="s">
        <v>2149</v>
      </c>
      <c r="AV51" s="78" t="b">
        <v>0</v>
      </c>
      <c r="AW51" s="78" t="s">
        <v>2263</v>
      </c>
      <c r="AX51" s="83" t="s">
        <v>2312</v>
      </c>
      <c r="AY51" s="78" t="s">
        <v>66</v>
      </c>
      <c r="AZ51" s="78" t="str">
        <f>REPLACE(INDEX(GroupVertices[Group],MATCH(Vertices[[#This Row],[Vertex]],GroupVertices[Vertex],0)),1,1,"")</f>
        <v>5</v>
      </c>
      <c r="BA51" s="48" t="s">
        <v>575</v>
      </c>
      <c r="BB51" s="48" t="s">
        <v>575</v>
      </c>
      <c r="BC51" s="48" t="s">
        <v>606</v>
      </c>
      <c r="BD51" s="48" t="s">
        <v>606</v>
      </c>
      <c r="BE51" s="48"/>
      <c r="BF51" s="48"/>
      <c r="BG51" s="116" t="s">
        <v>3222</v>
      </c>
      <c r="BH51" s="116" t="s">
        <v>3222</v>
      </c>
      <c r="BI51" s="116" t="s">
        <v>3352</v>
      </c>
      <c r="BJ51" s="116" t="s">
        <v>3352</v>
      </c>
      <c r="BK51" s="116">
        <v>0</v>
      </c>
      <c r="BL51" s="120">
        <v>0</v>
      </c>
      <c r="BM51" s="116">
        <v>0</v>
      </c>
      <c r="BN51" s="120">
        <v>0</v>
      </c>
      <c r="BO51" s="116">
        <v>0</v>
      </c>
      <c r="BP51" s="120">
        <v>0</v>
      </c>
      <c r="BQ51" s="116">
        <v>72</v>
      </c>
      <c r="BR51" s="120">
        <v>100</v>
      </c>
      <c r="BS51" s="116">
        <v>72</v>
      </c>
      <c r="BT51" s="2"/>
      <c r="BU51" s="3"/>
      <c r="BV51" s="3"/>
      <c r="BW51" s="3"/>
      <c r="BX51" s="3"/>
    </row>
    <row r="52" spans="1:76" ht="15">
      <c r="A52" s="64" t="s">
        <v>236</v>
      </c>
      <c r="B52" s="65"/>
      <c r="C52" s="65" t="s">
        <v>64</v>
      </c>
      <c r="D52" s="66">
        <v>163.2602158017665</v>
      </c>
      <c r="E52" s="68"/>
      <c r="F52" s="100" t="s">
        <v>693</v>
      </c>
      <c r="G52" s="65"/>
      <c r="H52" s="69" t="s">
        <v>236</v>
      </c>
      <c r="I52" s="70"/>
      <c r="J52" s="70"/>
      <c r="K52" s="69" t="s">
        <v>2520</v>
      </c>
      <c r="L52" s="73">
        <v>1</v>
      </c>
      <c r="M52" s="74">
        <v>6814.076171875</v>
      </c>
      <c r="N52" s="74">
        <v>9198.0810546875</v>
      </c>
      <c r="O52" s="75"/>
      <c r="P52" s="76"/>
      <c r="Q52" s="76"/>
      <c r="R52" s="86"/>
      <c r="S52" s="48">
        <v>0</v>
      </c>
      <c r="T52" s="48">
        <v>2</v>
      </c>
      <c r="U52" s="49">
        <v>0</v>
      </c>
      <c r="V52" s="49">
        <v>0.003279</v>
      </c>
      <c r="W52" s="49">
        <v>0.007368</v>
      </c>
      <c r="X52" s="49">
        <v>0.524094</v>
      </c>
      <c r="Y52" s="49">
        <v>0.5</v>
      </c>
      <c r="Z52" s="49">
        <v>0</v>
      </c>
      <c r="AA52" s="71">
        <v>52</v>
      </c>
      <c r="AB52" s="71"/>
      <c r="AC52" s="72"/>
      <c r="AD52" s="78" t="s">
        <v>1324</v>
      </c>
      <c r="AE52" s="78">
        <v>5375</v>
      </c>
      <c r="AF52" s="78">
        <v>4143</v>
      </c>
      <c r="AG52" s="78">
        <v>288420</v>
      </c>
      <c r="AH52" s="78">
        <v>310275</v>
      </c>
      <c r="AI52" s="78"/>
      <c r="AJ52" s="78" t="s">
        <v>1527</v>
      </c>
      <c r="AK52" s="78" t="s">
        <v>1708</v>
      </c>
      <c r="AL52" s="78"/>
      <c r="AM52" s="78"/>
      <c r="AN52" s="80">
        <v>42215.53548611111</v>
      </c>
      <c r="AO52" s="83" t="s">
        <v>2009</v>
      </c>
      <c r="AP52" s="78" t="b">
        <v>1</v>
      </c>
      <c r="AQ52" s="78" t="b">
        <v>0</v>
      </c>
      <c r="AR52" s="78" t="b">
        <v>0</v>
      </c>
      <c r="AS52" s="78"/>
      <c r="AT52" s="78">
        <v>13</v>
      </c>
      <c r="AU52" s="83" t="s">
        <v>2149</v>
      </c>
      <c r="AV52" s="78" t="b">
        <v>0</v>
      </c>
      <c r="AW52" s="78" t="s">
        <v>2263</v>
      </c>
      <c r="AX52" s="83" t="s">
        <v>2313</v>
      </c>
      <c r="AY52" s="78" t="s">
        <v>66</v>
      </c>
      <c r="AZ52" s="78" t="str">
        <f>REPLACE(INDEX(GroupVertices[Group],MATCH(Vertices[[#This Row],[Vertex]],GroupVertices[Vertex],0)),1,1,"")</f>
        <v>6</v>
      </c>
      <c r="BA52" s="48"/>
      <c r="BB52" s="48"/>
      <c r="BC52" s="48"/>
      <c r="BD52" s="48"/>
      <c r="BE52" s="48" t="s">
        <v>623</v>
      </c>
      <c r="BF52" s="48" t="s">
        <v>623</v>
      </c>
      <c r="BG52" s="116" t="s">
        <v>3223</v>
      </c>
      <c r="BH52" s="116" t="s">
        <v>3223</v>
      </c>
      <c r="BI52" s="116" t="s">
        <v>3353</v>
      </c>
      <c r="BJ52" s="116" t="s">
        <v>3353</v>
      </c>
      <c r="BK52" s="116">
        <v>0</v>
      </c>
      <c r="BL52" s="120">
        <v>0</v>
      </c>
      <c r="BM52" s="116">
        <v>1</v>
      </c>
      <c r="BN52" s="120">
        <v>5.555555555555555</v>
      </c>
      <c r="BO52" s="116">
        <v>0</v>
      </c>
      <c r="BP52" s="120">
        <v>0</v>
      </c>
      <c r="BQ52" s="116">
        <v>17</v>
      </c>
      <c r="BR52" s="120">
        <v>94.44444444444444</v>
      </c>
      <c r="BS52" s="116">
        <v>18</v>
      </c>
      <c r="BT52" s="2"/>
      <c r="BU52" s="3"/>
      <c r="BV52" s="3"/>
      <c r="BW52" s="3"/>
      <c r="BX52" s="3"/>
    </row>
    <row r="53" spans="1:76" ht="15">
      <c r="A53" s="64" t="s">
        <v>301</v>
      </c>
      <c r="B53" s="65"/>
      <c r="C53" s="65" t="s">
        <v>64</v>
      </c>
      <c r="D53" s="66">
        <v>163.20545026716533</v>
      </c>
      <c r="E53" s="68"/>
      <c r="F53" s="100" t="s">
        <v>750</v>
      </c>
      <c r="G53" s="65"/>
      <c r="H53" s="69" t="s">
        <v>301</v>
      </c>
      <c r="I53" s="70"/>
      <c r="J53" s="70"/>
      <c r="K53" s="69" t="s">
        <v>2521</v>
      </c>
      <c r="L53" s="73">
        <v>983.9018326281065</v>
      </c>
      <c r="M53" s="74">
        <v>6091.61865234375</v>
      </c>
      <c r="N53" s="74">
        <v>8989.2578125</v>
      </c>
      <c r="O53" s="75"/>
      <c r="P53" s="76"/>
      <c r="Q53" s="76"/>
      <c r="R53" s="86"/>
      <c r="S53" s="48">
        <v>6</v>
      </c>
      <c r="T53" s="48">
        <v>6</v>
      </c>
      <c r="U53" s="49">
        <v>965.630952</v>
      </c>
      <c r="V53" s="49">
        <v>0.003717</v>
      </c>
      <c r="W53" s="49">
        <v>0.022844</v>
      </c>
      <c r="X53" s="49">
        <v>2.733185</v>
      </c>
      <c r="Y53" s="49">
        <v>0.11363636363636363</v>
      </c>
      <c r="Z53" s="49">
        <v>0</v>
      </c>
      <c r="AA53" s="71">
        <v>53</v>
      </c>
      <c r="AB53" s="71"/>
      <c r="AC53" s="72"/>
      <c r="AD53" s="78" t="s">
        <v>1325</v>
      </c>
      <c r="AE53" s="78">
        <v>227</v>
      </c>
      <c r="AF53" s="78">
        <v>3963</v>
      </c>
      <c r="AG53" s="78">
        <v>3591</v>
      </c>
      <c r="AH53" s="78">
        <v>141</v>
      </c>
      <c r="AI53" s="78"/>
      <c r="AJ53" s="78" t="s">
        <v>1528</v>
      </c>
      <c r="AK53" s="78" t="s">
        <v>1709</v>
      </c>
      <c r="AL53" s="83" t="s">
        <v>1855</v>
      </c>
      <c r="AM53" s="78"/>
      <c r="AN53" s="80">
        <v>39665.210486111115</v>
      </c>
      <c r="AO53" s="78"/>
      <c r="AP53" s="78" t="b">
        <v>0</v>
      </c>
      <c r="AQ53" s="78" t="b">
        <v>0</v>
      </c>
      <c r="AR53" s="78" t="b">
        <v>0</v>
      </c>
      <c r="AS53" s="78"/>
      <c r="AT53" s="78">
        <v>541</v>
      </c>
      <c r="AU53" s="83" t="s">
        <v>2149</v>
      </c>
      <c r="AV53" s="78" t="b">
        <v>0</v>
      </c>
      <c r="AW53" s="78" t="s">
        <v>2263</v>
      </c>
      <c r="AX53" s="83" t="s">
        <v>2314</v>
      </c>
      <c r="AY53" s="78" t="s">
        <v>66</v>
      </c>
      <c r="AZ53" s="78" t="str">
        <f>REPLACE(INDEX(GroupVertices[Group],MATCH(Vertices[[#This Row],[Vertex]],GroupVertices[Vertex],0)),1,1,"")</f>
        <v>6</v>
      </c>
      <c r="BA53" s="48"/>
      <c r="BB53" s="48"/>
      <c r="BC53" s="48"/>
      <c r="BD53" s="48"/>
      <c r="BE53" s="48" t="s">
        <v>2858</v>
      </c>
      <c r="BF53" s="48" t="s">
        <v>3192</v>
      </c>
      <c r="BG53" s="116" t="s">
        <v>3224</v>
      </c>
      <c r="BH53" s="116" t="s">
        <v>3306</v>
      </c>
      <c r="BI53" s="116" t="s">
        <v>3354</v>
      </c>
      <c r="BJ53" s="116" t="s">
        <v>3432</v>
      </c>
      <c r="BK53" s="116">
        <v>3</v>
      </c>
      <c r="BL53" s="120">
        <v>3.1914893617021276</v>
      </c>
      <c r="BM53" s="116">
        <v>1</v>
      </c>
      <c r="BN53" s="120">
        <v>1.0638297872340425</v>
      </c>
      <c r="BO53" s="116">
        <v>0</v>
      </c>
      <c r="BP53" s="120">
        <v>0</v>
      </c>
      <c r="BQ53" s="116">
        <v>90</v>
      </c>
      <c r="BR53" s="120">
        <v>95.74468085106383</v>
      </c>
      <c r="BS53" s="116">
        <v>94</v>
      </c>
      <c r="BT53" s="2"/>
      <c r="BU53" s="3"/>
      <c r="BV53" s="3"/>
      <c r="BW53" s="3"/>
      <c r="BX53" s="3"/>
    </row>
    <row r="54" spans="1:76" ht="15">
      <c r="A54" s="64" t="s">
        <v>237</v>
      </c>
      <c r="B54" s="65"/>
      <c r="C54" s="65" t="s">
        <v>64</v>
      </c>
      <c r="D54" s="66">
        <v>162.0237317316605</v>
      </c>
      <c r="E54" s="68"/>
      <c r="F54" s="100" t="s">
        <v>694</v>
      </c>
      <c r="G54" s="65"/>
      <c r="H54" s="69" t="s">
        <v>237</v>
      </c>
      <c r="I54" s="70"/>
      <c r="J54" s="70"/>
      <c r="K54" s="69" t="s">
        <v>2522</v>
      </c>
      <c r="L54" s="73">
        <v>1</v>
      </c>
      <c r="M54" s="74">
        <v>3298.855712890625</v>
      </c>
      <c r="N54" s="74">
        <v>4535.60400390625</v>
      </c>
      <c r="O54" s="75"/>
      <c r="P54" s="76"/>
      <c r="Q54" s="76"/>
      <c r="R54" s="86"/>
      <c r="S54" s="48">
        <v>0</v>
      </c>
      <c r="T54" s="48">
        <v>1</v>
      </c>
      <c r="U54" s="49">
        <v>0</v>
      </c>
      <c r="V54" s="49">
        <v>0.003215</v>
      </c>
      <c r="W54" s="49">
        <v>0.005229</v>
      </c>
      <c r="X54" s="49">
        <v>0.330494</v>
      </c>
      <c r="Y54" s="49">
        <v>0</v>
      </c>
      <c r="Z54" s="49">
        <v>0</v>
      </c>
      <c r="AA54" s="71">
        <v>54</v>
      </c>
      <c r="AB54" s="71"/>
      <c r="AC54" s="72"/>
      <c r="AD54" s="78" t="s">
        <v>1326</v>
      </c>
      <c r="AE54" s="78">
        <v>112</v>
      </c>
      <c r="AF54" s="78">
        <v>79</v>
      </c>
      <c r="AG54" s="78">
        <v>26</v>
      </c>
      <c r="AH54" s="78">
        <v>63</v>
      </c>
      <c r="AI54" s="78"/>
      <c r="AJ54" s="78" t="s">
        <v>1529</v>
      </c>
      <c r="AK54" s="78" t="s">
        <v>1689</v>
      </c>
      <c r="AL54" s="83" t="s">
        <v>1856</v>
      </c>
      <c r="AM54" s="78"/>
      <c r="AN54" s="80">
        <v>43642.60482638889</v>
      </c>
      <c r="AO54" s="83" t="s">
        <v>2010</v>
      </c>
      <c r="AP54" s="78" t="b">
        <v>0</v>
      </c>
      <c r="AQ54" s="78" t="b">
        <v>0</v>
      </c>
      <c r="AR54" s="78" t="b">
        <v>0</v>
      </c>
      <c r="AS54" s="78"/>
      <c r="AT54" s="78">
        <v>2</v>
      </c>
      <c r="AU54" s="83" t="s">
        <v>2149</v>
      </c>
      <c r="AV54" s="78" t="b">
        <v>0</v>
      </c>
      <c r="AW54" s="78" t="s">
        <v>2263</v>
      </c>
      <c r="AX54" s="83" t="s">
        <v>2315</v>
      </c>
      <c r="AY54" s="78" t="s">
        <v>66</v>
      </c>
      <c r="AZ54" s="78" t="str">
        <f>REPLACE(INDEX(GroupVertices[Group],MATCH(Vertices[[#This Row],[Vertex]],GroupVertices[Vertex],0)),1,1,"")</f>
        <v>4</v>
      </c>
      <c r="BA54" s="48" t="s">
        <v>576</v>
      </c>
      <c r="BB54" s="48" t="s">
        <v>576</v>
      </c>
      <c r="BC54" s="48" t="s">
        <v>607</v>
      </c>
      <c r="BD54" s="48" t="s">
        <v>607</v>
      </c>
      <c r="BE54" s="48"/>
      <c r="BF54" s="48"/>
      <c r="BG54" s="116" t="s">
        <v>3225</v>
      </c>
      <c r="BH54" s="116" t="s">
        <v>3225</v>
      </c>
      <c r="BI54" s="116" t="s">
        <v>3355</v>
      </c>
      <c r="BJ54" s="116" t="s">
        <v>3355</v>
      </c>
      <c r="BK54" s="116">
        <v>1</v>
      </c>
      <c r="BL54" s="120">
        <v>2.380952380952381</v>
      </c>
      <c r="BM54" s="116">
        <v>0</v>
      </c>
      <c r="BN54" s="120">
        <v>0</v>
      </c>
      <c r="BO54" s="116">
        <v>0</v>
      </c>
      <c r="BP54" s="120">
        <v>0</v>
      </c>
      <c r="BQ54" s="116">
        <v>41</v>
      </c>
      <c r="BR54" s="120">
        <v>97.61904761904762</v>
      </c>
      <c r="BS54" s="116">
        <v>42</v>
      </c>
      <c r="BT54" s="2"/>
      <c r="BU54" s="3"/>
      <c r="BV54" s="3"/>
      <c r="BW54" s="3"/>
      <c r="BX54" s="3"/>
    </row>
    <row r="55" spans="1:76" ht="15">
      <c r="A55" s="64" t="s">
        <v>238</v>
      </c>
      <c r="B55" s="65"/>
      <c r="C55" s="65" t="s">
        <v>64</v>
      </c>
      <c r="D55" s="66">
        <v>162.34806539768732</v>
      </c>
      <c r="E55" s="68"/>
      <c r="F55" s="100" t="s">
        <v>695</v>
      </c>
      <c r="G55" s="65"/>
      <c r="H55" s="69" t="s">
        <v>238</v>
      </c>
      <c r="I55" s="70"/>
      <c r="J55" s="70"/>
      <c r="K55" s="69" t="s">
        <v>2523</v>
      </c>
      <c r="L55" s="73">
        <v>3.035771182753277</v>
      </c>
      <c r="M55" s="74">
        <v>7007.0966796875</v>
      </c>
      <c r="N55" s="74">
        <v>5643.552734375</v>
      </c>
      <c r="O55" s="75"/>
      <c r="P55" s="76"/>
      <c r="Q55" s="76"/>
      <c r="R55" s="86"/>
      <c r="S55" s="48">
        <v>0</v>
      </c>
      <c r="T55" s="48">
        <v>2</v>
      </c>
      <c r="U55" s="49">
        <v>2</v>
      </c>
      <c r="V55" s="49">
        <v>0.5</v>
      </c>
      <c r="W55" s="49">
        <v>0</v>
      </c>
      <c r="X55" s="49">
        <v>1.459455</v>
      </c>
      <c r="Y55" s="49">
        <v>0</v>
      </c>
      <c r="Z55" s="49">
        <v>0</v>
      </c>
      <c r="AA55" s="71">
        <v>55</v>
      </c>
      <c r="AB55" s="71"/>
      <c r="AC55" s="72"/>
      <c r="AD55" s="78" t="s">
        <v>1327</v>
      </c>
      <c r="AE55" s="78">
        <v>728</v>
      </c>
      <c r="AF55" s="78">
        <v>1145</v>
      </c>
      <c r="AG55" s="78">
        <v>16064</v>
      </c>
      <c r="AH55" s="78">
        <v>3393</v>
      </c>
      <c r="AI55" s="78"/>
      <c r="AJ55" s="78" t="s">
        <v>1530</v>
      </c>
      <c r="AK55" s="78" t="s">
        <v>1710</v>
      </c>
      <c r="AL55" s="78"/>
      <c r="AM55" s="78"/>
      <c r="AN55" s="80">
        <v>40472.04063657407</v>
      </c>
      <c r="AO55" s="83" t="s">
        <v>2011</v>
      </c>
      <c r="AP55" s="78" t="b">
        <v>0</v>
      </c>
      <c r="AQ55" s="78" t="b">
        <v>0</v>
      </c>
      <c r="AR55" s="78" t="b">
        <v>1</v>
      </c>
      <c r="AS55" s="78"/>
      <c r="AT55" s="78">
        <v>12</v>
      </c>
      <c r="AU55" s="83" t="s">
        <v>2149</v>
      </c>
      <c r="AV55" s="78" t="b">
        <v>0</v>
      </c>
      <c r="AW55" s="78" t="s">
        <v>2263</v>
      </c>
      <c r="AX55" s="83" t="s">
        <v>2316</v>
      </c>
      <c r="AY55" s="78" t="s">
        <v>66</v>
      </c>
      <c r="AZ55" s="78" t="str">
        <f>REPLACE(INDEX(GroupVertices[Group],MATCH(Vertices[[#This Row],[Vertex]],GroupVertices[Vertex],0)),1,1,"")</f>
        <v>20</v>
      </c>
      <c r="BA55" s="48"/>
      <c r="BB55" s="48"/>
      <c r="BC55" s="48"/>
      <c r="BD55" s="48"/>
      <c r="BE55" s="48"/>
      <c r="BF55" s="48"/>
      <c r="BG55" s="116" t="s">
        <v>3226</v>
      </c>
      <c r="BH55" s="116" t="s">
        <v>3226</v>
      </c>
      <c r="BI55" s="116" t="s">
        <v>3356</v>
      </c>
      <c r="BJ55" s="116" t="s">
        <v>3356</v>
      </c>
      <c r="BK55" s="116">
        <v>0</v>
      </c>
      <c r="BL55" s="120">
        <v>0</v>
      </c>
      <c r="BM55" s="116">
        <v>0</v>
      </c>
      <c r="BN55" s="120">
        <v>0</v>
      </c>
      <c r="BO55" s="116">
        <v>0</v>
      </c>
      <c r="BP55" s="120">
        <v>0</v>
      </c>
      <c r="BQ55" s="116">
        <v>35</v>
      </c>
      <c r="BR55" s="120">
        <v>100</v>
      </c>
      <c r="BS55" s="116">
        <v>35</v>
      </c>
      <c r="BT55" s="2"/>
      <c r="BU55" s="3"/>
      <c r="BV55" s="3"/>
      <c r="BW55" s="3"/>
      <c r="BX55" s="3"/>
    </row>
    <row r="56" spans="1:76" ht="15">
      <c r="A56" s="64" t="s">
        <v>352</v>
      </c>
      <c r="B56" s="65"/>
      <c r="C56" s="65" t="s">
        <v>64</v>
      </c>
      <c r="D56" s="66">
        <v>162.21054305524441</v>
      </c>
      <c r="E56" s="68"/>
      <c r="F56" s="100" t="s">
        <v>2187</v>
      </c>
      <c r="G56" s="65"/>
      <c r="H56" s="69" t="s">
        <v>352</v>
      </c>
      <c r="I56" s="70"/>
      <c r="J56" s="70"/>
      <c r="K56" s="69" t="s">
        <v>2524</v>
      </c>
      <c r="L56" s="73">
        <v>1</v>
      </c>
      <c r="M56" s="74">
        <v>7007.0966796875</v>
      </c>
      <c r="N56" s="74">
        <v>6343.4833984375</v>
      </c>
      <c r="O56" s="75"/>
      <c r="P56" s="76"/>
      <c r="Q56" s="76"/>
      <c r="R56" s="86"/>
      <c r="S56" s="48">
        <v>1</v>
      </c>
      <c r="T56" s="48">
        <v>0</v>
      </c>
      <c r="U56" s="49">
        <v>0</v>
      </c>
      <c r="V56" s="49">
        <v>0.333333</v>
      </c>
      <c r="W56" s="49">
        <v>0</v>
      </c>
      <c r="X56" s="49">
        <v>0.770268</v>
      </c>
      <c r="Y56" s="49">
        <v>0</v>
      </c>
      <c r="Z56" s="49">
        <v>0</v>
      </c>
      <c r="AA56" s="71">
        <v>56</v>
      </c>
      <c r="AB56" s="71"/>
      <c r="AC56" s="72"/>
      <c r="AD56" s="78" t="s">
        <v>1328</v>
      </c>
      <c r="AE56" s="78">
        <v>479</v>
      </c>
      <c r="AF56" s="78">
        <v>693</v>
      </c>
      <c r="AG56" s="78">
        <v>734</v>
      </c>
      <c r="AH56" s="78">
        <v>3052</v>
      </c>
      <c r="AI56" s="78"/>
      <c r="AJ56" s="78" t="s">
        <v>1531</v>
      </c>
      <c r="AK56" s="78" t="s">
        <v>1711</v>
      </c>
      <c r="AL56" s="83" t="s">
        <v>1857</v>
      </c>
      <c r="AM56" s="78"/>
      <c r="AN56" s="80">
        <v>42949.78662037037</v>
      </c>
      <c r="AO56" s="83" t="s">
        <v>2012</v>
      </c>
      <c r="AP56" s="78" t="b">
        <v>0</v>
      </c>
      <c r="AQ56" s="78" t="b">
        <v>0</v>
      </c>
      <c r="AR56" s="78" t="b">
        <v>0</v>
      </c>
      <c r="AS56" s="78" t="s">
        <v>1222</v>
      </c>
      <c r="AT56" s="78">
        <v>9</v>
      </c>
      <c r="AU56" s="83" t="s">
        <v>2149</v>
      </c>
      <c r="AV56" s="78" t="b">
        <v>0</v>
      </c>
      <c r="AW56" s="78" t="s">
        <v>2263</v>
      </c>
      <c r="AX56" s="83" t="s">
        <v>2317</v>
      </c>
      <c r="AY56" s="78" t="s">
        <v>65</v>
      </c>
      <c r="AZ56" s="78" t="str">
        <f>REPLACE(INDEX(GroupVertices[Group],MATCH(Vertices[[#This Row],[Vertex]],GroupVertices[Vertex],0)),1,1,"")</f>
        <v>20</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353</v>
      </c>
      <c r="B57" s="65"/>
      <c r="C57" s="65" t="s">
        <v>64</v>
      </c>
      <c r="D57" s="66">
        <v>162.14999671421316</v>
      </c>
      <c r="E57" s="68"/>
      <c r="F57" s="100" t="s">
        <v>2188</v>
      </c>
      <c r="G57" s="65"/>
      <c r="H57" s="69" t="s">
        <v>353</v>
      </c>
      <c r="I57" s="70"/>
      <c r="J57" s="70"/>
      <c r="K57" s="69" t="s">
        <v>2525</v>
      </c>
      <c r="L57" s="73">
        <v>1</v>
      </c>
      <c r="M57" s="74">
        <v>7299.46435546875</v>
      </c>
      <c r="N57" s="74">
        <v>6343.4833984375</v>
      </c>
      <c r="O57" s="75"/>
      <c r="P57" s="76"/>
      <c r="Q57" s="76"/>
      <c r="R57" s="86"/>
      <c r="S57" s="48">
        <v>1</v>
      </c>
      <c r="T57" s="48">
        <v>0</v>
      </c>
      <c r="U57" s="49">
        <v>0</v>
      </c>
      <c r="V57" s="49">
        <v>0.333333</v>
      </c>
      <c r="W57" s="49">
        <v>0</v>
      </c>
      <c r="X57" s="49">
        <v>0.770268</v>
      </c>
      <c r="Y57" s="49">
        <v>0</v>
      </c>
      <c r="Z57" s="49">
        <v>0</v>
      </c>
      <c r="AA57" s="71">
        <v>57</v>
      </c>
      <c r="AB57" s="71"/>
      <c r="AC57" s="72"/>
      <c r="AD57" s="78" t="s">
        <v>1329</v>
      </c>
      <c r="AE57" s="78">
        <v>735</v>
      </c>
      <c r="AF57" s="78">
        <v>494</v>
      </c>
      <c r="AG57" s="78">
        <v>10047</v>
      </c>
      <c r="AH57" s="78">
        <v>13393</v>
      </c>
      <c r="AI57" s="78"/>
      <c r="AJ57" s="78"/>
      <c r="AK57" s="78" t="s">
        <v>1711</v>
      </c>
      <c r="AL57" s="78"/>
      <c r="AM57" s="78"/>
      <c r="AN57" s="80">
        <v>40547.02777777778</v>
      </c>
      <c r="AO57" s="83" t="s">
        <v>2013</v>
      </c>
      <c r="AP57" s="78" t="b">
        <v>0</v>
      </c>
      <c r="AQ57" s="78" t="b">
        <v>0</v>
      </c>
      <c r="AR57" s="78" t="b">
        <v>0</v>
      </c>
      <c r="AS57" s="78" t="s">
        <v>2145</v>
      </c>
      <c r="AT57" s="78">
        <v>7</v>
      </c>
      <c r="AU57" s="83" t="s">
        <v>2157</v>
      </c>
      <c r="AV57" s="78" t="b">
        <v>0</v>
      </c>
      <c r="AW57" s="78" t="s">
        <v>2263</v>
      </c>
      <c r="AX57" s="83" t="s">
        <v>2318</v>
      </c>
      <c r="AY57" s="78" t="s">
        <v>65</v>
      </c>
      <c r="AZ57" s="78" t="str">
        <f>REPLACE(INDEX(GroupVertices[Group],MATCH(Vertices[[#This Row],[Vertex]],GroupVertices[Vertex],0)),1,1,"")</f>
        <v>20</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239</v>
      </c>
      <c r="B58" s="65"/>
      <c r="C58" s="65" t="s">
        <v>64</v>
      </c>
      <c r="D58" s="66">
        <v>162.03955288610084</v>
      </c>
      <c r="E58" s="68"/>
      <c r="F58" s="100" t="s">
        <v>696</v>
      </c>
      <c r="G58" s="65"/>
      <c r="H58" s="69" t="s">
        <v>239</v>
      </c>
      <c r="I58" s="70"/>
      <c r="J58" s="70"/>
      <c r="K58" s="69" t="s">
        <v>2526</v>
      </c>
      <c r="L58" s="73">
        <v>1</v>
      </c>
      <c r="M58" s="74">
        <v>2603.703125</v>
      </c>
      <c r="N58" s="74">
        <v>686.696044921875</v>
      </c>
      <c r="O58" s="75"/>
      <c r="P58" s="76"/>
      <c r="Q58" s="76"/>
      <c r="R58" s="86"/>
      <c r="S58" s="48">
        <v>1</v>
      </c>
      <c r="T58" s="48">
        <v>1</v>
      </c>
      <c r="U58" s="49">
        <v>0</v>
      </c>
      <c r="V58" s="49">
        <v>0</v>
      </c>
      <c r="W58" s="49">
        <v>0</v>
      </c>
      <c r="X58" s="49">
        <v>0.999997</v>
      </c>
      <c r="Y58" s="49">
        <v>0</v>
      </c>
      <c r="Z58" s="49" t="s">
        <v>2765</v>
      </c>
      <c r="AA58" s="71">
        <v>58</v>
      </c>
      <c r="AB58" s="71"/>
      <c r="AC58" s="72"/>
      <c r="AD58" s="78" t="s">
        <v>1330</v>
      </c>
      <c r="AE58" s="78">
        <v>218</v>
      </c>
      <c r="AF58" s="78">
        <v>131</v>
      </c>
      <c r="AG58" s="78">
        <v>1859</v>
      </c>
      <c r="AH58" s="78">
        <v>1252</v>
      </c>
      <c r="AI58" s="78"/>
      <c r="AJ58" s="78"/>
      <c r="AK58" s="78"/>
      <c r="AL58" s="78"/>
      <c r="AM58" s="78"/>
      <c r="AN58" s="80">
        <v>42032.74738425926</v>
      </c>
      <c r="AO58" s="83" t="s">
        <v>2014</v>
      </c>
      <c r="AP58" s="78" t="b">
        <v>0</v>
      </c>
      <c r="AQ58" s="78" t="b">
        <v>0</v>
      </c>
      <c r="AR58" s="78" t="b">
        <v>1</v>
      </c>
      <c r="AS58" s="78"/>
      <c r="AT58" s="78">
        <v>2</v>
      </c>
      <c r="AU58" s="83" t="s">
        <v>2158</v>
      </c>
      <c r="AV58" s="78" t="b">
        <v>0</v>
      </c>
      <c r="AW58" s="78" t="s">
        <v>2263</v>
      </c>
      <c r="AX58" s="83" t="s">
        <v>2319</v>
      </c>
      <c r="AY58" s="78" t="s">
        <v>66</v>
      </c>
      <c r="AZ58" s="78" t="str">
        <f>REPLACE(INDEX(GroupVertices[Group],MATCH(Vertices[[#This Row],[Vertex]],GroupVertices[Vertex],0)),1,1,"")</f>
        <v>5</v>
      </c>
      <c r="BA58" s="48"/>
      <c r="BB58" s="48"/>
      <c r="BC58" s="48"/>
      <c r="BD58" s="48"/>
      <c r="BE58" s="48"/>
      <c r="BF58" s="48"/>
      <c r="BG58" s="116" t="s">
        <v>3227</v>
      </c>
      <c r="BH58" s="116" t="s">
        <v>3227</v>
      </c>
      <c r="BI58" s="116" t="s">
        <v>3357</v>
      </c>
      <c r="BJ58" s="116" t="s">
        <v>3357</v>
      </c>
      <c r="BK58" s="116">
        <v>0</v>
      </c>
      <c r="BL58" s="120">
        <v>0</v>
      </c>
      <c r="BM58" s="116">
        <v>0</v>
      </c>
      <c r="BN58" s="120">
        <v>0</v>
      </c>
      <c r="BO58" s="116">
        <v>0</v>
      </c>
      <c r="BP58" s="120">
        <v>0</v>
      </c>
      <c r="BQ58" s="116">
        <v>16</v>
      </c>
      <c r="BR58" s="120">
        <v>100</v>
      </c>
      <c r="BS58" s="116">
        <v>16</v>
      </c>
      <c r="BT58" s="2"/>
      <c r="BU58" s="3"/>
      <c r="BV58" s="3"/>
      <c r="BW58" s="3"/>
      <c r="BX58" s="3"/>
    </row>
    <row r="59" spans="1:76" ht="15">
      <c r="A59" s="64" t="s">
        <v>240</v>
      </c>
      <c r="B59" s="65"/>
      <c r="C59" s="65" t="s">
        <v>64</v>
      </c>
      <c r="D59" s="66">
        <v>162.5659105242119</v>
      </c>
      <c r="E59" s="68"/>
      <c r="F59" s="100" t="s">
        <v>697</v>
      </c>
      <c r="G59" s="65"/>
      <c r="H59" s="69" t="s">
        <v>240</v>
      </c>
      <c r="I59" s="70"/>
      <c r="J59" s="70"/>
      <c r="K59" s="69" t="s">
        <v>2527</v>
      </c>
      <c r="L59" s="73">
        <v>1</v>
      </c>
      <c r="M59" s="74">
        <v>8910.7392578125</v>
      </c>
      <c r="N59" s="74">
        <v>4173.11181640625</v>
      </c>
      <c r="O59" s="75"/>
      <c r="P59" s="76"/>
      <c r="Q59" s="76"/>
      <c r="R59" s="86"/>
      <c r="S59" s="48">
        <v>0</v>
      </c>
      <c r="T59" s="48">
        <v>1</v>
      </c>
      <c r="U59" s="49">
        <v>0</v>
      </c>
      <c r="V59" s="49">
        <v>1</v>
      </c>
      <c r="W59" s="49">
        <v>0</v>
      </c>
      <c r="X59" s="49">
        <v>0.999997</v>
      </c>
      <c r="Y59" s="49">
        <v>0</v>
      </c>
      <c r="Z59" s="49">
        <v>0</v>
      </c>
      <c r="AA59" s="71">
        <v>59</v>
      </c>
      <c r="AB59" s="71"/>
      <c r="AC59" s="72"/>
      <c r="AD59" s="78" t="s">
        <v>1331</v>
      </c>
      <c r="AE59" s="78">
        <v>2596</v>
      </c>
      <c r="AF59" s="78">
        <v>1861</v>
      </c>
      <c r="AG59" s="78">
        <v>11398</v>
      </c>
      <c r="AH59" s="78">
        <v>787</v>
      </c>
      <c r="AI59" s="78"/>
      <c r="AJ59" s="78" t="s">
        <v>1532</v>
      </c>
      <c r="AK59" s="78" t="s">
        <v>1712</v>
      </c>
      <c r="AL59" s="83" t="s">
        <v>1858</v>
      </c>
      <c r="AM59" s="78"/>
      <c r="AN59" s="80">
        <v>40517.908634259256</v>
      </c>
      <c r="AO59" s="83" t="s">
        <v>2015</v>
      </c>
      <c r="AP59" s="78" t="b">
        <v>0</v>
      </c>
      <c r="AQ59" s="78" t="b">
        <v>0</v>
      </c>
      <c r="AR59" s="78" t="b">
        <v>0</v>
      </c>
      <c r="AS59" s="78"/>
      <c r="AT59" s="78">
        <v>121</v>
      </c>
      <c r="AU59" s="83" t="s">
        <v>2149</v>
      </c>
      <c r="AV59" s="78" t="b">
        <v>0</v>
      </c>
      <c r="AW59" s="78" t="s">
        <v>2263</v>
      </c>
      <c r="AX59" s="83" t="s">
        <v>2320</v>
      </c>
      <c r="AY59" s="78" t="s">
        <v>66</v>
      </c>
      <c r="AZ59" s="78" t="str">
        <f>REPLACE(INDEX(GroupVertices[Group],MATCH(Vertices[[#This Row],[Vertex]],GroupVertices[Vertex],0)),1,1,"")</f>
        <v>30</v>
      </c>
      <c r="BA59" s="48" t="s">
        <v>577</v>
      </c>
      <c r="BB59" s="48" t="s">
        <v>577</v>
      </c>
      <c r="BC59" s="48" t="s">
        <v>608</v>
      </c>
      <c r="BD59" s="48" t="s">
        <v>608</v>
      </c>
      <c r="BE59" s="48"/>
      <c r="BF59" s="48"/>
      <c r="BG59" s="116" t="s">
        <v>3228</v>
      </c>
      <c r="BH59" s="116" t="s">
        <v>3228</v>
      </c>
      <c r="BI59" s="116" t="s">
        <v>3358</v>
      </c>
      <c r="BJ59" s="116" t="s">
        <v>3358</v>
      </c>
      <c r="BK59" s="116">
        <v>0</v>
      </c>
      <c r="BL59" s="120">
        <v>0</v>
      </c>
      <c r="BM59" s="116">
        <v>0</v>
      </c>
      <c r="BN59" s="120">
        <v>0</v>
      </c>
      <c r="BO59" s="116">
        <v>0</v>
      </c>
      <c r="BP59" s="120">
        <v>0</v>
      </c>
      <c r="BQ59" s="116">
        <v>17</v>
      </c>
      <c r="BR59" s="120">
        <v>100</v>
      </c>
      <c r="BS59" s="116">
        <v>17</v>
      </c>
      <c r="BT59" s="2"/>
      <c r="BU59" s="3"/>
      <c r="BV59" s="3"/>
      <c r="BW59" s="3"/>
      <c r="BX59" s="3"/>
    </row>
    <row r="60" spans="1:76" ht="15">
      <c r="A60" s="64" t="s">
        <v>354</v>
      </c>
      <c r="B60" s="65"/>
      <c r="C60" s="65" t="s">
        <v>64</v>
      </c>
      <c r="D60" s="66">
        <v>170.35265678558554</v>
      </c>
      <c r="E60" s="68"/>
      <c r="F60" s="100" t="s">
        <v>2189</v>
      </c>
      <c r="G60" s="65"/>
      <c r="H60" s="69" t="s">
        <v>354</v>
      </c>
      <c r="I60" s="70"/>
      <c r="J60" s="70"/>
      <c r="K60" s="69" t="s">
        <v>2528</v>
      </c>
      <c r="L60" s="73">
        <v>1</v>
      </c>
      <c r="M60" s="74">
        <v>8910.7392578125</v>
      </c>
      <c r="N60" s="74">
        <v>4684.82568359375</v>
      </c>
      <c r="O60" s="75"/>
      <c r="P60" s="76"/>
      <c r="Q60" s="76"/>
      <c r="R60" s="86"/>
      <c r="S60" s="48">
        <v>1</v>
      </c>
      <c r="T60" s="48">
        <v>0</v>
      </c>
      <c r="U60" s="49">
        <v>0</v>
      </c>
      <c r="V60" s="49">
        <v>1</v>
      </c>
      <c r="W60" s="49">
        <v>0</v>
      </c>
      <c r="X60" s="49">
        <v>0.999997</v>
      </c>
      <c r="Y60" s="49">
        <v>0</v>
      </c>
      <c r="Z60" s="49">
        <v>0</v>
      </c>
      <c r="AA60" s="71">
        <v>60</v>
      </c>
      <c r="AB60" s="71"/>
      <c r="AC60" s="72"/>
      <c r="AD60" s="78" t="s">
        <v>1332</v>
      </c>
      <c r="AE60" s="78">
        <v>423</v>
      </c>
      <c r="AF60" s="78">
        <v>27454</v>
      </c>
      <c r="AG60" s="78">
        <v>17308</v>
      </c>
      <c r="AH60" s="78">
        <v>20512</v>
      </c>
      <c r="AI60" s="78"/>
      <c r="AJ60" s="78" t="s">
        <v>1533</v>
      </c>
      <c r="AK60" s="78" t="s">
        <v>1713</v>
      </c>
      <c r="AL60" s="78"/>
      <c r="AM60" s="78"/>
      <c r="AN60" s="80">
        <v>40373.299942129626</v>
      </c>
      <c r="AO60" s="83" t="s">
        <v>2016</v>
      </c>
      <c r="AP60" s="78" t="b">
        <v>0</v>
      </c>
      <c r="AQ60" s="78" t="b">
        <v>0</v>
      </c>
      <c r="AR60" s="78" t="b">
        <v>0</v>
      </c>
      <c r="AS60" s="78"/>
      <c r="AT60" s="78">
        <v>116</v>
      </c>
      <c r="AU60" s="83" t="s">
        <v>2149</v>
      </c>
      <c r="AV60" s="78" t="b">
        <v>1</v>
      </c>
      <c r="AW60" s="78" t="s">
        <v>2263</v>
      </c>
      <c r="AX60" s="83" t="s">
        <v>2321</v>
      </c>
      <c r="AY60" s="78" t="s">
        <v>65</v>
      </c>
      <c r="AZ60" s="78" t="str">
        <f>REPLACE(INDEX(GroupVertices[Group],MATCH(Vertices[[#This Row],[Vertex]],GroupVertices[Vertex],0)),1,1,"")</f>
        <v>30</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241</v>
      </c>
      <c r="B61" s="65"/>
      <c r="C61" s="65" t="s">
        <v>64</v>
      </c>
      <c r="D61" s="66">
        <v>162.0334678267007</v>
      </c>
      <c r="E61" s="68"/>
      <c r="F61" s="100" t="s">
        <v>698</v>
      </c>
      <c r="G61" s="65"/>
      <c r="H61" s="69" t="s">
        <v>241</v>
      </c>
      <c r="I61" s="70"/>
      <c r="J61" s="70"/>
      <c r="K61" s="69" t="s">
        <v>2529</v>
      </c>
      <c r="L61" s="73">
        <v>1</v>
      </c>
      <c r="M61" s="74">
        <v>2325.953125</v>
      </c>
      <c r="N61" s="74">
        <v>5277.486328125</v>
      </c>
      <c r="O61" s="75"/>
      <c r="P61" s="76"/>
      <c r="Q61" s="76"/>
      <c r="R61" s="86"/>
      <c r="S61" s="48">
        <v>0</v>
      </c>
      <c r="T61" s="48">
        <v>1</v>
      </c>
      <c r="U61" s="49">
        <v>0</v>
      </c>
      <c r="V61" s="49">
        <v>0.002564</v>
      </c>
      <c r="W61" s="49">
        <v>0.002248</v>
      </c>
      <c r="X61" s="49">
        <v>0.324952</v>
      </c>
      <c r="Y61" s="49">
        <v>0</v>
      </c>
      <c r="Z61" s="49">
        <v>0</v>
      </c>
      <c r="AA61" s="71">
        <v>61</v>
      </c>
      <c r="AB61" s="71"/>
      <c r="AC61" s="72"/>
      <c r="AD61" s="78" t="s">
        <v>1333</v>
      </c>
      <c r="AE61" s="78">
        <v>413</v>
      </c>
      <c r="AF61" s="78">
        <v>111</v>
      </c>
      <c r="AG61" s="78">
        <v>1111</v>
      </c>
      <c r="AH61" s="78">
        <v>158</v>
      </c>
      <c r="AI61" s="78"/>
      <c r="AJ61" s="78" t="s">
        <v>1534</v>
      </c>
      <c r="AK61" s="78" t="s">
        <v>1714</v>
      </c>
      <c r="AL61" s="83" t="s">
        <v>1859</v>
      </c>
      <c r="AM61" s="78"/>
      <c r="AN61" s="80">
        <v>41167.774201388886</v>
      </c>
      <c r="AO61" s="78"/>
      <c r="AP61" s="78" t="b">
        <v>1</v>
      </c>
      <c r="AQ61" s="78" t="b">
        <v>0</v>
      </c>
      <c r="AR61" s="78" t="b">
        <v>0</v>
      </c>
      <c r="AS61" s="78"/>
      <c r="AT61" s="78">
        <v>42</v>
      </c>
      <c r="AU61" s="83" t="s">
        <v>2149</v>
      </c>
      <c r="AV61" s="78" t="b">
        <v>0</v>
      </c>
      <c r="AW61" s="78" t="s">
        <v>2263</v>
      </c>
      <c r="AX61" s="83" t="s">
        <v>2322</v>
      </c>
      <c r="AY61" s="78" t="s">
        <v>66</v>
      </c>
      <c r="AZ61" s="78" t="str">
        <f>REPLACE(INDEX(GroupVertices[Group],MATCH(Vertices[[#This Row],[Vertex]],GroupVertices[Vertex],0)),1,1,"")</f>
        <v>4</v>
      </c>
      <c r="BA61" s="48"/>
      <c r="BB61" s="48"/>
      <c r="BC61" s="48"/>
      <c r="BD61" s="48"/>
      <c r="BE61" s="48"/>
      <c r="BF61" s="48"/>
      <c r="BG61" s="116" t="s">
        <v>3229</v>
      </c>
      <c r="BH61" s="116" t="s">
        <v>3229</v>
      </c>
      <c r="BI61" s="116" t="s">
        <v>3359</v>
      </c>
      <c r="BJ61" s="116" t="s">
        <v>3359</v>
      </c>
      <c r="BK61" s="116">
        <v>0</v>
      </c>
      <c r="BL61" s="120">
        <v>0</v>
      </c>
      <c r="BM61" s="116">
        <v>0</v>
      </c>
      <c r="BN61" s="120">
        <v>0</v>
      </c>
      <c r="BO61" s="116">
        <v>0</v>
      </c>
      <c r="BP61" s="120">
        <v>0</v>
      </c>
      <c r="BQ61" s="116">
        <v>27</v>
      </c>
      <c r="BR61" s="120">
        <v>100</v>
      </c>
      <c r="BS61" s="116">
        <v>27</v>
      </c>
      <c r="BT61" s="2"/>
      <c r="BU61" s="3"/>
      <c r="BV61" s="3"/>
      <c r="BW61" s="3"/>
      <c r="BX61" s="3"/>
    </row>
    <row r="62" spans="1:76" ht="15">
      <c r="A62" s="64" t="s">
        <v>271</v>
      </c>
      <c r="B62" s="65"/>
      <c r="C62" s="65" t="s">
        <v>64</v>
      </c>
      <c r="D62" s="66">
        <v>162.39857139070838</v>
      </c>
      <c r="E62" s="68"/>
      <c r="F62" s="100" t="s">
        <v>722</v>
      </c>
      <c r="G62" s="65"/>
      <c r="H62" s="69" t="s">
        <v>271</v>
      </c>
      <c r="I62" s="70"/>
      <c r="J62" s="70"/>
      <c r="K62" s="69" t="s">
        <v>2530</v>
      </c>
      <c r="L62" s="73">
        <v>467.2330002932729</v>
      </c>
      <c r="M62" s="74">
        <v>2846.080810546875</v>
      </c>
      <c r="N62" s="74">
        <v>5302.1884765625</v>
      </c>
      <c r="O62" s="75"/>
      <c r="P62" s="76"/>
      <c r="Q62" s="76"/>
      <c r="R62" s="86"/>
      <c r="S62" s="48">
        <v>9</v>
      </c>
      <c r="T62" s="48">
        <v>3</v>
      </c>
      <c r="U62" s="49">
        <v>458.040672</v>
      </c>
      <c r="V62" s="49">
        <v>0.003663</v>
      </c>
      <c r="W62" s="49">
        <v>0.024009</v>
      </c>
      <c r="X62" s="49">
        <v>2.058258</v>
      </c>
      <c r="Y62" s="49">
        <v>0.2</v>
      </c>
      <c r="Z62" s="49">
        <v>0.2</v>
      </c>
      <c r="AA62" s="71">
        <v>62</v>
      </c>
      <c r="AB62" s="71"/>
      <c r="AC62" s="72"/>
      <c r="AD62" s="78" t="s">
        <v>1334</v>
      </c>
      <c r="AE62" s="78">
        <v>316</v>
      </c>
      <c r="AF62" s="78">
        <v>1311</v>
      </c>
      <c r="AG62" s="78">
        <v>718</v>
      </c>
      <c r="AH62" s="78">
        <v>751</v>
      </c>
      <c r="AI62" s="78"/>
      <c r="AJ62" s="78" t="s">
        <v>1535</v>
      </c>
      <c r="AK62" s="78" t="s">
        <v>1715</v>
      </c>
      <c r="AL62" s="78"/>
      <c r="AM62" s="78"/>
      <c r="AN62" s="80">
        <v>41451.93685185185</v>
      </c>
      <c r="AO62" s="83" t="s">
        <v>2017</v>
      </c>
      <c r="AP62" s="78" t="b">
        <v>0</v>
      </c>
      <c r="AQ62" s="78" t="b">
        <v>0</v>
      </c>
      <c r="AR62" s="78" t="b">
        <v>0</v>
      </c>
      <c r="AS62" s="78"/>
      <c r="AT62" s="78">
        <v>57</v>
      </c>
      <c r="AU62" s="83" t="s">
        <v>2149</v>
      </c>
      <c r="AV62" s="78" t="b">
        <v>0</v>
      </c>
      <c r="AW62" s="78" t="s">
        <v>2263</v>
      </c>
      <c r="AX62" s="83" t="s">
        <v>2323</v>
      </c>
      <c r="AY62" s="78" t="s">
        <v>66</v>
      </c>
      <c r="AZ62" s="78" t="str">
        <f>REPLACE(INDEX(GroupVertices[Group],MATCH(Vertices[[#This Row],[Vertex]],GroupVertices[Vertex],0)),1,1,"")</f>
        <v>4</v>
      </c>
      <c r="BA62" s="48" t="s">
        <v>3175</v>
      </c>
      <c r="BB62" s="48" t="s">
        <v>3175</v>
      </c>
      <c r="BC62" s="48" t="s">
        <v>3183</v>
      </c>
      <c r="BD62" s="48" t="s">
        <v>3183</v>
      </c>
      <c r="BE62" s="48" t="s">
        <v>647</v>
      </c>
      <c r="BF62" s="48" t="s">
        <v>647</v>
      </c>
      <c r="BG62" s="116" t="s">
        <v>3230</v>
      </c>
      <c r="BH62" s="116" t="s">
        <v>3307</v>
      </c>
      <c r="BI62" s="116" t="s">
        <v>3360</v>
      </c>
      <c r="BJ62" s="116" t="s">
        <v>3433</v>
      </c>
      <c r="BK62" s="116">
        <v>1</v>
      </c>
      <c r="BL62" s="120">
        <v>0.847457627118644</v>
      </c>
      <c r="BM62" s="116">
        <v>0</v>
      </c>
      <c r="BN62" s="120">
        <v>0</v>
      </c>
      <c r="BO62" s="116">
        <v>0</v>
      </c>
      <c r="BP62" s="120">
        <v>0</v>
      </c>
      <c r="BQ62" s="116">
        <v>117</v>
      </c>
      <c r="BR62" s="120">
        <v>99.15254237288136</v>
      </c>
      <c r="BS62" s="116">
        <v>118</v>
      </c>
      <c r="BT62" s="2"/>
      <c r="BU62" s="3"/>
      <c r="BV62" s="3"/>
      <c r="BW62" s="3"/>
      <c r="BX62" s="3"/>
    </row>
    <row r="63" spans="1:76" ht="15">
      <c r="A63" s="64" t="s">
        <v>242</v>
      </c>
      <c r="B63" s="65"/>
      <c r="C63" s="65" t="s">
        <v>64</v>
      </c>
      <c r="D63" s="66">
        <v>162.00365103564008</v>
      </c>
      <c r="E63" s="68"/>
      <c r="F63" s="100" t="s">
        <v>699</v>
      </c>
      <c r="G63" s="65"/>
      <c r="H63" s="69" t="s">
        <v>242</v>
      </c>
      <c r="I63" s="70"/>
      <c r="J63" s="70"/>
      <c r="K63" s="69" t="s">
        <v>2531</v>
      </c>
      <c r="L63" s="73">
        <v>1</v>
      </c>
      <c r="M63" s="74">
        <v>3159.203369140625</v>
      </c>
      <c r="N63" s="74">
        <v>686.696044921875</v>
      </c>
      <c r="O63" s="75"/>
      <c r="P63" s="76"/>
      <c r="Q63" s="76"/>
      <c r="R63" s="86"/>
      <c r="S63" s="48">
        <v>1</v>
      </c>
      <c r="T63" s="48">
        <v>1</v>
      </c>
      <c r="U63" s="49">
        <v>0</v>
      </c>
      <c r="V63" s="49">
        <v>0</v>
      </c>
      <c r="W63" s="49">
        <v>0</v>
      </c>
      <c r="X63" s="49">
        <v>0.999997</v>
      </c>
      <c r="Y63" s="49">
        <v>0</v>
      </c>
      <c r="Z63" s="49" t="s">
        <v>2765</v>
      </c>
      <c r="AA63" s="71">
        <v>63</v>
      </c>
      <c r="AB63" s="71"/>
      <c r="AC63" s="72"/>
      <c r="AD63" s="78" t="s">
        <v>1335</v>
      </c>
      <c r="AE63" s="78">
        <v>2</v>
      </c>
      <c r="AF63" s="78">
        <v>13</v>
      </c>
      <c r="AG63" s="78">
        <v>18</v>
      </c>
      <c r="AH63" s="78">
        <v>1</v>
      </c>
      <c r="AI63" s="78"/>
      <c r="AJ63" s="78" t="s">
        <v>1536</v>
      </c>
      <c r="AK63" s="78"/>
      <c r="AL63" s="78"/>
      <c r="AM63" s="78"/>
      <c r="AN63" s="80">
        <v>43711.64199074074</v>
      </c>
      <c r="AO63" s="83" t="s">
        <v>2018</v>
      </c>
      <c r="AP63" s="78" t="b">
        <v>1</v>
      </c>
      <c r="AQ63" s="78" t="b">
        <v>0</v>
      </c>
      <c r="AR63" s="78" t="b">
        <v>0</v>
      </c>
      <c r="AS63" s="78"/>
      <c r="AT63" s="78">
        <v>0</v>
      </c>
      <c r="AU63" s="78"/>
      <c r="AV63" s="78" t="b">
        <v>0</v>
      </c>
      <c r="AW63" s="78" t="s">
        <v>2263</v>
      </c>
      <c r="AX63" s="83" t="s">
        <v>2324</v>
      </c>
      <c r="AY63" s="78" t="s">
        <v>66</v>
      </c>
      <c r="AZ63" s="78" t="str">
        <f>REPLACE(INDEX(GroupVertices[Group],MATCH(Vertices[[#This Row],[Vertex]],GroupVertices[Vertex],0)),1,1,"")</f>
        <v>5</v>
      </c>
      <c r="BA63" s="48" t="s">
        <v>578</v>
      </c>
      <c r="BB63" s="48" t="s">
        <v>578</v>
      </c>
      <c r="BC63" s="48" t="s">
        <v>607</v>
      </c>
      <c r="BD63" s="48" t="s">
        <v>607</v>
      </c>
      <c r="BE63" s="48"/>
      <c r="BF63" s="48"/>
      <c r="BG63" s="116" t="s">
        <v>3231</v>
      </c>
      <c r="BH63" s="116" t="s">
        <v>3231</v>
      </c>
      <c r="BI63" s="116" t="s">
        <v>3361</v>
      </c>
      <c r="BJ63" s="116" t="s">
        <v>3361</v>
      </c>
      <c r="BK63" s="116">
        <v>2</v>
      </c>
      <c r="BL63" s="120">
        <v>11.11111111111111</v>
      </c>
      <c r="BM63" s="116">
        <v>0</v>
      </c>
      <c r="BN63" s="120">
        <v>0</v>
      </c>
      <c r="BO63" s="116">
        <v>0</v>
      </c>
      <c r="BP63" s="120">
        <v>0</v>
      </c>
      <c r="BQ63" s="116">
        <v>16</v>
      </c>
      <c r="BR63" s="120">
        <v>88.88888888888889</v>
      </c>
      <c r="BS63" s="116">
        <v>18</v>
      </c>
      <c r="BT63" s="2"/>
      <c r="BU63" s="3"/>
      <c r="BV63" s="3"/>
      <c r="BW63" s="3"/>
      <c r="BX63" s="3"/>
    </row>
    <row r="64" spans="1:76" ht="15">
      <c r="A64" s="64" t="s">
        <v>243</v>
      </c>
      <c r="B64" s="65"/>
      <c r="C64" s="65" t="s">
        <v>64</v>
      </c>
      <c r="D64" s="66">
        <v>162.00851908316017</v>
      </c>
      <c r="E64" s="68"/>
      <c r="F64" s="100" t="s">
        <v>700</v>
      </c>
      <c r="G64" s="65"/>
      <c r="H64" s="69" t="s">
        <v>243</v>
      </c>
      <c r="I64" s="70"/>
      <c r="J64" s="70"/>
      <c r="K64" s="69" t="s">
        <v>2532</v>
      </c>
      <c r="L64" s="73">
        <v>1</v>
      </c>
      <c r="M64" s="74">
        <v>3714.703125</v>
      </c>
      <c r="N64" s="74">
        <v>2689.43701171875</v>
      </c>
      <c r="O64" s="75"/>
      <c r="P64" s="76"/>
      <c r="Q64" s="76"/>
      <c r="R64" s="86"/>
      <c r="S64" s="48">
        <v>1</v>
      </c>
      <c r="T64" s="48">
        <v>1</v>
      </c>
      <c r="U64" s="49">
        <v>0</v>
      </c>
      <c r="V64" s="49">
        <v>0</v>
      </c>
      <c r="W64" s="49">
        <v>0</v>
      </c>
      <c r="X64" s="49">
        <v>0.999997</v>
      </c>
      <c r="Y64" s="49">
        <v>0</v>
      </c>
      <c r="Z64" s="49" t="s">
        <v>2765</v>
      </c>
      <c r="AA64" s="71">
        <v>64</v>
      </c>
      <c r="AB64" s="71"/>
      <c r="AC64" s="72"/>
      <c r="AD64" s="78" t="s">
        <v>1336</v>
      </c>
      <c r="AE64" s="78">
        <v>76</v>
      </c>
      <c r="AF64" s="78">
        <v>29</v>
      </c>
      <c r="AG64" s="78">
        <v>49</v>
      </c>
      <c r="AH64" s="78">
        <v>94</v>
      </c>
      <c r="AI64" s="78"/>
      <c r="AJ64" s="78" t="s">
        <v>1537</v>
      </c>
      <c r="AK64" s="78" t="s">
        <v>1716</v>
      </c>
      <c r="AL64" s="78"/>
      <c r="AM64" s="78"/>
      <c r="AN64" s="80">
        <v>43654.9715162037</v>
      </c>
      <c r="AO64" s="83" t="s">
        <v>2019</v>
      </c>
      <c r="AP64" s="78" t="b">
        <v>0</v>
      </c>
      <c r="AQ64" s="78" t="b">
        <v>0</v>
      </c>
      <c r="AR64" s="78" t="b">
        <v>1</v>
      </c>
      <c r="AS64" s="78"/>
      <c r="AT64" s="78">
        <v>0</v>
      </c>
      <c r="AU64" s="83" t="s">
        <v>2149</v>
      </c>
      <c r="AV64" s="78" t="b">
        <v>0</v>
      </c>
      <c r="AW64" s="78" t="s">
        <v>2263</v>
      </c>
      <c r="AX64" s="83" t="s">
        <v>2325</v>
      </c>
      <c r="AY64" s="78" t="s">
        <v>66</v>
      </c>
      <c r="AZ64" s="78" t="str">
        <f>REPLACE(INDEX(GroupVertices[Group],MATCH(Vertices[[#This Row],[Vertex]],GroupVertices[Vertex],0)),1,1,"")</f>
        <v>5</v>
      </c>
      <c r="BA64" s="48"/>
      <c r="BB64" s="48"/>
      <c r="BC64" s="48"/>
      <c r="BD64" s="48"/>
      <c r="BE64" s="48"/>
      <c r="BF64" s="48"/>
      <c r="BG64" s="116" t="s">
        <v>3232</v>
      </c>
      <c r="BH64" s="116" t="s">
        <v>3232</v>
      </c>
      <c r="BI64" s="116" t="s">
        <v>3362</v>
      </c>
      <c r="BJ64" s="116" t="s">
        <v>3362</v>
      </c>
      <c r="BK64" s="116">
        <v>0</v>
      </c>
      <c r="BL64" s="120">
        <v>0</v>
      </c>
      <c r="BM64" s="116">
        <v>0</v>
      </c>
      <c r="BN64" s="120">
        <v>0</v>
      </c>
      <c r="BO64" s="116">
        <v>0</v>
      </c>
      <c r="BP64" s="120">
        <v>0</v>
      </c>
      <c r="BQ64" s="116">
        <v>25</v>
      </c>
      <c r="BR64" s="120">
        <v>100</v>
      </c>
      <c r="BS64" s="116">
        <v>25</v>
      </c>
      <c r="BT64" s="2"/>
      <c r="BU64" s="3"/>
      <c r="BV64" s="3"/>
      <c r="BW64" s="3"/>
      <c r="BX64" s="3"/>
    </row>
    <row r="65" spans="1:76" ht="15">
      <c r="A65" s="64" t="s">
        <v>244</v>
      </c>
      <c r="B65" s="65"/>
      <c r="C65" s="65" t="s">
        <v>64</v>
      </c>
      <c r="D65" s="66">
        <v>162.00699781831014</v>
      </c>
      <c r="E65" s="68"/>
      <c r="F65" s="100" t="s">
        <v>701</v>
      </c>
      <c r="G65" s="65"/>
      <c r="H65" s="69" t="s">
        <v>244</v>
      </c>
      <c r="I65" s="70"/>
      <c r="J65" s="70"/>
      <c r="K65" s="69" t="s">
        <v>2533</v>
      </c>
      <c r="L65" s="73">
        <v>1</v>
      </c>
      <c r="M65" s="74">
        <v>4332.02392578125</v>
      </c>
      <c r="N65" s="74">
        <v>7145.33837890625</v>
      </c>
      <c r="O65" s="75"/>
      <c r="P65" s="76"/>
      <c r="Q65" s="76"/>
      <c r="R65" s="86"/>
      <c r="S65" s="48">
        <v>0</v>
      </c>
      <c r="T65" s="48">
        <v>1</v>
      </c>
      <c r="U65" s="49">
        <v>0</v>
      </c>
      <c r="V65" s="49">
        <v>0.002545</v>
      </c>
      <c r="W65" s="49">
        <v>0.001904</v>
      </c>
      <c r="X65" s="49">
        <v>0.357556</v>
      </c>
      <c r="Y65" s="49">
        <v>0</v>
      </c>
      <c r="Z65" s="49">
        <v>0</v>
      </c>
      <c r="AA65" s="71">
        <v>65</v>
      </c>
      <c r="AB65" s="71"/>
      <c r="AC65" s="72"/>
      <c r="AD65" s="78" t="s">
        <v>1337</v>
      </c>
      <c r="AE65" s="78">
        <v>336</v>
      </c>
      <c r="AF65" s="78">
        <v>24</v>
      </c>
      <c r="AG65" s="78">
        <v>65</v>
      </c>
      <c r="AH65" s="78">
        <v>1077</v>
      </c>
      <c r="AI65" s="78"/>
      <c r="AJ65" s="78" t="s">
        <v>1538</v>
      </c>
      <c r="AK65" s="78"/>
      <c r="AL65" s="78"/>
      <c r="AM65" s="78"/>
      <c r="AN65" s="80">
        <v>43598.659004629626</v>
      </c>
      <c r="AO65" s="78"/>
      <c r="AP65" s="78" t="b">
        <v>1</v>
      </c>
      <c r="AQ65" s="78" t="b">
        <v>0</v>
      </c>
      <c r="AR65" s="78" t="b">
        <v>0</v>
      </c>
      <c r="AS65" s="78"/>
      <c r="AT65" s="78">
        <v>0</v>
      </c>
      <c r="AU65" s="78"/>
      <c r="AV65" s="78" t="b">
        <v>0</v>
      </c>
      <c r="AW65" s="78" t="s">
        <v>2263</v>
      </c>
      <c r="AX65" s="83" t="s">
        <v>2326</v>
      </c>
      <c r="AY65" s="78" t="s">
        <v>66</v>
      </c>
      <c r="AZ65" s="78" t="str">
        <f>REPLACE(INDEX(GroupVertices[Group],MATCH(Vertices[[#This Row],[Vertex]],GroupVertices[Vertex],0)),1,1,"")</f>
        <v>3</v>
      </c>
      <c r="BA65" s="48"/>
      <c r="BB65" s="48"/>
      <c r="BC65" s="48"/>
      <c r="BD65" s="48"/>
      <c r="BE65" s="48"/>
      <c r="BF65" s="48"/>
      <c r="BG65" s="116" t="s">
        <v>3233</v>
      </c>
      <c r="BH65" s="116" t="s">
        <v>3233</v>
      </c>
      <c r="BI65" s="116" t="s">
        <v>3363</v>
      </c>
      <c r="BJ65" s="116" t="s">
        <v>3363</v>
      </c>
      <c r="BK65" s="116">
        <v>0</v>
      </c>
      <c r="BL65" s="120">
        <v>0</v>
      </c>
      <c r="BM65" s="116">
        <v>1</v>
      </c>
      <c r="BN65" s="120">
        <v>3.7037037037037037</v>
      </c>
      <c r="BO65" s="116">
        <v>0</v>
      </c>
      <c r="BP65" s="120">
        <v>0</v>
      </c>
      <c r="BQ65" s="116">
        <v>26</v>
      </c>
      <c r="BR65" s="120">
        <v>96.29629629629629</v>
      </c>
      <c r="BS65" s="116">
        <v>27</v>
      </c>
      <c r="BT65" s="2"/>
      <c r="BU65" s="3"/>
      <c r="BV65" s="3"/>
      <c r="BW65" s="3"/>
      <c r="BX65" s="3"/>
    </row>
    <row r="66" spans="1:76" ht="15">
      <c r="A66" s="64" t="s">
        <v>316</v>
      </c>
      <c r="B66" s="65"/>
      <c r="C66" s="65" t="s">
        <v>64</v>
      </c>
      <c r="D66" s="66">
        <v>164.5834119683243</v>
      </c>
      <c r="E66" s="68"/>
      <c r="F66" s="100" t="s">
        <v>2190</v>
      </c>
      <c r="G66" s="65"/>
      <c r="H66" s="69" t="s">
        <v>316</v>
      </c>
      <c r="I66" s="70"/>
      <c r="J66" s="70"/>
      <c r="K66" s="69" t="s">
        <v>2534</v>
      </c>
      <c r="L66" s="73">
        <v>709.4483715981404</v>
      </c>
      <c r="M66" s="74">
        <v>3635.82421875</v>
      </c>
      <c r="N66" s="74">
        <v>7558.04052734375</v>
      </c>
      <c r="O66" s="75"/>
      <c r="P66" s="76"/>
      <c r="Q66" s="76"/>
      <c r="R66" s="86"/>
      <c r="S66" s="48">
        <v>7</v>
      </c>
      <c r="T66" s="48">
        <v>2</v>
      </c>
      <c r="U66" s="49">
        <v>696</v>
      </c>
      <c r="V66" s="49">
        <v>0.003623</v>
      </c>
      <c r="W66" s="49">
        <v>0.020334</v>
      </c>
      <c r="X66" s="49">
        <v>1.953468</v>
      </c>
      <c r="Y66" s="49">
        <v>0.19047619047619047</v>
      </c>
      <c r="Z66" s="49">
        <v>0</v>
      </c>
      <c r="AA66" s="71">
        <v>66</v>
      </c>
      <c r="AB66" s="71"/>
      <c r="AC66" s="72"/>
      <c r="AD66" s="78" t="s">
        <v>1338</v>
      </c>
      <c r="AE66" s="78">
        <v>908</v>
      </c>
      <c r="AF66" s="78">
        <v>8492</v>
      </c>
      <c r="AG66" s="78">
        <v>2362</v>
      </c>
      <c r="AH66" s="78">
        <v>10738</v>
      </c>
      <c r="AI66" s="78"/>
      <c r="AJ66" s="78" t="s">
        <v>1539</v>
      </c>
      <c r="AK66" s="78" t="s">
        <v>1717</v>
      </c>
      <c r="AL66" s="83" t="s">
        <v>1860</v>
      </c>
      <c r="AM66" s="78"/>
      <c r="AN66" s="80">
        <v>43013.46111111111</v>
      </c>
      <c r="AO66" s="83" t="s">
        <v>2020</v>
      </c>
      <c r="AP66" s="78" t="b">
        <v>0</v>
      </c>
      <c r="AQ66" s="78" t="b">
        <v>0</v>
      </c>
      <c r="AR66" s="78" t="b">
        <v>0</v>
      </c>
      <c r="AS66" s="78"/>
      <c r="AT66" s="78">
        <v>214</v>
      </c>
      <c r="AU66" s="83" t="s">
        <v>2149</v>
      </c>
      <c r="AV66" s="78" t="b">
        <v>0</v>
      </c>
      <c r="AW66" s="78" t="s">
        <v>2263</v>
      </c>
      <c r="AX66" s="83" t="s">
        <v>2327</v>
      </c>
      <c r="AY66" s="78" t="s">
        <v>66</v>
      </c>
      <c r="AZ66" s="78" t="str">
        <f>REPLACE(INDEX(GroupVertices[Group],MATCH(Vertices[[#This Row],[Vertex]],GroupVertices[Vertex],0)),1,1,"")</f>
        <v>3</v>
      </c>
      <c r="BA66" s="48"/>
      <c r="BB66" s="48"/>
      <c r="BC66" s="48"/>
      <c r="BD66" s="48"/>
      <c r="BE66" s="48"/>
      <c r="BF66" s="48"/>
      <c r="BG66" s="116" t="s">
        <v>3234</v>
      </c>
      <c r="BH66" s="116" t="s">
        <v>3308</v>
      </c>
      <c r="BI66" s="116" t="s">
        <v>3364</v>
      </c>
      <c r="BJ66" s="116" t="s">
        <v>3364</v>
      </c>
      <c r="BK66" s="116">
        <v>1</v>
      </c>
      <c r="BL66" s="120">
        <v>1.2345679012345678</v>
      </c>
      <c r="BM66" s="116">
        <v>1</v>
      </c>
      <c r="BN66" s="120">
        <v>1.2345679012345678</v>
      </c>
      <c r="BO66" s="116">
        <v>0</v>
      </c>
      <c r="BP66" s="120">
        <v>0</v>
      </c>
      <c r="BQ66" s="116">
        <v>79</v>
      </c>
      <c r="BR66" s="120">
        <v>97.53086419753086</v>
      </c>
      <c r="BS66" s="116">
        <v>81</v>
      </c>
      <c r="BT66" s="2"/>
      <c r="BU66" s="3"/>
      <c r="BV66" s="3"/>
      <c r="BW66" s="3"/>
      <c r="BX66" s="3"/>
    </row>
    <row r="67" spans="1:76" ht="15">
      <c r="A67" s="64" t="s">
        <v>245</v>
      </c>
      <c r="B67" s="65"/>
      <c r="C67" s="65" t="s">
        <v>64</v>
      </c>
      <c r="D67" s="66">
        <v>162.10101198604212</v>
      </c>
      <c r="E67" s="68"/>
      <c r="F67" s="100" t="s">
        <v>2191</v>
      </c>
      <c r="G67" s="65"/>
      <c r="H67" s="69" t="s">
        <v>245</v>
      </c>
      <c r="I67" s="70"/>
      <c r="J67" s="70"/>
      <c r="K67" s="69" t="s">
        <v>2535</v>
      </c>
      <c r="L67" s="73">
        <v>102.78855913766385</v>
      </c>
      <c r="M67" s="74">
        <v>194.9122772216797</v>
      </c>
      <c r="N67" s="74">
        <v>4070.18115234375</v>
      </c>
      <c r="O67" s="75"/>
      <c r="P67" s="76"/>
      <c r="Q67" s="76"/>
      <c r="R67" s="86"/>
      <c r="S67" s="48">
        <v>0</v>
      </c>
      <c r="T67" s="48">
        <v>2</v>
      </c>
      <c r="U67" s="49">
        <v>100</v>
      </c>
      <c r="V67" s="49">
        <v>0.003247</v>
      </c>
      <c r="W67" s="49">
        <v>0.005357</v>
      </c>
      <c r="X67" s="49">
        <v>0.569996</v>
      </c>
      <c r="Y67" s="49">
        <v>0</v>
      </c>
      <c r="Z67" s="49">
        <v>0</v>
      </c>
      <c r="AA67" s="71">
        <v>67</v>
      </c>
      <c r="AB67" s="71"/>
      <c r="AC67" s="72"/>
      <c r="AD67" s="78" t="s">
        <v>1339</v>
      </c>
      <c r="AE67" s="78">
        <v>1169</v>
      </c>
      <c r="AF67" s="78">
        <v>333</v>
      </c>
      <c r="AG67" s="78">
        <v>2340</v>
      </c>
      <c r="AH67" s="78">
        <v>3604</v>
      </c>
      <c r="AI67" s="78"/>
      <c r="AJ67" s="78" t="s">
        <v>1540</v>
      </c>
      <c r="AK67" s="78" t="s">
        <v>1718</v>
      </c>
      <c r="AL67" s="83" t="s">
        <v>1861</v>
      </c>
      <c r="AM67" s="78"/>
      <c r="AN67" s="80">
        <v>41090.41569444445</v>
      </c>
      <c r="AO67" s="83" t="s">
        <v>2021</v>
      </c>
      <c r="AP67" s="78" t="b">
        <v>0</v>
      </c>
      <c r="AQ67" s="78" t="b">
        <v>0</v>
      </c>
      <c r="AR67" s="78" t="b">
        <v>0</v>
      </c>
      <c r="AS67" s="78"/>
      <c r="AT67" s="78">
        <v>15</v>
      </c>
      <c r="AU67" s="83" t="s">
        <v>2149</v>
      </c>
      <c r="AV67" s="78" t="b">
        <v>0</v>
      </c>
      <c r="AW67" s="78" t="s">
        <v>2263</v>
      </c>
      <c r="AX67" s="83" t="s">
        <v>2328</v>
      </c>
      <c r="AY67" s="78" t="s">
        <v>66</v>
      </c>
      <c r="AZ67" s="78" t="str">
        <f>REPLACE(INDEX(GroupVertices[Group],MATCH(Vertices[[#This Row],[Vertex]],GroupVertices[Vertex],0)),1,1,"")</f>
        <v>2</v>
      </c>
      <c r="BA67" s="48"/>
      <c r="BB67" s="48"/>
      <c r="BC67" s="48"/>
      <c r="BD67" s="48"/>
      <c r="BE67" s="48" t="s">
        <v>624</v>
      </c>
      <c r="BF67" s="48" t="s">
        <v>624</v>
      </c>
      <c r="BG67" s="116" t="s">
        <v>3235</v>
      </c>
      <c r="BH67" s="116" t="s">
        <v>3235</v>
      </c>
      <c r="BI67" s="116" t="s">
        <v>3365</v>
      </c>
      <c r="BJ67" s="116" t="s">
        <v>3365</v>
      </c>
      <c r="BK67" s="116">
        <v>1</v>
      </c>
      <c r="BL67" s="120">
        <v>14.285714285714286</v>
      </c>
      <c r="BM67" s="116">
        <v>0</v>
      </c>
      <c r="BN67" s="120">
        <v>0</v>
      </c>
      <c r="BO67" s="116">
        <v>0</v>
      </c>
      <c r="BP67" s="120">
        <v>0</v>
      </c>
      <c r="BQ67" s="116">
        <v>6</v>
      </c>
      <c r="BR67" s="120">
        <v>85.71428571428571</v>
      </c>
      <c r="BS67" s="116">
        <v>7</v>
      </c>
      <c r="BT67" s="2"/>
      <c r="BU67" s="3"/>
      <c r="BV67" s="3"/>
      <c r="BW67" s="3"/>
      <c r="BX67" s="3"/>
    </row>
    <row r="68" spans="1:76" ht="15">
      <c r="A68" s="64" t="s">
        <v>310</v>
      </c>
      <c r="B68" s="65"/>
      <c r="C68" s="65" t="s">
        <v>64</v>
      </c>
      <c r="D68" s="66">
        <v>162.02251471978047</v>
      </c>
      <c r="E68" s="68"/>
      <c r="F68" s="100" t="s">
        <v>759</v>
      </c>
      <c r="G68" s="65"/>
      <c r="H68" s="69" t="s">
        <v>310</v>
      </c>
      <c r="I68" s="70"/>
      <c r="J68" s="70"/>
      <c r="K68" s="69" t="s">
        <v>2536</v>
      </c>
      <c r="L68" s="73">
        <v>16.268283870649576</v>
      </c>
      <c r="M68" s="74">
        <v>738.8967895507812</v>
      </c>
      <c r="N68" s="74">
        <v>3222.507568359375</v>
      </c>
      <c r="O68" s="75"/>
      <c r="P68" s="76"/>
      <c r="Q68" s="76"/>
      <c r="R68" s="86"/>
      <c r="S68" s="48">
        <v>1</v>
      </c>
      <c r="T68" s="48">
        <v>2</v>
      </c>
      <c r="U68" s="49">
        <v>15</v>
      </c>
      <c r="V68" s="49">
        <v>0.002545</v>
      </c>
      <c r="W68" s="49">
        <v>0.001369</v>
      </c>
      <c r="X68" s="49">
        <v>0.845304</v>
      </c>
      <c r="Y68" s="49">
        <v>0.16666666666666666</v>
      </c>
      <c r="Z68" s="49">
        <v>0</v>
      </c>
      <c r="AA68" s="71">
        <v>68</v>
      </c>
      <c r="AB68" s="71"/>
      <c r="AC68" s="72"/>
      <c r="AD68" s="78" t="s">
        <v>1340</v>
      </c>
      <c r="AE68" s="78">
        <v>1</v>
      </c>
      <c r="AF68" s="78">
        <v>75</v>
      </c>
      <c r="AG68" s="78">
        <v>47</v>
      </c>
      <c r="AH68" s="78">
        <v>34</v>
      </c>
      <c r="AI68" s="78"/>
      <c r="AJ68" s="78" t="s">
        <v>1541</v>
      </c>
      <c r="AK68" s="78"/>
      <c r="AL68" s="78"/>
      <c r="AM68" s="78"/>
      <c r="AN68" s="80">
        <v>43124.42775462963</v>
      </c>
      <c r="AO68" s="83" t="s">
        <v>2022</v>
      </c>
      <c r="AP68" s="78" t="b">
        <v>0</v>
      </c>
      <c r="AQ68" s="78" t="b">
        <v>0</v>
      </c>
      <c r="AR68" s="78" t="b">
        <v>0</v>
      </c>
      <c r="AS68" s="78"/>
      <c r="AT68" s="78">
        <v>2</v>
      </c>
      <c r="AU68" s="83" t="s">
        <v>2149</v>
      </c>
      <c r="AV68" s="78" t="b">
        <v>0</v>
      </c>
      <c r="AW68" s="78" t="s">
        <v>2263</v>
      </c>
      <c r="AX68" s="83" t="s">
        <v>2329</v>
      </c>
      <c r="AY68" s="78" t="s">
        <v>66</v>
      </c>
      <c r="AZ68" s="78" t="str">
        <f>REPLACE(INDEX(GroupVertices[Group],MATCH(Vertices[[#This Row],[Vertex]],GroupVertices[Vertex],0)),1,1,"")</f>
        <v>2</v>
      </c>
      <c r="BA68" s="48"/>
      <c r="BB68" s="48"/>
      <c r="BC68" s="48"/>
      <c r="BD68" s="48"/>
      <c r="BE68" s="48"/>
      <c r="BF68" s="48"/>
      <c r="BG68" s="116" t="s">
        <v>3236</v>
      </c>
      <c r="BH68" s="116" t="s">
        <v>3236</v>
      </c>
      <c r="BI68" s="116" t="s">
        <v>3366</v>
      </c>
      <c r="BJ68" s="116" t="s">
        <v>3366</v>
      </c>
      <c r="BK68" s="116">
        <v>0</v>
      </c>
      <c r="BL68" s="120">
        <v>0</v>
      </c>
      <c r="BM68" s="116">
        <v>0</v>
      </c>
      <c r="BN68" s="120">
        <v>0</v>
      </c>
      <c r="BO68" s="116">
        <v>0</v>
      </c>
      <c r="BP68" s="120">
        <v>0</v>
      </c>
      <c r="BQ68" s="116">
        <v>18</v>
      </c>
      <c r="BR68" s="120">
        <v>100</v>
      </c>
      <c r="BS68" s="116">
        <v>18</v>
      </c>
      <c r="BT68" s="2"/>
      <c r="BU68" s="3"/>
      <c r="BV68" s="3"/>
      <c r="BW68" s="3"/>
      <c r="BX68" s="3"/>
    </row>
    <row r="69" spans="1:76" ht="15">
      <c r="A69" s="64" t="s">
        <v>246</v>
      </c>
      <c r="B69" s="65"/>
      <c r="C69" s="65" t="s">
        <v>64</v>
      </c>
      <c r="D69" s="66">
        <v>162.1515179790632</v>
      </c>
      <c r="E69" s="68"/>
      <c r="F69" s="100" t="s">
        <v>2192</v>
      </c>
      <c r="G69" s="65"/>
      <c r="H69" s="69" t="s">
        <v>246</v>
      </c>
      <c r="I69" s="70"/>
      <c r="J69" s="70"/>
      <c r="K69" s="69" t="s">
        <v>2537</v>
      </c>
      <c r="L69" s="73">
        <v>1</v>
      </c>
      <c r="M69" s="74">
        <v>4270.20361328125</v>
      </c>
      <c r="N69" s="74">
        <v>2689.43701171875</v>
      </c>
      <c r="O69" s="75"/>
      <c r="P69" s="76"/>
      <c r="Q69" s="76"/>
      <c r="R69" s="86"/>
      <c r="S69" s="48">
        <v>1</v>
      </c>
      <c r="T69" s="48">
        <v>1</v>
      </c>
      <c r="U69" s="49">
        <v>0</v>
      </c>
      <c r="V69" s="49">
        <v>0</v>
      </c>
      <c r="W69" s="49">
        <v>0</v>
      </c>
      <c r="X69" s="49">
        <v>0.999997</v>
      </c>
      <c r="Y69" s="49">
        <v>0</v>
      </c>
      <c r="Z69" s="49" t="s">
        <v>2765</v>
      </c>
      <c r="AA69" s="71">
        <v>69</v>
      </c>
      <c r="AB69" s="71"/>
      <c r="AC69" s="72"/>
      <c r="AD69" s="78" t="s">
        <v>1341</v>
      </c>
      <c r="AE69" s="78">
        <v>281</v>
      </c>
      <c r="AF69" s="78">
        <v>499</v>
      </c>
      <c r="AG69" s="78">
        <v>2178</v>
      </c>
      <c r="AH69" s="78">
        <v>1</v>
      </c>
      <c r="AI69" s="78"/>
      <c r="AJ69" s="78" t="s">
        <v>1542</v>
      </c>
      <c r="AK69" s="78" t="s">
        <v>1687</v>
      </c>
      <c r="AL69" s="78"/>
      <c r="AM69" s="78"/>
      <c r="AN69" s="80">
        <v>39896.87196759259</v>
      </c>
      <c r="AO69" s="83" t="s">
        <v>2023</v>
      </c>
      <c r="AP69" s="78" t="b">
        <v>0</v>
      </c>
      <c r="AQ69" s="78" t="b">
        <v>0</v>
      </c>
      <c r="AR69" s="78" t="b">
        <v>1</v>
      </c>
      <c r="AS69" s="78"/>
      <c r="AT69" s="78">
        <v>109</v>
      </c>
      <c r="AU69" s="83" t="s">
        <v>2149</v>
      </c>
      <c r="AV69" s="78" t="b">
        <v>0</v>
      </c>
      <c r="AW69" s="78" t="s">
        <v>2263</v>
      </c>
      <c r="AX69" s="83" t="s">
        <v>2330</v>
      </c>
      <c r="AY69" s="78" t="s">
        <v>66</v>
      </c>
      <c r="AZ69" s="78" t="str">
        <f>REPLACE(INDEX(GroupVertices[Group],MATCH(Vertices[[#This Row],[Vertex]],GroupVertices[Vertex],0)),1,1,"")</f>
        <v>5</v>
      </c>
      <c r="BA69" s="48"/>
      <c r="BB69" s="48"/>
      <c r="BC69" s="48"/>
      <c r="BD69" s="48"/>
      <c r="BE69" s="48"/>
      <c r="BF69" s="48"/>
      <c r="BG69" s="116" t="s">
        <v>3237</v>
      </c>
      <c r="BH69" s="116" t="s">
        <v>3237</v>
      </c>
      <c r="BI69" s="116" t="s">
        <v>3367</v>
      </c>
      <c r="BJ69" s="116" t="s">
        <v>3367</v>
      </c>
      <c r="BK69" s="116">
        <v>2</v>
      </c>
      <c r="BL69" s="120">
        <v>25</v>
      </c>
      <c r="BM69" s="116">
        <v>0</v>
      </c>
      <c r="BN69" s="120">
        <v>0</v>
      </c>
      <c r="BO69" s="116">
        <v>0</v>
      </c>
      <c r="BP69" s="120">
        <v>0</v>
      </c>
      <c r="BQ69" s="116">
        <v>6</v>
      </c>
      <c r="BR69" s="120">
        <v>75</v>
      </c>
      <c r="BS69" s="116">
        <v>8</v>
      </c>
      <c r="BT69" s="2"/>
      <c r="BU69" s="3"/>
      <c r="BV69" s="3"/>
      <c r="BW69" s="3"/>
      <c r="BX69" s="3"/>
    </row>
    <row r="70" spans="1:76" ht="15">
      <c r="A70" s="64" t="s">
        <v>247</v>
      </c>
      <c r="B70" s="65"/>
      <c r="C70" s="65" t="s">
        <v>64</v>
      </c>
      <c r="D70" s="66">
        <v>165.00997463227324</v>
      </c>
      <c r="E70" s="68"/>
      <c r="F70" s="100" t="s">
        <v>2193</v>
      </c>
      <c r="G70" s="65"/>
      <c r="H70" s="69" t="s">
        <v>247</v>
      </c>
      <c r="I70" s="70"/>
      <c r="J70" s="70"/>
      <c r="K70" s="69" t="s">
        <v>2538</v>
      </c>
      <c r="L70" s="73">
        <v>1</v>
      </c>
      <c r="M70" s="74">
        <v>9570.193359375</v>
      </c>
      <c r="N70" s="74">
        <v>4173.11181640625</v>
      </c>
      <c r="O70" s="75"/>
      <c r="P70" s="76"/>
      <c r="Q70" s="76"/>
      <c r="R70" s="86"/>
      <c r="S70" s="48">
        <v>0</v>
      </c>
      <c r="T70" s="48">
        <v>1</v>
      </c>
      <c r="U70" s="49">
        <v>0</v>
      </c>
      <c r="V70" s="49">
        <v>1</v>
      </c>
      <c r="W70" s="49">
        <v>0</v>
      </c>
      <c r="X70" s="49">
        <v>0.999997</v>
      </c>
      <c r="Y70" s="49">
        <v>0</v>
      </c>
      <c r="Z70" s="49">
        <v>0</v>
      </c>
      <c r="AA70" s="71">
        <v>70</v>
      </c>
      <c r="AB70" s="71"/>
      <c r="AC70" s="72"/>
      <c r="AD70" s="78" t="s">
        <v>1342</v>
      </c>
      <c r="AE70" s="78">
        <v>41</v>
      </c>
      <c r="AF70" s="78">
        <v>9894</v>
      </c>
      <c r="AG70" s="78">
        <v>4051</v>
      </c>
      <c r="AH70" s="78">
        <v>380</v>
      </c>
      <c r="AI70" s="78"/>
      <c r="AJ70" s="78" t="s">
        <v>1543</v>
      </c>
      <c r="AK70" s="78" t="s">
        <v>1719</v>
      </c>
      <c r="AL70" s="83" t="s">
        <v>1862</v>
      </c>
      <c r="AM70" s="78"/>
      <c r="AN70" s="80">
        <v>41243.5921875</v>
      </c>
      <c r="AO70" s="83" t="s">
        <v>2024</v>
      </c>
      <c r="AP70" s="78" t="b">
        <v>0</v>
      </c>
      <c r="AQ70" s="78" t="b">
        <v>0</v>
      </c>
      <c r="AR70" s="78" t="b">
        <v>1</v>
      </c>
      <c r="AS70" s="78"/>
      <c r="AT70" s="78">
        <v>61</v>
      </c>
      <c r="AU70" s="83" t="s">
        <v>2149</v>
      </c>
      <c r="AV70" s="78" t="b">
        <v>1</v>
      </c>
      <c r="AW70" s="78" t="s">
        <v>2263</v>
      </c>
      <c r="AX70" s="83" t="s">
        <v>2331</v>
      </c>
      <c r="AY70" s="78" t="s">
        <v>66</v>
      </c>
      <c r="AZ70" s="78" t="str">
        <f>REPLACE(INDEX(GroupVertices[Group],MATCH(Vertices[[#This Row],[Vertex]],GroupVertices[Vertex],0)),1,1,"")</f>
        <v>29</v>
      </c>
      <c r="BA70" s="48" t="s">
        <v>579</v>
      </c>
      <c r="BB70" s="48" t="s">
        <v>579</v>
      </c>
      <c r="BC70" s="48" t="s">
        <v>609</v>
      </c>
      <c r="BD70" s="48" t="s">
        <v>609</v>
      </c>
      <c r="BE70" s="48"/>
      <c r="BF70" s="48"/>
      <c r="BG70" s="116" t="s">
        <v>3238</v>
      </c>
      <c r="BH70" s="116" t="s">
        <v>3238</v>
      </c>
      <c r="BI70" s="116" t="s">
        <v>3368</v>
      </c>
      <c r="BJ70" s="116" t="s">
        <v>3368</v>
      </c>
      <c r="BK70" s="116">
        <v>0</v>
      </c>
      <c r="BL70" s="120">
        <v>0</v>
      </c>
      <c r="BM70" s="116">
        <v>0</v>
      </c>
      <c r="BN70" s="120">
        <v>0</v>
      </c>
      <c r="BO70" s="116">
        <v>0</v>
      </c>
      <c r="BP70" s="120">
        <v>0</v>
      </c>
      <c r="BQ70" s="116">
        <v>33</v>
      </c>
      <c r="BR70" s="120">
        <v>100</v>
      </c>
      <c r="BS70" s="116">
        <v>33</v>
      </c>
      <c r="BT70" s="2"/>
      <c r="BU70" s="3"/>
      <c r="BV70" s="3"/>
      <c r="BW70" s="3"/>
      <c r="BX70" s="3"/>
    </row>
    <row r="71" spans="1:76" ht="15">
      <c r="A71" s="64" t="s">
        <v>355</v>
      </c>
      <c r="B71" s="65"/>
      <c r="C71" s="65" t="s">
        <v>64</v>
      </c>
      <c r="D71" s="66">
        <v>162.48650049904023</v>
      </c>
      <c r="E71" s="68"/>
      <c r="F71" s="100" t="s">
        <v>2194</v>
      </c>
      <c r="G71" s="65"/>
      <c r="H71" s="69" t="s">
        <v>355</v>
      </c>
      <c r="I71" s="70"/>
      <c r="J71" s="70"/>
      <c r="K71" s="69" t="s">
        <v>2539</v>
      </c>
      <c r="L71" s="73">
        <v>1</v>
      </c>
      <c r="M71" s="74">
        <v>9570.193359375</v>
      </c>
      <c r="N71" s="74">
        <v>4684.82568359375</v>
      </c>
      <c r="O71" s="75"/>
      <c r="P71" s="76"/>
      <c r="Q71" s="76"/>
      <c r="R71" s="86"/>
      <c r="S71" s="48">
        <v>1</v>
      </c>
      <c r="T71" s="48">
        <v>0</v>
      </c>
      <c r="U71" s="49">
        <v>0</v>
      </c>
      <c r="V71" s="49">
        <v>1</v>
      </c>
      <c r="W71" s="49">
        <v>0</v>
      </c>
      <c r="X71" s="49">
        <v>0.999997</v>
      </c>
      <c r="Y71" s="49">
        <v>0</v>
      </c>
      <c r="Z71" s="49">
        <v>0</v>
      </c>
      <c r="AA71" s="71">
        <v>71</v>
      </c>
      <c r="AB71" s="71"/>
      <c r="AC71" s="72"/>
      <c r="AD71" s="78" t="s">
        <v>1343</v>
      </c>
      <c r="AE71" s="78">
        <v>92</v>
      </c>
      <c r="AF71" s="78">
        <v>1600</v>
      </c>
      <c r="AG71" s="78">
        <v>615</v>
      </c>
      <c r="AH71" s="78">
        <v>140</v>
      </c>
      <c r="AI71" s="78">
        <v>-28800</v>
      </c>
      <c r="AJ71" s="78" t="s">
        <v>1544</v>
      </c>
      <c r="AK71" s="78" t="s">
        <v>1720</v>
      </c>
      <c r="AL71" s="83" t="s">
        <v>1863</v>
      </c>
      <c r="AM71" s="78" t="s">
        <v>1962</v>
      </c>
      <c r="AN71" s="80">
        <v>41233.8752662037</v>
      </c>
      <c r="AO71" s="83" t="s">
        <v>2025</v>
      </c>
      <c r="AP71" s="78" t="b">
        <v>0</v>
      </c>
      <c r="AQ71" s="78" t="b">
        <v>0</v>
      </c>
      <c r="AR71" s="78" t="b">
        <v>0</v>
      </c>
      <c r="AS71" s="78" t="s">
        <v>1222</v>
      </c>
      <c r="AT71" s="78">
        <v>14</v>
      </c>
      <c r="AU71" s="83" t="s">
        <v>2159</v>
      </c>
      <c r="AV71" s="78" t="b">
        <v>0</v>
      </c>
      <c r="AW71" s="78" t="s">
        <v>2263</v>
      </c>
      <c r="AX71" s="83" t="s">
        <v>2332</v>
      </c>
      <c r="AY71" s="78" t="s">
        <v>65</v>
      </c>
      <c r="AZ71" s="78" t="str">
        <f>REPLACE(INDEX(GroupVertices[Group],MATCH(Vertices[[#This Row],[Vertex]],GroupVertices[Vertex],0)),1,1,"")</f>
        <v>29</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248</v>
      </c>
      <c r="B72" s="65"/>
      <c r="C72" s="65" t="s">
        <v>64</v>
      </c>
      <c r="D72" s="66">
        <v>162.2138898379145</v>
      </c>
      <c r="E72" s="68"/>
      <c r="F72" s="100" t="s">
        <v>702</v>
      </c>
      <c r="G72" s="65"/>
      <c r="H72" s="69" t="s">
        <v>248</v>
      </c>
      <c r="I72" s="70"/>
      <c r="J72" s="70"/>
      <c r="K72" s="69" t="s">
        <v>2540</v>
      </c>
      <c r="L72" s="73">
        <v>1</v>
      </c>
      <c r="M72" s="74">
        <v>8748.3134765625</v>
      </c>
      <c r="N72" s="74">
        <v>2937.94140625</v>
      </c>
      <c r="O72" s="75"/>
      <c r="P72" s="76"/>
      <c r="Q72" s="76"/>
      <c r="R72" s="86"/>
      <c r="S72" s="48">
        <v>0</v>
      </c>
      <c r="T72" s="48">
        <v>1</v>
      </c>
      <c r="U72" s="49">
        <v>0</v>
      </c>
      <c r="V72" s="49">
        <v>1</v>
      </c>
      <c r="W72" s="49">
        <v>0</v>
      </c>
      <c r="X72" s="49">
        <v>0.999997</v>
      </c>
      <c r="Y72" s="49">
        <v>0</v>
      </c>
      <c r="Z72" s="49">
        <v>0</v>
      </c>
      <c r="AA72" s="71">
        <v>72</v>
      </c>
      <c r="AB72" s="71"/>
      <c r="AC72" s="72"/>
      <c r="AD72" s="78" t="s">
        <v>1344</v>
      </c>
      <c r="AE72" s="78">
        <v>1166</v>
      </c>
      <c r="AF72" s="78">
        <v>704</v>
      </c>
      <c r="AG72" s="78">
        <v>5892</v>
      </c>
      <c r="AH72" s="78">
        <v>1795</v>
      </c>
      <c r="AI72" s="78"/>
      <c r="AJ72" s="78" t="s">
        <v>1545</v>
      </c>
      <c r="AK72" s="78"/>
      <c r="AL72" s="78"/>
      <c r="AM72" s="78"/>
      <c r="AN72" s="80">
        <v>40745.99726851852</v>
      </c>
      <c r="AO72" s="83" t="s">
        <v>2026</v>
      </c>
      <c r="AP72" s="78" t="b">
        <v>0</v>
      </c>
      <c r="AQ72" s="78" t="b">
        <v>0</v>
      </c>
      <c r="AR72" s="78" t="b">
        <v>0</v>
      </c>
      <c r="AS72" s="78"/>
      <c r="AT72" s="78">
        <v>11</v>
      </c>
      <c r="AU72" s="83" t="s">
        <v>2147</v>
      </c>
      <c r="AV72" s="78" t="b">
        <v>0</v>
      </c>
      <c r="AW72" s="78" t="s">
        <v>2263</v>
      </c>
      <c r="AX72" s="83" t="s">
        <v>2333</v>
      </c>
      <c r="AY72" s="78" t="s">
        <v>66</v>
      </c>
      <c r="AZ72" s="78" t="str">
        <f>REPLACE(INDEX(GroupVertices[Group],MATCH(Vertices[[#This Row],[Vertex]],GroupVertices[Vertex],0)),1,1,"")</f>
        <v>28</v>
      </c>
      <c r="BA72" s="48"/>
      <c r="BB72" s="48"/>
      <c r="BC72" s="48"/>
      <c r="BD72" s="48"/>
      <c r="BE72" s="48"/>
      <c r="BF72" s="48"/>
      <c r="BG72" s="116" t="s">
        <v>3239</v>
      </c>
      <c r="BH72" s="116" t="s">
        <v>3239</v>
      </c>
      <c r="BI72" s="116" t="s">
        <v>3369</v>
      </c>
      <c r="BJ72" s="116" t="s">
        <v>3369</v>
      </c>
      <c r="BK72" s="116">
        <v>1</v>
      </c>
      <c r="BL72" s="120">
        <v>3.7037037037037037</v>
      </c>
      <c r="BM72" s="116">
        <v>1</v>
      </c>
      <c r="BN72" s="120">
        <v>3.7037037037037037</v>
      </c>
      <c r="BO72" s="116">
        <v>0</v>
      </c>
      <c r="BP72" s="120">
        <v>0</v>
      </c>
      <c r="BQ72" s="116">
        <v>25</v>
      </c>
      <c r="BR72" s="120">
        <v>92.5925925925926</v>
      </c>
      <c r="BS72" s="116">
        <v>27</v>
      </c>
      <c r="BT72" s="2"/>
      <c r="BU72" s="3"/>
      <c r="BV72" s="3"/>
      <c r="BW72" s="3"/>
      <c r="BX72" s="3"/>
    </row>
    <row r="73" spans="1:76" ht="15">
      <c r="A73" s="64" t="s">
        <v>356</v>
      </c>
      <c r="B73" s="65"/>
      <c r="C73" s="65" t="s">
        <v>64</v>
      </c>
      <c r="D73" s="66">
        <v>162.21297707900447</v>
      </c>
      <c r="E73" s="68"/>
      <c r="F73" s="100" t="s">
        <v>2195</v>
      </c>
      <c r="G73" s="65"/>
      <c r="H73" s="69" t="s">
        <v>356</v>
      </c>
      <c r="I73" s="70"/>
      <c r="J73" s="70"/>
      <c r="K73" s="69" t="s">
        <v>2541</v>
      </c>
      <c r="L73" s="73">
        <v>1</v>
      </c>
      <c r="M73" s="74">
        <v>8748.3134765625</v>
      </c>
      <c r="N73" s="74">
        <v>3355.546875</v>
      </c>
      <c r="O73" s="75"/>
      <c r="P73" s="76"/>
      <c r="Q73" s="76"/>
      <c r="R73" s="86"/>
      <c r="S73" s="48">
        <v>1</v>
      </c>
      <c r="T73" s="48">
        <v>0</v>
      </c>
      <c r="U73" s="49">
        <v>0</v>
      </c>
      <c r="V73" s="49">
        <v>1</v>
      </c>
      <c r="W73" s="49">
        <v>0</v>
      </c>
      <c r="X73" s="49">
        <v>0.999997</v>
      </c>
      <c r="Y73" s="49">
        <v>0</v>
      </c>
      <c r="Z73" s="49">
        <v>0</v>
      </c>
      <c r="AA73" s="71">
        <v>73</v>
      </c>
      <c r="AB73" s="71"/>
      <c r="AC73" s="72"/>
      <c r="AD73" s="78" t="s">
        <v>1345</v>
      </c>
      <c r="AE73" s="78">
        <v>535</v>
      </c>
      <c r="AF73" s="78">
        <v>701</v>
      </c>
      <c r="AG73" s="78">
        <v>2485</v>
      </c>
      <c r="AH73" s="78">
        <v>3419</v>
      </c>
      <c r="AI73" s="78"/>
      <c r="AJ73" s="78" t="s">
        <v>1546</v>
      </c>
      <c r="AK73" s="78" t="s">
        <v>1721</v>
      </c>
      <c r="AL73" s="83" t="s">
        <v>1864</v>
      </c>
      <c r="AM73" s="78"/>
      <c r="AN73" s="80">
        <v>40685.28060185185</v>
      </c>
      <c r="AO73" s="83" t="s">
        <v>2027</v>
      </c>
      <c r="AP73" s="78" t="b">
        <v>0</v>
      </c>
      <c r="AQ73" s="78" t="b">
        <v>0</v>
      </c>
      <c r="AR73" s="78" t="b">
        <v>1</v>
      </c>
      <c r="AS73" s="78"/>
      <c r="AT73" s="78">
        <v>34</v>
      </c>
      <c r="AU73" s="83" t="s">
        <v>2149</v>
      </c>
      <c r="AV73" s="78" t="b">
        <v>0</v>
      </c>
      <c r="AW73" s="78" t="s">
        <v>2263</v>
      </c>
      <c r="AX73" s="83" t="s">
        <v>2334</v>
      </c>
      <c r="AY73" s="78" t="s">
        <v>65</v>
      </c>
      <c r="AZ73" s="78" t="str">
        <f>REPLACE(INDEX(GroupVertices[Group],MATCH(Vertices[[#This Row],[Vertex]],GroupVertices[Vertex],0)),1,1,"")</f>
        <v>28</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249</v>
      </c>
      <c r="B74" s="65"/>
      <c r="C74" s="65" t="s">
        <v>64</v>
      </c>
      <c r="D74" s="66">
        <v>162.38579276596812</v>
      </c>
      <c r="E74" s="68"/>
      <c r="F74" s="100" t="s">
        <v>2196</v>
      </c>
      <c r="G74" s="65"/>
      <c r="H74" s="69" t="s">
        <v>249</v>
      </c>
      <c r="I74" s="70"/>
      <c r="J74" s="70"/>
      <c r="K74" s="69" t="s">
        <v>2542</v>
      </c>
      <c r="L74" s="73">
        <v>1</v>
      </c>
      <c r="M74" s="74">
        <v>2603.703125</v>
      </c>
      <c r="N74" s="74">
        <v>2689.43701171875</v>
      </c>
      <c r="O74" s="75"/>
      <c r="P74" s="76"/>
      <c r="Q74" s="76"/>
      <c r="R74" s="86"/>
      <c r="S74" s="48">
        <v>1</v>
      </c>
      <c r="T74" s="48">
        <v>1</v>
      </c>
      <c r="U74" s="49">
        <v>0</v>
      </c>
      <c r="V74" s="49">
        <v>0</v>
      </c>
      <c r="W74" s="49">
        <v>0</v>
      </c>
      <c r="X74" s="49">
        <v>0.999997</v>
      </c>
      <c r="Y74" s="49">
        <v>0</v>
      </c>
      <c r="Z74" s="49" t="s">
        <v>2765</v>
      </c>
      <c r="AA74" s="71">
        <v>74</v>
      </c>
      <c r="AB74" s="71"/>
      <c r="AC74" s="72"/>
      <c r="AD74" s="78" t="s">
        <v>1346</v>
      </c>
      <c r="AE74" s="78">
        <v>586</v>
      </c>
      <c r="AF74" s="78">
        <v>1269</v>
      </c>
      <c r="AG74" s="78">
        <v>30332</v>
      </c>
      <c r="AH74" s="78">
        <v>2514</v>
      </c>
      <c r="AI74" s="78"/>
      <c r="AJ74" s="78" t="s">
        <v>1547</v>
      </c>
      <c r="AK74" s="78" t="s">
        <v>1722</v>
      </c>
      <c r="AL74" s="78"/>
      <c r="AM74" s="78"/>
      <c r="AN74" s="80">
        <v>39581.41421296296</v>
      </c>
      <c r="AO74" s="83" t="s">
        <v>2028</v>
      </c>
      <c r="AP74" s="78" t="b">
        <v>0</v>
      </c>
      <c r="AQ74" s="78" t="b">
        <v>0</v>
      </c>
      <c r="AR74" s="78" t="b">
        <v>1</v>
      </c>
      <c r="AS74" s="78"/>
      <c r="AT74" s="78">
        <v>51</v>
      </c>
      <c r="AU74" s="83" t="s">
        <v>2147</v>
      </c>
      <c r="AV74" s="78" t="b">
        <v>0</v>
      </c>
      <c r="AW74" s="78" t="s">
        <v>2263</v>
      </c>
      <c r="AX74" s="83" t="s">
        <v>2335</v>
      </c>
      <c r="AY74" s="78" t="s">
        <v>66</v>
      </c>
      <c r="AZ74" s="78" t="str">
        <f>REPLACE(INDEX(GroupVertices[Group],MATCH(Vertices[[#This Row],[Vertex]],GroupVertices[Vertex],0)),1,1,"")</f>
        <v>5</v>
      </c>
      <c r="BA74" s="48" t="s">
        <v>580</v>
      </c>
      <c r="BB74" s="48" t="s">
        <v>580</v>
      </c>
      <c r="BC74" s="48" t="s">
        <v>608</v>
      </c>
      <c r="BD74" s="48" t="s">
        <v>608</v>
      </c>
      <c r="BE74" s="48"/>
      <c r="BF74" s="48"/>
      <c r="BG74" s="116" t="s">
        <v>3240</v>
      </c>
      <c r="BH74" s="116" t="s">
        <v>3240</v>
      </c>
      <c r="BI74" s="116" t="s">
        <v>3370</v>
      </c>
      <c r="BJ74" s="116" t="s">
        <v>3370</v>
      </c>
      <c r="BK74" s="116">
        <v>4</v>
      </c>
      <c r="BL74" s="120">
        <v>22.22222222222222</v>
      </c>
      <c r="BM74" s="116">
        <v>1</v>
      </c>
      <c r="BN74" s="120">
        <v>5.555555555555555</v>
      </c>
      <c r="BO74" s="116">
        <v>0</v>
      </c>
      <c r="BP74" s="120">
        <v>0</v>
      </c>
      <c r="BQ74" s="116">
        <v>13</v>
      </c>
      <c r="BR74" s="120">
        <v>72.22222222222223</v>
      </c>
      <c r="BS74" s="116">
        <v>18</v>
      </c>
      <c r="BT74" s="2"/>
      <c r="BU74" s="3"/>
      <c r="BV74" s="3"/>
      <c r="BW74" s="3"/>
      <c r="BX74" s="3"/>
    </row>
    <row r="75" spans="1:76" ht="15">
      <c r="A75" s="64" t="s">
        <v>250</v>
      </c>
      <c r="B75" s="65"/>
      <c r="C75" s="65" t="s">
        <v>64</v>
      </c>
      <c r="D75" s="66">
        <v>162.8467360155278</v>
      </c>
      <c r="E75" s="68"/>
      <c r="F75" s="100" t="s">
        <v>703</v>
      </c>
      <c r="G75" s="65"/>
      <c r="H75" s="69" t="s">
        <v>250</v>
      </c>
      <c r="I75" s="70"/>
      <c r="J75" s="70"/>
      <c r="K75" s="69" t="s">
        <v>2543</v>
      </c>
      <c r="L75" s="73">
        <v>1</v>
      </c>
      <c r="M75" s="74">
        <v>9518.216796875</v>
      </c>
      <c r="N75" s="74">
        <v>2167.43017578125</v>
      </c>
      <c r="O75" s="75"/>
      <c r="P75" s="76"/>
      <c r="Q75" s="76"/>
      <c r="R75" s="86"/>
      <c r="S75" s="48">
        <v>2</v>
      </c>
      <c r="T75" s="48">
        <v>1</v>
      </c>
      <c r="U75" s="49">
        <v>0</v>
      </c>
      <c r="V75" s="49">
        <v>1</v>
      </c>
      <c r="W75" s="49">
        <v>0</v>
      </c>
      <c r="X75" s="49">
        <v>1.298242</v>
      </c>
      <c r="Y75" s="49">
        <v>0</v>
      </c>
      <c r="Z75" s="49">
        <v>0</v>
      </c>
      <c r="AA75" s="71">
        <v>75</v>
      </c>
      <c r="AB75" s="71"/>
      <c r="AC75" s="72"/>
      <c r="AD75" s="78" t="s">
        <v>1347</v>
      </c>
      <c r="AE75" s="78">
        <v>778</v>
      </c>
      <c r="AF75" s="78">
        <v>2784</v>
      </c>
      <c r="AG75" s="78">
        <v>18953</v>
      </c>
      <c r="AH75" s="78">
        <v>8393</v>
      </c>
      <c r="AI75" s="78"/>
      <c r="AJ75" s="78" t="s">
        <v>1548</v>
      </c>
      <c r="AK75" s="78" t="s">
        <v>1723</v>
      </c>
      <c r="AL75" s="83" t="s">
        <v>1865</v>
      </c>
      <c r="AM75" s="78"/>
      <c r="AN75" s="80">
        <v>39810.95203703704</v>
      </c>
      <c r="AO75" s="83" t="s">
        <v>2029</v>
      </c>
      <c r="AP75" s="78" t="b">
        <v>0</v>
      </c>
      <c r="AQ75" s="78" t="b">
        <v>0</v>
      </c>
      <c r="AR75" s="78" t="b">
        <v>1</v>
      </c>
      <c r="AS75" s="78"/>
      <c r="AT75" s="78">
        <v>167</v>
      </c>
      <c r="AU75" s="83" t="s">
        <v>2147</v>
      </c>
      <c r="AV75" s="78" t="b">
        <v>0</v>
      </c>
      <c r="AW75" s="78" t="s">
        <v>2263</v>
      </c>
      <c r="AX75" s="83" t="s">
        <v>2336</v>
      </c>
      <c r="AY75" s="78" t="s">
        <v>66</v>
      </c>
      <c r="AZ75" s="78" t="str">
        <f>REPLACE(INDEX(GroupVertices[Group],MATCH(Vertices[[#This Row],[Vertex]],GroupVertices[Vertex],0)),1,1,"")</f>
        <v>27</v>
      </c>
      <c r="BA75" s="48"/>
      <c r="BB75" s="48"/>
      <c r="BC75" s="48"/>
      <c r="BD75" s="48"/>
      <c r="BE75" s="48"/>
      <c r="BF75" s="48"/>
      <c r="BG75" s="116" t="s">
        <v>3241</v>
      </c>
      <c r="BH75" s="116" t="s">
        <v>3241</v>
      </c>
      <c r="BI75" s="116" t="s">
        <v>3371</v>
      </c>
      <c r="BJ75" s="116" t="s">
        <v>3371</v>
      </c>
      <c r="BK75" s="116">
        <v>0</v>
      </c>
      <c r="BL75" s="120">
        <v>0</v>
      </c>
      <c r="BM75" s="116">
        <v>1</v>
      </c>
      <c r="BN75" s="120">
        <v>5.882352941176471</v>
      </c>
      <c r="BO75" s="116">
        <v>0</v>
      </c>
      <c r="BP75" s="120">
        <v>0</v>
      </c>
      <c r="BQ75" s="116">
        <v>16</v>
      </c>
      <c r="BR75" s="120">
        <v>94.11764705882354</v>
      </c>
      <c r="BS75" s="116">
        <v>17</v>
      </c>
      <c r="BT75" s="2"/>
      <c r="BU75" s="3"/>
      <c r="BV75" s="3"/>
      <c r="BW75" s="3"/>
      <c r="BX75" s="3"/>
    </row>
    <row r="76" spans="1:76" ht="15">
      <c r="A76" s="64" t="s">
        <v>251</v>
      </c>
      <c r="B76" s="65"/>
      <c r="C76" s="65" t="s">
        <v>64</v>
      </c>
      <c r="D76" s="66">
        <v>162.00365103564008</v>
      </c>
      <c r="E76" s="68"/>
      <c r="F76" s="100" t="s">
        <v>704</v>
      </c>
      <c r="G76" s="65"/>
      <c r="H76" s="69" t="s">
        <v>251</v>
      </c>
      <c r="I76" s="70"/>
      <c r="J76" s="70"/>
      <c r="K76" s="69" t="s">
        <v>2544</v>
      </c>
      <c r="L76" s="73">
        <v>1</v>
      </c>
      <c r="M76" s="74">
        <v>9518.216796875</v>
      </c>
      <c r="N76" s="74">
        <v>1749.824951171875</v>
      </c>
      <c r="O76" s="75"/>
      <c r="P76" s="76"/>
      <c r="Q76" s="76"/>
      <c r="R76" s="86"/>
      <c r="S76" s="48">
        <v>0</v>
      </c>
      <c r="T76" s="48">
        <v>1</v>
      </c>
      <c r="U76" s="49">
        <v>0</v>
      </c>
      <c r="V76" s="49">
        <v>1</v>
      </c>
      <c r="W76" s="49">
        <v>0</v>
      </c>
      <c r="X76" s="49">
        <v>0.701753</v>
      </c>
      <c r="Y76" s="49">
        <v>0</v>
      </c>
      <c r="Z76" s="49">
        <v>0</v>
      </c>
      <c r="AA76" s="71">
        <v>76</v>
      </c>
      <c r="AB76" s="71"/>
      <c r="AC76" s="72"/>
      <c r="AD76" s="78" t="s">
        <v>1348</v>
      </c>
      <c r="AE76" s="78">
        <v>29</v>
      </c>
      <c r="AF76" s="78">
        <v>13</v>
      </c>
      <c r="AG76" s="78">
        <v>3</v>
      </c>
      <c r="AH76" s="78">
        <v>1</v>
      </c>
      <c r="AI76" s="78"/>
      <c r="AJ76" s="78" t="s">
        <v>1549</v>
      </c>
      <c r="AK76" s="78"/>
      <c r="AL76" s="78"/>
      <c r="AM76" s="78"/>
      <c r="AN76" s="80">
        <v>43738.359293981484</v>
      </c>
      <c r="AO76" s="83" t="s">
        <v>2030</v>
      </c>
      <c r="AP76" s="78" t="b">
        <v>1</v>
      </c>
      <c r="AQ76" s="78" t="b">
        <v>0</v>
      </c>
      <c r="AR76" s="78" t="b">
        <v>0</v>
      </c>
      <c r="AS76" s="78"/>
      <c r="AT76" s="78">
        <v>0</v>
      </c>
      <c r="AU76" s="78"/>
      <c r="AV76" s="78" t="b">
        <v>0</v>
      </c>
      <c r="AW76" s="78" t="s">
        <v>2263</v>
      </c>
      <c r="AX76" s="83" t="s">
        <v>2337</v>
      </c>
      <c r="AY76" s="78" t="s">
        <v>66</v>
      </c>
      <c r="AZ76" s="78" t="str">
        <f>REPLACE(INDEX(GroupVertices[Group],MATCH(Vertices[[#This Row],[Vertex]],GroupVertices[Vertex],0)),1,1,"")</f>
        <v>27</v>
      </c>
      <c r="BA76" s="48"/>
      <c r="BB76" s="48"/>
      <c r="BC76" s="48"/>
      <c r="BD76" s="48"/>
      <c r="BE76" s="48"/>
      <c r="BF76" s="48"/>
      <c r="BG76" s="116" t="s">
        <v>3242</v>
      </c>
      <c r="BH76" s="116" t="s">
        <v>3242</v>
      </c>
      <c r="BI76" s="116" t="s">
        <v>3372</v>
      </c>
      <c r="BJ76" s="116" t="s">
        <v>3372</v>
      </c>
      <c r="BK76" s="116">
        <v>0</v>
      </c>
      <c r="BL76" s="120">
        <v>0</v>
      </c>
      <c r="BM76" s="116">
        <v>1</v>
      </c>
      <c r="BN76" s="120">
        <v>5.882352941176471</v>
      </c>
      <c r="BO76" s="116">
        <v>0</v>
      </c>
      <c r="BP76" s="120">
        <v>0</v>
      </c>
      <c r="BQ76" s="116">
        <v>16</v>
      </c>
      <c r="BR76" s="120">
        <v>94.11764705882354</v>
      </c>
      <c r="BS76" s="116">
        <v>17</v>
      </c>
      <c r="BT76" s="2"/>
      <c r="BU76" s="3"/>
      <c r="BV76" s="3"/>
      <c r="BW76" s="3"/>
      <c r="BX76" s="3"/>
    </row>
    <row r="77" spans="1:76" ht="15">
      <c r="A77" s="64" t="s">
        <v>252</v>
      </c>
      <c r="B77" s="65"/>
      <c r="C77" s="65" t="s">
        <v>64</v>
      </c>
      <c r="D77" s="66">
        <v>162.24370662897513</v>
      </c>
      <c r="E77" s="68"/>
      <c r="F77" s="100" t="s">
        <v>705</v>
      </c>
      <c r="G77" s="65"/>
      <c r="H77" s="69" t="s">
        <v>252</v>
      </c>
      <c r="I77" s="70"/>
      <c r="J77" s="70"/>
      <c r="K77" s="69" t="s">
        <v>2545</v>
      </c>
      <c r="L77" s="73">
        <v>1</v>
      </c>
      <c r="M77" s="74">
        <v>3584.052734375</v>
      </c>
      <c r="N77" s="74">
        <v>6246.43408203125</v>
      </c>
      <c r="O77" s="75"/>
      <c r="P77" s="76"/>
      <c r="Q77" s="76"/>
      <c r="R77" s="86"/>
      <c r="S77" s="48">
        <v>1</v>
      </c>
      <c r="T77" s="48">
        <v>2</v>
      </c>
      <c r="U77" s="49">
        <v>0</v>
      </c>
      <c r="V77" s="49">
        <v>0.003226</v>
      </c>
      <c r="W77" s="49">
        <v>0.005769</v>
      </c>
      <c r="X77" s="49">
        <v>0.574771</v>
      </c>
      <c r="Y77" s="49">
        <v>0.5</v>
      </c>
      <c r="Z77" s="49">
        <v>0.5</v>
      </c>
      <c r="AA77" s="71">
        <v>77</v>
      </c>
      <c r="AB77" s="71"/>
      <c r="AC77" s="72"/>
      <c r="AD77" s="78" t="s">
        <v>1349</v>
      </c>
      <c r="AE77" s="78">
        <v>137</v>
      </c>
      <c r="AF77" s="78">
        <v>802</v>
      </c>
      <c r="AG77" s="78">
        <v>14926</v>
      </c>
      <c r="AH77" s="78">
        <v>7892</v>
      </c>
      <c r="AI77" s="78"/>
      <c r="AJ77" s="78" t="s">
        <v>1550</v>
      </c>
      <c r="AK77" s="78" t="s">
        <v>1724</v>
      </c>
      <c r="AL77" s="83" t="s">
        <v>1866</v>
      </c>
      <c r="AM77" s="78"/>
      <c r="AN77" s="80">
        <v>41641.849178240744</v>
      </c>
      <c r="AO77" s="78"/>
      <c r="AP77" s="78" t="b">
        <v>0</v>
      </c>
      <c r="AQ77" s="78" t="b">
        <v>0</v>
      </c>
      <c r="AR77" s="78" t="b">
        <v>1</v>
      </c>
      <c r="AS77" s="78"/>
      <c r="AT77" s="78">
        <v>87</v>
      </c>
      <c r="AU77" s="83" t="s">
        <v>2154</v>
      </c>
      <c r="AV77" s="78" t="b">
        <v>0</v>
      </c>
      <c r="AW77" s="78" t="s">
        <v>2263</v>
      </c>
      <c r="AX77" s="83" t="s">
        <v>2338</v>
      </c>
      <c r="AY77" s="78" t="s">
        <v>66</v>
      </c>
      <c r="AZ77" s="78" t="str">
        <f>REPLACE(INDEX(GroupVertices[Group],MATCH(Vertices[[#This Row],[Vertex]],GroupVertices[Vertex],0)),1,1,"")</f>
        <v>4</v>
      </c>
      <c r="BA77" s="48"/>
      <c r="BB77" s="48"/>
      <c r="BC77" s="48"/>
      <c r="BD77" s="48"/>
      <c r="BE77" s="48"/>
      <c r="BF77" s="48"/>
      <c r="BG77" s="116" t="s">
        <v>253</v>
      </c>
      <c r="BH77" s="116" t="s">
        <v>253</v>
      </c>
      <c r="BI77" s="116" t="s">
        <v>3373</v>
      </c>
      <c r="BJ77" s="116" t="s">
        <v>3373</v>
      </c>
      <c r="BK77" s="116">
        <v>0</v>
      </c>
      <c r="BL77" s="120">
        <v>0</v>
      </c>
      <c r="BM77" s="116">
        <v>0</v>
      </c>
      <c r="BN77" s="120">
        <v>0</v>
      </c>
      <c r="BO77" s="116">
        <v>0</v>
      </c>
      <c r="BP77" s="120">
        <v>0</v>
      </c>
      <c r="BQ77" s="116">
        <v>2</v>
      </c>
      <c r="BR77" s="120">
        <v>100</v>
      </c>
      <c r="BS77" s="116">
        <v>2</v>
      </c>
      <c r="BT77" s="2"/>
      <c r="BU77" s="3"/>
      <c r="BV77" s="3"/>
      <c r="BW77" s="3"/>
      <c r="BX77" s="3"/>
    </row>
    <row r="78" spans="1:76" ht="15">
      <c r="A78" s="64" t="s">
        <v>253</v>
      </c>
      <c r="B78" s="65"/>
      <c r="C78" s="65" t="s">
        <v>64</v>
      </c>
      <c r="D78" s="66">
        <v>162.71742850327507</v>
      </c>
      <c r="E78" s="68"/>
      <c r="F78" s="100" t="s">
        <v>706</v>
      </c>
      <c r="G78" s="65"/>
      <c r="H78" s="69" t="s">
        <v>253</v>
      </c>
      <c r="I78" s="70"/>
      <c r="J78" s="70"/>
      <c r="K78" s="69" t="s">
        <v>2546</v>
      </c>
      <c r="L78" s="73">
        <v>1</v>
      </c>
      <c r="M78" s="74">
        <v>3642.958984375</v>
      </c>
      <c r="N78" s="74">
        <v>5925.10107421875</v>
      </c>
      <c r="O78" s="75"/>
      <c r="P78" s="76"/>
      <c r="Q78" s="76"/>
      <c r="R78" s="86"/>
      <c r="S78" s="48">
        <v>1</v>
      </c>
      <c r="T78" s="48">
        <v>2</v>
      </c>
      <c r="U78" s="49">
        <v>0</v>
      </c>
      <c r="V78" s="49">
        <v>0.003226</v>
      </c>
      <c r="W78" s="49">
        <v>0.005769</v>
      </c>
      <c r="X78" s="49">
        <v>0.574771</v>
      </c>
      <c r="Y78" s="49">
        <v>0.5</v>
      </c>
      <c r="Z78" s="49">
        <v>0.5</v>
      </c>
      <c r="AA78" s="71">
        <v>78</v>
      </c>
      <c r="AB78" s="71"/>
      <c r="AC78" s="72"/>
      <c r="AD78" s="78" t="s">
        <v>1350</v>
      </c>
      <c r="AE78" s="78">
        <v>3748</v>
      </c>
      <c r="AF78" s="78">
        <v>2359</v>
      </c>
      <c r="AG78" s="78">
        <v>14095</v>
      </c>
      <c r="AH78" s="78">
        <v>29492</v>
      </c>
      <c r="AI78" s="78"/>
      <c r="AJ78" s="78" t="s">
        <v>1551</v>
      </c>
      <c r="AK78" s="78" t="s">
        <v>1725</v>
      </c>
      <c r="AL78" s="83" t="s">
        <v>1867</v>
      </c>
      <c r="AM78" s="78"/>
      <c r="AN78" s="80">
        <v>41383.56966435185</v>
      </c>
      <c r="AO78" s="83" t="s">
        <v>2031</v>
      </c>
      <c r="AP78" s="78" t="b">
        <v>0</v>
      </c>
      <c r="AQ78" s="78" t="b">
        <v>0</v>
      </c>
      <c r="AR78" s="78" t="b">
        <v>1</v>
      </c>
      <c r="AS78" s="78"/>
      <c r="AT78" s="78">
        <v>100</v>
      </c>
      <c r="AU78" s="83" t="s">
        <v>2149</v>
      </c>
      <c r="AV78" s="78" t="b">
        <v>0</v>
      </c>
      <c r="AW78" s="78" t="s">
        <v>2263</v>
      </c>
      <c r="AX78" s="83" t="s">
        <v>2339</v>
      </c>
      <c r="AY78" s="78" t="s">
        <v>66</v>
      </c>
      <c r="AZ78" s="78" t="str">
        <f>REPLACE(INDEX(GroupVertices[Group],MATCH(Vertices[[#This Row],[Vertex]],GroupVertices[Vertex],0)),1,1,"")</f>
        <v>4</v>
      </c>
      <c r="BA78" s="48"/>
      <c r="BB78" s="48"/>
      <c r="BC78" s="48"/>
      <c r="BD78" s="48"/>
      <c r="BE78" s="48"/>
      <c r="BF78" s="48"/>
      <c r="BG78" s="116" t="s">
        <v>3243</v>
      </c>
      <c r="BH78" s="116" t="s">
        <v>3243</v>
      </c>
      <c r="BI78" s="116" t="s">
        <v>3374</v>
      </c>
      <c r="BJ78" s="116" t="s">
        <v>3374</v>
      </c>
      <c r="BK78" s="116">
        <v>1</v>
      </c>
      <c r="BL78" s="120">
        <v>3.8461538461538463</v>
      </c>
      <c r="BM78" s="116">
        <v>0</v>
      </c>
      <c r="BN78" s="120">
        <v>0</v>
      </c>
      <c r="BO78" s="116">
        <v>0</v>
      </c>
      <c r="BP78" s="120">
        <v>0</v>
      </c>
      <c r="BQ78" s="116">
        <v>25</v>
      </c>
      <c r="BR78" s="120">
        <v>96.15384615384616</v>
      </c>
      <c r="BS78" s="116">
        <v>26</v>
      </c>
      <c r="BT78" s="2"/>
      <c r="BU78" s="3"/>
      <c r="BV78" s="3"/>
      <c r="BW78" s="3"/>
      <c r="BX78" s="3"/>
    </row>
    <row r="79" spans="1:76" ht="15">
      <c r="A79" s="64" t="s">
        <v>254</v>
      </c>
      <c r="B79" s="65"/>
      <c r="C79" s="65" t="s">
        <v>64</v>
      </c>
      <c r="D79" s="66">
        <v>162.06328461776133</v>
      </c>
      <c r="E79" s="68"/>
      <c r="F79" s="100" t="s">
        <v>707</v>
      </c>
      <c r="G79" s="65"/>
      <c r="H79" s="69" t="s">
        <v>254</v>
      </c>
      <c r="I79" s="70"/>
      <c r="J79" s="70"/>
      <c r="K79" s="69" t="s">
        <v>2547</v>
      </c>
      <c r="L79" s="73">
        <v>1</v>
      </c>
      <c r="M79" s="74">
        <v>3159.203369140625</v>
      </c>
      <c r="N79" s="74">
        <v>2689.43701171875</v>
      </c>
      <c r="O79" s="75"/>
      <c r="P79" s="76"/>
      <c r="Q79" s="76"/>
      <c r="R79" s="86"/>
      <c r="S79" s="48">
        <v>1</v>
      </c>
      <c r="T79" s="48">
        <v>1</v>
      </c>
      <c r="U79" s="49">
        <v>0</v>
      </c>
      <c r="V79" s="49">
        <v>0</v>
      </c>
      <c r="W79" s="49">
        <v>0</v>
      </c>
      <c r="X79" s="49">
        <v>0.999997</v>
      </c>
      <c r="Y79" s="49">
        <v>0</v>
      </c>
      <c r="Z79" s="49" t="s">
        <v>2765</v>
      </c>
      <c r="AA79" s="71">
        <v>79</v>
      </c>
      <c r="AB79" s="71"/>
      <c r="AC79" s="72"/>
      <c r="AD79" s="78" t="s">
        <v>1351</v>
      </c>
      <c r="AE79" s="78">
        <v>187</v>
      </c>
      <c r="AF79" s="78">
        <v>209</v>
      </c>
      <c r="AG79" s="78">
        <v>11871</v>
      </c>
      <c r="AH79" s="78">
        <v>128</v>
      </c>
      <c r="AI79" s="78"/>
      <c r="AJ79" s="78" t="s">
        <v>1552</v>
      </c>
      <c r="AK79" s="78" t="s">
        <v>1726</v>
      </c>
      <c r="AL79" s="83" t="s">
        <v>1868</v>
      </c>
      <c r="AM79" s="78"/>
      <c r="AN79" s="80">
        <v>41502.53668981481</v>
      </c>
      <c r="AO79" s="78"/>
      <c r="AP79" s="78" t="b">
        <v>0</v>
      </c>
      <c r="AQ79" s="78" t="b">
        <v>0</v>
      </c>
      <c r="AR79" s="78" t="b">
        <v>0</v>
      </c>
      <c r="AS79" s="78"/>
      <c r="AT79" s="78">
        <v>5</v>
      </c>
      <c r="AU79" s="83" t="s">
        <v>2154</v>
      </c>
      <c r="AV79" s="78" t="b">
        <v>0</v>
      </c>
      <c r="AW79" s="78" t="s">
        <v>2263</v>
      </c>
      <c r="AX79" s="83" t="s">
        <v>2340</v>
      </c>
      <c r="AY79" s="78" t="s">
        <v>66</v>
      </c>
      <c r="AZ79" s="78" t="str">
        <f>REPLACE(INDEX(GroupVertices[Group],MATCH(Vertices[[#This Row],[Vertex]],GroupVertices[Vertex],0)),1,1,"")</f>
        <v>5</v>
      </c>
      <c r="BA79" s="48"/>
      <c r="BB79" s="48"/>
      <c r="BC79" s="48"/>
      <c r="BD79" s="48"/>
      <c r="BE79" s="48"/>
      <c r="BF79" s="48"/>
      <c r="BG79" s="116" t="s">
        <v>3244</v>
      </c>
      <c r="BH79" s="116" t="s">
        <v>3244</v>
      </c>
      <c r="BI79" s="116" t="s">
        <v>3375</v>
      </c>
      <c r="BJ79" s="116" t="s">
        <v>3375</v>
      </c>
      <c r="BK79" s="116">
        <v>0</v>
      </c>
      <c r="BL79" s="120">
        <v>0</v>
      </c>
      <c r="BM79" s="116">
        <v>0</v>
      </c>
      <c r="BN79" s="120">
        <v>0</v>
      </c>
      <c r="BO79" s="116">
        <v>0</v>
      </c>
      <c r="BP79" s="120">
        <v>0</v>
      </c>
      <c r="BQ79" s="116">
        <v>11</v>
      </c>
      <c r="BR79" s="120">
        <v>100</v>
      </c>
      <c r="BS79" s="116">
        <v>11</v>
      </c>
      <c r="BT79" s="2"/>
      <c r="BU79" s="3"/>
      <c r="BV79" s="3"/>
      <c r="BW79" s="3"/>
      <c r="BX79" s="3"/>
    </row>
    <row r="80" spans="1:76" ht="15">
      <c r="A80" s="64" t="s">
        <v>255</v>
      </c>
      <c r="B80" s="65"/>
      <c r="C80" s="65" t="s">
        <v>64</v>
      </c>
      <c r="D80" s="66">
        <v>169.25886735841254</v>
      </c>
      <c r="E80" s="68"/>
      <c r="F80" s="100" t="s">
        <v>708</v>
      </c>
      <c r="G80" s="65"/>
      <c r="H80" s="69" t="s">
        <v>255</v>
      </c>
      <c r="I80" s="70"/>
      <c r="J80" s="70"/>
      <c r="K80" s="69" t="s">
        <v>2548</v>
      </c>
      <c r="L80" s="73">
        <v>158.61716023907942</v>
      </c>
      <c r="M80" s="74">
        <v>5389.69287109375</v>
      </c>
      <c r="N80" s="74">
        <v>8054.55810546875</v>
      </c>
      <c r="O80" s="75"/>
      <c r="P80" s="76"/>
      <c r="Q80" s="76"/>
      <c r="R80" s="86"/>
      <c r="S80" s="48">
        <v>1</v>
      </c>
      <c r="T80" s="48">
        <v>4</v>
      </c>
      <c r="U80" s="49">
        <v>154.847619</v>
      </c>
      <c r="V80" s="49">
        <v>0.003311</v>
      </c>
      <c r="W80" s="49">
        <v>0.006257</v>
      </c>
      <c r="X80" s="49">
        <v>1.11151</v>
      </c>
      <c r="Y80" s="49">
        <v>0.25</v>
      </c>
      <c r="Z80" s="49">
        <v>0.25</v>
      </c>
      <c r="AA80" s="71">
        <v>80</v>
      </c>
      <c r="AB80" s="71"/>
      <c r="AC80" s="72"/>
      <c r="AD80" s="78" t="s">
        <v>1352</v>
      </c>
      <c r="AE80" s="78">
        <v>1521</v>
      </c>
      <c r="AF80" s="78">
        <v>23859</v>
      </c>
      <c r="AG80" s="78">
        <v>10828</v>
      </c>
      <c r="AH80" s="78">
        <v>37298</v>
      </c>
      <c r="AI80" s="78"/>
      <c r="AJ80" s="78" t="s">
        <v>1553</v>
      </c>
      <c r="AK80" s="78" t="s">
        <v>1727</v>
      </c>
      <c r="AL80" s="83" t="s">
        <v>1869</v>
      </c>
      <c r="AM80" s="78"/>
      <c r="AN80" s="80">
        <v>40419.95701388889</v>
      </c>
      <c r="AO80" s="83" t="s">
        <v>2032</v>
      </c>
      <c r="AP80" s="78" t="b">
        <v>0</v>
      </c>
      <c r="AQ80" s="78" t="b">
        <v>0</v>
      </c>
      <c r="AR80" s="78" t="b">
        <v>1</v>
      </c>
      <c r="AS80" s="78"/>
      <c r="AT80" s="78">
        <v>124</v>
      </c>
      <c r="AU80" s="83" t="s">
        <v>2155</v>
      </c>
      <c r="AV80" s="78" t="b">
        <v>0</v>
      </c>
      <c r="AW80" s="78" t="s">
        <v>2263</v>
      </c>
      <c r="AX80" s="83" t="s">
        <v>2341</v>
      </c>
      <c r="AY80" s="78" t="s">
        <v>66</v>
      </c>
      <c r="AZ80" s="78" t="str">
        <f>REPLACE(INDEX(GroupVertices[Group],MATCH(Vertices[[#This Row],[Vertex]],GroupVertices[Vertex],0)),1,1,"")</f>
        <v>6</v>
      </c>
      <c r="BA80" s="48"/>
      <c r="BB80" s="48"/>
      <c r="BC80" s="48"/>
      <c r="BD80" s="48"/>
      <c r="BE80" s="48"/>
      <c r="BF80" s="48"/>
      <c r="BG80" s="116" t="s">
        <v>3245</v>
      </c>
      <c r="BH80" s="116" t="s">
        <v>3245</v>
      </c>
      <c r="BI80" s="116" t="s">
        <v>3376</v>
      </c>
      <c r="BJ80" s="116" t="s">
        <v>3376</v>
      </c>
      <c r="BK80" s="116">
        <v>0</v>
      </c>
      <c r="BL80" s="120">
        <v>0</v>
      </c>
      <c r="BM80" s="116">
        <v>1</v>
      </c>
      <c r="BN80" s="120">
        <v>3.7037037037037037</v>
      </c>
      <c r="BO80" s="116">
        <v>0</v>
      </c>
      <c r="BP80" s="120">
        <v>0</v>
      </c>
      <c r="BQ80" s="116">
        <v>26</v>
      </c>
      <c r="BR80" s="120">
        <v>96.29629629629629</v>
      </c>
      <c r="BS80" s="116">
        <v>27</v>
      </c>
      <c r="BT80" s="2"/>
      <c r="BU80" s="3"/>
      <c r="BV80" s="3"/>
      <c r="BW80" s="3"/>
      <c r="BX80" s="3"/>
    </row>
    <row r="81" spans="1:76" ht="15">
      <c r="A81" s="64" t="s">
        <v>357</v>
      </c>
      <c r="B81" s="65"/>
      <c r="C81" s="65" t="s">
        <v>64</v>
      </c>
      <c r="D81" s="66">
        <v>166.84887958299188</v>
      </c>
      <c r="E81" s="68"/>
      <c r="F81" s="100" t="s">
        <v>2197</v>
      </c>
      <c r="G81" s="65"/>
      <c r="H81" s="69" t="s">
        <v>357</v>
      </c>
      <c r="I81" s="70"/>
      <c r="J81" s="70"/>
      <c r="K81" s="69" t="s">
        <v>2549</v>
      </c>
      <c r="L81" s="73">
        <v>1</v>
      </c>
      <c r="M81" s="74">
        <v>5119.09765625</v>
      </c>
      <c r="N81" s="74">
        <v>7484.5908203125</v>
      </c>
      <c r="O81" s="75"/>
      <c r="P81" s="76"/>
      <c r="Q81" s="76"/>
      <c r="R81" s="86"/>
      <c r="S81" s="48">
        <v>2</v>
      </c>
      <c r="T81" s="48">
        <v>0</v>
      </c>
      <c r="U81" s="49">
        <v>0</v>
      </c>
      <c r="V81" s="49">
        <v>0.002415</v>
      </c>
      <c r="W81" s="49">
        <v>0.001191</v>
      </c>
      <c r="X81" s="49">
        <v>0.651137</v>
      </c>
      <c r="Y81" s="49">
        <v>1</v>
      </c>
      <c r="Z81" s="49">
        <v>0</v>
      </c>
      <c r="AA81" s="71">
        <v>81</v>
      </c>
      <c r="AB81" s="71"/>
      <c r="AC81" s="72"/>
      <c r="AD81" s="78" t="s">
        <v>1353</v>
      </c>
      <c r="AE81" s="78">
        <v>40</v>
      </c>
      <c r="AF81" s="78">
        <v>15938</v>
      </c>
      <c r="AG81" s="78">
        <v>47681</v>
      </c>
      <c r="AH81" s="78">
        <v>1209</v>
      </c>
      <c r="AI81" s="78"/>
      <c r="AJ81" s="78" t="s">
        <v>1554</v>
      </c>
      <c r="AK81" s="78" t="s">
        <v>1728</v>
      </c>
      <c r="AL81" s="83" t="s">
        <v>1870</v>
      </c>
      <c r="AM81" s="78"/>
      <c r="AN81" s="80">
        <v>39801.26877314815</v>
      </c>
      <c r="AO81" s="83" t="s">
        <v>2033</v>
      </c>
      <c r="AP81" s="78" t="b">
        <v>0</v>
      </c>
      <c r="AQ81" s="78" t="b">
        <v>0</v>
      </c>
      <c r="AR81" s="78" t="b">
        <v>0</v>
      </c>
      <c r="AS81" s="78"/>
      <c r="AT81" s="78">
        <v>765</v>
      </c>
      <c r="AU81" s="83" t="s">
        <v>2149</v>
      </c>
      <c r="AV81" s="78" t="b">
        <v>1</v>
      </c>
      <c r="AW81" s="78" t="s">
        <v>2263</v>
      </c>
      <c r="AX81" s="83" t="s">
        <v>2342</v>
      </c>
      <c r="AY81" s="78" t="s">
        <v>65</v>
      </c>
      <c r="AZ81" s="78" t="str">
        <f>REPLACE(INDEX(GroupVertices[Group],MATCH(Vertices[[#This Row],[Vertex]],GroupVertices[Vertex],0)),1,1,"")</f>
        <v>6</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256</v>
      </c>
      <c r="B82" s="65"/>
      <c r="C82" s="65" t="s">
        <v>64</v>
      </c>
      <c r="D82" s="66">
        <v>162.02616575542055</v>
      </c>
      <c r="E82" s="68"/>
      <c r="F82" s="100" t="s">
        <v>709</v>
      </c>
      <c r="G82" s="65"/>
      <c r="H82" s="69" t="s">
        <v>256</v>
      </c>
      <c r="I82" s="70"/>
      <c r="J82" s="70"/>
      <c r="K82" s="69" t="s">
        <v>2550</v>
      </c>
      <c r="L82" s="73">
        <v>1099.1434466710934</v>
      </c>
      <c r="M82" s="74">
        <v>5678.7705078125</v>
      </c>
      <c r="N82" s="74">
        <v>7684.98291015625</v>
      </c>
      <c r="O82" s="75"/>
      <c r="P82" s="76"/>
      <c r="Q82" s="76"/>
      <c r="R82" s="86"/>
      <c r="S82" s="48">
        <v>1</v>
      </c>
      <c r="T82" s="48">
        <v>8</v>
      </c>
      <c r="U82" s="49">
        <v>1078.847619</v>
      </c>
      <c r="V82" s="49">
        <v>0.003356</v>
      </c>
      <c r="W82" s="49">
        <v>0.006465</v>
      </c>
      <c r="X82" s="49">
        <v>2.493564</v>
      </c>
      <c r="Y82" s="49">
        <v>0.05357142857142857</v>
      </c>
      <c r="Z82" s="49">
        <v>0.125</v>
      </c>
      <c r="AA82" s="71">
        <v>82</v>
      </c>
      <c r="AB82" s="71"/>
      <c r="AC82" s="72"/>
      <c r="AD82" s="78" t="s">
        <v>1354</v>
      </c>
      <c r="AE82" s="78">
        <v>335</v>
      </c>
      <c r="AF82" s="78">
        <v>87</v>
      </c>
      <c r="AG82" s="78">
        <v>176</v>
      </c>
      <c r="AH82" s="78">
        <v>569</v>
      </c>
      <c r="AI82" s="78"/>
      <c r="AJ82" s="78" t="s">
        <v>1555</v>
      </c>
      <c r="AK82" s="78" t="s">
        <v>1729</v>
      </c>
      <c r="AL82" s="83" t="s">
        <v>1871</v>
      </c>
      <c r="AM82" s="78"/>
      <c r="AN82" s="80">
        <v>43611.3325</v>
      </c>
      <c r="AO82" s="78"/>
      <c r="AP82" s="78" t="b">
        <v>1</v>
      </c>
      <c r="AQ82" s="78" t="b">
        <v>0</v>
      </c>
      <c r="AR82" s="78" t="b">
        <v>0</v>
      </c>
      <c r="AS82" s="78"/>
      <c r="AT82" s="78">
        <v>1</v>
      </c>
      <c r="AU82" s="78"/>
      <c r="AV82" s="78" t="b">
        <v>0</v>
      </c>
      <c r="AW82" s="78" t="s">
        <v>2263</v>
      </c>
      <c r="AX82" s="83" t="s">
        <v>2343</v>
      </c>
      <c r="AY82" s="78" t="s">
        <v>66</v>
      </c>
      <c r="AZ82" s="78" t="str">
        <f>REPLACE(INDEX(GroupVertices[Group],MATCH(Vertices[[#This Row],[Vertex]],GroupVertices[Vertex],0)),1,1,"")</f>
        <v>6</v>
      </c>
      <c r="BA82" s="48" t="s">
        <v>581</v>
      </c>
      <c r="BB82" s="48" t="s">
        <v>581</v>
      </c>
      <c r="BC82" s="48" t="s">
        <v>607</v>
      </c>
      <c r="BD82" s="48" t="s">
        <v>607</v>
      </c>
      <c r="BE82" s="48"/>
      <c r="BF82" s="48"/>
      <c r="BG82" s="116" t="s">
        <v>3246</v>
      </c>
      <c r="BH82" s="116" t="s">
        <v>3309</v>
      </c>
      <c r="BI82" s="116" t="s">
        <v>3377</v>
      </c>
      <c r="BJ82" s="116" t="s">
        <v>3377</v>
      </c>
      <c r="BK82" s="116">
        <v>1</v>
      </c>
      <c r="BL82" s="120">
        <v>1.2987012987012987</v>
      </c>
      <c r="BM82" s="116">
        <v>1</v>
      </c>
      <c r="BN82" s="120">
        <v>1.2987012987012987</v>
      </c>
      <c r="BO82" s="116">
        <v>0</v>
      </c>
      <c r="BP82" s="120">
        <v>0</v>
      </c>
      <c r="BQ82" s="116">
        <v>75</v>
      </c>
      <c r="BR82" s="120">
        <v>97.40259740259741</v>
      </c>
      <c r="BS82" s="116">
        <v>77</v>
      </c>
      <c r="BT82" s="2"/>
      <c r="BU82" s="3"/>
      <c r="BV82" s="3"/>
      <c r="BW82" s="3"/>
      <c r="BX82" s="3"/>
    </row>
    <row r="83" spans="1:76" ht="15">
      <c r="A83" s="64" t="s">
        <v>358</v>
      </c>
      <c r="B83" s="65"/>
      <c r="C83" s="65" t="s">
        <v>64</v>
      </c>
      <c r="D83" s="66">
        <v>171.16440370956258</v>
      </c>
      <c r="E83" s="68"/>
      <c r="F83" s="100" t="s">
        <v>2198</v>
      </c>
      <c r="G83" s="65"/>
      <c r="H83" s="69" t="s">
        <v>358</v>
      </c>
      <c r="I83" s="70"/>
      <c r="J83" s="70"/>
      <c r="K83" s="69" t="s">
        <v>2551</v>
      </c>
      <c r="L83" s="73">
        <v>31.8758625991295</v>
      </c>
      <c r="M83" s="74">
        <v>5867.2041015625</v>
      </c>
      <c r="N83" s="74">
        <v>8349.1123046875</v>
      </c>
      <c r="O83" s="75"/>
      <c r="P83" s="76"/>
      <c r="Q83" s="76"/>
      <c r="R83" s="86"/>
      <c r="S83" s="48">
        <v>3</v>
      </c>
      <c r="T83" s="48">
        <v>0</v>
      </c>
      <c r="U83" s="49">
        <v>30.333333</v>
      </c>
      <c r="V83" s="49">
        <v>0.002688</v>
      </c>
      <c r="W83" s="49">
        <v>0.003329</v>
      </c>
      <c r="X83" s="49">
        <v>0.844737</v>
      </c>
      <c r="Y83" s="49">
        <v>0.3333333333333333</v>
      </c>
      <c r="Z83" s="49">
        <v>0</v>
      </c>
      <c r="AA83" s="71">
        <v>83</v>
      </c>
      <c r="AB83" s="71"/>
      <c r="AC83" s="72"/>
      <c r="AD83" s="78" t="s">
        <v>1355</v>
      </c>
      <c r="AE83" s="78">
        <v>7457</v>
      </c>
      <c r="AF83" s="78">
        <v>30122</v>
      </c>
      <c r="AG83" s="78">
        <v>42457</v>
      </c>
      <c r="AH83" s="78">
        <v>11531</v>
      </c>
      <c r="AI83" s="78"/>
      <c r="AJ83" s="78" t="s">
        <v>1556</v>
      </c>
      <c r="AK83" s="78" t="s">
        <v>1730</v>
      </c>
      <c r="AL83" s="83" t="s">
        <v>1872</v>
      </c>
      <c r="AM83" s="78"/>
      <c r="AN83" s="80">
        <v>39874.37447916667</v>
      </c>
      <c r="AO83" s="83" t="s">
        <v>2034</v>
      </c>
      <c r="AP83" s="78" t="b">
        <v>0</v>
      </c>
      <c r="AQ83" s="78" t="b">
        <v>0</v>
      </c>
      <c r="AR83" s="78" t="b">
        <v>1</v>
      </c>
      <c r="AS83" s="78"/>
      <c r="AT83" s="78">
        <v>1454</v>
      </c>
      <c r="AU83" s="83" t="s">
        <v>2149</v>
      </c>
      <c r="AV83" s="78" t="b">
        <v>1</v>
      </c>
      <c r="AW83" s="78" t="s">
        <v>2263</v>
      </c>
      <c r="AX83" s="83" t="s">
        <v>2344</v>
      </c>
      <c r="AY83" s="78" t="s">
        <v>65</v>
      </c>
      <c r="AZ83" s="78" t="str">
        <f>REPLACE(INDEX(GroupVertices[Group],MATCH(Vertices[[#This Row],[Vertex]],GroupVertices[Vertex],0)),1,1,"")</f>
        <v>6</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359</v>
      </c>
      <c r="B84" s="65"/>
      <c r="C84" s="65" t="s">
        <v>64</v>
      </c>
      <c r="D84" s="66">
        <v>162.0231232257205</v>
      </c>
      <c r="E84" s="68"/>
      <c r="F84" s="100" t="s">
        <v>2199</v>
      </c>
      <c r="G84" s="65"/>
      <c r="H84" s="69" t="s">
        <v>359</v>
      </c>
      <c r="I84" s="70"/>
      <c r="J84" s="70"/>
      <c r="K84" s="69" t="s">
        <v>2552</v>
      </c>
      <c r="L84" s="73">
        <v>1</v>
      </c>
      <c r="M84" s="74">
        <v>5965.3671875</v>
      </c>
      <c r="N84" s="74">
        <v>7069.693359375</v>
      </c>
      <c r="O84" s="75"/>
      <c r="P84" s="76"/>
      <c r="Q84" s="76"/>
      <c r="R84" s="86"/>
      <c r="S84" s="48">
        <v>1</v>
      </c>
      <c r="T84" s="48">
        <v>0</v>
      </c>
      <c r="U84" s="49">
        <v>0</v>
      </c>
      <c r="V84" s="49">
        <v>0.00241</v>
      </c>
      <c r="W84" s="49">
        <v>0.000605</v>
      </c>
      <c r="X84" s="49">
        <v>0.414941</v>
      </c>
      <c r="Y84" s="49">
        <v>0</v>
      </c>
      <c r="Z84" s="49">
        <v>0</v>
      </c>
      <c r="AA84" s="71">
        <v>84</v>
      </c>
      <c r="AB84" s="71"/>
      <c r="AC84" s="72"/>
      <c r="AD84" s="78" t="s">
        <v>1356</v>
      </c>
      <c r="AE84" s="78">
        <v>317</v>
      </c>
      <c r="AF84" s="78">
        <v>77</v>
      </c>
      <c r="AG84" s="78">
        <v>77</v>
      </c>
      <c r="AH84" s="78">
        <v>128</v>
      </c>
      <c r="AI84" s="78"/>
      <c r="AJ84" s="78" t="s">
        <v>1557</v>
      </c>
      <c r="AK84" s="78" t="s">
        <v>1731</v>
      </c>
      <c r="AL84" s="83" t="s">
        <v>1873</v>
      </c>
      <c r="AM84" s="78"/>
      <c r="AN84" s="80">
        <v>42926.5028125</v>
      </c>
      <c r="AO84" s="83" t="s">
        <v>2035</v>
      </c>
      <c r="AP84" s="78" t="b">
        <v>0</v>
      </c>
      <c r="AQ84" s="78" t="b">
        <v>0</v>
      </c>
      <c r="AR84" s="78" t="b">
        <v>0</v>
      </c>
      <c r="AS84" s="78" t="s">
        <v>1216</v>
      </c>
      <c r="AT84" s="78">
        <v>0</v>
      </c>
      <c r="AU84" s="83" t="s">
        <v>2149</v>
      </c>
      <c r="AV84" s="78" t="b">
        <v>0</v>
      </c>
      <c r="AW84" s="78" t="s">
        <v>2263</v>
      </c>
      <c r="AX84" s="83" t="s">
        <v>2345</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360</v>
      </c>
      <c r="B85" s="65"/>
      <c r="C85" s="65" t="s">
        <v>64</v>
      </c>
      <c r="D85" s="66">
        <v>239.74150188415368</v>
      </c>
      <c r="E85" s="68"/>
      <c r="F85" s="100" t="s">
        <v>2200</v>
      </c>
      <c r="G85" s="65"/>
      <c r="H85" s="69" t="s">
        <v>360</v>
      </c>
      <c r="I85" s="70"/>
      <c r="J85" s="70"/>
      <c r="K85" s="69" t="s">
        <v>2553</v>
      </c>
      <c r="L85" s="73">
        <v>1</v>
      </c>
      <c r="M85" s="74">
        <v>5422.83642578125</v>
      </c>
      <c r="N85" s="74">
        <v>7046.35400390625</v>
      </c>
      <c r="O85" s="75"/>
      <c r="P85" s="76"/>
      <c r="Q85" s="76"/>
      <c r="R85" s="86"/>
      <c r="S85" s="48">
        <v>1</v>
      </c>
      <c r="T85" s="48">
        <v>0</v>
      </c>
      <c r="U85" s="49">
        <v>0</v>
      </c>
      <c r="V85" s="49">
        <v>0.00241</v>
      </c>
      <c r="W85" s="49">
        <v>0.000605</v>
      </c>
      <c r="X85" s="49">
        <v>0.414941</v>
      </c>
      <c r="Y85" s="49">
        <v>0</v>
      </c>
      <c r="Z85" s="49">
        <v>0</v>
      </c>
      <c r="AA85" s="71">
        <v>85</v>
      </c>
      <c r="AB85" s="71"/>
      <c r="AC85" s="72"/>
      <c r="AD85" s="78" t="s">
        <v>1357</v>
      </c>
      <c r="AE85" s="78">
        <v>1664</v>
      </c>
      <c r="AF85" s="78">
        <v>255517</v>
      </c>
      <c r="AG85" s="78">
        <v>13609</v>
      </c>
      <c r="AH85" s="78">
        <v>6168</v>
      </c>
      <c r="AI85" s="78"/>
      <c r="AJ85" s="78" t="s">
        <v>1558</v>
      </c>
      <c r="AK85" s="78" t="s">
        <v>1732</v>
      </c>
      <c r="AL85" s="83" t="s">
        <v>1874</v>
      </c>
      <c r="AM85" s="78"/>
      <c r="AN85" s="80">
        <v>39911.63222222222</v>
      </c>
      <c r="AO85" s="83" t="s">
        <v>2036</v>
      </c>
      <c r="AP85" s="78" t="b">
        <v>0</v>
      </c>
      <c r="AQ85" s="78" t="b">
        <v>0</v>
      </c>
      <c r="AR85" s="78" t="b">
        <v>1</v>
      </c>
      <c r="AS85" s="78"/>
      <c r="AT85" s="78">
        <v>4355</v>
      </c>
      <c r="AU85" s="83" t="s">
        <v>2149</v>
      </c>
      <c r="AV85" s="78" t="b">
        <v>1</v>
      </c>
      <c r="AW85" s="78" t="s">
        <v>2263</v>
      </c>
      <c r="AX85" s="83" t="s">
        <v>2346</v>
      </c>
      <c r="AY85" s="78" t="s">
        <v>65</v>
      </c>
      <c r="AZ85" s="78" t="str">
        <f>REPLACE(INDEX(GroupVertices[Group],MATCH(Vertices[[#This Row],[Vertex]],GroupVertices[Vertex],0)),1,1,"")</f>
        <v>6</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361</v>
      </c>
      <c r="B86" s="65"/>
      <c r="C86" s="65" t="s">
        <v>64</v>
      </c>
      <c r="D86" s="66">
        <v>470.2615028862279</v>
      </c>
      <c r="E86" s="68"/>
      <c r="F86" s="100" t="s">
        <v>2201</v>
      </c>
      <c r="G86" s="65"/>
      <c r="H86" s="69" t="s">
        <v>361</v>
      </c>
      <c r="I86" s="70"/>
      <c r="J86" s="70"/>
      <c r="K86" s="69" t="s">
        <v>2554</v>
      </c>
      <c r="L86" s="73">
        <v>1</v>
      </c>
      <c r="M86" s="74">
        <v>6351.9521484375</v>
      </c>
      <c r="N86" s="74">
        <v>7311.5634765625</v>
      </c>
      <c r="O86" s="75"/>
      <c r="P86" s="76"/>
      <c r="Q86" s="76"/>
      <c r="R86" s="86"/>
      <c r="S86" s="48">
        <v>1</v>
      </c>
      <c r="T86" s="48">
        <v>0</v>
      </c>
      <c r="U86" s="49">
        <v>0</v>
      </c>
      <c r="V86" s="49">
        <v>0.00241</v>
      </c>
      <c r="W86" s="49">
        <v>0.000605</v>
      </c>
      <c r="X86" s="49">
        <v>0.414941</v>
      </c>
      <c r="Y86" s="49">
        <v>0</v>
      </c>
      <c r="Z86" s="49">
        <v>0</v>
      </c>
      <c r="AA86" s="71">
        <v>86</v>
      </c>
      <c r="AB86" s="71"/>
      <c r="AC86" s="72"/>
      <c r="AD86" s="78" t="s">
        <v>1358</v>
      </c>
      <c r="AE86" s="78">
        <v>563</v>
      </c>
      <c r="AF86" s="78">
        <v>1013176</v>
      </c>
      <c r="AG86" s="78">
        <v>16087</v>
      </c>
      <c r="AH86" s="78">
        <v>2402</v>
      </c>
      <c r="AI86" s="78"/>
      <c r="AJ86" s="78" t="s">
        <v>1559</v>
      </c>
      <c r="AK86" s="78" t="s">
        <v>1733</v>
      </c>
      <c r="AL86" s="83" t="s">
        <v>1875</v>
      </c>
      <c r="AM86" s="78"/>
      <c r="AN86" s="80">
        <v>39830.27637731482</v>
      </c>
      <c r="AO86" s="83" t="s">
        <v>2037</v>
      </c>
      <c r="AP86" s="78" t="b">
        <v>0</v>
      </c>
      <c r="AQ86" s="78" t="b">
        <v>0</v>
      </c>
      <c r="AR86" s="78" t="b">
        <v>1</v>
      </c>
      <c r="AS86" s="78"/>
      <c r="AT86" s="78">
        <v>4555</v>
      </c>
      <c r="AU86" s="83" t="s">
        <v>2154</v>
      </c>
      <c r="AV86" s="78" t="b">
        <v>1</v>
      </c>
      <c r="AW86" s="78" t="s">
        <v>2263</v>
      </c>
      <c r="AX86" s="83" t="s">
        <v>2347</v>
      </c>
      <c r="AY86" s="78" t="s">
        <v>65</v>
      </c>
      <c r="AZ86" s="78" t="str">
        <f>REPLACE(INDEX(GroupVertices[Group],MATCH(Vertices[[#This Row],[Vertex]],GroupVertices[Vertex],0)),1,1,"")</f>
        <v>6</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362</v>
      </c>
      <c r="B87" s="65"/>
      <c r="C87" s="65" t="s">
        <v>64</v>
      </c>
      <c r="D87" s="66">
        <v>1000</v>
      </c>
      <c r="E87" s="68"/>
      <c r="F87" s="100" t="s">
        <v>2202</v>
      </c>
      <c r="G87" s="65"/>
      <c r="H87" s="69" t="s">
        <v>362</v>
      </c>
      <c r="I87" s="70"/>
      <c r="J87" s="70"/>
      <c r="K87" s="69" t="s">
        <v>2555</v>
      </c>
      <c r="L87" s="73">
        <v>1</v>
      </c>
      <c r="M87" s="74">
        <v>4742.86572265625</v>
      </c>
      <c r="N87" s="74">
        <v>7662.53955078125</v>
      </c>
      <c r="O87" s="75"/>
      <c r="P87" s="76"/>
      <c r="Q87" s="76"/>
      <c r="R87" s="86"/>
      <c r="S87" s="48">
        <v>1</v>
      </c>
      <c r="T87" s="48">
        <v>0</v>
      </c>
      <c r="U87" s="49">
        <v>0</v>
      </c>
      <c r="V87" s="49">
        <v>0.00241</v>
      </c>
      <c r="W87" s="49">
        <v>0.000605</v>
      </c>
      <c r="X87" s="49">
        <v>0.414941</v>
      </c>
      <c r="Y87" s="49">
        <v>0</v>
      </c>
      <c r="Z87" s="49">
        <v>0</v>
      </c>
      <c r="AA87" s="71">
        <v>87</v>
      </c>
      <c r="AB87" s="71"/>
      <c r="AC87" s="72"/>
      <c r="AD87" s="78" t="s">
        <v>1359</v>
      </c>
      <c r="AE87" s="78">
        <v>899</v>
      </c>
      <c r="AF87" s="78">
        <v>44244614</v>
      </c>
      <c r="AG87" s="78">
        <v>373781</v>
      </c>
      <c r="AH87" s="78">
        <v>18338</v>
      </c>
      <c r="AI87" s="78"/>
      <c r="AJ87" s="78" t="s">
        <v>1560</v>
      </c>
      <c r="AK87" s="78" t="s">
        <v>1734</v>
      </c>
      <c r="AL87" s="83" t="s">
        <v>1876</v>
      </c>
      <c r="AM87" s="78"/>
      <c r="AN87" s="80">
        <v>39143.862291666665</v>
      </c>
      <c r="AO87" s="83" t="s">
        <v>2038</v>
      </c>
      <c r="AP87" s="78" t="b">
        <v>0</v>
      </c>
      <c r="AQ87" s="78" t="b">
        <v>0</v>
      </c>
      <c r="AR87" s="78" t="b">
        <v>0</v>
      </c>
      <c r="AS87" s="78"/>
      <c r="AT87" s="78">
        <v>200948</v>
      </c>
      <c r="AU87" s="83" t="s">
        <v>2154</v>
      </c>
      <c r="AV87" s="78" t="b">
        <v>1</v>
      </c>
      <c r="AW87" s="78" t="s">
        <v>2263</v>
      </c>
      <c r="AX87" s="83" t="s">
        <v>2348</v>
      </c>
      <c r="AY87" s="78" t="s">
        <v>65</v>
      </c>
      <c r="AZ87" s="78" t="str">
        <f>REPLACE(INDEX(GroupVertices[Group],MATCH(Vertices[[#This Row],[Vertex]],GroupVertices[Vertex],0)),1,1,"")</f>
        <v>6</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257</v>
      </c>
      <c r="B88" s="65"/>
      <c r="C88" s="65" t="s">
        <v>64</v>
      </c>
      <c r="D88" s="66">
        <v>162.34441436204725</v>
      </c>
      <c r="E88" s="68"/>
      <c r="F88" s="100" t="s">
        <v>2203</v>
      </c>
      <c r="G88" s="65"/>
      <c r="H88" s="69" t="s">
        <v>257</v>
      </c>
      <c r="I88" s="70"/>
      <c r="J88" s="70"/>
      <c r="K88" s="69" t="s">
        <v>2556</v>
      </c>
      <c r="L88" s="73">
        <v>1</v>
      </c>
      <c r="M88" s="74">
        <v>9280.3310546875</v>
      </c>
      <c r="N88" s="74">
        <v>9646.09375</v>
      </c>
      <c r="O88" s="75"/>
      <c r="P88" s="76"/>
      <c r="Q88" s="76"/>
      <c r="R88" s="86"/>
      <c r="S88" s="48">
        <v>0</v>
      </c>
      <c r="T88" s="48">
        <v>1</v>
      </c>
      <c r="U88" s="49">
        <v>0</v>
      </c>
      <c r="V88" s="49">
        <v>0.002404</v>
      </c>
      <c r="W88" s="49">
        <v>0.000538</v>
      </c>
      <c r="X88" s="49">
        <v>0.433666</v>
      </c>
      <c r="Y88" s="49">
        <v>0</v>
      </c>
      <c r="Z88" s="49">
        <v>0</v>
      </c>
      <c r="AA88" s="71">
        <v>88</v>
      </c>
      <c r="AB88" s="71"/>
      <c r="AC88" s="72"/>
      <c r="AD88" s="78" t="s">
        <v>1360</v>
      </c>
      <c r="AE88" s="78">
        <v>475</v>
      </c>
      <c r="AF88" s="78">
        <v>1133</v>
      </c>
      <c r="AG88" s="78">
        <v>10847</v>
      </c>
      <c r="AH88" s="78">
        <v>9455</v>
      </c>
      <c r="AI88" s="78"/>
      <c r="AJ88" s="78" t="s">
        <v>1561</v>
      </c>
      <c r="AK88" s="78"/>
      <c r="AL88" s="78"/>
      <c r="AM88" s="78"/>
      <c r="AN88" s="80">
        <v>40574.588125</v>
      </c>
      <c r="AO88" s="83" t="s">
        <v>2039</v>
      </c>
      <c r="AP88" s="78" t="b">
        <v>0</v>
      </c>
      <c r="AQ88" s="78" t="b">
        <v>0</v>
      </c>
      <c r="AR88" s="78" t="b">
        <v>1</v>
      </c>
      <c r="AS88" s="78"/>
      <c r="AT88" s="78">
        <v>266</v>
      </c>
      <c r="AU88" s="83" t="s">
        <v>2147</v>
      </c>
      <c r="AV88" s="78" t="b">
        <v>0</v>
      </c>
      <c r="AW88" s="78" t="s">
        <v>2263</v>
      </c>
      <c r="AX88" s="83" t="s">
        <v>2349</v>
      </c>
      <c r="AY88" s="78" t="s">
        <v>66</v>
      </c>
      <c r="AZ88" s="78" t="str">
        <f>REPLACE(INDEX(GroupVertices[Group],MATCH(Vertices[[#This Row],[Vertex]],GroupVertices[Vertex],0)),1,1,"")</f>
        <v>9</v>
      </c>
      <c r="BA88" s="48" t="s">
        <v>582</v>
      </c>
      <c r="BB88" s="48" t="s">
        <v>582</v>
      </c>
      <c r="BC88" s="48" t="s">
        <v>610</v>
      </c>
      <c r="BD88" s="48" t="s">
        <v>610</v>
      </c>
      <c r="BE88" s="48" t="s">
        <v>625</v>
      </c>
      <c r="BF88" s="48" t="s">
        <v>625</v>
      </c>
      <c r="BG88" s="116" t="s">
        <v>3247</v>
      </c>
      <c r="BH88" s="116" t="s">
        <v>3247</v>
      </c>
      <c r="BI88" s="116" t="s">
        <v>3378</v>
      </c>
      <c r="BJ88" s="116" t="s">
        <v>3378</v>
      </c>
      <c r="BK88" s="116">
        <v>1</v>
      </c>
      <c r="BL88" s="120">
        <v>5.555555555555555</v>
      </c>
      <c r="BM88" s="116">
        <v>0</v>
      </c>
      <c r="BN88" s="120">
        <v>0</v>
      </c>
      <c r="BO88" s="116">
        <v>0</v>
      </c>
      <c r="BP88" s="120">
        <v>0</v>
      </c>
      <c r="BQ88" s="116">
        <v>17</v>
      </c>
      <c r="BR88" s="120">
        <v>94.44444444444444</v>
      </c>
      <c r="BS88" s="116">
        <v>18</v>
      </c>
      <c r="BT88" s="2"/>
      <c r="BU88" s="3"/>
      <c r="BV88" s="3"/>
      <c r="BW88" s="3"/>
      <c r="BX88" s="3"/>
    </row>
    <row r="89" spans="1:76" ht="15">
      <c r="A89" s="64" t="s">
        <v>275</v>
      </c>
      <c r="B89" s="65"/>
      <c r="C89" s="65" t="s">
        <v>64</v>
      </c>
      <c r="D89" s="66">
        <v>162.27443617894576</v>
      </c>
      <c r="E89" s="68"/>
      <c r="F89" s="100" t="s">
        <v>726</v>
      </c>
      <c r="G89" s="65"/>
      <c r="H89" s="69" t="s">
        <v>275</v>
      </c>
      <c r="I89" s="70"/>
      <c r="J89" s="70"/>
      <c r="K89" s="69" t="s">
        <v>2557</v>
      </c>
      <c r="L89" s="73">
        <v>1233.286226100976</v>
      </c>
      <c r="M89" s="74">
        <v>9383.75</v>
      </c>
      <c r="N89" s="74">
        <v>8280.619140625</v>
      </c>
      <c r="O89" s="75"/>
      <c r="P89" s="76"/>
      <c r="Q89" s="76"/>
      <c r="R89" s="86"/>
      <c r="S89" s="48">
        <v>5</v>
      </c>
      <c r="T89" s="48">
        <v>2</v>
      </c>
      <c r="U89" s="49">
        <v>1210.633333</v>
      </c>
      <c r="V89" s="49">
        <v>0.003344</v>
      </c>
      <c r="W89" s="49">
        <v>0.005752</v>
      </c>
      <c r="X89" s="49">
        <v>2.336077</v>
      </c>
      <c r="Y89" s="49">
        <v>0.023809523809523808</v>
      </c>
      <c r="Z89" s="49">
        <v>0</v>
      </c>
      <c r="AA89" s="71">
        <v>89</v>
      </c>
      <c r="AB89" s="71"/>
      <c r="AC89" s="72"/>
      <c r="AD89" s="78" t="s">
        <v>1361</v>
      </c>
      <c r="AE89" s="78">
        <v>687</v>
      </c>
      <c r="AF89" s="78">
        <v>903</v>
      </c>
      <c r="AG89" s="78">
        <v>5376</v>
      </c>
      <c r="AH89" s="78">
        <v>3221</v>
      </c>
      <c r="AI89" s="78"/>
      <c r="AJ89" s="78" t="s">
        <v>1562</v>
      </c>
      <c r="AK89" s="78" t="s">
        <v>1735</v>
      </c>
      <c r="AL89" s="83" t="s">
        <v>1877</v>
      </c>
      <c r="AM89" s="78"/>
      <c r="AN89" s="80">
        <v>40841.36237268519</v>
      </c>
      <c r="AO89" s="83" t="s">
        <v>2040</v>
      </c>
      <c r="AP89" s="78" t="b">
        <v>0</v>
      </c>
      <c r="AQ89" s="78" t="b">
        <v>0</v>
      </c>
      <c r="AR89" s="78" t="b">
        <v>0</v>
      </c>
      <c r="AS89" s="78"/>
      <c r="AT89" s="78">
        <v>163</v>
      </c>
      <c r="AU89" s="83" t="s">
        <v>2149</v>
      </c>
      <c r="AV89" s="78" t="b">
        <v>0</v>
      </c>
      <c r="AW89" s="78" t="s">
        <v>2263</v>
      </c>
      <c r="AX89" s="83" t="s">
        <v>2350</v>
      </c>
      <c r="AY89" s="78" t="s">
        <v>66</v>
      </c>
      <c r="AZ89" s="78" t="str">
        <f>REPLACE(INDEX(GroupVertices[Group],MATCH(Vertices[[#This Row],[Vertex]],GroupVertices[Vertex],0)),1,1,"")</f>
        <v>9</v>
      </c>
      <c r="BA89" s="48" t="s">
        <v>3176</v>
      </c>
      <c r="BB89" s="48" t="s">
        <v>3176</v>
      </c>
      <c r="BC89" s="48" t="s">
        <v>611</v>
      </c>
      <c r="BD89" s="48" t="s">
        <v>611</v>
      </c>
      <c r="BE89" s="48" t="s">
        <v>3188</v>
      </c>
      <c r="BF89" s="48" t="s">
        <v>3193</v>
      </c>
      <c r="BG89" s="116" t="s">
        <v>3248</v>
      </c>
      <c r="BH89" s="116" t="s">
        <v>3310</v>
      </c>
      <c r="BI89" s="116" t="s">
        <v>3379</v>
      </c>
      <c r="BJ89" s="116" t="s">
        <v>3434</v>
      </c>
      <c r="BK89" s="116">
        <v>2</v>
      </c>
      <c r="BL89" s="120">
        <v>3.0303030303030303</v>
      </c>
      <c r="BM89" s="116">
        <v>0</v>
      </c>
      <c r="BN89" s="120">
        <v>0</v>
      </c>
      <c r="BO89" s="116">
        <v>0</v>
      </c>
      <c r="BP89" s="120">
        <v>0</v>
      </c>
      <c r="BQ89" s="116">
        <v>64</v>
      </c>
      <c r="BR89" s="120">
        <v>96.96969696969697</v>
      </c>
      <c r="BS89" s="116">
        <v>66</v>
      </c>
      <c r="BT89" s="2"/>
      <c r="BU89" s="3"/>
      <c r="BV89" s="3"/>
      <c r="BW89" s="3"/>
      <c r="BX89" s="3"/>
    </row>
    <row r="90" spans="1:76" ht="15">
      <c r="A90" s="64" t="s">
        <v>258</v>
      </c>
      <c r="B90" s="65"/>
      <c r="C90" s="65" t="s">
        <v>64</v>
      </c>
      <c r="D90" s="66">
        <v>162.5004961356605</v>
      </c>
      <c r="E90" s="68"/>
      <c r="F90" s="100" t="s">
        <v>710</v>
      </c>
      <c r="G90" s="65"/>
      <c r="H90" s="69" t="s">
        <v>258</v>
      </c>
      <c r="I90" s="70"/>
      <c r="J90" s="70"/>
      <c r="K90" s="69" t="s">
        <v>2558</v>
      </c>
      <c r="L90" s="73">
        <v>13.214627096519662</v>
      </c>
      <c r="M90" s="74">
        <v>9767.7919921875</v>
      </c>
      <c r="N90" s="74">
        <v>9223.970703125</v>
      </c>
      <c r="O90" s="75"/>
      <c r="P90" s="76"/>
      <c r="Q90" s="76"/>
      <c r="R90" s="86"/>
      <c r="S90" s="48">
        <v>0</v>
      </c>
      <c r="T90" s="48">
        <v>2</v>
      </c>
      <c r="U90" s="49">
        <v>12</v>
      </c>
      <c r="V90" s="49">
        <v>0.002646</v>
      </c>
      <c r="W90" s="49">
        <v>0.002786</v>
      </c>
      <c r="X90" s="49">
        <v>0.608618</v>
      </c>
      <c r="Y90" s="49">
        <v>0</v>
      </c>
      <c r="Z90" s="49">
        <v>0</v>
      </c>
      <c r="AA90" s="71">
        <v>90</v>
      </c>
      <c r="AB90" s="71"/>
      <c r="AC90" s="72"/>
      <c r="AD90" s="78" t="s">
        <v>1362</v>
      </c>
      <c r="AE90" s="78">
        <v>2594</v>
      </c>
      <c r="AF90" s="78">
        <v>1646</v>
      </c>
      <c r="AG90" s="78">
        <v>3754</v>
      </c>
      <c r="AH90" s="78">
        <v>2606</v>
      </c>
      <c r="AI90" s="78"/>
      <c r="AJ90" s="78" t="s">
        <v>1563</v>
      </c>
      <c r="AK90" s="78" t="s">
        <v>1736</v>
      </c>
      <c r="AL90" s="83" t="s">
        <v>1878</v>
      </c>
      <c r="AM90" s="78"/>
      <c r="AN90" s="80">
        <v>41249.9178125</v>
      </c>
      <c r="AO90" s="83" t="s">
        <v>2041</v>
      </c>
      <c r="AP90" s="78" t="b">
        <v>0</v>
      </c>
      <c r="AQ90" s="78" t="b">
        <v>0</v>
      </c>
      <c r="AR90" s="78" t="b">
        <v>1</v>
      </c>
      <c r="AS90" s="78"/>
      <c r="AT90" s="78">
        <v>1043</v>
      </c>
      <c r="AU90" s="83" t="s">
        <v>2156</v>
      </c>
      <c r="AV90" s="78" t="b">
        <v>0</v>
      </c>
      <c r="AW90" s="78" t="s">
        <v>2263</v>
      </c>
      <c r="AX90" s="83" t="s">
        <v>2351</v>
      </c>
      <c r="AY90" s="78" t="s">
        <v>66</v>
      </c>
      <c r="AZ90" s="78" t="str">
        <f>REPLACE(INDEX(GroupVertices[Group],MATCH(Vertices[[#This Row],[Vertex]],GroupVertices[Vertex],0)),1,1,"")</f>
        <v>9</v>
      </c>
      <c r="BA90" s="48"/>
      <c r="BB90" s="48"/>
      <c r="BC90" s="48"/>
      <c r="BD90" s="48"/>
      <c r="BE90" s="48" t="s">
        <v>626</v>
      </c>
      <c r="BF90" s="48" t="s">
        <v>626</v>
      </c>
      <c r="BG90" s="116" t="s">
        <v>3249</v>
      </c>
      <c r="BH90" s="116" t="s">
        <v>3311</v>
      </c>
      <c r="BI90" s="116" t="s">
        <v>3380</v>
      </c>
      <c r="BJ90" s="116" t="s">
        <v>3380</v>
      </c>
      <c r="BK90" s="116">
        <v>1</v>
      </c>
      <c r="BL90" s="120">
        <v>2.2222222222222223</v>
      </c>
      <c r="BM90" s="116">
        <v>0</v>
      </c>
      <c r="BN90" s="120">
        <v>0</v>
      </c>
      <c r="BO90" s="116">
        <v>0</v>
      </c>
      <c r="BP90" s="120">
        <v>0</v>
      </c>
      <c r="BQ90" s="116">
        <v>44</v>
      </c>
      <c r="BR90" s="120">
        <v>97.77777777777777</v>
      </c>
      <c r="BS90" s="116">
        <v>45</v>
      </c>
      <c r="BT90" s="2"/>
      <c r="BU90" s="3"/>
      <c r="BV90" s="3"/>
      <c r="BW90" s="3"/>
      <c r="BX90" s="3"/>
    </row>
    <row r="91" spans="1:76" ht="15">
      <c r="A91" s="64" t="s">
        <v>259</v>
      </c>
      <c r="B91" s="65"/>
      <c r="C91" s="65" t="s">
        <v>64</v>
      </c>
      <c r="D91" s="66">
        <v>163.7950925230377</v>
      </c>
      <c r="E91" s="68"/>
      <c r="F91" s="100" t="s">
        <v>711</v>
      </c>
      <c r="G91" s="65"/>
      <c r="H91" s="69" t="s">
        <v>259</v>
      </c>
      <c r="I91" s="70"/>
      <c r="J91" s="70"/>
      <c r="K91" s="69" t="s">
        <v>2559</v>
      </c>
      <c r="L91" s="73">
        <v>19.32194064477949</v>
      </c>
      <c r="M91" s="74">
        <v>5173.58935546875</v>
      </c>
      <c r="N91" s="74">
        <v>3037.14599609375</v>
      </c>
      <c r="O91" s="75"/>
      <c r="P91" s="76"/>
      <c r="Q91" s="76"/>
      <c r="R91" s="86"/>
      <c r="S91" s="48">
        <v>4</v>
      </c>
      <c r="T91" s="48">
        <v>4</v>
      </c>
      <c r="U91" s="49">
        <v>18</v>
      </c>
      <c r="V91" s="49">
        <v>0.2</v>
      </c>
      <c r="W91" s="49">
        <v>0</v>
      </c>
      <c r="X91" s="49">
        <v>2.621946</v>
      </c>
      <c r="Y91" s="49">
        <v>0.05</v>
      </c>
      <c r="Z91" s="49">
        <v>0.2</v>
      </c>
      <c r="AA91" s="71">
        <v>91</v>
      </c>
      <c r="AB91" s="71"/>
      <c r="AC91" s="72"/>
      <c r="AD91" s="78" t="s">
        <v>1363</v>
      </c>
      <c r="AE91" s="78">
        <v>990</v>
      </c>
      <c r="AF91" s="78">
        <v>5901</v>
      </c>
      <c r="AG91" s="78">
        <v>26946</v>
      </c>
      <c r="AH91" s="78">
        <v>47801</v>
      </c>
      <c r="AI91" s="78"/>
      <c r="AJ91" s="78" t="s">
        <v>1564</v>
      </c>
      <c r="AK91" s="78" t="s">
        <v>1737</v>
      </c>
      <c r="AL91" s="83" t="s">
        <v>1879</v>
      </c>
      <c r="AM91" s="78"/>
      <c r="AN91" s="80">
        <v>39667.48998842593</v>
      </c>
      <c r="AO91" s="83" t="s">
        <v>2042</v>
      </c>
      <c r="AP91" s="78" t="b">
        <v>0</v>
      </c>
      <c r="AQ91" s="78" t="b">
        <v>0</v>
      </c>
      <c r="AR91" s="78" t="b">
        <v>0</v>
      </c>
      <c r="AS91" s="78"/>
      <c r="AT91" s="78">
        <v>343</v>
      </c>
      <c r="AU91" s="83" t="s">
        <v>2152</v>
      </c>
      <c r="AV91" s="78" t="b">
        <v>0</v>
      </c>
      <c r="AW91" s="78" t="s">
        <v>2263</v>
      </c>
      <c r="AX91" s="83" t="s">
        <v>2352</v>
      </c>
      <c r="AY91" s="78" t="s">
        <v>66</v>
      </c>
      <c r="AZ91" s="78" t="str">
        <f>REPLACE(INDEX(GroupVertices[Group],MATCH(Vertices[[#This Row],[Vertex]],GroupVertices[Vertex],0)),1,1,"")</f>
        <v>10</v>
      </c>
      <c r="BA91" s="48"/>
      <c r="BB91" s="48"/>
      <c r="BC91" s="48"/>
      <c r="BD91" s="48"/>
      <c r="BE91" s="48"/>
      <c r="BF91" s="48"/>
      <c r="BG91" s="116" t="s">
        <v>3250</v>
      </c>
      <c r="BH91" s="116" t="s">
        <v>3312</v>
      </c>
      <c r="BI91" s="116" t="s">
        <v>3381</v>
      </c>
      <c r="BJ91" s="116" t="s">
        <v>3381</v>
      </c>
      <c r="BK91" s="116">
        <v>4</v>
      </c>
      <c r="BL91" s="120">
        <v>4</v>
      </c>
      <c r="BM91" s="116">
        <v>0</v>
      </c>
      <c r="BN91" s="120">
        <v>0</v>
      </c>
      <c r="BO91" s="116">
        <v>0</v>
      </c>
      <c r="BP91" s="120">
        <v>0</v>
      </c>
      <c r="BQ91" s="116">
        <v>96</v>
      </c>
      <c r="BR91" s="120">
        <v>96</v>
      </c>
      <c r="BS91" s="116">
        <v>100</v>
      </c>
      <c r="BT91" s="2"/>
      <c r="BU91" s="3"/>
      <c r="BV91" s="3"/>
      <c r="BW91" s="3"/>
      <c r="BX91" s="3"/>
    </row>
    <row r="92" spans="1:76" ht="15">
      <c r="A92" s="64" t="s">
        <v>363</v>
      </c>
      <c r="B92" s="65"/>
      <c r="C92" s="65" t="s">
        <v>64</v>
      </c>
      <c r="D92" s="66">
        <v>162.2041537428743</v>
      </c>
      <c r="E92" s="68"/>
      <c r="F92" s="100" t="s">
        <v>2204</v>
      </c>
      <c r="G92" s="65"/>
      <c r="H92" s="69" t="s">
        <v>363</v>
      </c>
      <c r="I92" s="70"/>
      <c r="J92" s="70"/>
      <c r="K92" s="69" t="s">
        <v>2560</v>
      </c>
      <c r="L92" s="73">
        <v>1</v>
      </c>
      <c r="M92" s="74">
        <v>5775.900390625</v>
      </c>
      <c r="N92" s="74">
        <v>2725.001220703125</v>
      </c>
      <c r="O92" s="75"/>
      <c r="P92" s="76"/>
      <c r="Q92" s="76"/>
      <c r="R92" s="86"/>
      <c r="S92" s="48">
        <v>1</v>
      </c>
      <c r="T92" s="48">
        <v>0</v>
      </c>
      <c r="U92" s="49">
        <v>0</v>
      </c>
      <c r="V92" s="49">
        <v>0.111111</v>
      </c>
      <c r="W92" s="49">
        <v>0</v>
      </c>
      <c r="X92" s="49">
        <v>0.521442</v>
      </c>
      <c r="Y92" s="49">
        <v>0</v>
      </c>
      <c r="Z92" s="49">
        <v>0</v>
      </c>
      <c r="AA92" s="71">
        <v>92</v>
      </c>
      <c r="AB92" s="71"/>
      <c r="AC92" s="72"/>
      <c r="AD92" s="78" t="s">
        <v>1364</v>
      </c>
      <c r="AE92" s="78">
        <v>953</v>
      </c>
      <c r="AF92" s="78">
        <v>672</v>
      </c>
      <c r="AG92" s="78">
        <v>3030</v>
      </c>
      <c r="AH92" s="78">
        <v>1207</v>
      </c>
      <c r="AI92" s="78"/>
      <c r="AJ92" s="78" t="s">
        <v>1565</v>
      </c>
      <c r="AK92" s="78" t="s">
        <v>1689</v>
      </c>
      <c r="AL92" s="83" t="s">
        <v>1880</v>
      </c>
      <c r="AM92" s="78"/>
      <c r="AN92" s="80">
        <v>41424.630625</v>
      </c>
      <c r="AO92" s="83" t="s">
        <v>2043</v>
      </c>
      <c r="AP92" s="78" t="b">
        <v>1</v>
      </c>
      <c r="AQ92" s="78" t="b">
        <v>0</v>
      </c>
      <c r="AR92" s="78" t="b">
        <v>1</v>
      </c>
      <c r="AS92" s="78"/>
      <c r="AT92" s="78">
        <v>33</v>
      </c>
      <c r="AU92" s="83" t="s">
        <v>2149</v>
      </c>
      <c r="AV92" s="78" t="b">
        <v>0</v>
      </c>
      <c r="AW92" s="78" t="s">
        <v>2263</v>
      </c>
      <c r="AX92" s="83" t="s">
        <v>2353</v>
      </c>
      <c r="AY92" s="78" t="s">
        <v>65</v>
      </c>
      <c r="AZ92" s="78" t="str">
        <f>REPLACE(INDEX(GroupVertices[Group],MATCH(Vertices[[#This Row],[Vertex]],GroupVertices[Vertex],0)),1,1,"")</f>
        <v>10</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260</v>
      </c>
      <c r="B93" s="65"/>
      <c r="C93" s="65" t="s">
        <v>64</v>
      </c>
      <c r="D93" s="66">
        <v>162.24431513491513</v>
      </c>
      <c r="E93" s="68"/>
      <c r="F93" s="100" t="s">
        <v>712</v>
      </c>
      <c r="G93" s="65"/>
      <c r="H93" s="69" t="s">
        <v>260</v>
      </c>
      <c r="I93" s="70"/>
      <c r="J93" s="70"/>
      <c r="K93" s="69" t="s">
        <v>2561</v>
      </c>
      <c r="L93" s="73">
        <v>1</v>
      </c>
      <c r="M93" s="74">
        <v>4899.81298828125</v>
      </c>
      <c r="N93" s="74">
        <v>4093.708251953125</v>
      </c>
      <c r="O93" s="75"/>
      <c r="P93" s="76"/>
      <c r="Q93" s="76"/>
      <c r="R93" s="86"/>
      <c r="S93" s="48">
        <v>1</v>
      </c>
      <c r="T93" s="48">
        <v>1</v>
      </c>
      <c r="U93" s="49">
        <v>0</v>
      </c>
      <c r="V93" s="49">
        <v>0.111111</v>
      </c>
      <c r="W93" s="49">
        <v>0</v>
      </c>
      <c r="X93" s="49">
        <v>0.521442</v>
      </c>
      <c r="Y93" s="49">
        <v>0</v>
      </c>
      <c r="Z93" s="49">
        <v>1</v>
      </c>
      <c r="AA93" s="71">
        <v>93</v>
      </c>
      <c r="AB93" s="71"/>
      <c r="AC93" s="72"/>
      <c r="AD93" s="78" t="s">
        <v>1365</v>
      </c>
      <c r="AE93" s="78">
        <v>1629</v>
      </c>
      <c r="AF93" s="78">
        <v>804</v>
      </c>
      <c r="AG93" s="78">
        <v>3828</v>
      </c>
      <c r="AH93" s="78">
        <v>15470</v>
      </c>
      <c r="AI93" s="78"/>
      <c r="AJ93" s="78" t="s">
        <v>1566</v>
      </c>
      <c r="AK93" s="78" t="s">
        <v>1738</v>
      </c>
      <c r="AL93" s="83" t="s">
        <v>1881</v>
      </c>
      <c r="AM93" s="78"/>
      <c r="AN93" s="80">
        <v>42013.94201388889</v>
      </c>
      <c r="AO93" s="83" t="s">
        <v>2044</v>
      </c>
      <c r="AP93" s="78" t="b">
        <v>1</v>
      </c>
      <c r="AQ93" s="78" t="b">
        <v>0</v>
      </c>
      <c r="AR93" s="78" t="b">
        <v>1</v>
      </c>
      <c r="AS93" s="78"/>
      <c r="AT93" s="78">
        <v>23</v>
      </c>
      <c r="AU93" s="83" t="s">
        <v>2149</v>
      </c>
      <c r="AV93" s="78" t="b">
        <v>0</v>
      </c>
      <c r="AW93" s="78" t="s">
        <v>2263</v>
      </c>
      <c r="AX93" s="83" t="s">
        <v>2354</v>
      </c>
      <c r="AY93" s="78" t="s">
        <v>66</v>
      </c>
      <c r="AZ93" s="78" t="str">
        <f>REPLACE(INDEX(GroupVertices[Group],MATCH(Vertices[[#This Row],[Vertex]],GroupVertices[Vertex],0)),1,1,"")</f>
        <v>10</v>
      </c>
      <c r="BA93" s="48"/>
      <c r="BB93" s="48"/>
      <c r="BC93" s="48"/>
      <c r="BD93" s="48"/>
      <c r="BE93" s="48"/>
      <c r="BF93" s="48"/>
      <c r="BG93" s="116" t="s">
        <v>3251</v>
      </c>
      <c r="BH93" s="116" t="s">
        <v>3251</v>
      </c>
      <c r="BI93" s="116" t="s">
        <v>3382</v>
      </c>
      <c r="BJ93" s="116" t="s">
        <v>3382</v>
      </c>
      <c r="BK93" s="116">
        <v>1</v>
      </c>
      <c r="BL93" s="120">
        <v>4.166666666666667</v>
      </c>
      <c r="BM93" s="116">
        <v>0</v>
      </c>
      <c r="BN93" s="120">
        <v>0</v>
      </c>
      <c r="BO93" s="116">
        <v>0</v>
      </c>
      <c r="BP93" s="120">
        <v>0</v>
      </c>
      <c r="BQ93" s="116">
        <v>23</v>
      </c>
      <c r="BR93" s="120">
        <v>95.83333333333333</v>
      </c>
      <c r="BS93" s="116">
        <v>24</v>
      </c>
      <c r="BT93" s="2"/>
      <c r="BU93" s="3"/>
      <c r="BV93" s="3"/>
      <c r="BW93" s="3"/>
      <c r="BX93" s="3"/>
    </row>
    <row r="94" spans="1:76" ht="15">
      <c r="A94" s="64" t="s">
        <v>364</v>
      </c>
      <c r="B94" s="65"/>
      <c r="C94" s="65" t="s">
        <v>64</v>
      </c>
      <c r="D94" s="66">
        <v>162.13143728304277</v>
      </c>
      <c r="E94" s="68"/>
      <c r="F94" s="100" t="s">
        <v>2205</v>
      </c>
      <c r="G94" s="65"/>
      <c r="H94" s="69" t="s">
        <v>364</v>
      </c>
      <c r="I94" s="70"/>
      <c r="J94" s="70"/>
      <c r="K94" s="69" t="s">
        <v>2562</v>
      </c>
      <c r="L94" s="73">
        <v>1</v>
      </c>
      <c r="M94" s="74">
        <v>5357.46435546875</v>
      </c>
      <c r="N94" s="74">
        <v>2211.54345703125</v>
      </c>
      <c r="O94" s="75"/>
      <c r="P94" s="76"/>
      <c r="Q94" s="76"/>
      <c r="R94" s="86"/>
      <c r="S94" s="48">
        <v>2</v>
      </c>
      <c r="T94" s="48">
        <v>0</v>
      </c>
      <c r="U94" s="49">
        <v>0</v>
      </c>
      <c r="V94" s="49">
        <v>0.125</v>
      </c>
      <c r="W94" s="49">
        <v>0</v>
      </c>
      <c r="X94" s="49">
        <v>0.906856</v>
      </c>
      <c r="Y94" s="49">
        <v>0.5</v>
      </c>
      <c r="Z94" s="49">
        <v>0</v>
      </c>
      <c r="AA94" s="71">
        <v>94</v>
      </c>
      <c r="AB94" s="71"/>
      <c r="AC94" s="72"/>
      <c r="AD94" s="78" t="s">
        <v>1366</v>
      </c>
      <c r="AE94" s="78">
        <v>698</v>
      </c>
      <c r="AF94" s="78">
        <v>433</v>
      </c>
      <c r="AG94" s="78">
        <v>3484</v>
      </c>
      <c r="AH94" s="78">
        <v>12657</v>
      </c>
      <c r="AI94" s="78"/>
      <c r="AJ94" s="78" t="s">
        <v>1567</v>
      </c>
      <c r="AK94" s="78" t="s">
        <v>1739</v>
      </c>
      <c r="AL94" s="78"/>
      <c r="AM94" s="78"/>
      <c r="AN94" s="80">
        <v>42804.39826388889</v>
      </c>
      <c r="AO94" s="83" t="s">
        <v>2045</v>
      </c>
      <c r="AP94" s="78" t="b">
        <v>1</v>
      </c>
      <c r="AQ94" s="78" t="b">
        <v>0</v>
      </c>
      <c r="AR94" s="78" t="b">
        <v>0</v>
      </c>
      <c r="AS94" s="78"/>
      <c r="AT94" s="78">
        <v>9</v>
      </c>
      <c r="AU94" s="78"/>
      <c r="AV94" s="78" t="b">
        <v>0</v>
      </c>
      <c r="AW94" s="78" t="s">
        <v>2263</v>
      </c>
      <c r="AX94" s="83" t="s">
        <v>2355</v>
      </c>
      <c r="AY94" s="78" t="s">
        <v>65</v>
      </c>
      <c r="AZ94" s="78" t="str">
        <f>REPLACE(INDEX(GroupVertices[Group],MATCH(Vertices[[#This Row],[Vertex]],GroupVertices[Vertex],0)),1,1,"")</f>
        <v>10</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261</v>
      </c>
      <c r="B95" s="65"/>
      <c r="C95" s="65" t="s">
        <v>64</v>
      </c>
      <c r="D95" s="66">
        <v>162.34441436204725</v>
      </c>
      <c r="E95" s="68"/>
      <c r="F95" s="100" t="s">
        <v>713</v>
      </c>
      <c r="G95" s="65"/>
      <c r="H95" s="69" t="s">
        <v>261</v>
      </c>
      <c r="I95" s="70"/>
      <c r="J95" s="70"/>
      <c r="K95" s="69" t="s">
        <v>2563</v>
      </c>
      <c r="L95" s="73">
        <v>1</v>
      </c>
      <c r="M95" s="74">
        <v>5482.1376953125</v>
      </c>
      <c r="N95" s="74">
        <v>3604.744140625</v>
      </c>
      <c r="O95" s="75"/>
      <c r="P95" s="76"/>
      <c r="Q95" s="76"/>
      <c r="R95" s="86"/>
      <c r="S95" s="48">
        <v>0</v>
      </c>
      <c r="T95" s="48">
        <v>2</v>
      </c>
      <c r="U95" s="49">
        <v>0</v>
      </c>
      <c r="V95" s="49">
        <v>0.125</v>
      </c>
      <c r="W95" s="49">
        <v>0</v>
      </c>
      <c r="X95" s="49">
        <v>0.906856</v>
      </c>
      <c r="Y95" s="49">
        <v>0.5</v>
      </c>
      <c r="Z95" s="49">
        <v>0</v>
      </c>
      <c r="AA95" s="71">
        <v>95</v>
      </c>
      <c r="AB95" s="71"/>
      <c r="AC95" s="72"/>
      <c r="AD95" s="78" t="s">
        <v>1367</v>
      </c>
      <c r="AE95" s="78">
        <v>674</v>
      </c>
      <c r="AF95" s="78">
        <v>1133</v>
      </c>
      <c r="AG95" s="78">
        <v>3662</v>
      </c>
      <c r="AH95" s="78">
        <v>2052</v>
      </c>
      <c r="AI95" s="78"/>
      <c r="AJ95" s="78" t="s">
        <v>1568</v>
      </c>
      <c r="AK95" s="78" t="s">
        <v>1740</v>
      </c>
      <c r="AL95" s="83" t="s">
        <v>1882</v>
      </c>
      <c r="AM95" s="78"/>
      <c r="AN95" s="80">
        <v>39877.96670138889</v>
      </c>
      <c r="AO95" s="83" t="s">
        <v>2046</v>
      </c>
      <c r="AP95" s="78" t="b">
        <v>0</v>
      </c>
      <c r="AQ95" s="78" t="b">
        <v>0</v>
      </c>
      <c r="AR95" s="78" t="b">
        <v>1</v>
      </c>
      <c r="AS95" s="78"/>
      <c r="AT95" s="78">
        <v>82</v>
      </c>
      <c r="AU95" s="83" t="s">
        <v>2149</v>
      </c>
      <c r="AV95" s="78" t="b">
        <v>0</v>
      </c>
      <c r="AW95" s="78" t="s">
        <v>2263</v>
      </c>
      <c r="AX95" s="83" t="s">
        <v>2356</v>
      </c>
      <c r="AY95" s="78" t="s">
        <v>66</v>
      </c>
      <c r="AZ95" s="78" t="str">
        <f>REPLACE(INDEX(GroupVertices[Group],MATCH(Vertices[[#This Row],[Vertex]],GroupVertices[Vertex],0)),1,1,"")</f>
        <v>10</v>
      </c>
      <c r="BA95" s="48"/>
      <c r="BB95" s="48"/>
      <c r="BC95" s="48"/>
      <c r="BD95" s="48"/>
      <c r="BE95" s="48"/>
      <c r="BF95" s="48"/>
      <c r="BG95" s="116" t="s">
        <v>3252</v>
      </c>
      <c r="BH95" s="116" t="s">
        <v>3252</v>
      </c>
      <c r="BI95" s="116" t="s">
        <v>3383</v>
      </c>
      <c r="BJ95" s="116" t="s">
        <v>3383</v>
      </c>
      <c r="BK95" s="116">
        <v>5</v>
      </c>
      <c r="BL95" s="120">
        <v>9.615384615384615</v>
      </c>
      <c r="BM95" s="116">
        <v>0</v>
      </c>
      <c r="BN95" s="120">
        <v>0</v>
      </c>
      <c r="BO95" s="116">
        <v>0</v>
      </c>
      <c r="BP95" s="120">
        <v>0</v>
      </c>
      <c r="BQ95" s="116">
        <v>47</v>
      </c>
      <c r="BR95" s="120">
        <v>90.38461538461539</v>
      </c>
      <c r="BS95" s="116">
        <v>52</v>
      </c>
      <c r="BT95" s="2"/>
      <c r="BU95" s="3"/>
      <c r="BV95" s="3"/>
      <c r="BW95" s="3"/>
      <c r="BX95" s="3"/>
    </row>
    <row r="96" spans="1:76" ht="15">
      <c r="A96" s="64" t="s">
        <v>262</v>
      </c>
      <c r="B96" s="65"/>
      <c r="C96" s="65" t="s">
        <v>64</v>
      </c>
      <c r="D96" s="66">
        <v>163.22127142160568</v>
      </c>
      <c r="E96" s="68"/>
      <c r="F96" s="100" t="s">
        <v>714</v>
      </c>
      <c r="G96" s="65"/>
      <c r="H96" s="69" t="s">
        <v>262</v>
      </c>
      <c r="I96" s="70"/>
      <c r="J96" s="70"/>
      <c r="K96" s="69" t="s">
        <v>2564</v>
      </c>
      <c r="L96" s="73">
        <v>1</v>
      </c>
      <c r="M96" s="74">
        <v>4547.953125</v>
      </c>
      <c r="N96" s="74">
        <v>5078.666015625</v>
      </c>
      <c r="O96" s="75"/>
      <c r="P96" s="76"/>
      <c r="Q96" s="76"/>
      <c r="R96" s="86"/>
      <c r="S96" s="48">
        <v>0</v>
      </c>
      <c r="T96" s="48">
        <v>2</v>
      </c>
      <c r="U96" s="49">
        <v>0</v>
      </c>
      <c r="V96" s="49">
        <v>0.00237</v>
      </c>
      <c r="W96" s="49">
        <v>0.001124</v>
      </c>
      <c r="X96" s="49">
        <v>0.60665</v>
      </c>
      <c r="Y96" s="49">
        <v>1</v>
      </c>
      <c r="Z96" s="49">
        <v>0</v>
      </c>
      <c r="AA96" s="71">
        <v>96</v>
      </c>
      <c r="AB96" s="71"/>
      <c r="AC96" s="72"/>
      <c r="AD96" s="78" t="s">
        <v>1368</v>
      </c>
      <c r="AE96" s="78">
        <v>25</v>
      </c>
      <c r="AF96" s="78">
        <v>4015</v>
      </c>
      <c r="AG96" s="78">
        <v>99744</v>
      </c>
      <c r="AH96" s="78">
        <v>65</v>
      </c>
      <c r="AI96" s="78"/>
      <c r="AJ96" s="78" t="s">
        <v>1569</v>
      </c>
      <c r="AK96" s="78"/>
      <c r="AL96" s="78"/>
      <c r="AM96" s="78"/>
      <c r="AN96" s="80">
        <v>43278.156273148146</v>
      </c>
      <c r="AO96" s="78"/>
      <c r="AP96" s="78" t="b">
        <v>1</v>
      </c>
      <c r="AQ96" s="78" t="b">
        <v>0</v>
      </c>
      <c r="AR96" s="78" t="b">
        <v>0</v>
      </c>
      <c r="AS96" s="78"/>
      <c r="AT96" s="78">
        <v>74</v>
      </c>
      <c r="AU96" s="78"/>
      <c r="AV96" s="78" t="b">
        <v>0</v>
      </c>
      <c r="AW96" s="78" t="s">
        <v>2263</v>
      </c>
      <c r="AX96" s="83" t="s">
        <v>2357</v>
      </c>
      <c r="AY96" s="78" t="s">
        <v>66</v>
      </c>
      <c r="AZ96" s="78" t="str">
        <f>REPLACE(INDEX(GroupVertices[Group],MATCH(Vertices[[#This Row],[Vertex]],GroupVertices[Vertex],0)),1,1,"")</f>
        <v>4</v>
      </c>
      <c r="BA96" s="48"/>
      <c r="BB96" s="48"/>
      <c r="BC96" s="48"/>
      <c r="BD96" s="48"/>
      <c r="BE96" s="48" t="s">
        <v>627</v>
      </c>
      <c r="BF96" s="48" t="s">
        <v>627</v>
      </c>
      <c r="BG96" s="116" t="s">
        <v>3253</v>
      </c>
      <c r="BH96" s="116" t="s">
        <v>3253</v>
      </c>
      <c r="BI96" s="116" t="s">
        <v>3384</v>
      </c>
      <c r="BJ96" s="116" t="s">
        <v>3384</v>
      </c>
      <c r="BK96" s="116">
        <v>4</v>
      </c>
      <c r="BL96" s="120">
        <v>21.05263157894737</v>
      </c>
      <c r="BM96" s="116">
        <v>0</v>
      </c>
      <c r="BN96" s="120">
        <v>0</v>
      </c>
      <c r="BO96" s="116">
        <v>0</v>
      </c>
      <c r="BP96" s="120">
        <v>0</v>
      </c>
      <c r="BQ96" s="116">
        <v>15</v>
      </c>
      <c r="BR96" s="120">
        <v>78.94736842105263</v>
      </c>
      <c r="BS96" s="116">
        <v>19</v>
      </c>
      <c r="BT96" s="2"/>
      <c r="BU96" s="3"/>
      <c r="BV96" s="3"/>
      <c r="BW96" s="3"/>
      <c r="BX96" s="3"/>
    </row>
    <row r="97" spans="1:76" ht="15">
      <c r="A97" s="64" t="s">
        <v>264</v>
      </c>
      <c r="B97" s="65"/>
      <c r="C97" s="65" t="s">
        <v>64</v>
      </c>
      <c r="D97" s="66">
        <v>162.05050599302106</v>
      </c>
      <c r="E97" s="68"/>
      <c r="F97" s="100" t="s">
        <v>716</v>
      </c>
      <c r="G97" s="65"/>
      <c r="H97" s="69" t="s">
        <v>264</v>
      </c>
      <c r="I97" s="70"/>
      <c r="J97" s="70"/>
      <c r="K97" s="69" t="s">
        <v>2565</v>
      </c>
      <c r="L97" s="73">
        <v>236.1315716080035</v>
      </c>
      <c r="M97" s="74">
        <v>4036.4970703125</v>
      </c>
      <c r="N97" s="74">
        <v>5535.57373046875</v>
      </c>
      <c r="O97" s="75"/>
      <c r="P97" s="76"/>
      <c r="Q97" s="76"/>
      <c r="R97" s="86"/>
      <c r="S97" s="48">
        <v>2</v>
      </c>
      <c r="T97" s="48">
        <v>3</v>
      </c>
      <c r="U97" s="49">
        <v>231</v>
      </c>
      <c r="V97" s="49">
        <v>0.003268</v>
      </c>
      <c r="W97" s="49">
        <v>0.006001</v>
      </c>
      <c r="X97" s="49">
        <v>1.074471</v>
      </c>
      <c r="Y97" s="49">
        <v>0.25</v>
      </c>
      <c r="Z97" s="49">
        <v>0.25</v>
      </c>
      <c r="AA97" s="71">
        <v>97</v>
      </c>
      <c r="AB97" s="71"/>
      <c r="AC97" s="72"/>
      <c r="AD97" s="78" t="s">
        <v>1369</v>
      </c>
      <c r="AE97" s="78">
        <v>279</v>
      </c>
      <c r="AF97" s="78">
        <v>167</v>
      </c>
      <c r="AG97" s="78">
        <v>2360</v>
      </c>
      <c r="AH97" s="78">
        <v>1335</v>
      </c>
      <c r="AI97" s="78"/>
      <c r="AJ97" s="78" t="s">
        <v>1570</v>
      </c>
      <c r="AK97" s="78" t="s">
        <v>1741</v>
      </c>
      <c r="AL97" s="83" t="s">
        <v>1883</v>
      </c>
      <c r="AM97" s="78"/>
      <c r="AN97" s="80">
        <v>40237.036724537036</v>
      </c>
      <c r="AO97" s="78"/>
      <c r="AP97" s="78" t="b">
        <v>0</v>
      </c>
      <c r="AQ97" s="78" t="b">
        <v>0</v>
      </c>
      <c r="AR97" s="78" t="b">
        <v>0</v>
      </c>
      <c r="AS97" s="78"/>
      <c r="AT97" s="78">
        <v>1</v>
      </c>
      <c r="AU97" s="83" t="s">
        <v>2154</v>
      </c>
      <c r="AV97" s="78" t="b">
        <v>0</v>
      </c>
      <c r="AW97" s="78" t="s">
        <v>2263</v>
      </c>
      <c r="AX97" s="83" t="s">
        <v>2358</v>
      </c>
      <c r="AY97" s="78" t="s">
        <v>66</v>
      </c>
      <c r="AZ97" s="78" t="str">
        <f>REPLACE(INDEX(GroupVertices[Group],MATCH(Vertices[[#This Row],[Vertex]],GroupVertices[Vertex],0)),1,1,"")</f>
        <v>4</v>
      </c>
      <c r="BA97" s="48"/>
      <c r="BB97" s="48"/>
      <c r="BC97" s="48"/>
      <c r="BD97" s="48"/>
      <c r="BE97" s="48"/>
      <c r="BF97" s="48"/>
      <c r="BG97" s="116" t="s">
        <v>3254</v>
      </c>
      <c r="BH97" s="116" t="s">
        <v>3254</v>
      </c>
      <c r="BI97" s="116" t="s">
        <v>3385</v>
      </c>
      <c r="BJ97" s="116" t="s">
        <v>3385</v>
      </c>
      <c r="BK97" s="116">
        <v>3</v>
      </c>
      <c r="BL97" s="120">
        <v>6.25</v>
      </c>
      <c r="BM97" s="116">
        <v>0</v>
      </c>
      <c r="BN97" s="120">
        <v>0</v>
      </c>
      <c r="BO97" s="116">
        <v>0</v>
      </c>
      <c r="BP97" s="120">
        <v>0</v>
      </c>
      <c r="BQ97" s="116">
        <v>45</v>
      </c>
      <c r="BR97" s="120">
        <v>93.75</v>
      </c>
      <c r="BS97" s="116">
        <v>48</v>
      </c>
      <c r="BT97" s="2"/>
      <c r="BU97" s="3"/>
      <c r="BV97" s="3"/>
      <c r="BW97" s="3"/>
      <c r="BX97" s="3"/>
    </row>
    <row r="98" spans="1:76" ht="15">
      <c r="A98" s="64" t="s">
        <v>263</v>
      </c>
      <c r="B98" s="65"/>
      <c r="C98" s="65" t="s">
        <v>64</v>
      </c>
      <c r="D98" s="66">
        <v>162.09279715585194</v>
      </c>
      <c r="E98" s="68"/>
      <c r="F98" s="100" t="s">
        <v>715</v>
      </c>
      <c r="G98" s="65"/>
      <c r="H98" s="69" t="s">
        <v>263</v>
      </c>
      <c r="I98" s="70"/>
      <c r="J98" s="70"/>
      <c r="K98" s="69" t="s">
        <v>2566</v>
      </c>
      <c r="L98" s="73">
        <v>236.1315716080035</v>
      </c>
      <c r="M98" s="74">
        <v>4059.05224609375</v>
      </c>
      <c r="N98" s="74">
        <v>5220.5927734375</v>
      </c>
      <c r="O98" s="75"/>
      <c r="P98" s="76"/>
      <c r="Q98" s="76"/>
      <c r="R98" s="86"/>
      <c r="S98" s="48">
        <v>2</v>
      </c>
      <c r="T98" s="48">
        <v>3</v>
      </c>
      <c r="U98" s="49">
        <v>231</v>
      </c>
      <c r="V98" s="49">
        <v>0.003268</v>
      </c>
      <c r="W98" s="49">
        <v>0.006001</v>
      </c>
      <c r="X98" s="49">
        <v>1.074471</v>
      </c>
      <c r="Y98" s="49">
        <v>0.25</v>
      </c>
      <c r="Z98" s="49">
        <v>0.25</v>
      </c>
      <c r="AA98" s="71">
        <v>98</v>
      </c>
      <c r="AB98" s="71"/>
      <c r="AC98" s="72"/>
      <c r="AD98" s="78" t="s">
        <v>1370</v>
      </c>
      <c r="AE98" s="78">
        <v>478</v>
      </c>
      <c r="AF98" s="78">
        <v>306</v>
      </c>
      <c r="AG98" s="78">
        <v>720</v>
      </c>
      <c r="AH98" s="78">
        <v>2777</v>
      </c>
      <c r="AI98" s="78"/>
      <c r="AJ98" s="78" t="s">
        <v>1571</v>
      </c>
      <c r="AK98" s="78" t="s">
        <v>1742</v>
      </c>
      <c r="AL98" s="83" t="s">
        <v>1884</v>
      </c>
      <c r="AM98" s="78"/>
      <c r="AN98" s="80">
        <v>43143.20079861111</v>
      </c>
      <c r="AO98" s="78"/>
      <c r="AP98" s="78" t="b">
        <v>1</v>
      </c>
      <c r="AQ98" s="78" t="b">
        <v>0</v>
      </c>
      <c r="AR98" s="78" t="b">
        <v>0</v>
      </c>
      <c r="AS98" s="78"/>
      <c r="AT98" s="78">
        <v>5</v>
      </c>
      <c r="AU98" s="78"/>
      <c r="AV98" s="78" t="b">
        <v>0</v>
      </c>
      <c r="AW98" s="78" t="s">
        <v>2263</v>
      </c>
      <c r="AX98" s="83" t="s">
        <v>2359</v>
      </c>
      <c r="AY98" s="78" t="s">
        <v>66</v>
      </c>
      <c r="AZ98" s="78" t="str">
        <f>REPLACE(INDEX(GroupVertices[Group],MATCH(Vertices[[#This Row],[Vertex]],GroupVertices[Vertex],0)),1,1,"")</f>
        <v>4</v>
      </c>
      <c r="BA98" s="48" t="s">
        <v>583</v>
      </c>
      <c r="BB98" s="48" t="s">
        <v>583</v>
      </c>
      <c r="BC98" s="48" t="s">
        <v>605</v>
      </c>
      <c r="BD98" s="48" t="s">
        <v>605</v>
      </c>
      <c r="BE98" s="48" t="s">
        <v>627</v>
      </c>
      <c r="BF98" s="48" t="s">
        <v>627</v>
      </c>
      <c r="BG98" s="116" t="s">
        <v>3255</v>
      </c>
      <c r="BH98" s="116" t="s">
        <v>3255</v>
      </c>
      <c r="BI98" s="116" t="s">
        <v>3386</v>
      </c>
      <c r="BJ98" s="116" t="s">
        <v>3386</v>
      </c>
      <c r="BK98" s="116">
        <v>6</v>
      </c>
      <c r="BL98" s="120">
        <v>15.789473684210526</v>
      </c>
      <c r="BM98" s="116">
        <v>0</v>
      </c>
      <c r="BN98" s="120">
        <v>0</v>
      </c>
      <c r="BO98" s="116">
        <v>0</v>
      </c>
      <c r="BP98" s="120">
        <v>0</v>
      </c>
      <c r="BQ98" s="116">
        <v>32</v>
      </c>
      <c r="BR98" s="120">
        <v>84.21052631578948</v>
      </c>
      <c r="BS98" s="116">
        <v>38</v>
      </c>
      <c r="BT98" s="2"/>
      <c r="BU98" s="3"/>
      <c r="BV98" s="3"/>
      <c r="BW98" s="3"/>
      <c r="BX98" s="3"/>
    </row>
    <row r="99" spans="1:76" ht="15">
      <c r="A99" s="64" t="s">
        <v>365</v>
      </c>
      <c r="B99" s="65"/>
      <c r="C99" s="65" t="s">
        <v>64</v>
      </c>
      <c r="D99" s="66">
        <v>162.8719890120383</v>
      </c>
      <c r="E99" s="68"/>
      <c r="F99" s="100" t="s">
        <v>2206</v>
      </c>
      <c r="G99" s="65"/>
      <c r="H99" s="69" t="s">
        <v>365</v>
      </c>
      <c r="I99" s="70"/>
      <c r="J99" s="70"/>
      <c r="K99" s="69" t="s">
        <v>2567</v>
      </c>
      <c r="L99" s="73">
        <v>1</v>
      </c>
      <c r="M99" s="74">
        <v>4471.931640625</v>
      </c>
      <c r="N99" s="74">
        <v>5930.08056640625</v>
      </c>
      <c r="O99" s="75"/>
      <c r="P99" s="76"/>
      <c r="Q99" s="76"/>
      <c r="R99" s="86"/>
      <c r="S99" s="48">
        <v>2</v>
      </c>
      <c r="T99" s="48">
        <v>0</v>
      </c>
      <c r="U99" s="49">
        <v>0</v>
      </c>
      <c r="V99" s="49">
        <v>0.00237</v>
      </c>
      <c r="W99" s="49">
        <v>0.001124</v>
      </c>
      <c r="X99" s="49">
        <v>0.60665</v>
      </c>
      <c r="Y99" s="49">
        <v>1</v>
      </c>
      <c r="Z99" s="49">
        <v>0</v>
      </c>
      <c r="AA99" s="71">
        <v>99</v>
      </c>
      <c r="AB99" s="71"/>
      <c r="AC99" s="72"/>
      <c r="AD99" s="78" t="s">
        <v>1371</v>
      </c>
      <c r="AE99" s="78">
        <v>42</v>
      </c>
      <c r="AF99" s="78">
        <v>2867</v>
      </c>
      <c r="AG99" s="78">
        <v>1328</v>
      </c>
      <c r="AH99" s="78">
        <v>197</v>
      </c>
      <c r="AI99" s="78"/>
      <c r="AJ99" s="78" t="s">
        <v>1572</v>
      </c>
      <c r="AK99" s="78"/>
      <c r="AL99" s="83" t="s">
        <v>1885</v>
      </c>
      <c r="AM99" s="78"/>
      <c r="AN99" s="80">
        <v>40094.79677083333</v>
      </c>
      <c r="AO99" s="83" t="s">
        <v>2047</v>
      </c>
      <c r="AP99" s="78" t="b">
        <v>0</v>
      </c>
      <c r="AQ99" s="78" t="b">
        <v>0</v>
      </c>
      <c r="AR99" s="78" t="b">
        <v>1</v>
      </c>
      <c r="AS99" s="78"/>
      <c r="AT99" s="78">
        <v>152</v>
      </c>
      <c r="AU99" s="83" t="s">
        <v>2158</v>
      </c>
      <c r="AV99" s="78" t="b">
        <v>0</v>
      </c>
      <c r="AW99" s="78" t="s">
        <v>2263</v>
      </c>
      <c r="AX99" s="83" t="s">
        <v>2360</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265</v>
      </c>
      <c r="B100" s="65"/>
      <c r="C100" s="65" t="s">
        <v>64</v>
      </c>
      <c r="D100" s="66">
        <v>162.00243402376006</v>
      </c>
      <c r="E100" s="68"/>
      <c r="F100" s="100" t="s">
        <v>717</v>
      </c>
      <c r="G100" s="65"/>
      <c r="H100" s="69" t="s">
        <v>265</v>
      </c>
      <c r="I100" s="70"/>
      <c r="J100" s="70"/>
      <c r="K100" s="69" t="s">
        <v>2568</v>
      </c>
      <c r="L100" s="73">
        <v>239.1852283821334</v>
      </c>
      <c r="M100" s="74">
        <v>3555.321044921875</v>
      </c>
      <c r="N100" s="74">
        <v>4237.7119140625</v>
      </c>
      <c r="O100" s="75"/>
      <c r="P100" s="76"/>
      <c r="Q100" s="76"/>
      <c r="R100" s="86"/>
      <c r="S100" s="48">
        <v>0</v>
      </c>
      <c r="T100" s="48">
        <v>2</v>
      </c>
      <c r="U100" s="49">
        <v>234</v>
      </c>
      <c r="V100" s="49">
        <v>0.003236</v>
      </c>
      <c r="W100" s="49">
        <v>0.005275</v>
      </c>
      <c r="X100" s="49">
        <v>0.717015</v>
      </c>
      <c r="Y100" s="49">
        <v>0</v>
      </c>
      <c r="Z100" s="49">
        <v>0</v>
      </c>
      <c r="AA100" s="71">
        <v>100</v>
      </c>
      <c r="AB100" s="71"/>
      <c r="AC100" s="72"/>
      <c r="AD100" s="78" t="s">
        <v>1372</v>
      </c>
      <c r="AE100" s="78">
        <v>242</v>
      </c>
      <c r="AF100" s="78">
        <v>9</v>
      </c>
      <c r="AG100" s="78">
        <v>50</v>
      </c>
      <c r="AH100" s="78">
        <v>41</v>
      </c>
      <c r="AI100" s="78"/>
      <c r="AJ100" s="78" t="s">
        <v>1573</v>
      </c>
      <c r="AK100" s="78" t="s">
        <v>1743</v>
      </c>
      <c r="AL100" s="83" t="s">
        <v>1886</v>
      </c>
      <c r="AM100" s="78"/>
      <c r="AN100" s="80">
        <v>43659.890601851854</v>
      </c>
      <c r="AO100" s="83" t="s">
        <v>2048</v>
      </c>
      <c r="AP100" s="78" t="b">
        <v>1</v>
      </c>
      <c r="AQ100" s="78" t="b">
        <v>0</v>
      </c>
      <c r="AR100" s="78" t="b">
        <v>0</v>
      </c>
      <c r="AS100" s="78"/>
      <c r="AT100" s="78">
        <v>0</v>
      </c>
      <c r="AU100" s="78"/>
      <c r="AV100" s="78" t="b">
        <v>0</v>
      </c>
      <c r="AW100" s="78" t="s">
        <v>2263</v>
      </c>
      <c r="AX100" s="83" t="s">
        <v>2361</v>
      </c>
      <c r="AY100" s="78" t="s">
        <v>66</v>
      </c>
      <c r="AZ100" s="78" t="str">
        <f>REPLACE(INDEX(GroupVertices[Group],MATCH(Vertices[[#This Row],[Vertex]],GroupVertices[Vertex],0)),1,1,"")</f>
        <v>4</v>
      </c>
      <c r="BA100" s="48"/>
      <c r="BB100" s="48"/>
      <c r="BC100" s="48"/>
      <c r="BD100" s="48"/>
      <c r="BE100" s="48"/>
      <c r="BF100" s="48"/>
      <c r="BG100" s="116" t="s">
        <v>3256</v>
      </c>
      <c r="BH100" s="116" t="s">
        <v>3256</v>
      </c>
      <c r="BI100" s="116" t="s">
        <v>3387</v>
      </c>
      <c r="BJ100" s="116" t="s">
        <v>3387</v>
      </c>
      <c r="BK100" s="116">
        <v>1</v>
      </c>
      <c r="BL100" s="120">
        <v>33.333333333333336</v>
      </c>
      <c r="BM100" s="116">
        <v>0</v>
      </c>
      <c r="BN100" s="120">
        <v>0</v>
      </c>
      <c r="BO100" s="116">
        <v>0</v>
      </c>
      <c r="BP100" s="120">
        <v>0</v>
      </c>
      <c r="BQ100" s="116">
        <v>2</v>
      </c>
      <c r="BR100" s="120">
        <v>66.66666666666667</v>
      </c>
      <c r="BS100" s="116">
        <v>3</v>
      </c>
      <c r="BT100" s="2"/>
      <c r="BU100" s="3"/>
      <c r="BV100" s="3"/>
      <c r="BW100" s="3"/>
      <c r="BX100" s="3"/>
    </row>
    <row r="101" spans="1:76" ht="15">
      <c r="A101" s="64" t="s">
        <v>366</v>
      </c>
      <c r="B101" s="65"/>
      <c r="C101" s="65" t="s">
        <v>64</v>
      </c>
      <c r="D101" s="66">
        <v>162.2567895066854</v>
      </c>
      <c r="E101" s="68"/>
      <c r="F101" s="100" t="s">
        <v>2207</v>
      </c>
      <c r="G101" s="65"/>
      <c r="H101" s="69" t="s">
        <v>366</v>
      </c>
      <c r="I101" s="70"/>
      <c r="J101" s="70"/>
      <c r="K101" s="69" t="s">
        <v>2569</v>
      </c>
      <c r="L101" s="73">
        <v>1</v>
      </c>
      <c r="M101" s="74">
        <v>3538.94384765625</v>
      </c>
      <c r="N101" s="74">
        <v>3376.133056640625</v>
      </c>
      <c r="O101" s="75"/>
      <c r="P101" s="76"/>
      <c r="Q101" s="76"/>
      <c r="R101" s="86"/>
      <c r="S101" s="48">
        <v>1</v>
      </c>
      <c r="T101" s="48">
        <v>0</v>
      </c>
      <c r="U101" s="49">
        <v>0</v>
      </c>
      <c r="V101" s="49">
        <v>0.002347</v>
      </c>
      <c r="W101" s="49">
        <v>0.000494</v>
      </c>
      <c r="X101" s="49">
        <v>0.454731</v>
      </c>
      <c r="Y101" s="49">
        <v>0</v>
      </c>
      <c r="Z101" s="49">
        <v>0</v>
      </c>
      <c r="AA101" s="71">
        <v>101</v>
      </c>
      <c r="AB101" s="71"/>
      <c r="AC101" s="72"/>
      <c r="AD101" s="78" t="s">
        <v>1373</v>
      </c>
      <c r="AE101" s="78">
        <v>655</v>
      </c>
      <c r="AF101" s="78">
        <v>845</v>
      </c>
      <c r="AG101" s="78">
        <v>1167</v>
      </c>
      <c r="AH101" s="78">
        <v>4108</v>
      </c>
      <c r="AI101" s="78"/>
      <c r="AJ101" s="78" t="s">
        <v>1574</v>
      </c>
      <c r="AK101" s="78" t="s">
        <v>1744</v>
      </c>
      <c r="AL101" s="83" t="s">
        <v>1887</v>
      </c>
      <c r="AM101" s="78"/>
      <c r="AN101" s="80">
        <v>40972.668900462966</v>
      </c>
      <c r="AO101" s="83" t="s">
        <v>2049</v>
      </c>
      <c r="AP101" s="78" t="b">
        <v>0</v>
      </c>
      <c r="AQ101" s="78" t="b">
        <v>0</v>
      </c>
      <c r="AR101" s="78" t="b">
        <v>0</v>
      </c>
      <c r="AS101" s="78"/>
      <c r="AT101" s="78">
        <v>32</v>
      </c>
      <c r="AU101" s="83" t="s">
        <v>2149</v>
      </c>
      <c r="AV101" s="78" t="b">
        <v>0</v>
      </c>
      <c r="AW101" s="78" t="s">
        <v>2263</v>
      </c>
      <c r="AX101" s="83" t="s">
        <v>2362</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266</v>
      </c>
      <c r="B102" s="65"/>
      <c r="C102" s="65" t="s">
        <v>64</v>
      </c>
      <c r="D102" s="66">
        <v>162.03985713907085</v>
      </c>
      <c r="E102" s="68"/>
      <c r="F102" s="100" t="s">
        <v>718</v>
      </c>
      <c r="G102" s="65"/>
      <c r="H102" s="69" t="s">
        <v>266</v>
      </c>
      <c r="I102" s="70"/>
      <c r="J102" s="70"/>
      <c r="K102" s="69" t="s">
        <v>2570</v>
      </c>
      <c r="L102" s="73">
        <v>84.0018865399719</v>
      </c>
      <c r="M102" s="74">
        <v>848.6256713867188</v>
      </c>
      <c r="N102" s="74">
        <v>8831.7626953125</v>
      </c>
      <c r="O102" s="75"/>
      <c r="P102" s="76"/>
      <c r="Q102" s="76"/>
      <c r="R102" s="86"/>
      <c r="S102" s="48">
        <v>0</v>
      </c>
      <c r="T102" s="48">
        <v>8</v>
      </c>
      <c r="U102" s="49">
        <v>81.543434</v>
      </c>
      <c r="V102" s="49">
        <v>0.003333</v>
      </c>
      <c r="W102" s="49">
        <v>0.016201</v>
      </c>
      <c r="X102" s="49">
        <v>1.511474</v>
      </c>
      <c r="Y102" s="49">
        <v>0.30357142857142855</v>
      </c>
      <c r="Z102" s="49">
        <v>0</v>
      </c>
      <c r="AA102" s="71">
        <v>102</v>
      </c>
      <c r="AB102" s="71"/>
      <c r="AC102" s="72"/>
      <c r="AD102" s="78" t="s">
        <v>1374</v>
      </c>
      <c r="AE102" s="78">
        <v>2157</v>
      </c>
      <c r="AF102" s="78">
        <v>132</v>
      </c>
      <c r="AG102" s="78">
        <v>827</v>
      </c>
      <c r="AH102" s="78">
        <v>611</v>
      </c>
      <c r="AI102" s="78"/>
      <c r="AJ102" s="78" t="s">
        <v>1575</v>
      </c>
      <c r="AK102" s="78" t="s">
        <v>1745</v>
      </c>
      <c r="AL102" s="83" t="s">
        <v>1888</v>
      </c>
      <c r="AM102" s="78"/>
      <c r="AN102" s="80">
        <v>41973.41030092593</v>
      </c>
      <c r="AO102" s="83" t="s">
        <v>2050</v>
      </c>
      <c r="AP102" s="78" t="b">
        <v>1</v>
      </c>
      <c r="AQ102" s="78" t="b">
        <v>0</v>
      </c>
      <c r="AR102" s="78" t="b">
        <v>0</v>
      </c>
      <c r="AS102" s="78"/>
      <c r="AT102" s="78">
        <v>0</v>
      </c>
      <c r="AU102" s="83" t="s">
        <v>2149</v>
      </c>
      <c r="AV102" s="78" t="b">
        <v>0</v>
      </c>
      <c r="AW102" s="78" t="s">
        <v>2263</v>
      </c>
      <c r="AX102" s="83" t="s">
        <v>2363</v>
      </c>
      <c r="AY102" s="78" t="s">
        <v>66</v>
      </c>
      <c r="AZ102" s="78" t="str">
        <f>REPLACE(INDEX(GroupVertices[Group],MATCH(Vertices[[#This Row],[Vertex]],GroupVertices[Vertex],0)),1,1,"")</f>
        <v>1</v>
      </c>
      <c r="BA102" s="48"/>
      <c r="BB102" s="48"/>
      <c r="BC102" s="48"/>
      <c r="BD102" s="48"/>
      <c r="BE102" s="48"/>
      <c r="BF102" s="48"/>
      <c r="BG102" s="116" t="s">
        <v>3257</v>
      </c>
      <c r="BH102" s="116" t="s">
        <v>3257</v>
      </c>
      <c r="BI102" s="116" t="s">
        <v>3388</v>
      </c>
      <c r="BJ102" s="116" t="s">
        <v>3388</v>
      </c>
      <c r="BK102" s="116">
        <v>0</v>
      </c>
      <c r="BL102" s="120">
        <v>0</v>
      </c>
      <c r="BM102" s="116">
        <v>0</v>
      </c>
      <c r="BN102" s="120">
        <v>0</v>
      </c>
      <c r="BO102" s="116">
        <v>0</v>
      </c>
      <c r="BP102" s="120">
        <v>0</v>
      </c>
      <c r="BQ102" s="116">
        <v>46</v>
      </c>
      <c r="BR102" s="120">
        <v>100</v>
      </c>
      <c r="BS102" s="116">
        <v>46</v>
      </c>
      <c r="BT102" s="2"/>
      <c r="BU102" s="3"/>
      <c r="BV102" s="3"/>
      <c r="BW102" s="3"/>
      <c r="BX102" s="3"/>
    </row>
    <row r="103" spans="1:76" ht="15">
      <c r="A103" s="64" t="s">
        <v>367</v>
      </c>
      <c r="B103" s="65"/>
      <c r="C103" s="65" t="s">
        <v>64</v>
      </c>
      <c r="D103" s="66">
        <v>194.70293473410723</v>
      </c>
      <c r="E103" s="68"/>
      <c r="F103" s="100" t="s">
        <v>2208</v>
      </c>
      <c r="G103" s="65"/>
      <c r="H103" s="69" t="s">
        <v>367</v>
      </c>
      <c r="I103" s="70"/>
      <c r="J103" s="70"/>
      <c r="K103" s="69" t="s">
        <v>2571</v>
      </c>
      <c r="L103" s="73">
        <v>1</v>
      </c>
      <c r="M103" s="74">
        <v>1035.8253173828125</v>
      </c>
      <c r="N103" s="74">
        <v>9646.09375</v>
      </c>
      <c r="O103" s="75"/>
      <c r="P103" s="76"/>
      <c r="Q103" s="76"/>
      <c r="R103" s="86"/>
      <c r="S103" s="48">
        <v>3</v>
      </c>
      <c r="T103" s="48">
        <v>0</v>
      </c>
      <c r="U103" s="49">
        <v>0</v>
      </c>
      <c r="V103" s="49">
        <v>0.002604</v>
      </c>
      <c r="W103" s="49">
        <v>0.005576</v>
      </c>
      <c r="X103" s="49">
        <v>0.626313</v>
      </c>
      <c r="Y103" s="49">
        <v>0.6666666666666666</v>
      </c>
      <c r="Z103" s="49">
        <v>0</v>
      </c>
      <c r="AA103" s="71">
        <v>103</v>
      </c>
      <c r="AB103" s="71"/>
      <c r="AC103" s="72"/>
      <c r="AD103" s="78" t="s">
        <v>1375</v>
      </c>
      <c r="AE103" s="78">
        <v>459</v>
      </c>
      <c r="AF103" s="78">
        <v>107487</v>
      </c>
      <c r="AG103" s="78">
        <v>11822</v>
      </c>
      <c r="AH103" s="78">
        <v>2116</v>
      </c>
      <c r="AI103" s="78"/>
      <c r="AJ103" s="78" t="s">
        <v>1576</v>
      </c>
      <c r="AK103" s="78" t="s">
        <v>1746</v>
      </c>
      <c r="AL103" s="83" t="s">
        <v>1889</v>
      </c>
      <c r="AM103" s="78"/>
      <c r="AN103" s="80">
        <v>40529.961122685185</v>
      </c>
      <c r="AO103" s="83" t="s">
        <v>2051</v>
      </c>
      <c r="AP103" s="78" t="b">
        <v>0</v>
      </c>
      <c r="AQ103" s="78" t="b">
        <v>0</v>
      </c>
      <c r="AR103" s="78" t="b">
        <v>1</v>
      </c>
      <c r="AS103" s="78"/>
      <c r="AT103" s="78">
        <v>2179</v>
      </c>
      <c r="AU103" s="83" t="s">
        <v>2149</v>
      </c>
      <c r="AV103" s="78" t="b">
        <v>1</v>
      </c>
      <c r="AW103" s="78" t="s">
        <v>2263</v>
      </c>
      <c r="AX103" s="83" t="s">
        <v>2364</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289</v>
      </c>
      <c r="B104" s="65"/>
      <c r="C104" s="65" t="s">
        <v>64</v>
      </c>
      <c r="D104" s="66">
        <v>162.38822678972815</v>
      </c>
      <c r="E104" s="68"/>
      <c r="F104" s="100" t="s">
        <v>739</v>
      </c>
      <c r="G104" s="65"/>
      <c r="H104" s="69" t="s">
        <v>289</v>
      </c>
      <c r="I104" s="70"/>
      <c r="J104" s="70"/>
      <c r="K104" s="69" t="s">
        <v>2572</v>
      </c>
      <c r="L104" s="73">
        <v>59.43691460737754</v>
      </c>
      <c r="M104" s="74">
        <v>749.736572265625</v>
      </c>
      <c r="N104" s="74">
        <v>8342.263671875</v>
      </c>
      <c r="O104" s="75"/>
      <c r="P104" s="76"/>
      <c r="Q104" s="76"/>
      <c r="R104" s="86"/>
      <c r="S104" s="48">
        <v>2</v>
      </c>
      <c r="T104" s="48">
        <v>4</v>
      </c>
      <c r="U104" s="49">
        <v>57.410101</v>
      </c>
      <c r="V104" s="49">
        <v>0.003279</v>
      </c>
      <c r="W104" s="49">
        <v>0.012448</v>
      </c>
      <c r="X104" s="49">
        <v>0.972364</v>
      </c>
      <c r="Y104" s="49">
        <v>0.35</v>
      </c>
      <c r="Z104" s="49">
        <v>0.2</v>
      </c>
      <c r="AA104" s="71">
        <v>104</v>
      </c>
      <c r="AB104" s="71"/>
      <c r="AC104" s="72"/>
      <c r="AD104" s="78" t="s">
        <v>1376</v>
      </c>
      <c r="AE104" s="78">
        <v>763</v>
      </c>
      <c r="AF104" s="78">
        <v>1277</v>
      </c>
      <c r="AG104" s="78">
        <v>1794</v>
      </c>
      <c r="AH104" s="78">
        <v>1840</v>
      </c>
      <c r="AI104" s="78"/>
      <c r="AJ104" s="78" t="s">
        <v>1577</v>
      </c>
      <c r="AK104" s="78" t="s">
        <v>1747</v>
      </c>
      <c r="AL104" s="83" t="s">
        <v>1890</v>
      </c>
      <c r="AM104" s="78"/>
      <c r="AN104" s="80">
        <v>41614.42664351852</v>
      </c>
      <c r="AO104" s="83" t="s">
        <v>2052</v>
      </c>
      <c r="AP104" s="78" t="b">
        <v>0</v>
      </c>
      <c r="AQ104" s="78" t="b">
        <v>0</v>
      </c>
      <c r="AR104" s="78" t="b">
        <v>0</v>
      </c>
      <c r="AS104" s="78"/>
      <c r="AT104" s="78">
        <v>145</v>
      </c>
      <c r="AU104" s="83" t="s">
        <v>2160</v>
      </c>
      <c r="AV104" s="78" t="b">
        <v>0</v>
      </c>
      <c r="AW104" s="78" t="s">
        <v>2263</v>
      </c>
      <c r="AX104" s="83" t="s">
        <v>2365</v>
      </c>
      <c r="AY104" s="78" t="s">
        <v>66</v>
      </c>
      <c r="AZ104" s="78" t="str">
        <f>REPLACE(INDEX(GroupVertices[Group],MATCH(Vertices[[#This Row],[Vertex]],GroupVertices[Vertex],0)),1,1,"")</f>
        <v>1</v>
      </c>
      <c r="BA104" s="48"/>
      <c r="BB104" s="48"/>
      <c r="BC104" s="48"/>
      <c r="BD104" s="48"/>
      <c r="BE104" s="48"/>
      <c r="BF104" s="48"/>
      <c r="BG104" s="116" t="s">
        <v>3258</v>
      </c>
      <c r="BH104" s="116" t="s">
        <v>3258</v>
      </c>
      <c r="BI104" s="116" t="s">
        <v>3389</v>
      </c>
      <c r="BJ104" s="116" t="s">
        <v>3389</v>
      </c>
      <c r="BK104" s="116">
        <v>0</v>
      </c>
      <c r="BL104" s="120">
        <v>0</v>
      </c>
      <c r="BM104" s="116">
        <v>0</v>
      </c>
      <c r="BN104" s="120">
        <v>0</v>
      </c>
      <c r="BO104" s="116">
        <v>0</v>
      </c>
      <c r="BP104" s="120">
        <v>0</v>
      </c>
      <c r="BQ104" s="116">
        <v>18</v>
      </c>
      <c r="BR104" s="120">
        <v>100</v>
      </c>
      <c r="BS104" s="116">
        <v>18</v>
      </c>
      <c r="BT104" s="2"/>
      <c r="BU104" s="3"/>
      <c r="BV104" s="3"/>
      <c r="BW104" s="3"/>
      <c r="BX104" s="3"/>
    </row>
    <row r="105" spans="1:76" ht="15">
      <c r="A105" s="64" t="s">
        <v>272</v>
      </c>
      <c r="B105" s="65"/>
      <c r="C105" s="65" t="s">
        <v>64</v>
      </c>
      <c r="D105" s="66">
        <v>162.39218207833824</v>
      </c>
      <c r="E105" s="68"/>
      <c r="F105" s="100" t="s">
        <v>723</v>
      </c>
      <c r="G105" s="65"/>
      <c r="H105" s="69" t="s">
        <v>272</v>
      </c>
      <c r="I105" s="70"/>
      <c r="J105" s="70"/>
      <c r="K105" s="69" t="s">
        <v>2573</v>
      </c>
      <c r="L105" s="73">
        <v>1</v>
      </c>
      <c r="M105" s="74">
        <v>3068.69287109375</v>
      </c>
      <c r="N105" s="74">
        <v>5222.01513671875</v>
      </c>
      <c r="O105" s="75"/>
      <c r="P105" s="76"/>
      <c r="Q105" s="76"/>
      <c r="R105" s="86"/>
      <c r="S105" s="48">
        <v>3</v>
      </c>
      <c r="T105" s="48">
        <v>3</v>
      </c>
      <c r="U105" s="49">
        <v>0</v>
      </c>
      <c r="V105" s="49">
        <v>0.003289</v>
      </c>
      <c r="W105" s="49">
        <v>0.009922</v>
      </c>
      <c r="X105" s="49">
        <v>0.845764</v>
      </c>
      <c r="Y105" s="49">
        <v>0.5833333333333334</v>
      </c>
      <c r="Z105" s="49">
        <v>0.5</v>
      </c>
      <c r="AA105" s="71">
        <v>105</v>
      </c>
      <c r="AB105" s="71"/>
      <c r="AC105" s="72"/>
      <c r="AD105" s="78" t="s">
        <v>1377</v>
      </c>
      <c r="AE105" s="78">
        <v>1679</v>
      </c>
      <c r="AF105" s="78">
        <v>1290</v>
      </c>
      <c r="AG105" s="78">
        <v>3889</v>
      </c>
      <c r="AH105" s="78">
        <v>1056</v>
      </c>
      <c r="AI105" s="78"/>
      <c r="AJ105" s="78" t="s">
        <v>1578</v>
      </c>
      <c r="AK105" s="78" t="s">
        <v>1748</v>
      </c>
      <c r="AL105" s="78"/>
      <c r="AM105" s="78"/>
      <c r="AN105" s="80">
        <v>39603.217152777775</v>
      </c>
      <c r="AO105" s="83" t="s">
        <v>2053</v>
      </c>
      <c r="AP105" s="78" t="b">
        <v>0</v>
      </c>
      <c r="AQ105" s="78" t="b">
        <v>0</v>
      </c>
      <c r="AR105" s="78" t="b">
        <v>1</v>
      </c>
      <c r="AS105" s="78"/>
      <c r="AT105" s="78">
        <v>141</v>
      </c>
      <c r="AU105" s="83" t="s">
        <v>2149</v>
      </c>
      <c r="AV105" s="78" t="b">
        <v>0</v>
      </c>
      <c r="AW105" s="78" t="s">
        <v>2263</v>
      </c>
      <c r="AX105" s="83" t="s">
        <v>2366</v>
      </c>
      <c r="AY105" s="78" t="s">
        <v>66</v>
      </c>
      <c r="AZ105" s="78" t="str">
        <f>REPLACE(INDEX(GroupVertices[Group],MATCH(Vertices[[#This Row],[Vertex]],GroupVertices[Vertex],0)),1,1,"")</f>
        <v>4</v>
      </c>
      <c r="BA105" s="48"/>
      <c r="BB105" s="48"/>
      <c r="BC105" s="48"/>
      <c r="BD105" s="48"/>
      <c r="BE105" s="48"/>
      <c r="BF105" s="48"/>
      <c r="BG105" s="116" t="s">
        <v>3259</v>
      </c>
      <c r="BH105" s="116" t="s">
        <v>3313</v>
      </c>
      <c r="BI105" s="116" t="s">
        <v>3390</v>
      </c>
      <c r="BJ105" s="116" t="s">
        <v>3435</v>
      </c>
      <c r="BK105" s="116">
        <v>0</v>
      </c>
      <c r="BL105" s="120">
        <v>0</v>
      </c>
      <c r="BM105" s="116">
        <v>0</v>
      </c>
      <c r="BN105" s="120">
        <v>0</v>
      </c>
      <c r="BO105" s="116">
        <v>0</v>
      </c>
      <c r="BP105" s="120">
        <v>0</v>
      </c>
      <c r="BQ105" s="116">
        <v>72</v>
      </c>
      <c r="BR105" s="120">
        <v>100</v>
      </c>
      <c r="BS105" s="116">
        <v>72</v>
      </c>
      <c r="BT105" s="2"/>
      <c r="BU105" s="3"/>
      <c r="BV105" s="3"/>
      <c r="BW105" s="3"/>
      <c r="BX105" s="3"/>
    </row>
    <row r="106" spans="1:76" ht="15">
      <c r="A106" s="64" t="s">
        <v>270</v>
      </c>
      <c r="B106" s="65"/>
      <c r="C106" s="65" t="s">
        <v>64</v>
      </c>
      <c r="D106" s="66">
        <v>162.12687348849266</v>
      </c>
      <c r="E106" s="68"/>
      <c r="F106" s="100" t="s">
        <v>721</v>
      </c>
      <c r="G106" s="65"/>
      <c r="H106" s="69" t="s">
        <v>270</v>
      </c>
      <c r="I106" s="70"/>
      <c r="J106" s="70"/>
      <c r="K106" s="69" t="s">
        <v>2574</v>
      </c>
      <c r="L106" s="73">
        <v>1</v>
      </c>
      <c r="M106" s="74">
        <v>2988.62451171875</v>
      </c>
      <c r="N106" s="74">
        <v>4849.3955078125</v>
      </c>
      <c r="O106" s="75"/>
      <c r="P106" s="76"/>
      <c r="Q106" s="76"/>
      <c r="R106" s="86"/>
      <c r="S106" s="48">
        <v>3</v>
      </c>
      <c r="T106" s="48">
        <v>3</v>
      </c>
      <c r="U106" s="49">
        <v>0</v>
      </c>
      <c r="V106" s="49">
        <v>0.003289</v>
      </c>
      <c r="W106" s="49">
        <v>0.009922</v>
      </c>
      <c r="X106" s="49">
        <v>0.845764</v>
      </c>
      <c r="Y106" s="49">
        <v>0.5833333333333334</v>
      </c>
      <c r="Z106" s="49">
        <v>0.5</v>
      </c>
      <c r="AA106" s="71">
        <v>106</v>
      </c>
      <c r="AB106" s="71"/>
      <c r="AC106" s="72"/>
      <c r="AD106" s="78" t="s">
        <v>270</v>
      </c>
      <c r="AE106" s="78">
        <v>343</v>
      </c>
      <c r="AF106" s="78">
        <v>418</v>
      </c>
      <c r="AG106" s="78">
        <v>2316</v>
      </c>
      <c r="AH106" s="78">
        <v>1750</v>
      </c>
      <c r="AI106" s="78"/>
      <c r="AJ106" s="78" t="s">
        <v>1579</v>
      </c>
      <c r="AK106" s="78" t="s">
        <v>1749</v>
      </c>
      <c r="AL106" s="83" t="s">
        <v>1891</v>
      </c>
      <c r="AM106" s="78"/>
      <c r="AN106" s="80">
        <v>42963.773310185185</v>
      </c>
      <c r="AO106" s="83" t="s">
        <v>2054</v>
      </c>
      <c r="AP106" s="78" t="b">
        <v>0</v>
      </c>
      <c r="AQ106" s="78" t="b">
        <v>0</v>
      </c>
      <c r="AR106" s="78" t="b">
        <v>0</v>
      </c>
      <c r="AS106" s="78"/>
      <c r="AT106" s="78">
        <v>7</v>
      </c>
      <c r="AU106" s="83" t="s">
        <v>2149</v>
      </c>
      <c r="AV106" s="78" t="b">
        <v>0</v>
      </c>
      <c r="AW106" s="78" t="s">
        <v>2263</v>
      </c>
      <c r="AX106" s="83" t="s">
        <v>2367</v>
      </c>
      <c r="AY106" s="78" t="s">
        <v>66</v>
      </c>
      <c r="AZ106" s="78" t="str">
        <f>REPLACE(INDEX(GroupVertices[Group],MATCH(Vertices[[#This Row],[Vertex]],GroupVertices[Vertex],0)),1,1,"")</f>
        <v>4</v>
      </c>
      <c r="BA106" s="48"/>
      <c r="BB106" s="48"/>
      <c r="BC106" s="48"/>
      <c r="BD106" s="48"/>
      <c r="BE106" s="48"/>
      <c r="BF106" s="48"/>
      <c r="BG106" s="116" t="s">
        <v>3260</v>
      </c>
      <c r="BH106" s="116" t="s">
        <v>3260</v>
      </c>
      <c r="BI106" s="116" t="s">
        <v>3391</v>
      </c>
      <c r="BJ106" s="116" t="s">
        <v>3391</v>
      </c>
      <c r="BK106" s="116">
        <v>1</v>
      </c>
      <c r="BL106" s="120">
        <v>2.5</v>
      </c>
      <c r="BM106" s="116">
        <v>0</v>
      </c>
      <c r="BN106" s="120">
        <v>0</v>
      </c>
      <c r="BO106" s="116">
        <v>0</v>
      </c>
      <c r="BP106" s="120">
        <v>0</v>
      </c>
      <c r="BQ106" s="116">
        <v>39</v>
      </c>
      <c r="BR106" s="120">
        <v>97.5</v>
      </c>
      <c r="BS106" s="116">
        <v>40</v>
      </c>
      <c r="BT106" s="2"/>
      <c r="BU106" s="3"/>
      <c r="BV106" s="3"/>
      <c r="BW106" s="3"/>
      <c r="BX106" s="3"/>
    </row>
    <row r="107" spans="1:76" ht="15">
      <c r="A107" s="64" t="s">
        <v>267</v>
      </c>
      <c r="B107" s="65"/>
      <c r="C107" s="65" t="s">
        <v>64</v>
      </c>
      <c r="D107" s="66">
        <v>162.18042201121378</v>
      </c>
      <c r="E107" s="68"/>
      <c r="F107" s="100" t="s">
        <v>2209</v>
      </c>
      <c r="G107" s="65"/>
      <c r="H107" s="69" t="s">
        <v>267</v>
      </c>
      <c r="I107" s="70"/>
      <c r="J107" s="70"/>
      <c r="K107" s="69" t="s">
        <v>2575</v>
      </c>
      <c r="L107" s="73">
        <v>7.107313548259831</v>
      </c>
      <c r="M107" s="74">
        <v>6492.20361328125</v>
      </c>
      <c r="N107" s="74">
        <v>2837.951416015625</v>
      </c>
      <c r="O107" s="75"/>
      <c r="P107" s="76"/>
      <c r="Q107" s="76"/>
      <c r="R107" s="86"/>
      <c r="S107" s="48">
        <v>1</v>
      </c>
      <c r="T107" s="48">
        <v>2</v>
      </c>
      <c r="U107" s="49">
        <v>6</v>
      </c>
      <c r="V107" s="49">
        <v>0.333333</v>
      </c>
      <c r="W107" s="49">
        <v>0</v>
      </c>
      <c r="X107" s="49">
        <v>1.918913</v>
      </c>
      <c r="Y107" s="49">
        <v>0</v>
      </c>
      <c r="Z107" s="49">
        <v>0</v>
      </c>
      <c r="AA107" s="71">
        <v>107</v>
      </c>
      <c r="AB107" s="71"/>
      <c r="AC107" s="72"/>
      <c r="AD107" s="78" t="s">
        <v>1378</v>
      </c>
      <c r="AE107" s="78">
        <v>1230</v>
      </c>
      <c r="AF107" s="78">
        <v>594</v>
      </c>
      <c r="AG107" s="78">
        <v>1768</v>
      </c>
      <c r="AH107" s="78">
        <v>3176</v>
      </c>
      <c r="AI107" s="78"/>
      <c r="AJ107" s="78" t="s">
        <v>1580</v>
      </c>
      <c r="AK107" s="78" t="s">
        <v>1750</v>
      </c>
      <c r="AL107" s="83" t="s">
        <v>1892</v>
      </c>
      <c r="AM107" s="78"/>
      <c r="AN107" s="80">
        <v>40754.47439814815</v>
      </c>
      <c r="AO107" s="83" t="s">
        <v>2055</v>
      </c>
      <c r="AP107" s="78" t="b">
        <v>1</v>
      </c>
      <c r="AQ107" s="78" t="b">
        <v>0</v>
      </c>
      <c r="AR107" s="78" t="b">
        <v>0</v>
      </c>
      <c r="AS107" s="78"/>
      <c r="AT107" s="78">
        <v>20</v>
      </c>
      <c r="AU107" s="83" t="s">
        <v>2149</v>
      </c>
      <c r="AV107" s="78" t="b">
        <v>0</v>
      </c>
      <c r="AW107" s="78" t="s">
        <v>2263</v>
      </c>
      <c r="AX107" s="83" t="s">
        <v>2368</v>
      </c>
      <c r="AY107" s="78" t="s">
        <v>66</v>
      </c>
      <c r="AZ107" s="78" t="str">
        <f>REPLACE(INDEX(GroupVertices[Group],MATCH(Vertices[[#This Row],[Vertex]],GroupVertices[Vertex],0)),1,1,"")</f>
        <v>14</v>
      </c>
      <c r="BA107" s="48"/>
      <c r="BB107" s="48"/>
      <c r="BC107" s="48"/>
      <c r="BD107" s="48"/>
      <c r="BE107" s="48" t="s">
        <v>628</v>
      </c>
      <c r="BF107" s="48" t="s">
        <v>628</v>
      </c>
      <c r="BG107" s="116" t="s">
        <v>2954</v>
      </c>
      <c r="BH107" s="116" t="s">
        <v>2954</v>
      </c>
      <c r="BI107" s="116" t="s">
        <v>3074</v>
      </c>
      <c r="BJ107" s="116" t="s">
        <v>3074</v>
      </c>
      <c r="BK107" s="116">
        <v>0</v>
      </c>
      <c r="BL107" s="120">
        <v>0</v>
      </c>
      <c r="BM107" s="116">
        <v>0</v>
      </c>
      <c r="BN107" s="120">
        <v>0</v>
      </c>
      <c r="BO107" s="116">
        <v>0</v>
      </c>
      <c r="BP107" s="120">
        <v>0</v>
      </c>
      <c r="BQ107" s="116">
        <v>39</v>
      </c>
      <c r="BR107" s="120">
        <v>100</v>
      </c>
      <c r="BS107" s="116">
        <v>39</v>
      </c>
      <c r="BT107" s="2"/>
      <c r="BU107" s="3"/>
      <c r="BV107" s="3"/>
      <c r="BW107" s="3"/>
      <c r="BX107" s="3"/>
    </row>
    <row r="108" spans="1:76" ht="15">
      <c r="A108" s="64" t="s">
        <v>368</v>
      </c>
      <c r="B108" s="65"/>
      <c r="C108" s="65" t="s">
        <v>64</v>
      </c>
      <c r="D108" s="66">
        <v>162.26317881905553</v>
      </c>
      <c r="E108" s="68"/>
      <c r="F108" s="100" t="s">
        <v>2210</v>
      </c>
      <c r="G108" s="65"/>
      <c r="H108" s="69" t="s">
        <v>368</v>
      </c>
      <c r="I108" s="70"/>
      <c r="J108" s="70"/>
      <c r="K108" s="69" t="s">
        <v>2576</v>
      </c>
      <c r="L108" s="73">
        <v>1</v>
      </c>
      <c r="M108" s="74">
        <v>6492.20361328125</v>
      </c>
      <c r="N108" s="74">
        <v>3690.807373046875</v>
      </c>
      <c r="O108" s="75"/>
      <c r="P108" s="76"/>
      <c r="Q108" s="76"/>
      <c r="R108" s="86"/>
      <c r="S108" s="48">
        <v>1</v>
      </c>
      <c r="T108" s="48">
        <v>0</v>
      </c>
      <c r="U108" s="49">
        <v>0</v>
      </c>
      <c r="V108" s="49">
        <v>0.2</v>
      </c>
      <c r="W108" s="49">
        <v>0</v>
      </c>
      <c r="X108" s="49">
        <v>0.693692</v>
      </c>
      <c r="Y108" s="49">
        <v>0</v>
      </c>
      <c r="Z108" s="49">
        <v>0</v>
      </c>
      <c r="AA108" s="71">
        <v>108</v>
      </c>
      <c r="AB108" s="71"/>
      <c r="AC108" s="72"/>
      <c r="AD108" s="78" t="s">
        <v>1379</v>
      </c>
      <c r="AE108" s="78">
        <v>652</v>
      </c>
      <c r="AF108" s="78">
        <v>866</v>
      </c>
      <c r="AG108" s="78">
        <v>2854</v>
      </c>
      <c r="AH108" s="78">
        <v>2613</v>
      </c>
      <c r="AI108" s="78"/>
      <c r="AJ108" s="78" t="s">
        <v>1581</v>
      </c>
      <c r="AK108" s="78" t="s">
        <v>1751</v>
      </c>
      <c r="AL108" s="83" t="s">
        <v>1893</v>
      </c>
      <c r="AM108" s="78"/>
      <c r="AN108" s="80">
        <v>41415.53681712963</v>
      </c>
      <c r="AO108" s="83" t="s">
        <v>2056</v>
      </c>
      <c r="AP108" s="78" t="b">
        <v>0</v>
      </c>
      <c r="AQ108" s="78" t="b">
        <v>0</v>
      </c>
      <c r="AR108" s="78" t="b">
        <v>0</v>
      </c>
      <c r="AS108" s="78"/>
      <c r="AT108" s="78">
        <v>22</v>
      </c>
      <c r="AU108" s="83" t="s">
        <v>2152</v>
      </c>
      <c r="AV108" s="78" t="b">
        <v>0</v>
      </c>
      <c r="AW108" s="78" t="s">
        <v>2263</v>
      </c>
      <c r="AX108" s="83" t="s">
        <v>2369</v>
      </c>
      <c r="AY108" s="78" t="s">
        <v>65</v>
      </c>
      <c r="AZ108" s="78" t="str">
        <f>REPLACE(INDEX(GroupVertices[Group],MATCH(Vertices[[#This Row],[Vertex]],GroupVertices[Vertex],0)),1,1,"")</f>
        <v>14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369</v>
      </c>
      <c r="B109" s="65"/>
      <c r="C109" s="65" t="s">
        <v>64</v>
      </c>
      <c r="D109" s="66">
        <v>162.4718963564799</v>
      </c>
      <c r="E109" s="68"/>
      <c r="F109" s="100" t="s">
        <v>2211</v>
      </c>
      <c r="G109" s="65"/>
      <c r="H109" s="69" t="s">
        <v>369</v>
      </c>
      <c r="I109" s="70"/>
      <c r="J109" s="70"/>
      <c r="K109" s="69" t="s">
        <v>2577</v>
      </c>
      <c r="L109" s="73">
        <v>1</v>
      </c>
      <c r="M109" s="74">
        <v>6144.609375</v>
      </c>
      <c r="N109" s="74">
        <v>3690.807373046875</v>
      </c>
      <c r="O109" s="75"/>
      <c r="P109" s="76"/>
      <c r="Q109" s="76"/>
      <c r="R109" s="86"/>
      <c r="S109" s="48">
        <v>1</v>
      </c>
      <c r="T109" s="48">
        <v>0</v>
      </c>
      <c r="U109" s="49">
        <v>0</v>
      </c>
      <c r="V109" s="49">
        <v>0.2</v>
      </c>
      <c r="W109" s="49">
        <v>0</v>
      </c>
      <c r="X109" s="49">
        <v>0.693692</v>
      </c>
      <c r="Y109" s="49">
        <v>0</v>
      </c>
      <c r="Z109" s="49">
        <v>0</v>
      </c>
      <c r="AA109" s="71">
        <v>109</v>
      </c>
      <c r="AB109" s="71"/>
      <c r="AC109" s="72"/>
      <c r="AD109" s="78" t="s">
        <v>1380</v>
      </c>
      <c r="AE109" s="78">
        <v>584</v>
      </c>
      <c r="AF109" s="78">
        <v>1552</v>
      </c>
      <c r="AG109" s="78">
        <v>956</v>
      </c>
      <c r="AH109" s="78">
        <v>2705</v>
      </c>
      <c r="AI109" s="78"/>
      <c r="AJ109" s="78" t="s">
        <v>1582</v>
      </c>
      <c r="AK109" s="78" t="s">
        <v>1752</v>
      </c>
      <c r="AL109" s="83" t="s">
        <v>1894</v>
      </c>
      <c r="AM109" s="78"/>
      <c r="AN109" s="80">
        <v>40997.47758101852</v>
      </c>
      <c r="AO109" s="83" t="s">
        <v>2057</v>
      </c>
      <c r="AP109" s="78" t="b">
        <v>0</v>
      </c>
      <c r="AQ109" s="78" t="b">
        <v>0</v>
      </c>
      <c r="AR109" s="78" t="b">
        <v>0</v>
      </c>
      <c r="AS109" s="78"/>
      <c r="AT109" s="78">
        <v>34</v>
      </c>
      <c r="AU109" s="83" t="s">
        <v>2149</v>
      </c>
      <c r="AV109" s="78" t="b">
        <v>0</v>
      </c>
      <c r="AW109" s="78" t="s">
        <v>2263</v>
      </c>
      <c r="AX109" s="83" t="s">
        <v>2370</v>
      </c>
      <c r="AY109" s="78" t="s">
        <v>65</v>
      </c>
      <c r="AZ109" s="78" t="str">
        <f>REPLACE(INDEX(GroupVertices[Group],MATCH(Vertices[[#This Row],[Vertex]],GroupVertices[Vertex],0)),1,1,"")</f>
        <v>14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268</v>
      </c>
      <c r="B110" s="65"/>
      <c r="C110" s="65" t="s">
        <v>64</v>
      </c>
      <c r="D110" s="66">
        <v>162.11074808108233</v>
      </c>
      <c r="E110" s="68"/>
      <c r="F110" s="100" t="s">
        <v>719</v>
      </c>
      <c r="G110" s="65"/>
      <c r="H110" s="69" t="s">
        <v>268</v>
      </c>
      <c r="I110" s="70"/>
      <c r="J110" s="70"/>
      <c r="K110" s="69" t="s">
        <v>2578</v>
      </c>
      <c r="L110" s="73">
        <v>1</v>
      </c>
      <c r="M110" s="74">
        <v>6144.609375</v>
      </c>
      <c r="N110" s="74">
        <v>2837.951416015625</v>
      </c>
      <c r="O110" s="75"/>
      <c r="P110" s="76"/>
      <c r="Q110" s="76"/>
      <c r="R110" s="86"/>
      <c r="S110" s="48">
        <v>0</v>
      </c>
      <c r="T110" s="48">
        <v>1</v>
      </c>
      <c r="U110" s="49">
        <v>0</v>
      </c>
      <c r="V110" s="49">
        <v>0.2</v>
      </c>
      <c r="W110" s="49">
        <v>0</v>
      </c>
      <c r="X110" s="49">
        <v>0.693692</v>
      </c>
      <c r="Y110" s="49">
        <v>0</v>
      </c>
      <c r="Z110" s="49">
        <v>0</v>
      </c>
      <c r="AA110" s="71">
        <v>110</v>
      </c>
      <c r="AB110" s="71"/>
      <c r="AC110" s="72"/>
      <c r="AD110" s="78" t="s">
        <v>1241</v>
      </c>
      <c r="AE110" s="78">
        <v>2</v>
      </c>
      <c r="AF110" s="78">
        <v>365</v>
      </c>
      <c r="AG110" s="78">
        <v>19712</v>
      </c>
      <c r="AH110" s="78">
        <v>0</v>
      </c>
      <c r="AI110" s="78"/>
      <c r="AJ110" s="78" t="s">
        <v>1583</v>
      </c>
      <c r="AK110" s="78"/>
      <c r="AL110" s="78"/>
      <c r="AM110" s="78"/>
      <c r="AN110" s="80">
        <v>43211.63758101852</v>
      </c>
      <c r="AO110" s="78"/>
      <c r="AP110" s="78" t="b">
        <v>1</v>
      </c>
      <c r="AQ110" s="78" t="b">
        <v>1</v>
      </c>
      <c r="AR110" s="78" t="b">
        <v>0</v>
      </c>
      <c r="AS110" s="78"/>
      <c r="AT110" s="78">
        <v>6</v>
      </c>
      <c r="AU110" s="78"/>
      <c r="AV110" s="78" t="b">
        <v>0</v>
      </c>
      <c r="AW110" s="78" t="s">
        <v>2263</v>
      </c>
      <c r="AX110" s="83" t="s">
        <v>2371</v>
      </c>
      <c r="AY110" s="78" t="s">
        <v>66</v>
      </c>
      <c r="AZ110" s="78" t="str">
        <f>REPLACE(INDEX(GroupVertices[Group],MATCH(Vertices[[#This Row],[Vertex]],GroupVertices[Vertex],0)),1,1,"")</f>
        <v>14</v>
      </c>
      <c r="BA110" s="48"/>
      <c r="BB110" s="48"/>
      <c r="BC110" s="48"/>
      <c r="BD110" s="48"/>
      <c r="BE110" s="48" t="s">
        <v>332</v>
      </c>
      <c r="BF110" s="48" t="s">
        <v>332</v>
      </c>
      <c r="BG110" s="116" t="s">
        <v>3261</v>
      </c>
      <c r="BH110" s="116" t="s">
        <v>3261</v>
      </c>
      <c r="BI110" s="116" t="s">
        <v>3392</v>
      </c>
      <c r="BJ110" s="116" t="s">
        <v>3392</v>
      </c>
      <c r="BK110" s="116">
        <v>0</v>
      </c>
      <c r="BL110" s="120">
        <v>0</v>
      </c>
      <c r="BM110" s="116">
        <v>0</v>
      </c>
      <c r="BN110" s="120">
        <v>0</v>
      </c>
      <c r="BO110" s="116">
        <v>0</v>
      </c>
      <c r="BP110" s="120">
        <v>0</v>
      </c>
      <c r="BQ110" s="116">
        <v>30</v>
      </c>
      <c r="BR110" s="120">
        <v>100</v>
      </c>
      <c r="BS110" s="116">
        <v>30</v>
      </c>
      <c r="BT110" s="2"/>
      <c r="BU110" s="3"/>
      <c r="BV110" s="3"/>
      <c r="BW110" s="3"/>
      <c r="BX110" s="3"/>
    </row>
    <row r="111" spans="1:76" ht="15">
      <c r="A111" s="64" t="s">
        <v>269</v>
      </c>
      <c r="B111" s="65"/>
      <c r="C111" s="65" t="s">
        <v>64</v>
      </c>
      <c r="D111" s="66">
        <v>163.6600042043549</v>
      </c>
      <c r="E111" s="68"/>
      <c r="F111" s="100" t="s">
        <v>720</v>
      </c>
      <c r="G111" s="65"/>
      <c r="H111" s="69" t="s">
        <v>269</v>
      </c>
      <c r="I111" s="70"/>
      <c r="J111" s="70"/>
      <c r="K111" s="69" t="s">
        <v>2579</v>
      </c>
      <c r="L111" s="73">
        <v>1</v>
      </c>
      <c r="M111" s="74">
        <v>4742.86572265625</v>
      </c>
      <c r="N111" s="74">
        <v>2350.363037109375</v>
      </c>
      <c r="O111" s="75"/>
      <c r="P111" s="76"/>
      <c r="Q111" s="76"/>
      <c r="R111" s="86"/>
      <c r="S111" s="48">
        <v>0</v>
      </c>
      <c r="T111" s="48">
        <v>1</v>
      </c>
      <c r="U111" s="49">
        <v>0</v>
      </c>
      <c r="V111" s="49">
        <v>0.111111</v>
      </c>
      <c r="W111" s="49">
        <v>0</v>
      </c>
      <c r="X111" s="49">
        <v>0.521442</v>
      </c>
      <c r="Y111" s="49">
        <v>0</v>
      </c>
      <c r="Z111" s="49">
        <v>0</v>
      </c>
      <c r="AA111" s="71">
        <v>111</v>
      </c>
      <c r="AB111" s="71"/>
      <c r="AC111" s="72"/>
      <c r="AD111" s="78" t="s">
        <v>1381</v>
      </c>
      <c r="AE111" s="78">
        <v>1228</v>
      </c>
      <c r="AF111" s="78">
        <v>5457</v>
      </c>
      <c r="AG111" s="78">
        <v>20821</v>
      </c>
      <c r="AH111" s="78">
        <v>35932</v>
      </c>
      <c r="AI111" s="78"/>
      <c r="AJ111" s="78" t="s">
        <v>1584</v>
      </c>
      <c r="AK111" s="78" t="s">
        <v>1753</v>
      </c>
      <c r="AL111" s="83" t="s">
        <v>1895</v>
      </c>
      <c r="AM111" s="78"/>
      <c r="AN111" s="80">
        <v>40192.78142361111</v>
      </c>
      <c r="AO111" s="83" t="s">
        <v>2058</v>
      </c>
      <c r="AP111" s="78" t="b">
        <v>0</v>
      </c>
      <c r="AQ111" s="78" t="b">
        <v>0</v>
      </c>
      <c r="AR111" s="78" t="b">
        <v>0</v>
      </c>
      <c r="AS111" s="78"/>
      <c r="AT111" s="78">
        <v>456</v>
      </c>
      <c r="AU111" s="83" t="s">
        <v>2147</v>
      </c>
      <c r="AV111" s="78" t="b">
        <v>0</v>
      </c>
      <c r="AW111" s="78" t="s">
        <v>2263</v>
      </c>
      <c r="AX111" s="83" t="s">
        <v>2372</v>
      </c>
      <c r="AY111" s="78" t="s">
        <v>66</v>
      </c>
      <c r="AZ111" s="78" t="str">
        <f>REPLACE(INDEX(GroupVertices[Group],MATCH(Vertices[[#This Row],[Vertex]],GroupVertices[Vertex],0)),1,1,"")</f>
        <v>10</v>
      </c>
      <c r="BA111" s="48"/>
      <c r="BB111" s="48"/>
      <c r="BC111" s="48"/>
      <c r="BD111" s="48"/>
      <c r="BE111" s="48"/>
      <c r="BF111" s="48"/>
      <c r="BG111" s="116" t="s">
        <v>3262</v>
      </c>
      <c r="BH111" s="116" t="s">
        <v>3262</v>
      </c>
      <c r="BI111" s="116" t="s">
        <v>3393</v>
      </c>
      <c r="BJ111" s="116" t="s">
        <v>3393</v>
      </c>
      <c r="BK111" s="116">
        <v>0</v>
      </c>
      <c r="BL111" s="120">
        <v>0</v>
      </c>
      <c r="BM111" s="116">
        <v>0</v>
      </c>
      <c r="BN111" s="120">
        <v>0</v>
      </c>
      <c r="BO111" s="116">
        <v>0</v>
      </c>
      <c r="BP111" s="120">
        <v>0</v>
      </c>
      <c r="BQ111" s="116">
        <v>40</v>
      </c>
      <c r="BR111" s="120">
        <v>100</v>
      </c>
      <c r="BS111" s="116">
        <v>40</v>
      </c>
      <c r="BT111" s="2"/>
      <c r="BU111" s="3"/>
      <c r="BV111" s="3"/>
      <c r="BW111" s="3"/>
      <c r="BX111" s="3"/>
    </row>
    <row r="112" spans="1:76" ht="15">
      <c r="A112" s="64" t="s">
        <v>273</v>
      </c>
      <c r="B112" s="65"/>
      <c r="C112" s="65" t="s">
        <v>64</v>
      </c>
      <c r="D112" s="66">
        <v>162.39796288476836</v>
      </c>
      <c r="E112" s="68"/>
      <c r="F112" s="100" t="s">
        <v>724</v>
      </c>
      <c r="G112" s="65"/>
      <c r="H112" s="69" t="s">
        <v>273</v>
      </c>
      <c r="I112" s="70"/>
      <c r="J112" s="70"/>
      <c r="K112" s="69" t="s">
        <v>2580</v>
      </c>
      <c r="L112" s="73">
        <v>1</v>
      </c>
      <c r="M112" s="74">
        <v>9040.896484375</v>
      </c>
      <c r="N112" s="74">
        <v>7213.82080078125</v>
      </c>
      <c r="O112" s="75"/>
      <c r="P112" s="76"/>
      <c r="Q112" s="76"/>
      <c r="R112" s="86"/>
      <c r="S112" s="48">
        <v>0</v>
      </c>
      <c r="T112" s="48">
        <v>1</v>
      </c>
      <c r="U112" s="49">
        <v>0</v>
      </c>
      <c r="V112" s="49">
        <v>0.002404</v>
      </c>
      <c r="W112" s="49">
        <v>0.000538</v>
      </c>
      <c r="X112" s="49">
        <v>0.433666</v>
      </c>
      <c r="Y112" s="49">
        <v>0</v>
      </c>
      <c r="Z112" s="49">
        <v>0</v>
      </c>
      <c r="AA112" s="71">
        <v>112</v>
      </c>
      <c r="AB112" s="71"/>
      <c r="AC112" s="72"/>
      <c r="AD112" s="78" t="s">
        <v>1382</v>
      </c>
      <c r="AE112" s="78">
        <v>756</v>
      </c>
      <c r="AF112" s="78">
        <v>1309</v>
      </c>
      <c r="AG112" s="78">
        <v>4678</v>
      </c>
      <c r="AH112" s="78">
        <v>697</v>
      </c>
      <c r="AI112" s="78"/>
      <c r="AJ112" s="78" t="s">
        <v>1585</v>
      </c>
      <c r="AK112" s="78" t="s">
        <v>1735</v>
      </c>
      <c r="AL112" s="83" t="s">
        <v>1896</v>
      </c>
      <c r="AM112" s="78"/>
      <c r="AN112" s="80">
        <v>40119.51306712963</v>
      </c>
      <c r="AO112" s="83" t="s">
        <v>2059</v>
      </c>
      <c r="AP112" s="78" t="b">
        <v>0</v>
      </c>
      <c r="AQ112" s="78" t="b">
        <v>0</v>
      </c>
      <c r="AR112" s="78" t="b">
        <v>0</v>
      </c>
      <c r="AS112" s="78"/>
      <c r="AT112" s="78">
        <v>71</v>
      </c>
      <c r="AU112" s="83" t="s">
        <v>2149</v>
      </c>
      <c r="AV112" s="78" t="b">
        <v>0</v>
      </c>
      <c r="AW112" s="78" t="s">
        <v>2263</v>
      </c>
      <c r="AX112" s="83" t="s">
        <v>2373</v>
      </c>
      <c r="AY112" s="78" t="s">
        <v>66</v>
      </c>
      <c r="AZ112" s="78" t="str">
        <f>REPLACE(INDEX(GroupVertices[Group],MATCH(Vertices[[#This Row],[Vertex]],GroupVertices[Vertex],0)),1,1,"")</f>
        <v>9</v>
      </c>
      <c r="BA112" s="48"/>
      <c r="BB112" s="48"/>
      <c r="BC112" s="48"/>
      <c r="BD112" s="48"/>
      <c r="BE112" s="48" t="s">
        <v>626</v>
      </c>
      <c r="BF112" s="48" t="s">
        <v>626</v>
      </c>
      <c r="BG112" s="116" t="s">
        <v>3263</v>
      </c>
      <c r="BH112" s="116" t="s">
        <v>3263</v>
      </c>
      <c r="BI112" s="116" t="s">
        <v>3380</v>
      </c>
      <c r="BJ112" s="116" t="s">
        <v>3380</v>
      </c>
      <c r="BK112" s="116">
        <v>1</v>
      </c>
      <c r="BL112" s="120">
        <v>4.761904761904762</v>
      </c>
      <c r="BM112" s="116">
        <v>0</v>
      </c>
      <c r="BN112" s="120">
        <v>0</v>
      </c>
      <c r="BO112" s="116">
        <v>0</v>
      </c>
      <c r="BP112" s="120">
        <v>0</v>
      </c>
      <c r="BQ112" s="116">
        <v>20</v>
      </c>
      <c r="BR112" s="120">
        <v>95.23809523809524</v>
      </c>
      <c r="BS112" s="116">
        <v>21</v>
      </c>
      <c r="BT112" s="2"/>
      <c r="BU112" s="3"/>
      <c r="BV112" s="3"/>
      <c r="BW112" s="3"/>
      <c r="BX112" s="3"/>
    </row>
    <row r="113" spans="1:76" ht="15">
      <c r="A113" s="64" t="s">
        <v>274</v>
      </c>
      <c r="B113" s="65"/>
      <c r="C113" s="65" t="s">
        <v>64</v>
      </c>
      <c r="D113" s="66">
        <v>162.05902507618123</v>
      </c>
      <c r="E113" s="68"/>
      <c r="F113" s="100" t="s">
        <v>725</v>
      </c>
      <c r="G113" s="65"/>
      <c r="H113" s="69" t="s">
        <v>274</v>
      </c>
      <c r="I113" s="70"/>
      <c r="J113" s="70"/>
      <c r="K113" s="69" t="s">
        <v>2581</v>
      </c>
      <c r="L113" s="73">
        <v>1</v>
      </c>
      <c r="M113" s="74">
        <v>8913.98828125</v>
      </c>
      <c r="N113" s="74">
        <v>8633.0146484375</v>
      </c>
      <c r="O113" s="75"/>
      <c r="P113" s="76"/>
      <c r="Q113" s="76"/>
      <c r="R113" s="86"/>
      <c r="S113" s="48">
        <v>0</v>
      </c>
      <c r="T113" s="48">
        <v>1</v>
      </c>
      <c r="U113" s="49">
        <v>0</v>
      </c>
      <c r="V113" s="49">
        <v>0.002404</v>
      </c>
      <c r="W113" s="49">
        <v>0.000538</v>
      </c>
      <c r="X113" s="49">
        <v>0.433666</v>
      </c>
      <c r="Y113" s="49">
        <v>0</v>
      </c>
      <c r="Z113" s="49">
        <v>0</v>
      </c>
      <c r="AA113" s="71">
        <v>113</v>
      </c>
      <c r="AB113" s="71"/>
      <c r="AC113" s="72"/>
      <c r="AD113" s="78" t="s">
        <v>1383</v>
      </c>
      <c r="AE113" s="78">
        <v>1874</v>
      </c>
      <c r="AF113" s="78">
        <v>195</v>
      </c>
      <c r="AG113" s="78">
        <v>1540</v>
      </c>
      <c r="AH113" s="78">
        <v>1404</v>
      </c>
      <c r="AI113" s="78"/>
      <c r="AJ113" s="78" t="s">
        <v>1586</v>
      </c>
      <c r="AK113" s="78" t="s">
        <v>1749</v>
      </c>
      <c r="AL113" s="78"/>
      <c r="AM113" s="78"/>
      <c r="AN113" s="80">
        <v>40849.959652777776</v>
      </c>
      <c r="AO113" s="83" t="s">
        <v>2060</v>
      </c>
      <c r="AP113" s="78" t="b">
        <v>1</v>
      </c>
      <c r="AQ113" s="78" t="b">
        <v>0</v>
      </c>
      <c r="AR113" s="78" t="b">
        <v>0</v>
      </c>
      <c r="AS113" s="78"/>
      <c r="AT113" s="78">
        <v>7</v>
      </c>
      <c r="AU113" s="83" t="s">
        <v>2149</v>
      </c>
      <c r="AV113" s="78" t="b">
        <v>0</v>
      </c>
      <c r="AW113" s="78" t="s">
        <v>2263</v>
      </c>
      <c r="AX113" s="83" t="s">
        <v>2374</v>
      </c>
      <c r="AY113" s="78" t="s">
        <v>66</v>
      </c>
      <c r="AZ113" s="78" t="str">
        <f>REPLACE(INDEX(GroupVertices[Group],MATCH(Vertices[[#This Row],[Vertex]],GroupVertices[Vertex],0)),1,1,"")</f>
        <v>9</v>
      </c>
      <c r="BA113" s="48"/>
      <c r="BB113" s="48"/>
      <c r="BC113" s="48"/>
      <c r="BD113" s="48"/>
      <c r="BE113" s="48" t="s">
        <v>626</v>
      </c>
      <c r="BF113" s="48" t="s">
        <v>626</v>
      </c>
      <c r="BG113" s="116" t="s">
        <v>3263</v>
      </c>
      <c r="BH113" s="116" t="s">
        <v>3263</v>
      </c>
      <c r="BI113" s="116" t="s">
        <v>3380</v>
      </c>
      <c r="BJ113" s="116" t="s">
        <v>3380</v>
      </c>
      <c r="BK113" s="116">
        <v>1</v>
      </c>
      <c r="BL113" s="120">
        <v>4.761904761904762</v>
      </c>
      <c r="BM113" s="116">
        <v>0</v>
      </c>
      <c r="BN113" s="120">
        <v>0</v>
      </c>
      <c r="BO113" s="116">
        <v>0</v>
      </c>
      <c r="BP113" s="120">
        <v>0</v>
      </c>
      <c r="BQ113" s="116">
        <v>20</v>
      </c>
      <c r="BR113" s="120">
        <v>95.23809523809524</v>
      </c>
      <c r="BS113" s="116">
        <v>21</v>
      </c>
      <c r="BT113" s="2"/>
      <c r="BU113" s="3"/>
      <c r="BV113" s="3"/>
      <c r="BW113" s="3"/>
      <c r="BX113" s="3"/>
    </row>
    <row r="114" spans="1:76" ht="15">
      <c r="A114" s="64" t="s">
        <v>370</v>
      </c>
      <c r="B114" s="65"/>
      <c r="C114" s="65" t="s">
        <v>64</v>
      </c>
      <c r="D114" s="66">
        <v>164.97741956448257</v>
      </c>
      <c r="E114" s="68"/>
      <c r="F114" s="100" t="s">
        <v>2212</v>
      </c>
      <c r="G114" s="65"/>
      <c r="H114" s="69" t="s">
        <v>370</v>
      </c>
      <c r="I114" s="70"/>
      <c r="J114" s="70"/>
      <c r="K114" s="69" t="s">
        <v>2582</v>
      </c>
      <c r="L114" s="73">
        <v>1</v>
      </c>
      <c r="M114" s="74">
        <v>9583.779296875</v>
      </c>
      <c r="N114" s="74">
        <v>7046.35400390625</v>
      </c>
      <c r="O114" s="75"/>
      <c r="P114" s="76"/>
      <c r="Q114" s="76"/>
      <c r="R114" s="86"/>
      <c r="S114" s="48">
        <v>2</v>
      </c>
      <c r="T114" s="48">
        <v>0</v>
      </c>
      <c r="U114" s="49">
        <v>0</v>
      </c>
      <c r="V114" s="49">
        <v>0.00241</v>
      </c>
      <c r="W114" s="49">
        <v>0.000594</v>
      </c>
      <c r="X114" s="49">
        <v>0.754202</v>
      </c>
      <c r="Y114" s="49">
        <v>0.5</v>
      </c>
      <c r="Z114" s="49">
        <v>0</v>
      </c>
      <c r="AA114" s="71">
        <v>114</v>
      </c>
      <c r="AB114" s="71"/>
      <c r="AC114" s="72"/>
      <c r="AD114" s="78" t="s">
        <v>1384</v>
      </c>
      <c r="AE114" s="78">
        <v>672</v>
      </c>
      <c r="AF114" s="78">
        <v>9787</v>
      </c>
      <c r="AG114" s="78">
        <v>5291</v>
      </c>
      <c r="AH114" s="78">
        <v>1574</v>
      </c>
      <c r="AI114" s="78"/>
      <c r="AJ114" s="78" t="s">
        <v>1587</v>
      </c>
      <c r="AK114" s="78" t="s">
        <v>1735</v>
      </c>
      <c r="AL114" s="83" t="s">
        <v>1897</v>
      </c>
      <c r="AM114" s="78"/>
      <c r="AN114" s="80">
        <v>40372.52438657408</v>
      </c>
      <c r="AO114" s="83" t="s">
        <v>2061</v>
      </c>
      <c r="AP114" s="78" t="b">
        <v>0</v>
      </c>
      <c r="AQ114" s="78" t="b">
        <v>0</v>
      </c>
      <c r="AR114" s="78" t="b">
        <v>1</v>
      </c>
      <c r="AS114" s="78"/>
      <c r="AT114" s="78">
        <v>355</v>
      </c>
      <c r="AU114" s="83" t="s">
        <v>2149</v>
      </c>
      <c r="AV114" s="78" t="b">
        <v>1</v>
      </c>
      <c r="AW114" s="78" t="s">
        <v>2263</v>
      </c>
      <c r="AX114" s="83" t="s">
        <v>2375</v>
      </c>
      <c r="AY114" s="78" t="s">
        <v>65</v>
      </c>
      <c r="AZ114" s="78" t="str">
        <f>REPLACE(INDEX(GroupVertices[Group],MATCH(Vertices[[#This Row],[Vertex]],GroupVertices[Vertex],0)),1,1,"")</f>
        <v>9</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276</v>
      </c>
      <c r="B115" s="65"/>
      <c r="C115" s="65" t="s">
        <v>64</v>
      </c>
      <c r="D115" s="66">
        <v>162.83791267939762</v>
      </c>
      <c r="E115" s="68"/>
      <c r="F115" s="100" t="s">
        <v>727</v>
      </c>
      <c r="G115" s="65"/>
      <c r="H115" s="69" t="s">
        <v>276</v>
      </c>
      <c r="I115" s="70"/>
      <c r="J115" s="70"/>
      <c r="K115" s="69" t="s">
        <v>2583</v>
      </c>
      <c r="L115" s="73">
        <v>1</v>
      </c>
      <c r="M115" s="74">
        <v>9804.087890625</v>
      </c>
      <c r="N115" s="74">
        <v>7655.59375</v>
      </c>
      <c r="O115" s="75"/>
      <c r="P115" s="76"/>
      <c r="Q115" s="76"/>
      <c r="R115" s="86"/>
      <c r="S115" s="48">
        <v>0</v>
      </c>
      <c r="T115" s="48">
        <v>2</v>
      </c>
      <c r="U115" s="49">
        <v>0</v>
      </c>
      <c r="V115" s="49">
        <v>0.00241</v>
      </c>
      <c r="W115" s="49">
        <v>0.000594</v>
      </c>
      <c r="X115" s="49">
        <v>0.754202</v>
      </c>
      <c r="Y115" s="49">
        <v>0.5</v>
      </c>
      <c r="Z115" s="49">
        <v>0</v>
      </c>
      <c r="AA115" s="71">
        <v>115</v>
      </c>
      <c r="AB115" s="71"/>
      <c r="AC115" s="72"/>
      <c r="AD115" s="78" t="s">
        <v>1385</v>
      </c>
      <c r="AE115" s="78">
        <v>1487</v>
      </c>
      <c r="AF115" s="78">
        <v>2755</v>
      </c>
      <c r="AG115" s="78">
        <v>18189</v>
      </c>
      <c r="AH115" s="78">
        <v>519</v>
      </c>
      <c r="AI115" s="78"/>
      <c r="AJ115" s="78" t="s">
        <v>1588</v>
      </c>
      <c r="AK115" s="78"/>
      <c r="AL115" s="78"/>
      <c r="AM115" s="78"/>
      <c r="AN115" s="80">
        <v>41019.429027777776</v>
      </c>
      <c r="AO115" s="83" t="s">
        <v>2062</v>
      </c>
      <c r="AP115" s="78" t="b">
        <v>0</v>
      </c>
      <c r="AQ115" s="78" t="b">
        <v>0</v>
      </c>
      <c r="AR115" s="78" t="b">
        <v>1</v>
      </c>
      <c r="AS115" s="78"/>
      <c r="AT115" s="78">
        <v>473</v>
      </c>
      <c r="AU115" s="83" t="s">
        <v>2148</v>
      </c>
      <c r="AV115" s="78" t="b">
        <v>0</v>
      </c>
      <c r="AW115" s="78" t="s">
        <v>2263</v>
      </c>
      <c r="AX115" s="83" t="s">
        <v>2376</v>
      </c>
      <c r="AY115" s="78" t="s">
        <v>66</v>
      </c>
      <c r="AZ115" s="78" t="str">
        <f>REPLACE(INDEX(GroupVertices[Group],MATCH(Vertices[[#This Row],[Vertex]],GroupVertices[Vertex],0)),1,1,"")</f>
        <v>9</v>
      </c>
      <c r="BA115" s="48"/>
      <c r="BB115" s="48"/>
      <c r="BC115" s="48"/>
      <c r="BD115" s="48"/>
      <c r="BE115" s="48" t="s">
        <v>3189</v>
      </c>
      <c r="BF115" s="48" t="s">
        <v>3189</v>
      </c>
      <c r="BG115" s="116" t="s">
        <v>3264</v>
      </c>
      <c r="BH115" s="116" t="s">
        <v>3314</v>
      </c>
      <c r="BI115" s="116" t="s">
        <v>3394</v>
      </c>
      <c r="BJ115" s="116" t="s">
        <v>3436</v>
      </c>
      <c r="BK115" s="116">
        <v>1</v>
      </c>
      <c r="BL115" s="120">
        <v>2.3255813953488373</v>
      </c>
      <c r="BM115" s="116">
        <v>0</v>
      </c>
      <c r="BN115" s="120">
        <v>0</v>
      </c>
      <c r="BO115" s="116">
        <v>0</v>
      </c>
      <c r="BP115" s="120">
        <v>0</v>
      </c>
      <c r="BQ115" s="116">
        <v>42</v>
      </c>
      <c r="BR115" s="120">
        <v>97.67441860465117</v>
      </c>
      <c r="BS115" s="116">
        <v>43</v>
      </c>
      <c r="BT115" s="2"/>
      <c r="BU115" s="3"/>
      <c r="BV115" s="3"/>
      <c r="BW115" s="3"/>
      <c r="BX115" s="3"/>
    </row>
    <row r="116" spans="1:76" ht="15">
      <c r="A116" s="64" t="s">
        <v>277</v>
      </c>
      <c r="B116" s="65"/>
      <c r="C116" s="65" t="s">
        <v>64</v>
      </c>
      <c r="D116" s="66">
        <v>162.02494874354053</v>
      </c>
      <c r="E116" s="68"/>
      <c r="F116" s="100" t="s">
        <v>2213</v>
      </c>
      <c r="G116" s="65"/>
      <c r="H116" s="69" t="s">
        <v>277</v>
      </c>
      <c r="I116" s="70"/>
      <c r="J116" s="70"/>
      <c r="K116" s="69" t="s">
        <v>2584</v>
      </c>
      <c r="L116" s="73">
        <v>1</v>
      </c>
      <c r="M116" s="74">
        <v>8083.98681640625</v>
      </c>
      <c r="N116" s="74">
        <v>6343.4833984375</v>
      </c>
      <c r="O116" s="75"/>
      <c r="P116" s="76"/>
      <c r="Q116" s="76"/>
      <c r="R116" s="86"/>
      <c r="S116" s="48">
        <v>1</v>
      </c>
      <c r="T116" s="48">
        <v>1</v>
      </c>
      <c r="U116" s="49">
        <v>0</v>
      </c>
      <c r="V116" s="49">
        <v>0.5</v>
      </c>
      <c r="W116" s="49">
        <v>0</v>
      </c>
      <c r="X116" s="49">
        <v>0.999997</v>
      </c>
      <c r="Y116" s="49">
        <v>0.5</v>
      </c>
      <c r="Z116" s="49">
        <v>0</v>
      </c>
      <c r="AA116" s="71">
        <v>116</v>
      </c>
      <c r="AB116" s="71"/>
      <c r="AC116" s="72"/>
      <c r="AD116" s="78" t="s">
        <v>1386</v>
      </c>
      <c r="AE116" s="78">
        <v>65</v>
      </c>
      <c r="AF116" s="78">
        <v>83</v>
      </c>
      <c r="AG116" s="78">
        <v>469</v>
      </c>
      <c r="AH116" s="78">
        <v>342</v>
      </c>
      <c r="AI116" s="78"/>
      <c r="AJ116" s="78" t="s">
        <v>1589</v>
      </c>
      <c r="AK116" s="78" t="s">
        <v>1754</v>
      </c>
      <c r="AL116" s="83" t="s">
        <v>1898</v>
      </c>
      <c r="AM116" s="78"/>
      <c r="AN116" s="80">
        <v>40890.56929398148</v>
      </c>
      <c r="AO116" s="83" t="s">
        <v>2063</v>
      </c>
      <c r="AP116" s="78" t="b">
        <v>0</v>
      </c>
      <c r="AQ116" s="78" t="b">
        <v>0</v>
      </c>
      <c r="AR116" s="78" t="b">
        <v>0</v>
      </c>
      <c r="AS116" s="78"/>
      <c r="AT116" s="78">
        <v>28</v>
      </c>
      <c r="AU116" s="83" t="s">
        <v>2149</v>
      </c>
      <c r="AV116" s="78" t="b">
        <v>0</v>
      </c>
      <c r="AW116" s="78" t="s">
        <v>2263</v>
      </c>
      <c r="AX116" s="83" t="s">
        <v>2377</v>
      </c>
      <c r="AY116" s="78" t="s">
        <v>66</v>
      </c>
      <c r="AZ116" s="78" t="str">
        <f>REPLACE(INDEX(GroupVertices[Group],MATCH(Vertices[[#This Row],[Vertex]],GroupVertices[Vertex],0)),1,1,"")</f>
        <v>19</v>
      </c>
      <c r="BA116" s="48"/>
      <c r="BB116" s="48"/>
      <c r="BC116" s="48"/>
      <c r="BD116" s="48"/>
      <c r="BE116" s="48" t="s">
        <v>632</v>
      </c>
      <c r="BF116" s="48" t="s">
        <v>632</v>
      </c>
      <c r="BG116" s="116" t="s">
        <v>3265</v>
      </c>
      <c r="BH116" s="116" t="s">
        <v>3265</v>
      </c>
      <c r="BI116" s="116" t="s">
        <v>3395</v>
      </c>
      <c r="BJ116" s="116" t="s">
        <v>3395</v>
      </c>
      <c r="BK116" s="116">
        <v>0</v>
      </c>
      <c r="BL116" s="120">
        <v>0</v>
      </c>
      <c r="BM116" s="116">
        <v>0</v>
      </c>
      <c r="BN116" s="120">
        <v>0</v>
      </c>
      <c r="BO116" s="116">
        <v>0</v>
      </c>
      <c r="BP116" s="120">
        <v>0</v>
      </c>
      <c r="BQ116" s="116">
        <v>19</v>
      </c>
      <c r="BR116" s="120">
        <v>100</v>
      </c>
      <c r="BS116" s="116">
        <v>19</v>
      </c>
      <c r="BT116" s="2"/>
      <c r="BU116" s="3"/>
      <c r="BV116" s="3"/>
      <c r="BW116" s="3"/>
      <c r="BX116" s="3"/>
    </row>
    <row r="117" spans="1:76" ht="15">
      <c r="A117" s="64" t="s">
        <v>371</v>
      </c>
      <c r="B117" s="65"/>
      <c r="C117" s="65" t="s">
        <v>64</v>
      </c>
      <c r="D117" s="66">
        <v>163.74123974734658</v>
      </c>
      <c r="E117" s="68"/>
      <c r="F117" s="100" t="s">
        <v>2214</v>
      </c>
      <c r="G117" s="65"/>
      <c r="H117" s="69" t="s">
        <v>371</v>
      </c>
      <c r="I117" s="70"/>
      <c r="J117" s="70"/>
      <c r="K117" s="69" t="s">
        <v>2585</v>
      </c>
      <c r="L117" s="73">
        <v>1</v>
      </c>
      <c r="M117" s="74">
        <v>7788.36962890625</v>
      </c>
      <c r="N117" s="74">
        <v>6343.4833984375</v>
      </c>
      <c r="O117" s="75"/>
      <c r="P117" s="76"/>
      <c r="Q117" s="76"/>
      <c r="R117" s="86"/>
      <c r="S117" s="48">
        <v>2</v>
      </c>
      <c r="T117" s="48">
        <v>0</v>
      </c>
      <c r="U117" s="49">
        <v>0</v>
      </c>
      <c r="V117" s="49">
        <v>0.5</v>
      </c>
      <c r="W117" s="49">
        <v>0</v>
      </c>
      <c r="X117" s="49">
        <v>0.999997</v>
      </c>
      <c r="Y117" s="49">
        <v>0.5</v>
      </c>
      <c r="Z117" s="49">
        <v>0</v>
      </c>
      <c r="AA117" s="71">
        <v>117</v>
      </c>
      <c r="AB117" s="71"/>
      <c r="AC117" s="72"/>
      <c r="AD117" s="78" t="s">
        <v>1387</v>
      </c>
      <c r="AE117" s="78">
        <v>530</v>
      </c>
      <c r="AF117" s="78">
        <v>5724</v>
      </c>
      <c r="AG117" s="78">
        <v>12704</v>
      </c>
      <c r="AH117" s="78">
        <v>2639</v>
      </c>
      <c r="AI117" s="78"/>
      <c r="AJ117" s="78" t="s">
        <v>1590</v>
      </c>
      <c r="AK117" s="78" t="s">
        <v>1755</v>
      </c>
      <c r="AL117" s="83" t="s">
        <v>1899</v>
      </c>
      <c r="AM117" s="78"/>
      <c r="AN117" s="80">
        <v>40025.439722222225</v>
      </c>
      <c r="AO117" s="83" t="s">
        <v>2064</v>
      </c>
      <c r="AP117" s="78" t="b">
        <v>0</v>
      </c>
      <c r="AQ117" s="78" t="b">
        <v>0</v>
      </c>
      <c r="AR117" s="78" t="b">
        <v>1</v>
      </c>
      <c r="AS117" s="78"/>
      <c r="AT117" s="78">
        <v>351</v>
      </c>
      <c r="AU117" s="83" t="s">
        <v>2149</v>
      </c>
      <c r="AV117" s="78" t="b">
        <v>0</v>
      </c>
      <c r="AW117" s="78" t="s">
        <v>2263</v>
      </c>
      <c r="AX117" s="83" t="s">
        <v>2378</v>
      </c>
      <c r="AY117" s="78" t="s">
        <v>65</v>
      </c>
      <c r="AZ117" s="78" t="str">
        <f>REPLACE(INDEX(GroupVertices[Group],MATCH(Vertices[[#This Row],[Vertex]],GroupVertices[Vertex],0)),1,1,"")</f>
        <v>19</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278</v>
      </c>
      <c r="B118" s="65"/>
      <c r="C118" s="65" t="s">
        <v>64</v>
      </c>
      <c r="D118" s="66">
        <v>162.45881347876963</v>
      </c>
      <c r="E118" s="68"/>
      <c r="F118" s="100" t="s">
        <v>728</v>
      </c>
      <c r="G118" s="65"/>
      <c r="H118" s="69" t="s">
        <v>278</v>
      </c>
      <c r="I118" s="70"/>
      <c r="J118" s="70"/>
      <c r="K118" s="69" t="s">
        <v>2586</v>
      </c>
      <c r="L118" s="73">
        <v>1</v>
      </c>
      <c r="M118" s="74">
        <v>7788.36962890625</v>
      </c>
      <c r="N118" s="74">
        <v>5643.552734375</v>
      </c>
      <c r="O118" s="75"/>
      <c r="P118" s="76"/>
      <c r="Q118" s="76"/>
      <c r="R118" s="86"/>
      <c r="S118" s="48">
        <v>0</v>
      </c>
      <c r="T118" s="48">
        <v>2</v>
      </c>
      <c r="U118" s="49">
        <v>0</v>
      </c>
      <c r="V118" s="49">
        <v>0.5</v>
      </c>
      <c r="W118" s="49">
        <v>0</v>
      </c>
      <c r="X118" s="49">
        <v>0.999997</v>
      </c>
      <c r="Y118" s="49">
        <v>0.5</v>
      </c>
      <c r="Z118" s="49">
        <v>0</v>
      </c>
      <c r="AA118" s="71">
        <v>118</v>
      </c>
      <c r="AB118" s="71"/>
      <c r="AC118" s="72"/>
      <c r="AD118" s="78" t="s">
        <v>1388</v>
      </c>
      <c r="AE118" s="78">
        <v>2502</v>
      </c>
      <c r="AF118" s="78">
        <v>1509</v>
      </c>
      <c r="AG118" s="78">
        <v>2860</v>
      </c>
      <c r="AH118" s="78">
        <v>995</v>
      </c>
      <c r="AI118" s="78"/>
      <c r="AJ118" s="78" t="s">
        <v>1591</v>
      </c>
      <c r="AK118" s="78"/>
      <c r="AL118" s="83" t="s">
        <v>1900</v>
      </c>
      <c r="AM118" s="78"/>
      <c r="AN118" s="80">
        <v>41003.61516203704</v>
      </c>
      <c r="AO118" s="78"/>
      <c r="AP118" s="78" t="b">
        <v>0</v>
      </c>
      <c r="AQ118" s="78" t="b">
        <v>0</v>
      </c>
      <c r="AR118" s="78" t="b">
        <v>1</v>
      </c>
      <c r="AS118" s="78"/>
      <c r="AT118" s="78">
        <v>209</v>
      </c>
      <c r="AU118" s="83" t="s">
        <v>2154</v>
      </c>
      <c r="AV118" s="78" t="b">
        <v>0</v>
      </c>
      <c r="AW118" s="78" t="s">
        <v>2263</v>
      </c>
      <c r="AX118" s="83" t="s">
        <v>2379</v>
      </c>
      <c r="AY118" s="78" t="s">
        <v>66</v>
      </c>
      <c r="AZ118" s="78" t="str">
        <f>REPLACE(INDEX(GroupVertices[Group],MATCH(Vertices[[#This Row],[Vertex]],GroupVertices[Vertex],0)),1,1,"")</f>
        <v>19</v>
      </c>
      <c r="BA118" s="48"/>
      <c r="BB118" s="48"/>
      <c r="BC118" s="48"/>
      <c r="BD118" s="48"/>
      <c r="BE118" s="48" t="s">
        <v>632</v>
      </c>
      <c r="BF118" s="48" t="s">
        <v>632</v>
      </c>
      <c r="BG118" s="116" t="s">
        <v>3266</v>
      </c>
      <c r="BH118" s="116" t="s">
        <v>3266</v>
      </c>
      <c r="BI118" s="116" t="s">
        <v>3396</v>
      </c>
      <c r="BJ118" s="116" t="s">
        <v>3396</v>
      </c>
      <c r="BK118" s="116">
        <v>0</v>
      </c>
      <c r="BL118" s="120">
        <v>0</v>
      </c>
      <c r="BM118" s="116">
        <v>0</v>
      </c>
      <c r="BN118" s="120">
        <v>0</v>
      </c>
      <c r="BO118" s="116">
        <v>0</v>
      </c>
      <c r="BP118" s="120">
        <v>0</v>
      </c>
      <c r="BQ118" s="116">
        <v>22</v>
      </c>
      <c r="BR118" s="120">
        <v>100</v>
      </c>
      <c r="BS118" s="116">
        <v>22</v>
      </c>
      <c r="BT118" s="2"/>
      <c r="BU118" s="3"/>
      <c r="BV118" s="3"/>
      <c r="BW118" s="3"/>
      <c r="BX118" s="3"/>
    </row>
    <row r="119" spans="1:76" ht="15">
      <c r="A119" s="64" t="s">
        <v>279</v>
      </c>
      <c r="B119" s="65"/>
      <c r="C119" s="65" t="s">
        <v>64</v>
      </c>
      <c r="D119" s="66">
        <v>172.38111133661815</v>
      </c>
      <c r="E119" s="68"/>
      <c r="F119" s="100" t="s">
        <v>729</v>
      </c>
      <c r="G119" s="65"/>
      <c r="H119" s="69" t="s">
        <v>279</v>
      </c>
      <c r="I119" s="70"/>
      <c r="J119" s="70"/>
      <c r="K119" s="69" t="s">
        <v>2587</v>
      </c>
      <c r="L119" s="73">
        <v>1</v>
      </c>
      <c r="M119" s="74">
        <v>3237.774169921875</v>
      </c>
      <c r="N119" s="74">
        <v>6206.2900390625</v>
      </c>
      <c r="O119" s="75"/>
      <c r="P119" s="76"/>
      <c r="Q119" s="76"/>
      <c r="R119" s="86"/>
      <c r="S119" s="48">
        <v>1</v>
      </c>
      <c r="T119" s="48">
        <v>1</v>
      </c>
      <c r="U119" s="49">
        <v>0</v>
      </c>
      <c r="V119" s="49">
        <v>0.003226</v>
      </c>
      <c r="W119" s="49">
        <v>0.005769</v>
      </c>
      <c r="X119" s="49">
        <v>0.574771</v>
      </c>
      <c r="Y119" s="49">
        <v>0.5</v>
      </c>
      <c r="Z119" s="49">
        <v>0</v>
      </c>
      <c r="AA119" s="71">
        <v>119</v>
      </c>
      <c r="AB119" s="71"/>
      <c r="AC119" s="72"/>
      <c r="AD119" s="78" t="s">
        <v>1389</v>
      </c>
      <c r="AE119" s="78">
        <v>1329</v>
      </c>
      <c r="AF119" s="78">
        <v>34121</v>
      </c>
      <c r="AG119" s="78">
        <v>39648</v>
      </c>
      <c r="AH119" s="78">
        <v>49823</v>
      </c>
      <c r="AI119" s="78"/>
      <c r="AJ119" s="78" t="s">
        <v>1592</v>
      </c>
      <c r="AK119" s="78" t="s">
        <v>1756</v>
      </c>
      <c r="AL119" s="83" t="s">
        <v>1901</v>
      </c>
      <c r="AM119" s="78"/>
      <c r="AN119" s="80">
        <v>39628.64084490741</v>
      </c>
      <c r="AO119" s="83" t="s">
        <v>2065</v>
      </c>
      <c r="AP119" s="78" t="b">
        <v>0</v>
      </c>
      <c r="AQ119" s="78" t="b">
        <v>0</v>
      </c>
      <c r="AR119" s="78" t="b">
        <v>1</v>
      </c>
      <c r="AS119" s="78"/>
      <c r="AT119" s="78">
        <v>203</v>
      </c>
      <c r="AU119" s="83" t="s">
        <v>2149</v>
      </c>
      <c r="AV119" s="78" t="b">
        <v>0</v>
      </c>
      <c r="AW119" s="78" t="s">
        <v>2263</v>
      </c>
      <c r="AX119" s="83" t="s">
        <v>2380</v>
      </c>
      <c r="AY119" s="78" t="s">
        <v>66</v>
      </c>
      <c r="AZ119" s="78" t="str">
        <f>REPLACE(INDEX(GroupVertices[Group],MATCH(Vertices[[#This Row],[Vertex]],GroupVertices[Vertex],0)),1,1,"")</f>
        <v>4</v>
      </c>
      <c r="BA119" s="48"/>
      <c r="BB119" s="48"/>
      <c r="BC119" s="48"/>
      <c r="BD119" s="48"/>
      <c r="BE119" s="48"/>
      <c r="BF119" s="48"/>
      <c r="BG119" s="116" t="s">
        <v>3267</v>
      </c>
      <c r="BH119" s="116" t="s">
        <v>3267</v>
      </c>
      <c r="BI119" s="116" t="s">
        <v>3397</v>
      </c>
      <c r="BJ119" s="116" t="s">
        <v>3397</v>
      </c>
      <c r="BK119" s="116">
        <v>0</v>
      </c>
      <c r="BL119" s="120">
        <v>0</v>
      </c>
      <c r="BM119" s="116">
        <v>0</v>
      </c>
      <c r="BN119" s="120">
        <v>0</v>
      </c>
      <c r="BO119" s="116">
        <v>0</v>
      </c>
      <c r="BP119" s="120">
        <v>0</v>
      </c>
      <c r="BQ119" s="116">
        <v>11</v>
      </c>
      <c r="BR119" s="120">
        <v>100</v>
      </c>
      <c r="BS119" s="116">
        <v>11</v>
      </c>
      <c r="BT119" s="2"/>
      <c r="BU119" s="3"/>
      <c r="BV119" s="3"/>
      <c r="BW119" s="3"/>
      <c r="BX119" s="3"/>
    </row>
    <row r="120" spans="1:76" ht="15">
      <c r="A120" s="64" t="s">
        <v>280</v>
      </c>
      <c r="B120" s="65"/>
      <c r="C120" s="65" t="s">
        <v>64</v>
      </c>
      <c r="D120" s="66">
        <v>163.82460506112835</v>
      </c>
      <c r="E120" s="68"/>
      <c r="F120" s="100" t="s">
        <v>730</v>
      </c>
      <c r="G120" s="65"/>
      <c r="H120" s="69" t="s">
        <v>280</v>
      </c>
      <c r="I120" s="70"/>
      <c r="J120" s="70"/>
      <c r="K120" s="69" t="s">
        <v>2588</v>
      </c>
      <c r="L120" s="73">
        <v>1</v>
      </c>
      <c r="M120" s="74">
        <v>3108.92529296875</v>
      </c>
      <c r="N120" s="74">
        <v>5954.298828125</v>
      </c>
      <c r="O120" s="75"/>
      <c r="P120" s="76"/>
      <c r="Q120" s="76"/>
      <c r="R120" s="86"/>
      <c r="S120" s="48">
        <v>0</v>
      </c>
      <c r="T120" s="48">
        <v>2</v>
      </c>
      <c r="U120" s="49">
        <v>0</v>
      </c>
      <c r="V120" s="49">
        <v>0.003226</v>
      </c>
      <c r="W120" s="49">
        <v>0.005769</v>
      </c>
      <c r="X120" s="49">
        <v>0.574771</v>
      </c>
      <c r="Y120" s="49">
        <v>0.5</v>
      </c>
      <c r="Z120" s="49">
        <v>0</v>
      </c>
      <c r="AA120" s="71">
        <v>120</v>
      </c>
      <c r="AB120" s="71"/>
      <c r="AC120" s="72"/>
      <c r="AD120" s="78" t="s">
        <v>1390</v>
      </c>
      <c r="AE120" s="78">
        <v>6003</v>
      </c>
      <c r="AF120" s="78">
        <v>5998</v>
      </c>
      <c r="AG120" s="78">
        <v>551263</v>
      </c>
      <c r="AH120" s="78">
        <v>30274</v>
      </c>
      <c r="AI120" s="78"/>
      <c r="AJ120" s="78" t="s">
        <v>1593</v>
      </c>
      <c r="AK120" s="78" t="s">
        <v>1757</v>
      </c>
      <c r="AL120" s="78"/>
      <c r="AM120" s="78"/>
      <c r="AN120" s="80">
        <v>41818.17052083334</v>
      </c>
      <c r="AO120" s="78"/>
      <c r="AP120" s="78" t="b">
        <v>1</v>
      </c>
      <c r="AQ120" s="78" t="b">
        <v>0</v>
      </c>
      <c r="AR120" s="78" t="b">
        <v>1</v>
      </c>
      <c r="AS120" s="78"/>
      <c r="AT120" s="78">
        <v>171</v>
      </c>
      <c r="AU120" s="83" t="s">
        <v>2149</v>
      </c>
      <c r="AV120" s="78" t="b">
        <v>0</v>
      </c>
      <c r="AW120" s="78" t="s">
        <v>2263</v>
      </c>
      <c r="AX120" s="83" t="s">
        <v>2381</v>
      </c>
      <c r="AY120" s="78" t="s">
        <v>66</v>
      </c>
      <c r="AZ120" s="78" t="str">
        <f>REPLACE(INDEX(GroupVertices[Group],MATCH(Vertices[[#This Row],[Vertex]],GroupVertices[Vertex],0)),1,1,"")</f>
        <v>4</v>
      </c>
      <c r="BA120" s="48"/>
      <c r="BB120" s="48"/>
      <c r="BC120" s="48"/>
      <c r="BD120" s="48"/>
      <c r="BE120" s="48"/>
      <c r="BF120" s="48"/>
      <c r="BG120" s="116" t="s">
        <v>3268</v>
      </c>
      <c r="BH120" s="116" t="s">
        <v>3268</v>
      </c>
      <c r="BI120" s="116" t="s">
        <v>3398</v>
      </c>
      <c r="BJ120" s="116" t="s">
        <v>3398</v>
      </c>
      <c r="BK120" s="116">
        <v>0</v>
      </c>
      <c r="BL120" s="120">
        <v>0</v>
      </c>
      <c r="BM120" s="116">
        <v>0</v>
      </c>
      <c r="BN120" s="120">
        <v>0</v>
      </c>
      <c r="BO120" s="116">
        <v>0</v>
      </c>
      <c r="BP120" s="120">
        <v>0</v>
      </c>
      <c r="BQ120" s="116">
        <v>13</v>
      </c>
      <c r="BR120" s="120">
        <v>100</v>
      </c>
      <c r="BS120" s="116">
        <v>13</v>
      </c>
      <c r="BT120" s="2"/>
      <c r="BU120" s="3"/>
      <c r="BV120" s="3"/>
      <c r="BW120" s="3"/>
      <c r="BX120" s="3"/>
    </row>
    <row r="121" spans="1:76" ht="15">
      <c r="A121" s="64" t="s">
        <v>281</v>
      </c>
      <c r="B121" s="65"/>
      <c r="C121" s="65" t="s">
        <v>64</v>
      </c>
      <c r="D121" s="66">
        <v>162.94348845998982</v>
      </c>
      <c r="E121" s="68"/>
      <c r="F121" s="100" t="s">
        <v>731</v>
      </c>
      <c r="G121" s="65"/>
      <c r="H121" s="69" t="s">
        <v>281</v>
      </c>
      <c r="I121" s="70"/>
      <c r="J121" s="70"/>
      <c r="K121" s="69" t="s">
        <v>2589</v>
      </c>
      <c r="L121" s="73">
        <v>31.536567741299155</v>
      </c>
      <c r="M121" s="74">
        <v>5259.3828125</v>
      </c>
      <c r="N121" s="74">
        <v>5570.03125</v>
      </c>
      <c r="O121" s="75"/>
      <c r="P121" s="76"/>
      <c r="Q121" s="76"/>
      <c r="R121" s="86"/>
      <c r="S121" s="48">
        <v>2</v>
      </c>
      <c r="T121" s="48">
        <v>5</v>
      </c>
      <c r="U121" s="49">
        <v>30</v>
      </c>
      <c r="V121" s="49">
        <v>0.166667</v>
      </c>
      <c r="W121" s="49">
        <v>0</v>
      </c>
      <c r="X121" s="49">
        <v>3.297288</v>
      </c>
      <c r="Y121" s="49">
        <v>0</v>
      </c>
      <c r="Z121" s="49">
        <v>0.16666666666666666</v>
      </c>
      <c r="AA121" s="71">
        <v>121</v>
      </c>
      <c r="AB121" s="71"/>
      <c r="AC121" s="72"/>
      <c r="AD121" s="78" t="s">
        <v>1391</v>
      </c>
      <c r="AE121" s="78">
        <v>2500</v>
      </c>
      <c r="AF121" s="78">
        <v>3102</v>
      </c>
      <c r="AG121" s="78">
        <v>12265</v>
      </c>
      <c r="AH121" s="78">
        <v>125</v>
      </c>
      <c r="AI121" s="78"/>
      <c r="AJ121" s="78" t="s">
        <v>1594</v>
      </c>
      <c r="AK121" s="78" t="s">
        <v>1758</v>
      </c>
      <c r="AL121" s="83" t="s">
        <v>1902</v>
      </c>
      <c r="AM121" s="78"/>
      <c r="AN121" s="80">
        <v>41716.46625</v>
      </c>
      <c r="AO121" s="83" t="s">
        <v>2066</v>
      </c>
      <c r="AP121" s="78" t="b">
        <v>1</v>
      </c>
      <c r="AQ121" s="78" t="b">
        <v>0</v>
      </c>
      <c r="AR121" s="78" t="b">
        <v>0</v>
      </c>
      <c r="AS121" s="78"/>
      <c r="AT121" s="78">
        <v>504</v>
      </c>
      <c r="AU121" s="83" t="s">
        <v>2149</v>
      </c>
      <c r="AV121" s="78" t="b">
        <v>0</v>
      </c>
      <c r="AW121" s="78" t="s">
        <v>2263</v>
      </c>
      <c r="AX121" s="83" t="s">
        <v>2382</v>
      </c>
      <c r="AY121" s="78" t="s">
        <v>66</v>
      </c>
      <c r="AZ121" s="78" t="str">
        <f>REPLACE(INDEX(GroupVertices[Group],MATCH(Vertices[[#This Row],[Vertex]],GroupVertices[Vertex],0)),1,1,"")</f>
        <v>8</v>
      </c>
      <c r="BA121" s="48" t="s">
        <v>587</v>
      </c>
      <c r="BB121" s="48" t="s">
        <v>587</v>
      </c>
      <c r="BC121" s="48" t="s">
        <v>613</v>
      </c>
      <c r="BD121" s="48" t="s">
        <v>613</v>
      </c>
      <c r="BE121" s="48" t="s">
        <v>633</v>
      </c>
      <c r="BF121" s="48" t="s">
        <v>633</v>
      </c>
      <c r="BG121" s="116" t="s">
        <v>3269</v>
      </c>
      <c r="BH121" s="116" t="s">
        <v>3269</v>
      </c>
      <c r="BI121" s="116" t="s">
        <v>3069</v>
      </c>
      <c r="BJ121" s="116" t="s">
        <v>3069</v>
      </c>
      <c r="BK121" s="116">
        <v>0</v>
      </c>
      <c r="BL121" s="120">
        <v>0</v>
      </c>
      <c r="BM121" s="116">
        <v>0</v>
      </c>
      <c r="BN121" s="120">
        <v>0</v>
      </c>
      <c r="BO121" s="116">
        <v>0</v>
      </c>
      <c r="BP121" s="120">
        <v>0</v>
      </c>
      <c r="BQ121" s="116">
        <v>39</v>
      </c>
      <c r="BR121" s="120">
        <v>100</v>
      </c>
      <c r="BS121" s="116">
        <v>39</v>
      </c>
      <c r="BT121" s="2"/>
      <c r="BU121" s="3"/>
      <c r="BV121" s="3"/>
      <c r="BW121" s="3"/>
      <c r="BX121" s="3"/>
    </row>
    <row r="122" spans="1:76" ht="15">
      <c r="A122" s="64" t="s">
        <v>372</v>
      </c>
      <c r="B122" s="65"/>
      <c r="C122" s="65" t="s">
        <v>64</v>
      </c>
      <c r="D122" s="66">
        <v>162.57503811331208</v>
      </c>
      <c r="E122" s="68"/>
      <c r="F122" s="100" t="s">
        <v>2215</v>
      </c>
      <c r="G122" s="65"/>
      <c r="H122" s="69" t="s">
        <v>372</v>
      </c>
      <c r="I122" s="70"/>
      <c r="J122" s="70"/>
      <c r="K122" s="69" t="s">
        <v>2590</v>
      </c>
      <c r="L122" s="73">
        <v>1</v>
      </c>
      <c r="M122" s="74">
        <v>5028.97265625</v>
      </c>
      <c r="N122" s="74">
        <v>6693.4482421875</v>
      </c>
      <c r="O122" s="75"/>
      <c r="P122" s="76"/>
      <c r="Q122" s="76"/>
      <c r="R122" s="86"/>
      <c r="S122" s="48">
        <v>1</v>
      </c>
      <c r="T122" s="48">
        <v>0</v>
      </c>
      <c r="U122" s="49">
        <v>0</v>
      </c>
      <c r="V122" s="49">
        <v>0.090909</v>
      </c>
      <c r="W122" s="49">
        <v>0</v>
      </c>
      <c r="X122" s="49">
        <v>0.617116</v>
      </c>
      <c r="Y122" s="49">
        <v>0</v>
      </c>
      <c r="Z122" s="49">
        <v>0</v>
      </c>
      <c r="AA122" s="71">
        <v>122</v>
      </c>
      <c r="AB122" s="71"/>
      <c r="AC122" s="72"/>
      <c r="AD122" s="78" t="s">
        <v>1392</v>
      </c>
      <c r="AE122" s="78">
        <v>1441</v>
      </c>
      <c r="AF122" s="78">
        <v>1891</v>
      </c>
      <c r="AG122" s="78">
        <v>4543</v>
      </c>
      <c r="AH122" s="78">
        <v>2392</v>
      </c>
      <c r="AI122" s="78"/>
      <c r="AJ122" s="78" t="s">
        <v>1595</v>
      </c>
      <c r="AK122" s="78" t="s">
        <v>1759</v>
      </c>
      <c r="AL122" s="83" t="s">
        <v>1903</v>
      </c>
      <c r="AM122" s="78"/>
      <c r="AN122" s="80">
        <v>42439.66270833334</v>
      </c>
      <c r="AO122" s="83" t="s">
        <v>2067</v>
      </c>
      <c r="AP122" s="78" t="b">
        <v>1</v>
      </c>
      <c r="AQ122" s="78" t="b">
        <v>0</v>
      </c>
      <c r="AR122" s="78" t="b">
        <v>1</v>
      </c>
      <c r="AS122" s="78"/>
      <c r="AT122" s="78">
        <v>104</v>
      </c>
      <c r="AU122" s="78"/>
      <c r="AV122" s="78" t="b">
        <v>0</v>
      </c>
      <c r="AW122" s="78" t="s">
        <v>2263</v>
      </c>
      <c r="AX122" s="83" t="s">
        <v>2383</v>
      </c>
      <c r="AY122" s="78" t="s">
        <v>65</v>
      </c>
      <c r="AZ122" s="78" t="str">
        <f>REPLACE(INDEX(GroupVertices[Group],MATCH(Vertices[[#This Row],[Vertex]],GroupVertices[Vertex],0)),1,1,"")</f>
        <v>8</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373</v>
      </c>
      <c r="B123" s="65"/>
      <c r="C123" s="65" t="s">
        <v>64</v>
      </c>
      <c r="D123" s="66">
        <v>162.570474318762</v>
      </c>
      <c r="E123" s="68"/>
      <c r="F123" s="100" t="s">
        <v>2216</v>
      </c>
      <c r="G123" s="65"/>
      <c r="H123" s="69" t="s">
        <v>373</v>
      </c>
      <c r="I123" s="70"/>
      <c r="J123" s="70"/>
      <c r="K123" s="69" t="s">
        <v>2591</v>
      </c>
      <c r="L123" s="73">
        <v>1</v>
      </c>
      <c r="M123" s="74">
        <v>5775.900390625</v>
      </c>
      <c r="N123" s="74">
        <v>5492.07373046875</v>
      </c>
      <c r="O123" s="75"/>
      <c r="P123" s="76"/>
      <c r="Q123" s="76"/>
      <c r="R123" s="86"/>
      <c r="S123" s="48">
        <v>1</v>
      </c>
      <c r="T123" s="48">
        <v>0</v>
      </c>
      <c r="U123" s="49">
        <v>0</v>
      </c>
      <c r="V123" s="49">
        <v>0.090909</v>
      </c>
      <c r="W123" s="49">
        <v>0</v>
      </c>
      <c r="X123" s="49">
        <v>0.617116</v>
      </c>
      <c r="Y123" s="49">
        <v>0</v>
      </c>
      <c r="Z123" s="49">
        <v>0</v>
      </c>
      <c r="AA123" s="71">
        <v>123</v>
      </c>
      <c r="AB123" s="71"/>
      <c r="AC123" s="72"/>
      <c r="AD123" s="78" t="s">
        <v>1393</v>
      </c>
      <c r="AE123" s="78">
        <v>550</v>
      </c>
      <c r="AF123" s="78">
        <v>1876</v>
      </c>
      <c r="AG123" s="78">
        <v>5131</v>
      </c>
      <c r="AH123" s="78">
        <v>2495</v>
      </c>
      <c r="AI123" s="78"/>
      <c r="AJ123" s="78" t="s">
        <v>1596</v>
      </c>
      <c r="AK123" s="78" t="s">
        <v>1760</v>
      </c>
      <c r="AL123" s="83" t="s">
        <v>1904</v>
      </c>
      <c r="AM123" s="78"/>
      <c r="AN123" s="80">
        <v>41718.957280092596</v>
      </c>
      <c r="AO123" s="83" t="s">
        <v>2068</v>
      </c>
      <c r="AP123" s="78" t="b">
        <v>1</v>
      </c>
      <c r="AQ123" s="78" t="b">
        <v>0</v>
      </c>
      <c r="AR123" s="78" t="b">
        <v>1</v>
      </c>
      <c r="AS123" s="78"/>
      <c r="AT123" s="78">
        <v>93</v>
      </c>
      <c r="AU123" s="83" t="s">
        <v>2149</v>
      </c>
      <c r="AV123" s="78" t="b">
        <v>0</v>
      </c>
      <c r="AW123" s="78" t="s">
        <v>2263</v>
      </c>
      <c r="AX123" s="83" t="s">
        <v>2384</v>
      </c>
      <c r="AY123" s="78" t="s">
        <v>65</v>
      </c>
      <c r="AZ123" s="78" t="str">
        <f>REPLACE(INDEX(GroupVertices[Group],MATCH(Vertices[[#This Row],[Vertex]],GroupVertices[Vertex],0)),1,1,"")</f>
        <v>8</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374</v>
      </c>
      <c r="B124" s="65"/>
      <c r="C124" s="65" t="s">
        <v>64</v>
      </c>
      <c r="D124" s="66">
        <v>162.2999934284263</v>
      </c>
      <c r="E124" s="68"/>
      <c r="F124" s="100" t="s">
        <v>2217</v>
      </c>
      <c r="G124" s="65"/>
      <c r="H124" s="69" t="s">
        <v>374</v>
      </c>
      <c r="I124" s="70"/>
      <c r="J124" s="70"/>
      <c r="K124" s="69" t="s">
        <v>2592</v>
      </c>
      <c r="L124" s="73">
        <v>1</v>
      </c>
      <c r="M124" s="74">
        <v>4742.86572265625</v>
      </c>
      <c r="N124" s="74">
        <v>5647.9892578125</v>
      </c>
      <c r="O124" s="75"/>
      <c r="P124" s="76"/>
      <c r="Q124" s="76"/>
      <c r="R124" s="86"/>
      <c r="S124" s="48">
        <v>1</v>
      </c>
      <c r="T124" s="48">
        <v>0</v>
      </c>
      <c r="U124" s="49">
        <v>0</v>
      </c>
      <c r="V124" s="49">
        <v>0.090909</v>
      </c>
      <c r="W124" s="49">
        <v>0</v>
      </c>
      <c r="X124" s="49">
        <v>0.617116</v>
      </c>
      <c r="Y124" s="49">
        <v>0</v>
      </c>
      <c r="Z124" s="49">
        <v>0</v>
      </c>
      <c r="AA124" s="71">
        <v>124</v>
      </c>
      <c r="AB124" s="71"/>
      <c r="AC124" s="72"/>
      <c r="AD124" s="78" t="s">
        <v>1394</v>
      </c>
      <c r="AE124" s="78">
        <v>645</v>
      </c>
      <c r="AF124" s="78">
        <v>987</v>
      </c>
      <c r="AG124" s="78">
        <v>1397</v>
      </c>
      <c r="AH124" s="78">
        <v>82</v>
      </c>
      <c r="AI124" s="78"/>
      <c r="AJ124" s="78" t="s">
        <v>1597</v>
      </c>
      <c r="AK124" s="78" t="s">
        <v>1761</v>
      </c>
      <c r="AL124" s="78"/>
      <c r="AM124" s="78"/>
      <c r="AN124" s="80">
        <v>39796.40081018519</v>
      </c>
      <c r="AO124" s="83" t="s">
        <v>2069</v>
      </c>
      <c r="AP124" s="78" t="b">
        <v>1</v>
      </c>
      <c r="AQ124" s="78" t="b">
        <v>0</v>
      </c>
      <c r="AR124" s="78" t="b">
        <v>1</v>
      </c>
      <c r="AS124" s="78"/>
      <c r="AT124" s="78">
        <v>52</v>
      </c>
      <c r="AU124" s="83" t="s">
        <v>2149</v>
      </c>
      <c r="AV124" s="78" t="b">
        <v>0</v>
      </c>
      <c r="AW124" s="78" t="s">
        <v>2263</v>
      </c>
      <c r="AX124" s="83" t="s">
        <v>2385</v>
      </c>
      <c r="AY124" s="78" t="s">
        <v>65</v>
      </c>
      <c r="AZ124" s="78" t="str">
        <f>REPLACE(INDEX(GroupVertices[Group],MATCH(Vertices[[#This Row],[Vertex]],GroupVertices[Vertex],0)),1,1,"")</f>
        <v>8</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375</v>
      </c>
      <c r="B125" s="65"/>
      <c r="C125" s="65" t="s">
        <v>64</v>
      </c>
      <c r="D125" s="66">
        <v>163.47136736295093</v>
      </c>
      <c r="E125" s="68"/>
      <c r="F125" s="100" t="s">
        <v>2218</v>
      </c>
      <c r="G125" s="65"/>
      <c r="H125" s="69" t="s">
        <v>375</v>
      </c>
      <c r="I125" s="70"/>
      <c r="J125" s="70"/>
      <c r="K125" s="69" t="s">
        <v>2593</v>
      </c>
      <c r="L125" s="73">
        <v>1</v>
      </c>
      <c r="M125" s="74">
        <v>5545.48974609375</v>
      </c>
      <c r="N125" s="74">
        <v>6615.490234375</v>
      </c>
      <c r="O125" s="75"/>
      <c r="P125" s="76"/>
      <c r="Q125" s="76"/>
      <c r="R125" s="86"/>
      <c r="S125" s="48">
        <v>1</v>
      </c>
      <c r="T125" s="48">
        <v>0</v>
      </c>
      <c r="U125" s="49">
        <v>0</v>
      </c>
      <c r="V125" s="49">
        <v>0.090909</v>
      </c>
      <c r="W125" s="49">
        <v>0</v>
      </c>
      <c r="X125" s="49">
        <v>0.617116</v>
      </c>
      <c r="Y125" s="49">
        <v>0</v>
      </c>
      <c r="Z125" s="49">
        <v>0</v>
      </c>
      <c r="AA125" s="71">
        <v>125</v>
      </c>
      <c r="AB125" s="71"/>
      <c r="AC125" s="72"/>
      <c r="AD125" s="78" t="s">
        <v>1395</v>
      </c>
      <c r="AE125" s="78">
        <v>769</v>
      </c>
      <c r="AF125" s="78">
        <v>4837</v>
      </c>
      <c r="AG125" s="78">
        <v>22271</v>
      </c>
      <c r="AH125" s="78">
        <v>2683</v>
      </c>
      <c r="AI125" s="78"/>
      <c r="AJ125" s="78" t="s">
        <v>1598</v>
      </c>
      <c r="AK125" s="78" t="s">
        <v>1733</v>
      </c>
      <c r="AL125" s="83" t="s">
        <v>1905</v>
      </c>
      <c r="AM125" s="78"/>
      <c r="AN125" s="80">
        <v>40757.50748842592</v>
      </c>
      <c r="AO125" s="83" t="s">
        <v>2070</v>
      </c>
      <c r="AP125" s="78" t="b">
        <v>0</v>
      </c>
      <c r="AQ125" s="78" t="b">
        <v>0</v>
      </c>
      <c r="AR125" s="78" t="b">
        <v>1</v>
      </c>
      <c r="AS125" s="78"/>
      <c r="AT125" s="78">
        <v>142</v>
      </c>
      <c r="AU125" s="83" t="s">
        <v>2149</v>
      </c>
      <c r="AV125" s="78" t="b">
        <v>0</v>
      </c>
      <c r="AW125" s="78" t="s">
        <v>2263</v>
      </c>
      <c r="AX125" s="83" t="s">
        <v>2386</v>
      </c>
      <c r="AY125" s="78" t="s">
        <v>65</v>
      </c>
      <c r="AZ125" s="78" t="str">
        <f>REPLACE(INDEX(GroupVertices[Group],MATCH(Vertices[[#This Row],[Vertex]],GroupVertices[Vertex],0)),1,1,"")</f>
        <v>8</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282</v>
      </c>
      <c r="B126" s="65"/>
      <c r="C126" s="65" t="s">
        <v>64</v>
      </c>
      <c r="D126" s="66">
        <v>162.10770555138225</v>
      </c>
      <c r="E126" s="68"/>
      <c r="F126" s="100" t="s">
        <v>732</v>
      </c>
      <c r="G126" s="65"/>
      <c r="H126" s="69" t="s">
        <v>282</v>
      </c>
      <c r="I126" s="70"/>
      <c r="J126" s="70"/>
      <c r="K126" s="69" t="s">
        <v>2594</v>
      </c>
      <c r="L126" s="73">
        <v>1</v>
      </c>
      <c r="M126" s="74">
        <v>5489.79248046875</v>
      </c>
      <c r="N126" s="74">
        <v>4446.6142578125</v>
      </c>
      <c r="O126" s="75"/>
      <c r="P126" s="76"/>
      <c r="Q126" s="76"/>
      <c r="R126" s="86"/>
      <c r="S126" s="48">
        <v>0</v>
      </c>
      <c r="T126" s="48">
        <v>1</v>
      </c>
      <c r="U126" s="49">
        <v>0</v>
      </c>
      <c r="V126" s="49">
        <v>0.090909</v>
      </c>
      <c r="W126" s="49">
        <v>0</v>
      </c>
      <c r="X126" s="49">
        <v>0.617116</v>
      </c>
      <c r="Y126" s="49">
        <v>0</v>
      </c>
      <c r="Z126" s="49">
        <v>0</v>
      </c>
      <c r="AA126" s="71">
        <v>126</v>
      </c>
      <c r="AB126" s="71"/>
      <c r="AC126" s="72"/>
      <c r="AD126" s="78" t="s">
        <v>1396</v>
      </c>
      <c r="AE126" s="78">
        <v>137</v>
      </c>
      <c r="AF126" s="78">
        <v>355</v>
      </c>
      <c r="AG126" s="78">
        <v>1073</v>
      </c>
      <c r="AH126" s="78">
        <v>1064</v>
      </c>
      <c r="AI126" s="78"/>
      <c r="AJ126" s="78" t="s">
        <v>1599</v>
      </c>
      <c r="AK126" s="78" t="s">
        <v>1762</v>
      </c>
      <c r="AL126" s="83" t="s">
        <v>1906</v>
      </c>
      <c r="AM126" s="78"/>
      <c r="AN126" s="80">
        <v>42672.68545138889</v>
      </c>
      <c r="AO126" s="83" t="s">
        <v>2071</v>
      </c>
      <c r="AP126" s="78" t="b">
        <v>1</v>
      </c>
      <c r="AQ126" s="78" t="b">
        <v>0</v>
      </c>
      <c r="AR126" s="78" t="b">
        <v>0</v>
      </c>
      <c r="AS126" s="78"/>
      <c r="AT126" s="78">
        <v>1</v>
      </c>
      <c r="AU126" s="78"/>
      <c r="AV126" s="78" t="b">
        <v>0</v>
      </c>
      <c r="AW126" s="78" t="s">
        <v>2263</v>
      </c>
      <c r="AX126" s="83" t="s">
        <v>2387</v>
      </c>
      <c r="AY126" s="78" t="s">
        <v>66</v>
      </c>
      <c r="AZ126" s="78" t="str">
        <f>REPLACE(INDEX(GroupVertices[Group],MATCH(Vertices[[#This Row],[Vertex]],GroupVertices[Vertex],0)),1,1,"")</f>
        <v>8</v>
      </c>
      <c r="BA126" s="48"/>
      <c r="BB126" s="48"/>
      <c r="BC126" s="48"/>
      <c r="BD126" s="48"/>
      <c r="BE126" s="48"/>
      <c r="BF126" s="48"/>
      <c r="BG126" s="116" t="s">
        <v>3270</v>
      </c>
      <c r="BH126" s="116" t="s">
        <v>3270</v>
      </c>
      <c r="BI126" s="116" t="s">
        <v>3399</v>
      </c>
      <c r="BJ126" s="116" t="s">
        <v>3399</v>
      </c>
      <c r="BK126" s="116">
        <v>0</v>
      </c>
      <c r="BL126" s="120">
        <v>0</v>
      </c>
      <c r="BM126" s="116">
        <v>0</v>
      </c>
      <c r="BN126" s="120">
        <v>0</v>
      </c>
      <c r="BO126" s="116">
        <v>0</v>
      </c>
      <c r="BP126" s="120">
        <v>0</v>
      </c>
      <c r="BQ126" s="116">
        <v>22</v>
      </c>
      <c r="BR126" s="120">
        <v>100</v>
      </c>
      <c r="BS126" s="116">
        <v>22</v>
      </c>
      <c r="BT126" s="2"/>
      <c r="BU126" s="3"/>
      <c r="BV126" s="3"/>
      <c r="BW126" s="3"/>
      <c r="BX126" s="3"/>
    </row>
    <row r="127" spans="1:76" ht="15">
      <c r="A127" s="64" t="s">
        <v>283</v>
      </c>
      <c r="B127" s="65"/>
      <c r="C127" s="65" t="s">
        <v>64</v>
      </c>
      <c r="D127" s="66">
        <v>162.05050599302106</v>
      </c>
      <c r="E127" s="68"/>
      <c r="F127" s="100" t="s">
        <v>733</v>
      </c>
      <c r="G127" s="65"/>
      <c r="H127" s="69" t="s">
        <v>283</v>
      </c>
      <c r="I127" s="70"/>
      <c r="J127" s="70"/>
      <c r="K127" s="69" t="s">
        <v>2595</v>
      </c>
      <c r="L127" s="73">
        <v>1</v>
      </c>
      <c r="M127" s="74">
        <v>3213.204345703125</v>
      </c>
      <c r="N127" s="74">
        <v>6599.33984375</v>
      </c>
      <c r="O127" s="75"/>
      <c r="P127" s="76"/>
      <c r="Q127" s="76"/>
      <c r="R127" s="86"/>
      <c r="S127" s="48">
        <v>0</v>
      </c>
      <c r="T127" s="48">
        <v>1</v>
      </c>
      <c r="U127" s="49">
        <v>0</v>
      </c>
      <c r="V127" s="49">
        <v>0.002545</v>
      </c>
      <c r="W127" s="49">
        <v>0.001904</v>
      </c>
      <c r="X127" s="49">
        <v>0.357556</v>
      </c>
      <c r="Y127" s="49">
        <v>0</v>
      </c>
      <c r="Z127" s="49">
        <v>0</v>
      </c>
      <c r="AA127" s="71">
        <v>127</v>
      </c>
      <c r="AB127" s="71"/>
      <c r="AC127" s="72"/>
      <c r="AD127" s="78" t="s">
        <v>1397</v>
      </c>
      <c r="AE127" s="78">
        <v>617</v>
      </c>
      <c r="AF127" s="78">
        <v>167</v>
      </c>
      <c r="AG127" s="78">
        <v>6419</v>
      </c>
      <c r="AH127" s="78">
        <v>4874</v>
      </c>
      <c r="AI127" s="78"/>
      <c r="AJ127" s="78" t="s">
        <v>1600</v>
      </c>
      <c r="AK127" s="78" t="s">
        <v>1763</v>
      </c>
      <c r="AL127" s="83" t="s">
        <v>1907</v>
      </c>
      <c r="AM127" s="78"/>
      <c r="AN127" s="80">
        <v>40742.06265046296</v>
      </c>
      <c r="AO127" s="78"/>
      <c r="AP127" s="78" t="b">
        <v>0</v>
      </c>
      <c r="AQ127" s="78" t="b">
        <v>0</v>
      </c>
      <c r="AR127" s="78" t="b">
        <v>0</v>
      </c>
      <c r="AS127" s="78"/>
      <c r="AT127" s="78">
        <v>0</v>
      </c>
      <c r="AU127" s="83" t="s">
        <v>2149</v>
      </c>
      <c r="AV127" s="78" t="b">
        <v>0</v>
      </c>
      <c r="AW127" s="78" t="s">
        <v>2263</v>
      </c>
      <c r="AX127" s="83" t="s">
        <v>2388</v>
      </c>
      <c r="AY127" s="78" t="s">
        <v>66</v>
      </c>
      <c r="AZ127" s="78" t="str">
        <f>REPLACE(INDEX(GroupVertices[Group],MATCH(Vertices[[#This Row],[Vertex]],GroupVertices[Vertex],0)),1,1,"")</f>
        <v>3</v>
      </c>
      <c r="BA127" s="48"/>
      <c r="BB127" s="48"/>
      <c r="BC127" s="48"/>
      <c r="BD127" s="48"/>
      <c r="BE127" s="48"/>
      <c r="BF127" s="48"/>
      <c r="BG127" s="116" t="s">
        <v>3271</v>
      </c>
      <c r="BH127" s="116" t="s">
        <v>3271</v>
      </c>
      <c r="BI127" s="116" t="s">
        <v>3400</v>
      </c>
      <c r="BJ127" s="116" t="s">
        <v>3400</v>
      </c>
      <c r="BK127" s="116">
        <v>0</v>
      </c>
      <c r="BL127" s="120">
        <v>0</v>
      </c>
      <c r="BM127" s="116">
        <v>0</v>
      </c>
      <c r="BN127" s="120">
        <v>0</v>
      </c>
      <c r="BO127" s="116">
        <v>0</v>
      </c>
      <c r="BP127" s="120">
        <v>0</v>
      </c>
      <c r="BQ127" s="116">
        <v>25</v>
      </c>
      <c r="BR127" s="120">
        <v>100</v>
      </c>
      <c r="BS127" s="116">
        <v>25</v>
      </c>
      <c r="BT127" s="2"/>
      <c r="BU127" s="3"/>
      <c r="BV127" s="3"/>
      <c r="BW127" s="3"/>
      <c r="BX127" s="3"/>
    </row>
    <row r="128" spans="1:76" ht="15">
      <c r="A128" s="64" t="s">
        <v>284</v>
      </c>
      <c r="B128" s="65"/>
      <c r="C128" s="65" t="s">
        <v>64</v>
      </c>
      <c r="D128" s="66">
        <v>162.53183419157116</v>
      </c>
      <c r="E128" s="68"/>
      <c r="F128" s="100" t="s">
        <v>734</v>
      </c>
      <c r="G128" s="65"/>
      <c r="H128" s="69" t="s">
        <v>284</v>
      </c>
      <c r="I128" s="70"/>
      <c r="J128" s="70"/>
      <c r="K128" s="69" t="s">
        <v>2596</v>
      </c>
      <c r="L128" s="73">
        <v>121.13287087197064</v>
      </c>
      <c r="M128" s="74">
        <v>4000.0322265625</v>
      </c>
      <c r="N128" s="74">
        <v>8978.421875</v>
      </c>
      <c r="O128" s="75"/>
      <c r="P128" s="76"/>
      <c r="Q128" s="76"/>
      <c r="R128" s="86"/>
      <c r="S128" s="48">
        <v>0</v>
      </c>
      <c r="T128" s="48">
        <v>8</v>
      </c>
      <c r="U128" s="49">
        <v>118.021978</v>
      </c>
      <c r="V128" s="49">
        <v>0.003788</v>
      </c>
      <c r="W128" s="49">
        <v>0.024222</v>
      </c>
      <c r="X128" s="49">
        <v>1.59245</v>
      </c>
      <c r="Y128" s="49">
        <v>0.2857142857142857</v>
      </c>
      <c r="Z128" s="49">
        <v>0</v>
      </c>
      <c r="AA128" s="71">
        <v>128</v>
      </c>
      <c r="AB128" s="71"/>
      <c r="AC128" s="72"/>
      <c r="AD128" s="78" t="s">
        <v>1398</v>
      </c>
      <c r="AE128" s="78">
        <v>77</v>
      </c>
      <c r="AF128" s="78">
        <v>1749</v>
      </c>
      <c r="AG128" s="78">
        <v>55896</v>
      </c>
      <c r="AH128" s="78">
        <v>318</v>
      </c>
      <c r="AI128" s="78"/>
      <c r="AJ128" s="78" t="s">
        <v>1601</v>
      </c>
      <c r="AK128" s="78" t="s">
        <v>1757</v>
      </c>
      <c r="AL128" s="78"/>
      <c r="AM128" s="78"/>
      <c r="AN128" s="80">
        <v>43112.23689814815</v>
      </c>
      <c r="AO128" s="83" t="s">
        <v>2072</v>
      </c>
      <c r="AP128" s="78" t="b">
        <v>1</v>
      </c>
      <c r="AQ128" s="78" t="b">
        <v>0</v>
      </c>
      <c r="AR128" s="78" t="b">
        <v>0</v>
      </c>
      <c r="AS128" s="78"/>
      <c r="AT128" s="78">
        <v>85</v>
      </c>
      <c r="AU128" s="78"/>
      <c r="AV128" s="78" t="b">
        <v>0</v>
      </c>
      <c r="AW128" s="78" t="s">
        <v>2263</v>
      </c>
      <c r="AX128" s="83" t="s">
        <v>2389</v>
      </c>
      <c r="AY128" s="78" t="s">
        <v>66</v>
      </c>
      <c r="AZ128" s="78" t="str">
        <f>REPLACE(INDEX(GroupVertices[Group],MATCH(Vertices[[#This Row],[Vertex]],GroupVertices[Vertex],0)),1,1,"")</f>
        <v>3</v>
      </c>
      <c r="BA128" s="48" t="s">
        <v>588</v>
      </c>
      <c r="BB128" s="48" t="s">
        <v>588</v>
      </c>
      <c r="BC128" s="48" t="s">
        <v>614</v>
      </c>
      <c r="BD128" s="48" t="s">
        <v>614</v>
      </c>
      <c r="BE128" s="48"/>
      <c r="BF128" s="48"/>
      <c r="BG128" s="116" t="s">
        <v>3272</v>
      </c>
      <c r="BH128" s="116" t="s">
        <v>3272</v>
      </c>
      <c r="BI128" s="116" t="s">
        <v>3401</v>
      </c>
      <c r="BJ128" s="116" t="s">
        <v>3401</v>
      </c>
      <c r="BK128" s="116">
        <v>0</v>
      </c>
      <c r="BL128" s="120">
        <v>0</v>
      </c>
      <c r="BM128" s="116">
        <v>0</v>
      </c>
      <c r="BN128" s="120">
        <v>0</v>
      </c>
      <c r="BO128" s="116">
        <v>0</v>
      </c>
      <c r="BP128" s="120">
        <v>0</v>
      </c>
      <c r="BQ128" s="116">
        <v>13</v>
      </c>
      <c r="BR128" s="120">
        <v>100</v>
      </c>
      <c r="BS128" s="116">
        <v>13</v>
      </c>
      <c r="BT128" s="2"/>
      <c r="BU128" s="3"/>
      <c r="BV128" s="3"/>
      <c r="BW128" s="3"/>
      <c r="BX128" s="3"/>
    </row>
    <row r="129" spans="1:76" ht="15">
      <c r="A129" s="64" t="s">
        <v>376</v>
      </c>
      <c r="B129" s="65"/>
      <c r="C129" s="65" t="s">
        <v>64</v>
      </c>
      <c r="D129" s="66">
        <v>162.05415702866114</v>
      </c>
      <c r="E129" s="68"/>
      <c r="F129" s="100" t="s">
        <v>2219</v>
      </c>
      <c r="G129" s="65"/>
      <c r="H129" s="69" t="s">
        <v>376</v>
      </c>
      <c r="I129" s="70"/>
      <c r="J129" s="70"/>
      <c r="K129" s="69" t="s">
        <v>2597</v>
      </c>
      <c r="L129" s="73">
        <v>1.2544713978441595</v>
      </c>
      <c r="M129" s="74">
        <v>4547.953125</v>
      </c>
      <c r="N129" s="74">
        <v>8681.6796875</v>
      </c>
      <c r="O129" s="75"/>
      <c r="P129" s="76"/>
      <c r="Q129" s="76"/>
      <c r="R129" s="86"/>
      <c r="S129" s="48">
        <v>3</v>
      </c>
      <c r="T129" s="48">
        <v>0</v>
      </c>
      <c r="U129" s="49">
        <v>0.25</v>
      </c>
      <c r="V129" s="49">
        <v>0.002899</v>
      </c>
      <c r="W129" s="49">
        <v>0.010781</v>
      </c>
      <c r="X129" s="49">
        <v>0.656972</v>
      </c>
      <c r="Y129" s="49">
        <v>0.5</v>
      </c>
      <c r="Z129" s="49">
        <v>0</v>
      </c>
      <c r="AA129" s="71">
        <v>129</v>
      </c>
      <c r="AB129" s="71"/>
      <c r="AC129" s="72"/>
      <c r="AD129" s="78" t="s">
        <v>1399</v>
      </c>
      <c r="AE129" s="78">
        <v>38</v>
      </c>
      <c r="AF129" s="78">
        <v>179</v>
      </c>
      <c r="AG129" s="78">
        <v>554</v>
      </c>
      <c r="AH129" s="78">
        <v>44</v>
      </c>
      <c r="AI129" s="78">
        <v>-10800</v>
      </c>
      <c r="AJ129" s="78" t="s">
        <v>1602</v>
      </c>
      <c r="AK129" s="78" t="s">
        <v>1764</v>
      </c>
      <c r="AL129" s="83" t="s">
        <v>1908</v>
      </c>
      <c r="AM129" s="78" t="s">
        <v>1963</v>
      </c>
      <c r="AN129" s="80">
        <v>39610.92762731481</v>
      </c>
      <c r="AO129" s="78"/>
      <c r="AP129" s="78" t="b">
        <v>0</v>
      </c>
      <c r="AQ129" s="78" t="b">
        <v>0</v>
      </c>
      <c r="AR129" s="78" t="b">
        <v>1</v>
      </c>
      <c r="AS129" s="78" t="s">
        <v>1216</v>
      </c>
      <c r="AT129" s="78">
        <v>10</v>
      </c>
      <c r="AU129" s="83" t="s">
        <v>2161</v>
      </c>
      <c r="AV129" s="78" t="b">
        <v>0</v>
      </c>
      <c r="AW129" s="78" t="s">
        <v>2263</v>
      </c>
      <c r="AX129" s="83" t="s">
        <v>2390</v>
      </c>
      <c r="AY129" s="78" t="s">
        <v>65</v>
      </c>
      <c r="AZ129" s="78" t="str">
        <f>REPLACE(INDEX(GroupVertices[Group],MATCH(Vertices[[#This Row],[Vertex]],GroupVertices[Vertex],0)),1,1,"")</f>
        <v>3</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377</v>
      </c>
      <c r="B130" s="65"/>
      <c r="C130" s="65" t="s">
        <v>64</v>
      </c>
      <c r="D130" s="66">
        <v>163.00981560745123</v>
      </c>
      <c r="E130" s="68"/>
      <c r="F130" s="100" t="s">
        <v>2220</v>
      </c>
      <c r="G130" s="65"/>
      <c r="H130" s="69" t="s">
        <v>377</v>
      </c>
      <c r="I130" s="70"/>
      <c r="J130" s="70"/>
      <c r="K130" s="69" t="s">
        <v>2598</v>
      </c>
      <c r="L130" s="73">
        <v>1.2544713978441595</v>
      </c>
      <c r="M130" s="74">
        <v>3774.03125</v>
      </c>
      <c r="N130" s="74">
        <v>9256.19921875</v>
      </c>
      <c r="O130" s="75"/>
      <c r="P130" s="76"/>
      <c r="Q130" s="76"/>
      <c r="R130" s="86"/>
      <c r="S130" s="48">
        <v>4</v>
      </c>
      <c r="T130" s="48">
        <v>0</v>
      </c>
      <c r="U130" s="49">
        <v>0.25</v>
      </c>
      <c r="V130" s="49">
        <v>0.002915</v>
      </c>
      <c r="W130" s="49">
        <v>0.014935</v>
      </c>
      <c r="X130" s="49">
        <v>0.822849</v>
      </c>
      <c r="Y130" s="49">
        <v>0.5833333333333334</v>
      </c>
      <c r="Z130" s="49">
        <v>0</v>
      </c>
      <c r="AA130" s="71">
        <v>130</v>
      </c>
      <c r="AB130" s="71"/>
      <c r="AC130" s="72"/>
      <c r="AD130" s="78" t="s">
        <v>1400</v>
      </c>
      <c r="AE130" s="78">
        <v>2829</v>
      </c>
      <c r="AF130" s="78">
        <v>3320</v>
      </c>
      <c r="AG130" s="78">
        <v>11618</v>
      </c>
      <c r="AH130" s="78">
        <v>10365</v>
      </c>
      <c r="AI130" s="78"/>
      <c r="AJ130" s="78" t="s">
        <v>1603</v>
      </c>
      <c r="AK130" s="78" t="s">
        <v>1765</v>
      </c>
      <c r="AL130" s="78"/>
      <c r="AM130" s="78"/>
      <c r="AN130" s="80">
        <v>40776.651770833334</v>
      </c>
      <c r="AO130" s="83" t="s">
        <v>2073</v>
      </c>
      <c r="AP130" s="78" t="b">
        <v>1</v>
      </c>
      <c r="AQ130" s="78" t="b">
        <v>0</v>
      </c>
      <c r="AR130" s="78" t="b">
        <v>1</v>
      </c>
      <c r="AS130" s="78"/>
      <c r="AT130" s="78">
        <v>15</v>
      </c>
      <c r="AU130" s="83" t="s">
        <v>2149</v>
      </c>
      <c r="AV130" s="78" t="b">
        <v>0</v>
      </c>
      <c r="AW130" s="78" t="s">
        <v>2263</v>
      </c>
      <c r="AX130" s="83" t="s">
        <v>2391</v>
      </c>
      <c r="AY130" s="78" t="s">
        <v>65</v>
      </c>
      <c r="AZ130" s="78" t="str">
        <f>REPLACE(INDEX(GroupVertices[Group],MATCH(Vertices[[#This Row],[Vertex]],GroupVertices[Vertex],0)),1,1,"")</f>
        <v>3</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313</v>
      </c>
      <c r="B131" s="65"/>
      <c r="C131" s="65" t="s">
        <v>64</v>
      </c>
      <c r="D131" s="66">
        <v>162.34137183234716</v>
      </c>
      <c r="E131" s="68"/>
      <c r="F131" s="100" t="s">
        <v>762</v>
      </c>
      <c r="G131" s="65"/>
      <c r="H131" s="69" t="s">
        <v>313</v>
      </c>
      <c r="I131" s="70"/>
      <c r="J131" s="70"/>
      <c r="K131" s="69" t="s">
        <v>2599</v>
      </c>
      <c r="L131" s="73">
        <v>1254.529967638264</v>
      </c>
      <c r="M131" s="74">
        <v>3149.667236328125</v>
      </c>
      <c r="N131" s="74">
        <v>8576.9990234375</v>
      </c>
      <c r="O131" s="75"/>
      <c r="P131" s="76"/>
      <c r="Q131" s="76"/>
      <c r="R131" s="86"/>
      <c r="S131" s="48">
        <v>3</v>
      </c>
      <c r="T131" s="48">
        <v>21</v>
      </c>
      <c r="U131" s="49">
        <v>1231.503794</v>
      </c>
      <c r="V131" s="49">
        <v>0.004082</v>
      </c>
      <c r="W131" s="49">
        <v>0.044373</v>
      </c>
      <c r="X131" s="49">
        <v>4.488438</v>
      </c>
      <c r="Y131" s="49">
        <v>0.08893280632411067</v>
      </c>
      <c r="Z131" s="49">
        <v>0.043478260869565216</v>
      </c>
      <c r="AA131" s="71">
        <v>131</v>
      </c>
      <c r="AB131" s="71"/>
      <c r="AC131" s="72"/>
      <c r="AD131" s="78" t="s">
        <v>1401</v>
      </c>
      <c r="AE131" s="78">
        <v>3015</v>
      </c>
      <c r="AF131" s="78">
        <v>1123</v>
      </c>
      <c r="AG131" s="78">
        <v>1265</v>
      </c>
      <c r="AH131" s="78">
        <v>211</v>
      </c>
      <c r="AI131" s="78"/>
      <c r="AJ131" s="78" t="s">
        <v>1604</v>
      </c>
      <c r="AK131" s="78" t="s">
        <v>1766</v>
      </c>
      <c r="AL131" s="83" t="s">
        <v>1909</v>
      </c>
      <c r="AM131" s="78"/>
      <c r="AN131" s="80">
        <v>39981.329618055555</v>
      </c>
      <c r="AO131" s="83" t="s">
        <v>2074</v>
      </c>
      <c r="AP131" s="78" t="b">
        <v>0</v>
      </c>
      <c r="AQ131" s="78" t="b">
        <v>0</v>
      </c>
      <c r="AR131" s="78" t="b">
        <v>0</v>
      </c>
      <c r="AS131" s="78"/>
      <c r="AT131" s="78">
        <v>17</v>
      </c>
      <c r="AU131" s="83" t="s">
        <v>2153</v>
      </c>
      <c r="AV131" s="78" t="b">
        <v>0</v>
      </c>
      <c r="AW131" s="78" t="s">
        <v>2263</v>
      </c>
      <c r="AX131" s="83" t="s">
        <v>2392</v>
      </c>
      <c r="AY131" s="78" t="s">
        <v>66</v>
      </c>
      <c r="AZ131" s="78" t="str">
        <f>REPLACE(INDEX(GroupVertices[Group],MATCH(Vertices[[#This Row],[Vertex]],GroupVertices[Vertex],0)),1,1,"")</f>
        <v>3</v>
      </c>
      <c r="BA131" s="48" t="s">
        <v>3177</v>
      </c>
      <c r="BB131" s="48" t="s">
        <v>3177</v>
      </c>
      <c r="BC131" s="48" t="s">
        <v>614</v>
      </c>
      <c r="BD131" s="48" t="s">
        <v>614</v>
      </c>
      <c r="BE131" s="48" t="s">
        <v>2856</v>
      </c>
      <c r="BF131" s="48" t="s">
        <v>3194</v>
      </c>
      <c r="BG131" s="116" t="s">
        <v>3273</v>
      </c>
      <c r="BH131" s="116" t="s">
        <v>3315</v>
      </c>
      <c r="BI131" s="116" t="s">
        <v>3402</v>
      </c>
      <c r="BJ131" s="116" t="s">
        <v>3437</v>
      </c>
      <c r="BK131" s="116">
        <v>9</v>
      </c>
      <c r="BL131" s="120">
        <v>4</v>
      </c>
      <c r="BM131" s="116">
        <v>0</v>
      </c>
      <c r="BN131" s="120">
        <v>0</v>
      </c>
      <c r="BO131" s="116">
        <v>0</v>
      </c>
      <c r="BP131" s="120">
        <v>0</v>
      </c>
      <c r="BQ131" s="116">
        <v>216</v>
      </c>
      <c r="BR131" s="120">
        <v>96</v>
      </c>
      <c r="BS131" s="116">
        <v>225</v>
      </c>
      <c r="BT131" s="2"/>
      <c r="BU131" s="3"/>
      <c r="BV131" s="3"/>
      <c r="BW131" s="3"/>
      <c r="BX131" s="3"/>
    </row>
    <row r="132" spans="1:76" ht="15">
      <c r="A132" s="64" t="s">
        <v>285</v>
      </c>
      <c r="B132" s="65"/>
      <c r="C132" s="65" t="s">
        <v>64</v>
      </c>
      <c r="D132" s="66">
        <v>167.73851526729058</v>
      </c>
      <c r="E132" s="68"/>
      <c r="F132" s="100" t="s">
        <v>735</v>
      </c>
      <c r="G132" s="65"/>
      <c r="H132" s="69" t="s">
        <v>285</v>
      </c>
      <c r="I132" s="70"/>
      <c r="J132" s="70"/>
      <c r="K132" s="69" t="s">
        <v>2600</v>
      </c>
      <c r="L132" s="73">
        <v>3.035771182753277</v>
      </c>
      <c r="M132" s="74">
        <v>7020.0908203125</v>
      </c>
      <c r="N132" s="74">
        <v>676.4029541015625</v>
      </c>
      <c r="O132" s="75"/>
      <c r="P132" s="76"/>
      <c r="Q132" s="76"/>
      <c r="R132" s="86"/>
      <c r="S132" s="48">
        <v>0</v>
      </c>
      <c r="T132" s="48">
        <v>2</v>
      </c>
      <c r="U132" s="49">
        <v>2</v>
      </c>
      <c r="V132" s="49">
        <v>0.5</v>
      </c>
      <c r="W132" s="49">
        <v>0</v>
      </c>
      <c r="X132" s="49">
        <v>1.459455</v>
      </c>
      <c r="Y132" s="49">
        <v>0</v>
      </c>
      <c r="Z132" s="49">
        <v>0</v>
      </c>
      <c r="AA132" s="71">
        <v>132</v>
      </c>
      <c r="AB132" s="71"/>
      <c r="AC132" s="72"/>
      <c r="AD132" s="78" t="s">
        <v>1402</v>
      </c>
      <c r="AE132" s="78">
        <v>2984</v>
      </c>
      <c r="AF132" s="78">
        <v>18862</v>
      </c>
      <c r="AG132" s="78">
        <v>132326</v>
      </c>
      <c r="AH132" s="78">
        <v>14262</v>
      </c>
      <c r="AI132" s="78"/>
      <c r="AJ132" s="78" t="s">
        <v>1605</v>
      </c>
      <c r="AK132" s="78" t="s">
        <v>1767</v>
      </c>
      <c r="AL132" s="78"/>
      <c r="AM132" s="78"/>
      <c r="AN132" s="80">
        <v>40017.191979166666</v>
      </c>
      <c r="AO132" s="83" t="s">
        <v>2075</v>
      </c>
      <c r="AP132" s="78" t="b">
        <v>1</v>
      </c>
      <c r="AQ132" s="78" t="b">
        <v>0</v>
      </c>
      <c r="AR132" s="78" t="b">
        <v>1</v>
      </c>
      <c r="AS132" s="78"/>
      <c r="AT132" s="78">
        <v>206</v>
      </c>
      <c r="AU132" s="83" t="s">
        <v>2149</v>
      </c>
      <c r="AV132" s="78" t="b">
        <v>0</v>
      </c>
      <c r="AW132" s="78" t="s">
        <v>2263</v>
      </c>
      <c r="AX132" s="83" t="s">
        <v>2393</v>
      </c>
      <c r="AY132" s="78" t="s">
        <v>66</v>
      </c>
      <c r="AZ132" s="78" t="str">
        <f>REPLACE(INDEX(GroupVertices[Group],MATCH(Vertices[[#This Row],[Vertex]],GroupVertices[Vertex],0)),1,1,"")</f>
        <v>18</v>
      </c>
      <c r="BA132" s="48"/>
      <c r="BB132" s="48"/>
      <c r="BC132" s="48"/>
      <c r="BD132" s="48"/>
      <c r="BE132" s="48"/>
      <c r="BF132" s="48"/>
      <c r="BG132" s="116" t="s">
        <v>3274</v>
      </c>
      <c r="BH132" s="116" t="s">
        <v>3274</v>
      </c>
      <c r="BI132" s="116" t="s">
        <v>3403</v>
      </c>
      <c r="BJ132" s="116" t="s">
        <v>3403</v>
      </c>
      <c r="BK132" s="116">
        <v>0</v>
      </c>
      <c r="BL132" s="120">
        <v>0</v>
      </c>
      <c r="BM132" s="116">
        <v>0</v>
      </c>
      <c r="BN132" s="120">
        <v>0</v>
      </c>
      <c r="BO132" s="116">
        <v>0</v>
      </c>
      <c r="BP132" s="120">
        <v>0</v>
      </c>
      <c r="BQ132" s="116">
        <v>31</v>
      </c>
      <c r="BR132" s="120">
        <v>100</v>
      </c>
      <c r="BS132" s="116">
        <v>31</v>
      </c>
      <c r="BT132" s="2"/>
      <c r="BU132" s="3"/>
      <c r="BV132" s="3"/>
      <c r="BW132" s="3"/>
      <c r="BX132" s="3"/>
    </row>
    <row r="133" spans="1:76" ht="15">
      <c r="A133" s="64" t="s">
        <v>378</v>
      </c>
      <c r="B133" s="65"/>
      <c r="C133" s="65" t="s">
        <v>64</v>
      </c>
      <c r="D133" s="66">
        <v>162.28843181556607</v>
      </c>
      <c r="E133" s="68"/>
      <c r="F133" s="100" t="s">
        <v>2221</v>
      </c>
      <c r="G133" s="65"/>
      <c r="H133" s="69" t="s">
        <v>378</v>
      </c>
      <c r="I133" s="70"/>
      <c r="J133" s="70"/>
      <c r="K133" s="69" t="s">
        <v>2601</v>
      </c>
      <c r="L133" s="73">
        <v>1</v>
      </c>
      <c r="M133" s="74">
        <v>7020.0908203125</v>
      </c>
      <c r="N133" s="74">
        <v>1323.3970947265625</v>
      </c>
      <c r="O133" s="75"/>
      <c r="P133" s="76"/>
      <c r="Q133" s="76"/>
      <c r="R133" s="86"/>
      <c r="S133" s="48">
        <v>1</v>
      </c>
      <c r="T133" s="48">
        <v>0</v>
      </c>
      <c r="U133" s="49">
        <v>0</v>
      </c>
      <c r="V133" s="49">
        <v>0.333333</v>
      </c>
      <c r="W133" s="49">
        <v>0</v>
      </c>
      <c r="X133" s="49">
        <v>0.770268</v>
      </c>
      <c r="Y133" s="49">
        <v>0</v>
      </c>
      <c r="Z133" s="49">
        <v>0</v>
      </c>
      <c r="AA133" s="71">
        <v>133</v>
      </c>
      <c r="AB133" s="71"/>
      <c r="AC133" s="72"/>
      <c r="AD133" s="78" t="s">
        <v>1403</v>
      </c>
      <c r="AE133" s="78">
        <v>413</v>
      </c>
      <c r="AF133" s="78">
        <v>949</v>
      </c>
      <c r="AG133" s="78">
        <v>22607</v>
      </c>
      <c r="AH133" s="78">
        <v>1877</v>
      </c>
      <c r="AI133" s="78"/>
      <c r="AJ133" s="78" t="s">
        <v>1606</v>
      </c>
      <c r="AK133" s="78" t="s">
        <v>1768</v>
      </c>
      <c r="AL133" s="83" t="s">
        <v>1910</v>
      </c>
      <c r="AM133" s="78"/>
      <c r="AN133" s="80">
        <v>39784.14679398148</v>
      </c>
      <c r="AO133" s="83" t="s">
        <v>2076</v>
      </c>
      <c r="AP133" s="78" t="b">
        <v>0</v>
      </c>
      <c r="AQ133" s="78" t="b">
        <v>0</v>
      </c>
      <c r="AR133" s="78" t="b">
        <v>1</v>
      </c>
      <c r="AS133" s="78"/>
      <c r="AT133" s="78">
        <v>14</v>
      </c>
      <c r="AU133" s="83" t="s">
        <v>2147</v>
      </c>
      <c r="AV133" s="78" t="b">
        <v>0</v>
      </c>
      <c r="AW133" s="78" t="s">
        <v>2263</v>
      </c>
      <c r="AX133" s="83" t="s">
        <v>2394</v>
      </c>
      <c r="AY133" s="78" t="s">
        <v>65</v>
      </c>
      <c r="AZ133" s="78" t="str">
        <f>REPLACE(INDEX(GroupVertices[Group],MATCH(Vertices[[#This Row],[Vertex]],GroupVertices[Vertex],0)),1,1,"")</f>
        <v>18</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379</v>
      </c>
      <c r="B134" s="65"/>
      <c r="C134" s="65" t="s">
        <v>64</v>
      </c>
      <c r="D134" s="66">
        <v>171.327483301486</v>
      </c>
      <c r="E134" s="68"/>
      <c r="F134" s="100" t="s">
        <v>2222</v>
      </c>
      <c r="G134" s="65"/>
      <c r="H134" s="69" t="s">
        <v>379</v>
      </c>
      <c r="I134" s="70"/>
      <c r="J134" s="70"/>
      <c r="K134" s="69" t="s">
        <v>2602</v>
      </c>
      <c r="L134" s="73">
        <v>1</v>
      </c>
      <c r="M134" s="74">
        <v>7338.447265625</v>
      </c>
      <c r="N134" s="74">
        <v>1323.3970947265625</v>
      </c>
      <c r="O134" s="75"/>
      <c r="P134" s="76"/>
      <c r="Q134" s="76"/>
      <c r="R134" s="86"/>
      <c r="S134" s="48">
        <v>1</v>
      </c>
      <c r="T134" s="48">
        <v>0</v>
      </c>
      <c r="U134" s="49">
        <v>0</v>
      </c>
      <c r="V134" s="49">
        <v>0.333333</v>
      </c>
      <c r="W134" s="49">
        <v>0</v>
      </c>
      <c r="X134" s="49">
        <v>0.770268</v>
      </c>
      <c r="Y134" s="49">
        <v>0</v>
      </c>
      <c r="Z134" s="49">
        <v>0</v>
      </c>
      <c r="AA134" s="71">
        <v>134</v>
      </c>
      <c r="AB134" s="71"/>
      <c r="AC134" s="72"/>
      <c r="AD134" s="78" t="s">
        <v>1404</v>
      </c>
      <c r="AE134" s="78">
        <v>545</v>
      </c>
      <c r="AF134" s="78">
        <v>30658</v>
      </c>
      <c r="AG134" s="78">
        <v>4194</v>
      </c>
      <c r="AH134" s="78">
        <v>572</v>
      </c>
      <c r="AI134" s="78"/>
      <c r="AJ134" s="78" t="s">
        <v>1607</v>
      </c>
      <c r="AK134" s="78" t="s">
        <v>1769</v>
      </c>
      <c r="AL134" s="83" t="s">
        <v>1911</v>
      </c>
      <c r="AM134" s="78"/>
      <c r="AN134" s="80">
        <v>39924.94936342593</v>
      </c>
      <c r="AO134" s="83" t="s">
        <v>2077</v>
      </c>
      <c r="AP134" s="78" t="b">
        <v>1</v>
      </c>
      <c r="AQ134" s="78" t="b">
        <v>0</v>
      </c>
      <c r="AR134" s="78" t="b">
        <v>0</v>
      </c>
      <c r="AS134" s="78"/>
      <c r="AT134" s="78">
        <v>49</v>
      </c>
      <c r="AU134" s="83" t="s">
        <v>2149</v>
      </c>
      <c r="AV134" s="78" t="b">
        <v>0</v>
      </c>
      <c r="AW134" s="78" t="s">
        <v>2263</v>
      </c>
      <c r="AX134" s="83" t="s">
        <v>2395</v>
      </c>
      <c r="AY134" s="78" t="s">
        <v>65</v>
      </c>
      <c r="AZ134" s="78" t="str">
        <f>REPLACE(INDEX(GroupVertices[Group],MATCH(Vertices[[#This Row],[Vertex]],GroupVertices[Vertex],0)),1,1,"")</f>
        <v>18</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286</v>
      </c>
      <c r="B135" s="65"/>
      <c r="C135" s="65" t="s">
        <v>64</v>
      </c>
      <c r="D135" s="66">
        <v>162.30851251158649</v>
      </c>
      <c r="E135" s="68"/>
      <c r="F135" s="100" t="s">
        <v>736</v>
      </c>
      <c r="G135" s="65"/>
      <c r="H135" s="69" t="s">
        <v>286</v>
      </c>
      <c r="I135" s="70"/>
      <c r="J135" s="70"/>
      <c r="K135" s="69" t="s">
        <v>2603</v>
      </c>
      <c r="L135" s="73">
        <v>3.035771182753277</v>
      </c>
      <c r="M135" s="74">
        <v>7890.69921875</v>
      </c>
      <c r="N135" s="74">
        <v>4173.11181640625</v>
      </c>
      <c r="O135" s="75"/>
      <c r="P135" s="76"/>
      <c r="Q135" s="76"/>
      <c r="R135" s="86"/>
      <c r="S135" s="48">
        <v>0</v>
      </c>
      <c r="T135" s="48">
        <v>2</v>
      </c>
      <c r="U135" s="49">
        <v>2</v>
      </c>
      <c r="V135" s="49">
        <v>0.5</v>
      </c>
      <c r="W135" s="49">
        <v>0</v>
      </c>
      <c r="X135" s="49">
        <v>1.459455</v>
      </c>
      <c r="Y135" s="49">
        <v>0</v>
      </c>
      <c r="Z135" s="49">
        <v>0</v>
      </c>
      <c r="AA135" s="71">
        <v>135</v>
      </c>
      <c r="AB135" s="71"/>
      <c r="AC135" s="72"/>
      <c r="AD135" s="78" t="s">
        <v>1405</v>
      </c>
      <c r="AE135" s="78">
        <v>2168</v>
      </c>
      <c r="AF135" s="78">
        <v>1015</v>
      </c>
      <c r="AG135" s="78">
        <v>5572</v>
      </c>
      <c r="AH135" s="78">
        <v>3172</v>
      </c>
      <c r="AI135" s="78"/>
      <c r="AJ135" s="78" t="s">
        <v>1608</v>
      </c>
      <c r="AK135" s="78"/>
      <c r="AL135" s="78"/>
      <c r="AM135" s="78"/>
      <c r="AN135" s="80">
        <v>40492.77662037037</v>
      </c>
      <c r="AO135" s="78"/>
      <c r="AP135" s="78" t="b">
        <v>1</v>
      </c>
      <c r="AQ135" s="78" t="b">
        <v>0</v>
      </c>
      <c r="AR135" s="78" t="b">
        <v>1</v>
      </c>
      <c r="AS135" s="78"/>
      <c r="AT135" s="78">
        <v>73</v>
      </c>
      <c r="AU135" s="83" t="s">
        <v>2149</v>
      </c>
      <c r="AV135" s="78" t="b">
        <v>0</v>
      </c>
      <c r="AW135" s="78" t="s">
        <v>2263</v>
      </c>
      <c r="AX135" s="83" t="s">
        <v>2396</v>
      </c>
      <c r="AY135" s="78" t="s">
        <v>66</v>
      </c>
      <c r="AZ135" s="78" t="str">
        <f>REPLACE(INDEX(GroupVertices[Group],MATCH(Vertices[[#This Row],[Vertex]],GroupVertices[Vertex],0)),1,1,"")</f>
        <v>17</v>
      </c>
      <c r="BA135" s="48"/>
      <c r="BB135" s="48"/>
      <c r="BC135" s="48"/>
      <c r="BD135" s="48"/>
      <c r="BE135" s="48"/>
      <c r="BF135" s="48"/>
      <c r="BG135" s="116" t="s">
        <v>3275</v>
      </c>
      <c r="BH135" s="116" t="s">
        <v>3275</v>
      </c>
      <c r="BI135" s="116" t="s">
        <v>3404</v>
      </c>
      <c r="BJ135" s="116" t="s">
        <v>3404</v>
      </c>
      <c r="BK135" s="116">
        <v>2</v>
      </c>
      <c r="BL135" s="120">
        <v>11.11111111111111</v>
      </c>
      <c r="BM135" s="116">
        <v>0</v>
      </c>
      <c r="BN135" s="120">
        <v>0</v>
      </c>
      <c r="BO135" s="116">
        <v>0</v>
      </c>
      <c r="BP135" s="120">
        <v>0</v>
      </c>
      <c r="BQ135" s="116">
        <v>16</v>
      </c>
      <c r="BR135" s="120">
        <v>88.88888888888889</v>
      </c>
      <c r="BS135" s="116">
        <v>18</v>
      </c>
      <c r="BT135" s="2"/>
      <c r="BU135" s="3"/>
      <c r="BV135" s="3"/>
      <c r="BW135" s="3"/>
      <c r="BX135" s="3"/>
    </row>
    <row r="136" spans="1:76" ht="15">
      <c r="A136" s="64" t="s">
        <v>380</v>
      </c>
      <c r="B136" s="65"/>
      <c r="C136" s="65" t="s">
        <v>64</v>
      </c>
      <c r="D136" s="66">
        <v>162.01095310692023</v>
      </c>
      <c r="E136" s="68"/>
      <c r="F136" s="100" t="s">
        <v>2223</v>
      </c>
      <c r="G136" s="65"/>
      <c r="H136" s="69" t="s">
        <v>380</v>
      </c>
      <c r="I136" s="70"/>
      <c r="J136" s="70"/>
      <c r="K136" s="69" t="s">
        <v>2604</v>
      </c>
      <c r="L136" s="73">
        <v>1</v>
      </c>
      <c r="M136" s="74">
        <v>7890.69921875</v>
      </c>
      <c r="N136" s="74">
        <v>4684.82568359375</v>
      </c>
      <c r="O136" s="75"/>
      <c r="P136" s="76"/>
      <c r="Q136" s="76"/>
      <c r="R136" s="86"/>
      <c r="S136" s="48">
        <v>1</v>
      </c>
      <c r="T136" s="48">
        <v>0</v>
      </c>
      <c r="U136" s="49">
        <v>0</v>
      </c>
      <c r="V136" s="49">
        <v>0.333333</v>
      </c>
      <c r="W136" s="49">
        <v>0</v>
      </c>
      <c r="X136" s="49">
        <v>0.770268</v>
      </c>
      <c r="Y136" s="49">
        <v>0</v>
      </c>
      <c r="Z136" s="49">
        <v>0</v>
      </c>
      <c r="AA136" s="71">
        <v>136</v>
      </c>
      <c r="AB136" s="71"/>
      <c r="AC136" s="72"/>
      <c r="AD136" s="78" t="s">
        <v>1406</v>
      </c>
      <c r="AE136" s="78">
        <v>255</v>
      </c>
      <c r="AF136" s="78">
        <v>37</v>
      </c>
      <c r="AG136" s="78">
        <v>53</v>
      </c>
      <c r="AH136" s="78">
        <v>117</v>
      </c>
      <c r="AI136" s="78"/>
      <c r="AJ136" s="78" t="s">
        <v>1609</v>
      </c>
      <c r="AK136" s="78" t="s">
        <v>1770</v>
      </c>
      <c r="AL136" s="78"/>
      <c r="AM136" s="78"/>
      <c r="AN136" s="80">
        <v>40476.021585648145</v>
      </c>
      <c r="AO136" s="83" t="s">
        <v>2078</v>
      </c>
      <c r="AP136" s="78" t="b">
        <v>0</v>
      </c>
      <c r="AQ136" s="78" t="b">
        <v>0</v>
      </c>
      <c r="AR136" s="78" t="b">
        <v>0</v>
      </c>
      <c r="AS136" s="78"/>
      <c r="AT136" s="78">
        <v>0</v>
      </c>
      <c r="AU136" s="83" t="s">
        <v>2154</v>
      </c>
      <c r="AV136" s="78" t="b">
        <v>0</v>
      </c>
      <c r="AW136" s="78" t="s">
        <v>2263</v>
      </c>
      <c r="AX136" s="83" t="s">
        <v>2397</v>
      </c>
      <c r="AY136" s="78" t="s">
        <v>65</v>
      </c>
      <c r="AZ136" s="78" t="str">
        <f>REPLACE(INDEX(GroupVertices[Group],MATCH(Vertices[[#This Row],[Vertex]],GroupVertices[Vertex],0)),1,1,"")</f>
        <v>17</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381</v>
      </c>
      <c r="B137" s="65"/>
      <c r="C137" s="65" t="s">
        <v>64</v>
      </c>
      <c r="D137" s="66">
        <v>167.2301085544099</v>
      </c>
      <c r="E137" s="68"/>
      <c r="F137" s="100" t="s">
        <v>2224</v>
      </c>
      <c r="G137" s="65"/>
      <c r="H137" s="69" t="s">
        <v>381</v>
      </c>
      <c r="I137" s="70"/>
      <c r="J137" s="70"/>
      <c r="K137" s="69" t="s">
        <v>2605</v>
      </c>
      <c r="L137" s="73">
        <v>1</v>
      </c>
      <c r="M137" s="74">
        <v>8287.0205078125</v>
      </c>
      <c r="N137" s="74">
        <v>4684.82568359375</v>
      </c>
      <c r="O137" s="75"/>
      <c r="P137" s="76"/>
      <c r="Q137" s="76"/>
      <c r="R137" s="86"/>
      <c r="S137" s="48">
        <v>1</v>
      </c>
      <c r="T137" s="48">
        <v>0</v>
      </c>
      <c r="U137" s="49">
        <v>0</v>
      </c>
      <c r="V137" s="49">
        <v>0.333333</v>
      </c>
      <c r="W137" s="49">
        <v>0</v>
      </c>
      <c r="X137" s="49">
        <v>0.770268</v>
      </c>
      <c r="Y137" s="49">
        <v>0</v>
      </c>
      <c r="Z137" s="49">
        <v>0</v>
      </c>
      <c r="AA137" s="71">
        <v>137</v>
      </c>
      <c r="AB137" s="71"/>
      <c r="AC137" s="72"/>
      <c r="AD137" s="78" t="s">
        <v>1407</v>
      </c>
      <c r="AE137" s="78">
        <v>7761</v>
      </c>
      <c r="AF137" s="78">
        <v>17191</v>
      </c>
      <c r="AG137" s="78">
        <v>41866</v>
      </c>
      <c r="AH137" s="78">
        <v>109571</v>
      </c>
      <c r="AI137" s="78"/>
      <c r="AJ137" s="78" t="s">
        <v>1610</v>
      </c>
      <c r="AK137" s="78" t="s">
        <v>1771</v>
      </c>
      <c r="AL137" s="83" t="s">
        <v>1912</v>
      </c>
      <c r="AM137" s="78"/>
      <c r="AN137" s="80">
        <v>40833.87372685185</v>
      </c>
      <c r="AO137" s="83" t="s">
        <v>2079</v>
      </c>
      <c r="AP137" s="78" t="b">
        <v>0</v>
      </c>
      <c r="AQ137" s="78" t="b">
        <v>0</v>
      </c>
      <c r="AR137" s="78" t="b">
        <v>1</v>
      </c>
      <c r="AS137" s="78"/>
      <c r="AT137" s="78">
        <v>215</v>
      </c>
      <c r="AU137" s="83" t="s">
        <v>2149</v>
      </c>
      <c r="AV137" s="78" t="b">
        <v>0</v>
      </c>
      <c r="AW137" s="78" t="s">
        <v>2263</v>
      </c>
      <c r="AX137" s="83" t="s">
        <v>2398</v>
      </c>
      <c r="AY137" s="78" t="s">
        <v>65</v>
      </c>
      <c r="AZ137" s="78" t="str">
        <f>REPLACE(INDEX(GroupVertices[Group],MATCH(Vertices[[#This Row],[Vertex]],GroupVertices[Vertex],0)),1,1,"")</f>
        <v>17</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287</v>
      </c>
      <c r="B138" s="65"/>
      <c r="C138" s="65" t="s">
        <v>64</v>
      </c>
      <c r="D138" s="66">
        <v>172.8438801039979</v>
      </c>
      <c r="E138" s="68"/>
      <c r="F138" s="100" t="s">
        <v>737</v>
      </c>
      <c r="G138" s="65"/>
      <c r="H138" s="69" t="s">
        <v>287</v>
      </c>
      <c r="I138" s="70"/>
      <c r="J138" s="70"/>
      <c r="K138" s="69" t="s">
        <v>2606</v>
      </c>
      <c r="L138" s="73">
        <v>1</v>
      </c>
      <c r="M138" s="74">
        <v>9518.216796875</v>
      </c>
      <c r="N138" s="74">
        <v>561.7085571289062</v>
      </c>
      <c r="O138" s="75"/>
      <c r="P138" s="76"/>
      <c r="Q138" s="76"/>
      <c r="R138" s="86"/>
      <c r="S138" s="48">
        <v>0</v>
      </c>
      <c r="T138" s="48">
        <v>1</v>
      </c>
      <c r="U138" s="49">
        <v>0</v>
      </c>
      <c r="V138" s="49">
        <v>1</v>
      </c>
      <c r="W138" s="49">
        <v>0</v>
      </c>
      <c r="X138" s="49">
        <v>0.999997</v>
      </c>
      <c r="Y138" s="49">
        <v>0</v>
      </c>
      <c r="Z138" s="49">
        <v>0</v>
      </c>
      <c r="AA138" s="71">
        <v>138</v>
      </c>
      <c r="AB138" s="71"/>
      <c r="AC138" s="72"/>
      <c r="AD138" s="78" t="s">
        <v>1408</v>
      </c>
      <c r="AE138" s="78">
        <v>38274</v>
      </c>
      <c r="AF138" s="78">
        <v>35642</v>
      </c>
      <c r="AG138" s="78">
        <v>7961</v>
      </c>
      <c r="AH138" s="78">
        <v>3178</v>
      </c>
      <c r="AI138" s="78"/>
      <c r="AJ138" s="78" t="s">
        <v>1611</v>
      </c>
      <c r="AK138" s="78" t="s">
        <v>1772</v>
      </c>
      <c r="AL138" s="83" t="s">
        <v>1913</v>
      </c>
      <c r="AM138" s="78"/>
      <c r="AN138" s="80">
        <v>39799.822118055556</v>
      </c>
      <c r="AO138" s="83" t="s">
        <v>2080</v>
      </c>
      <c r="AP138" s="78" t="b">
        <v>0</v>
      </c>
      <c r="AQ138" s="78" t="b">
        <v>0</v>
      </c>
      <c r="AR138" s="78" t="b">
        <v>1</v>
      </c>
      <c r="AS138" s="78"/>
      <c r="AT138" s="78">
        <v>2025</v>
      </c>
      <c r="AU138" s="83" t="s">
        <v>2152</v>
      </c>
      <c r="AV138" s="78" t="b">
        <v>0</v>
      </c>
      <c r="AW138" s="78" t="s">
        <v>2263</v>
      </c>
      <c r="AX138" s="83" t="s">
        <v>2399</v>
      </c>
      <c r="AY138" s="78" t="s">
        <v>66</v>
      </c>
      <c r="AZ138" s="78" t="str">
        <f>REPLACE(INDEX(GroupVertices[Group],MATCH(Vertices[[#This Row],[Vertex]],GroupVertices[Vertex],0)),1,1,"")</f>
        <v>26</v>
      </c>
      <c r="BA138" s="48" t="s">
        <v>589</v>
      </c>
      <c r="BB138" s="48" t="s">
        <v>589</v>
      </c>
      <c r="BC138" s="48" t="s">
        <v>615</v>
      </c>
      <c r="BD138" s="48" t="s">
        <v>615</v>
      </c>
      <c r="BE138" s="48"/>
      <c r="BF138" s="48"/>
      <c r="BG138" s="116" t="s">
        <v>3276</v>
      </c>
      <c r="BH138" s="116" t="s">
        <v>3276</v>
      </c>
      <c r="BI138" s="116" t="s">
        <v>3405</v>
      </c>
      <c r="BJ138" s="116" t="s">
        <v>3405</v>
      </c>
      <c r="BK138" s="116">
        <v>0</v>
      </c>
      <c r="BL138" s="120">
        <v>0</v>
      </c>
      <c r="BM138" s="116">
        <v>0</v>
      </c>
      <c r="BN138" s="120">
        <v>0</v>
      </c>
      <c r="BO138" s="116">
        <v>0</v>
      </c>
      <c r="BP138" s="120">
        <v>0</v>
      </c>
      <c r="BQ138" s="116">
        <v>18</v>
      </c>
      <c r="BR138" s="120">
        <v>100</v>
      </c>
      <c r="BS138" s="116">
        <v>18</v>
      </c>
      <c r="BT138" s="2"/>
      <c r="BU138" s="3"/>
      <c r="BV138" s="3"/>
      <c r="BW138" s="3"/>
      <c r="BX138" s="3"/>
    </row>
    <row r="139" spans="1:76" ht="15">
      <c r="A139" s="64" t="s">
        <v>382</v>
      </c>
      <c r="B139" s="65"/>
      <c r="C139" s="65" t="s">
        <v>64</v>
      </c>
      <c r="D139" s="66">
        <v>169.7228531376723</v>
      </c>
      <c r="E139" s="68"/>
      <c r="F139" s="100" t="s">
        <v>2225</v>
      </c>
      <c r="G139" s="65"/>
      <c r="H139" s="69" t="s">
        <v>382</v>
      </c>
      <c r="I139" s="70"/>
      <c r="J139" s="70"/>
      <c r="K139" s="69" t="s">
        <v>2607</v>
      </c>
      <c r="L139" s="73">
        <v>1</v>
      </c>
      <c r="M139" s="74">
        <v>9518.216796875</v>
      </c>
      <c r="N139" s="74">
        <v>979.3138427734375</v>
      </c>
      <c r="O139" s="75"/>
      <c r="P139" s="76"/>
      <c r="Q139" s="76"/>
      <c r="R139" s="86"/>
      <c r="S139" s="48">
        <v>1</v>
      </c>
      <c r="T139" s="48">
        <v>0</v>
      </c>
      <c r="U139" s="49">
        <v>0</v>
      </c>
      <c r="V139" s="49">
        <v>1</v>
      </c>
      <c r="W139" s="49">
        <v>0</v>
      </c>
      <c r="X139" s="49">
        <v>0.999997</v>
      </c>
      <c r="Y139" s="49">
        <v>0</v>
      </c>
      <c r="Z139" s="49">
        <v>0</v>
      </c>
      <c r="AA139" s="71">
        <v>139</v>
      </c>
      <c r="AB139" s="71"/>
      <c r="AC139" s="72"/>
      <c r="AD139" s="78" t="s">
        <v>1409</v>
      </c>
      <c r="AE139" s="78">
        <v>11872</v>
      </c>
      <c r="AF139" s="78">
        <v>25384</v>
      </c>
      <c r="AG139" s="78">
        <v>607713</v>
      </c>
      <c r="AH139" s="78">
        <v>6164</v>
      </c>
      <c r="AI139" s="78"/>
      <c r="AJ139" s="78" t="s">
        <v>1612</v>
      </c>
      <c r="AK139" s="78" t="s">
        <v>1773</v>
      </c>
      <c r="AL139" s="83" t="s">
        <v>1914</v>
      </c>
      <c r="AM139" s="78"/>
      <c r="AN139" s="80">
        <v>39173.50885416667</v>
      </c>
      <c r="AO139" s="83" t="s">
        <v>2081</v>
      </c>
      <c r="AP139" s="78" t="b">
        <v>0</v>
      </c>
      <c r="AQ139" s="78" t="b">
        <v>0</v>
      </c>
      <c r="AR139" s="78" t="b">
        <v>1</v>
      </c>
      <c r="AS139" s="78"/>
      <c r="AT139" s="78">
        <v>2107</v>
      </c>
      <c r="AU139" s="83" t="s">
        <v>2149</v>
      </c>
      <c r="AV139" s="78" t="b">
        <v>0</v>
      </c>
      <c r="AW139" s="78" t="s">
        <v>2263</v>
      </c>
      <c r="AX139" s="83" t="s">
        <v>2400</v>
      </c>
      <c r="AY139" s="78" t="s">
        <v>65</v>
      </c>
      <c r="AZ139" s="78" t="str">
        <f>REPLACE(INDEX(GroupVertices[Group],MATCH(Vertices[[#This Row],[Vertex]],GroupVertices[Vertex],0)),1,1,"")</f>
        <v>26</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288</v>
      </c>
      <c r="B140" s="65"/>
      <c r="C140" s="65" t="s">
        <v>64</v>
      </c>
      <c r="D140" s="66">
        <v>162.21693236761456</v>
      </c>
      <c r="E140" s="68"/>
      <c r="F140" s="100" t="s">
        <v>738</v>
      </c>
      <c r="G140" s="65"/>
      <c r="H140" s="69" t="s">
        <v>288</v>
      </c>
      <c r="I140" s="70"/>
      <c r="J140" s="70"/>
      <c r="K140" s="69" t="s">
        <v>2608</v>
      </c>
      <c r="L140" s="73">
        <v>1</v>
      </c>
      <c r="M140" s="74">
        <v>3820.612060546875</v>
      </c>
      <c r="N140" s="74">
        <v>6686.76904296875</v>
      </c>
      <c r="O140" s="75"/>
      <c r="P140" s="76"/>
      <c r="Q140" s="76"/>
      <c r="R140" s="86"/>
      <c r="S140" s="48">
        <v>0</v>
      </c>
      <c r="T140" s="48">
        <v>1</v>
      </c>
      <c r="U140" s="49">
        <v>0</v>
      </c>
      <c r="V140" s="49">
        <v>0.002545</v>
      </c>
      <c r="W140" s="49">
        <v>0.001904</v>
      </c>
      <c r="X140" s="49">
        <v>0.357556</v>
      </c>
      <c r="Y140" s="49">
        <v>0</v>
      </c>
      <c r="Z140" s="49">
        <v>0</v>
      </c>
      <c r="AA140" s="71">
        <v>140</v>
      </c>
      <c r="AB140" s="71"/>
      <c r="AC140" s="72"/>
      <c r="AD140" s="78" t="s">
        <v>1410</v>
      </c>
      <c r="AE140" s="78">
        <v>708</v>
      </c>
      <c r="AF140" s="78">
        <v>714</v>
      </c>
      <c r="AG140" s="78">
        <v>29010</v>
      </c>
      <c r="AH140" s="78">
        <v>2446</v>
      </c>
      <c r="AI140" s="78"/>
      <c r="AJ140" s="78" t="s">
        <v>1613</v>
      </c>
      <c r="AK140" s="78" t="s">
        <v>1774</v>
      </c>
      <c r="AL140" s="83" t="s">
        <v>1915</v>
      </c>
      <c r="AM140" s="78"/>
      <c r="AN140" s="80">
        <v>40037.91474537037</v>
      </c>
      <c r="AO140" s="83" t="s">
        <v>2082</v>
      </c>
      <c r="AP140" s="78" t="b">
        <v>0</v>
      </c>
      <c r="AQ140" s="78" t="b">
        <v>0</v>
      </c>
      <c r="AR140" s="78" t="b">
        <v>1</v>
      </c>
      <c r="AS140" s="78"/>
      <c r="AT140" s="78">
        <v>28</v>
      </c>
      <c r="AU140" s="83" t="s">
        <v>2149</v>
      </c>
      <c r="AV140" s="78" t="b">
        <v>0</v>
      </c>
      <c r="AW140" s="78" t="s">
        <v>2263</v>
      </c>
      <c r="AX140" s="83" t="s">
        <v>2401</v>
      </c>
      <c r="AY140" s="78" t="s">
        <v>66</v>
      </c>
      <c r="AZ140" s="78" t="str">
        <f>REPLACE(INDEX(GroupVertices[Group],MATCH(Vertices[[#This Row],[Vertex]],GroupVertices[Vertex],0)),1,1,"")</f>
        <v>3</v>
      </c>
      <c r="BA140" s="48"/>
      <c r="BB140" s="48"/>
      <c r="BC140" s="48"/>
      <c r="BD140" s="48"/>
      <c r="BE140" s="48"/>
      <c r="BF140" s="48"/>
      <c r="BG140" s="116" t="s">
        <v>3277</v>
      </c>
      <c r="BH140" s="116" t="s">
        <v>3316</v>
      </c>
      <c r="BI140" s="116" t="s">
        <v>3406</v>
      </c>
      <c r="BJ140" s="116" t="s">
        <v>3406</v>
      </c>
      <c r="BK140" s="116">
        <v>0</v>
      </c>
      <c r="BL140" s="120">
        <v>0</v>
      </c>
      <c r="BM140" s="116">
        <v>1</v>
      </c>
      <c r="BN140" s="120">
        <v>1.9230769230769231</v>
      </c>
      <c r="BO140" s="116">
        <v>0</v>
      </c>
      <c r="BP140" s="120">
        <v>0</v>
      </c>
      <c r="BQ140" s="116">
        <v>51</v>
      </c>
      <c r="BR140" s="120">
        <v>98.07692307692308</v>
      </c>
      <c r="BS140" s="116">
        <v>52</v>
      </c>
      <c r="BT140" s="2"/>
      <c r="BU140" s="3"/>
      <c r="BV140" s="3"/>
      <c r="BW140" s="3"/>
      <c r="BX140" s="3"/>
    </row>
    <row r="141" spans="1:76" ht="15">
      <c r="A141" s="64" t="s">
        <v>291</v>
      </c>
      <c r="B141" s="65"/>
      <c r="C141" s="65" t="s">
        <v>64</v>
      </c>
      <c r="D141" s="66">
        <v>162.01551690147033</v>
      </c>
      <c r="E141" s="68"/>
      <c r="F141" s="100" t="s">
        <v>741</v>
      </c>
      <c r="G141" s="65"/>
      <c r="H141" s="69" t="s">
        <v>291</v>
      </c>
      <c r="I141" s="70"/>
      <c r="J141" s="70"/>
      <c r="K141" s="69" t="s">
        <v>2609</v>
      </c>
      <c r="L141" s="73">
        <v>1</v>
      </c>
      <c r="M141" s="74">
        <v>3714.703125</v>
      </c>
      <c r="N141" s="74">
        <v>2021.8565673828125</v>
      </c>
      <c r="O141" s="75"/>
      <c r="P141" s="76"/>
      <c r="Q141" s="76"/>
      <c r="R141" s="86"/>
      <c r="S141" s="48">
        <v>1</v>
      </c>
      <c r="T141" s="48">
        <v>1</v>
      </c>
      <c r="U141" s="49">
        <v>0</v>
      </c>
      <c r="V141" s="49">
        <v>0</v>
      </c>
      <c r="W141" s="49">
        <v>0</v>
      </c>
      <c r="X141" s="49">
        <v>0.999997</v>
      </c>
      <c r="Y141" s="49">
        <v>0</v>
      </c>
      <c r="Z141" s="49" t="s">
        <v>2765</v>
      </c>
      <c r="AA141" s="71">
        <v>141</v>
      </c>
      <c r="AB141" s="71"/>
      <c r="AC141" s="72"/>
      <c r="AD141" s="78" t="s">
        <v>1411</v>
      </c>
      <c r="AE141" s="78">
        <v>121</v>
      </c>
      <c r="AF141" s="78">
        <v>52</v>
      </c>
      <c r="AG141" s="78">
        <v>2829</v>
      </c>
      <c r="AH141" s="78">
        <v>9697</v>
      </c>
      <c r="AI141" s="78"/>
      <c r="AJ141" s="78" t="s">
        <v>1614</v>
      </c>
      <c r="AK141" s="78" t="s">
        <v>1775</v>
      </c>
      <c r="AL141" s="78"/>
      <c r="AM141" s="78"/>
      <c r="AN141" s="80">
        <v>42686.4533912037</v>
      </c>
      <c r="AO141" s="83" t="s">
        <v>2083</v>
      </c>
      <c r="AP141" s="78" t="b">
        <v>1</v>
      </c>
      <c r="AQ141" s="78" t="b">
        <v>0</v>
      </c>
      <c r="AR141" s="78" t="b">
        <v>0</v>
      </c>
      <c r="AS141" s="78"/>
      <c r="AT141" s="78">
        <v>1</v>
      </c>
      <c r="AU141" s="78"/>
      <c r="AV141" s="78" t="b">
        <v>0</v>
      </c>
      <c r="AW141" s="78" t="s">
        <v>2263</v>
      </c>
      <c r="AX141" s="83" t="s">
        <v>2402</v>
      </c>
      <c r="AY141" s="78" t="s">
        <v>66</v>
      </c>
      <c r="AZ141" s="78" t="str">
        <f>REPLACE(INDEX(GroupVertices[Group],MATCH(Vertices[[#This Row],[Vertex]],GroupVertices[Vertex],0)),1,1,"")</f>
        <v>5</v>
      </c>
      <c r="BA141" s="48" t="s">
        <v>591</v>
      </c>
      <c r="BB141" s="48" t="s">
        <v>591</v>
      </c>
      <c r="BC141" s="48" t="s">
        <v>605</v>
      </c>
      <c r="BD141" s="48" t="s">
        <v>605</v>
      </c>
      <c r="BE141" s="48"/>
      <c r="BF141" s="48"/>
      <c r="BG141" s="116" t="s">
        <v>3278</v>
      </c>
      <c r="BH141" s="116" t="s">
        <v>3317</v>
      </c>
      <c r="BI141" s="116" t="s">
        <v>3407</v>
      </c>
      <c r="BJ141" s="116" t="s">
        <v>3438</v>
      </c>
      <c r="BK141" s="116">
        <v>0</v>
      </c>
      <c r="BL141" s="120">
        <v>0</v>
      </c>
      <c r="BM141" s="116">
        <v>0</v>
      </c>
      <c r="BN141" s="120">
        <v>0</v>
      </c>
      <c r="BO141" s="116">
        <v>0</v>
      </c>
      <c r="BP141" s="120">
        <v>0</v>
      </c>
      <c r="BQ141" s="116">
        <v>79</v>
      </c>
      <c r="BR141" s="120">
        <v>100</v>
      </c>
      <c r="BS141" s="116">
        <v>79</v>
      </c>
      <c r="BT141" s="2"/>
      <c r="BU141" s="3"/>
      <c r="BV141" s="3"/>
      <c r="BW141" s="3"/>
      <c r="BX141" s="3"/>
    </row>
    <row r="142" spans="1:76" ht="15">
      <c r="A142" s="64" t="s">
        <v>292</v>
      </c>
      <c r="B142" s="65"/>
      <c r="C142" s="65" t="s">
        <v>64</v>
      </c>
      <c r="D142" s="66">
        <v>162.02525299651052</v>
      </c>
      <c r="E142" s="68"/>
      <c r="F142" s="100" t="s">
        <v>742</v>
      </c>
      <c r="G142" s="65"/>
      <c r="H142" s="69" t="s">
        <v>292</v>
      </c>
      <c r="I142" s="70"/>
      <c r="J142" s="70"/>
      <c r="K142" s="69" t="s">
        <v>2610</v>
      </c>
      <c r="L142" s="73">
        <v>1</v>
      </c>
      <c r="M142" s="74">
        <v>4270.20361328125</v>
      </c>
      <c r="N142" s="74">
        <v>2021.8565673828125</v>
      </c>
      <c r="O142" s="75"/>
      <c r="P142" s="76"/>
      <c r="Q142" s="76"/>
      <c r="R142" s="86"/>
      <c r="S142" s="48">
        <v>1</v>
      </c>
      <c r="T142" s="48">
        <v>1</v>
      </c>
      <c r="U142" s="49">
        <v>0</v>
      </c>
      <c r="V142" s="49">
        <v>0</v>
      </c>
      <c r="W142" s="49">
        <v>0</v>
      </c>
      <c r="X142" s="49">
        <v>0.999997</v>
      </c>
      <c r="Y142" s="49">
        <v>0</v>
      </c>
      <c r="Z142" s="49" t="s">
        <v>2765</v>
      </c>
      <c r="AA142" s="71">
        <v>142</v>
      </c>
      <c r="AB142" s="71"/>
      <c r="AC142" s="72"/>
      <c r="AD142" s="78" t="s">
        <v>1412</v>
      </c>
      <c r="AE142" s="78">
        <v>381</v>
      </c>
      <c r="AF142" s="78">
        <v>84</v>
      </c>
      <c r="AG142" s="78">
        <v>2189</v>
      </c>
      <c r="AH142" s="78">
        <v>745</v>
      </c>
      <c r="AI142" s="78"/>
      <c r="AJ142" s="78" t="s">
        <v>1615</v>
      </c>
      <c r="AK142" s="78" t="s">
        <v>1745</v>
      </c>
      <c r="AL142" s="78"/>
      <c r="AM142" s="78"/>
      <c r="AN142" s="80">
        <v>41133.39380787037</v>
      </c>
      <c r="AO142" s="83" t="s">
        <v>2084</v>
      </c>
      <c r="AP142" s="78" t="b">
        <v>0</v>
      </c>
      <c r="AQ142" s="78" t="b">
        <v>0</v>
      </c>
      <c r="AR142" s="78" t="b">
        <v>1</v>
      </c>
      <c r="AS142" s="78"/>
      <c r="AT142" s="78">
        <v>0</v>
      </c>
      <c r="AU142" s="83" t="s">
        <v>2149</v>
      </c>
      <c r="AV142" s="78" t="b">
        <v>0</v>
      </c>
      <c r="AW142" s="78" t="s">
        <v>2263</v>
      </c>
      <c r="AX142" s="83" t="s">
        <v>2403</v>
      </c>
      <c r="AY142" s="78" t="s">
        <v>66</v>
      </c>
      <c r="AZ142" s="78" t="str">
        <f>REPLACE(INDEX(GroupVertices[Group],MATCH(Vertices[[#This Row],[Vertex]],GroupVertices[Vertex],0)),1,1,"")</f>
        <v>5</v>
      </c>
      <c r="BA142" s="48"/>
      <c r="BB142" s="48"/>
      <c r="BC142" s="48"/>
      <c r="BD142" s="48"/>
      <c r="BE142" s="48"/>
      <c r="BF142" s="48"/>
      <c r="BG142" s="116" t="s">
        <v>3279</v>
      </c>
      <c r="BH142" s="116" t="s">
        <v>3279</v>
      </c>
      <c r="BI142" s="116" t="s">
        <v>3408</v>
      </c>
      <c r="BJ142" s="116" t="s">
        <v>3408</v>
      </c>
      <c r="BK142" s="116">
        <v>0</v>
      </c>
      <c r="BL142" s="120">
        <v>0</v>
      </c>
      <c r="BM142" s="116">
        <v>0</v>
      </c>
      <c r="BN142" s="120">
        <v>0</v>
      </c>
      <c r="BO142" s="116">
        <v>0</v>
      </c>
      <c r="BP142" s="120">
        <v>0</v>
      </c>
      <c r="BQ142" s="116">
        <v>45</v>
      </c>
      <c r="BR142" s="120">
        <v>100</v>
      </c>
      <c r="BS142" s="116">
        <v>45</v>
      </c>
      <c r="BT142" s="2"/>
      <c r="BU142" s="3"/>
      <c r="BV142" s="3"/>
      <c r="BW142" s="3"/>
      <c r="BX142" s="3"/>
    </row>
    <row r="143" spans="1:76" ht="15">
      <c r="A143" s="64" t="s">
        <v>293</v>
      </c>
      <c r="B143" s="65"/>
      <c r="C143" s="65" t="s">
        <v>64</v>
      </c>
      <c r="D143" s="66">
        <v>162.00334678267006</v>
      </c>
      <c r="E143" s="68"/>
      <c r="F143" s="100" t="s">
        <v>719</v>
      </c>
      <c r="G143" s="65"/>
      <c r="H143" s="69" t="s">
        <v>293</v>
      </c>
      <c r="I143" s="70"/>
      <c r="J143" s="70"/>
      <c r="K143" s="69" t="s">
        <v>2611</v>
      </c>
      <c r="L143" s="73">
        <v>1</v>
      </c>
      <c r="M143" s="74">
        <v>2603.703125</v>
      </c>
      <c r="N143" s="74">
        <v>2021.8565673828125</v>
      </c>
      <c r="O143" s="75"/>
      <c r="P143" s="76"/>
      <c r="Q143" s="76"/>
      <c r="R143" s="86"/>
      <c r="S143" s="48">
        <v>1</v>
      </c>
      <c r="T143" s="48">
        <v>1</v>
      </c>
      <c r="U143" s="49">
        <v>0</v>
      </c>
      <c r="V143" s="49">
        <v>0</v>
      </c>
      <c r="W143" s="49">
        <v>0</v>
      </c>
      <c r="X143" s="49">
        <v>0.999997</v>
      </c>
      <c r="Y143" s="49">
        <v>0</v>
      </c>
      <c r="Z143" s="49" t="s">
        <v>2765</v>
      </c>
      <c r="AA143" s="71">
        <v>143</v>
      </c>
      <c r="AB143" s="71"/>
      <c r="AC143" s="72"/>
      <c r="AD143" s="78" t="s">
        <v>1413</v>
      </c>
      <c r="AE143" s="78">
        <v>3</v>
      </c>
      <c r="AF143" s="78">
        <v>12</v>
      </c>
      <c r="AG143" s="78">
        <v>225295</v>
      </c>
      <c r="AH143" s="78">
        <v>0</v>
      </c>
      <c r="AI143" s="78"/>
      <c r="AJ143" s="78" t="s">
        <v>1616</v>
      </c>
      <c r="AK143" s="78"/>
      <c r="AL143" s="78"/>
      <c r="AM143" s="78"/>
      <c r="AN143" s="80">
        <v>41564.84930555556</v>
      </c>
      <c r="AO143" s="78"/>
      <c r="AP143" s="78" t="b">
        <v>1</v>
      </c>
      <c r="AQ143" s="78" t="b">
        <v>1</v>
      </c>
      <c r="AR143" s="78" t="b">
        <v>0</v>
      </c>
      <c r="AS143" s="78"/>
      <c r="AT143" s="78">
        <v>0</v>
      </c>
      <c r="AU143" s="83" t="s">
        <v>2149</v>
      </c>
      <c r="AV143" s="78" t="b">
        <v>0</v>
      </c>
      <c r="AW143" s="78" t="s">
        <v>2263</v>
      </c>
      <c r="AX143" s="83" t="s">
        <v>2404</v>
      </c>
      <c r="AY143" s="78" t="s">
        <v>66</v>
      </c>
      <c r="AZ143" s="78" t="str">
        <f>REPLACE(INDEX(GroupVertices[Group],MATCH(Vertices[[#This Row],[Vertex]],GroupVertices[Vertex],0)),1,1,"")</f>
        <v>5</v>
      </c>
      <c r="BA143" s="48"/>
      <c r="BB143" s="48"/>
      <c r="BC143" s="48"/>
      <c r="BD143" s="48"/>
      <c r="BE143" s="48"/>
      <c r="BF143" s="48"/>
      <c r="BG143" s="116" t="s">
        <v>3280</v>
      </c>
      <c r="BH143" s="116" t="s">
        <v>3280</v>
      </c>
      <c r="BI143" s="116" t="s">
        <v>3409</v>
      </c>
      <c r="BJ143" s="116" t="s">
        <v>3409</v>
      </c>
      <c r="BK143" s="116">
        <v>0</v>
      </c>
      <c r="BL143" s="120">
        <v>0</v>
      </c>
      <c r="BM143" s="116">
        <v>0</v>
      </c>
      <c r="BN143" s="120">
        <v>0</v>
      </c>
      <c r="BO143" s="116">
        <v>0</v>
      </c>
      <c r="BP143" s="120">
        <v>0</v>
      </c>
      <c r="BQ143" s="116">
        <v>5</v>
      </c>
      <c r="BR143" s="120">
        <v>100</v>
      </c>
      <c r="BS143" s="116">
        <v>5</v>
      </c>
      <c r="BT143" s="2"/>
      <c r="BU143" s="3"/>
      <c r="BV143" s="3"/>
      <c r="BW143" s="3"/>
      <c r="BX143" s="3"/>
    </row>
    <row r="144" spans="1:76" ht="15">
      <c r="A144" s="64" t="s">
        <v>294</v>
      </c>
      <c r="B144" s="65"/>
      <c r="C144" s="65" t="s">
        <v>64</v>
      </c>
      <c r="D144" s="66">
        <v>162.62098031178306</v>
      </c>
      <c r="E144" s="68"/>
      <c r="F144" s="100" t="s">
        <v>743</v>
      </c>
      <c r="G144" s="65"/>
      <c r="H144" s="69" t="s">
        <v>294</v>
      </c>
      <c r="I144" s="70"/>
      <c r="J144" s="70"/>
      <c r="K144" s="69" t="s">
        <v>2612</v>
      </c>
      <c r="L144" s="73">
        <v>1</v>
      </c>
      <c r="M144" s="74">
        <v>1468.620849609375</v>
      </c>
      <c r="N144" s="74">
        <v>3070.01123046875</v>
      </c>
      <c r="O144" s="75"/>
      <c r="P144" s="76"/>
      <c r="Q144" s="76"/>
      <c r="R144" s="86"/>
      <c r="S144" s="48">
        <v>0</v>
      </c>
      <c r="T144" s="48">
        <v>2</v>
      </c>
      <c r="U144" s="49">
        <v>0</v>
      </c>
      <c r="V144" s="49">
        <v>0.002532</v>
      </c>
      <c r="W144" s="49">
        <v>0.001076</v>
      </c>
      <c r="X144" s="49">
        <v>0.553986</v>
      </c>
      <c r="Y144" s="49">
        <v>0.5</v>
      </c>
      <c r="Z144" s="49">
        <v>0</v>
      </c>
      <c r="AA144" s="71">
        <v>144</v>
      </c>
      <c r="AB144" s="71"/>
      <c r="AC144" s="72"/>
      <c r="AD144" s="78" t="s">
        <v>1414</v>
      </c>
      <c r="AE144" s="78">
        <v>43</v>
      </c>
      <c r="AF144" s="78">
        <v>2042</v>
      </c>
      <c r="AG144" s="78">
        <v>8465</v>
      </c>
      <c r="AH144" s="78">
        <v>2431</v>
      </c>
      <c r="AI144" s="78"/>
      <c r="AJ144" s="78" t="s">
        <v>1617</v>
      </c>
      <c r="AK144" s="78" t="s">
        <v>1776</v>
      </c>
      <c r="AL144" s="83" t="s">
        <v>1916</v>
      </c>
      <c r="AM144" s="78"/>
      <c r="AN144" s="80">
        <v>39766.56396990741</v>
      </c>
      <c r="AO144" s="83" t="s">
        <v>2085</v>
      </c>
      <c r="AP144" s="78" t="b">
        <v>0</v>
      </c>
      <c r="AQ144" s="78" t="b">
        <v>0</v>
      </c>
      <c r="AR144" s="78" t="b">
        <v>1</v>
      </c>
      <c r="AS144" s="78"/>
      <c r="AT144" s="78">
        <v>234</v>
      </c>
      <c r="AU144" s="83" t="s">
        <v>2149</v>
      </c>
      <c r="AV144" s="78" t="b">
        <v>0</v>
      </c>
      <c r="AW144" s="78" t="s">
        <v>2263</v>
      </c>
      <c r="AX144" s="83" t="s">
        <v>2405</v>
      </c>
      <c r="AY144" s="78" t="s">
        <v>66</v>
      </c>
      <c r="AZ144" s="78" t="str">
        <f>REPLACE(INDEX(GroupVertices[Group],MATCH(Vertices[[#This Row],[Vertex]],GroupVertices[Vertex],0)),1,1,"")</f>
        <v>2</v>
      </c>
      <c r="BA144" s="48"/>
      <c r="BB144" s="48"/>
      <c r="BC144" s="48"/>
      <c r="BD144" s="48"/>
      <c r="BE144" s="48"/>
      <c r="BF144" s="48"/>
      <c r="BG144" s="116" t="s">
        <v>3281</v>
      </c>
      <c r="BH144" s="116" t="s">
        <v>3281</v>
      </c>
      <c r="BI144" s="116" t="s">
        <v>3410</v>
      </c>
      <c r="BJ144" s="116" t="s">
        <v>3410</v>
      </c>
      <c r="BK144" s="116">
        <v>0</v>
      </c>
      <c r="BL144" s="120">
        <v>0</v>
      </c>
      <c r="BM144" s="116">
        <v>0</v>
      </c>
      <c r="BN144" s="120">
        <v>0</v>
      </c>
      <c r="BO144" s="116">
        <v>0</v>
      </c>
      <c r="BP144" s="120">
        <v>0</v>
      </c>
      <c r="BQ144" s="116">
        <v>20</v>
      </c>
      <c r="BR144" s="120">
        <v>100</v>
      </c>
      <c r="BS144" s="116">
        <v>20</v>
      </c>
      <c r="BT144" s="2"/>
      <c r="BU144" s="3"/>
      <c r="BV144" s="3"/>
      <c r="BW144" s="3"/>
      <c r="BX144" s="3"/>
    </row>
    <row r="145" spans="1:76" ht="15">
      <c r="A145" s="64" t="s">
        <v>383</v>
      </c>
      <c r="B145" s="65"/>
      <c r="C145" s="65" t="s">
        <v>64</v>
      </c>
      <c r="D145" s="66">
        <v>225.70813789557877</v>
      </c>
      <c r="E145" s="68"/>
      <c r="F145" s="100" t="s">
        <v>2226</v>
      </c>
      <c r="G145" s="65"/>
      <c r="H145" s="69" t="s">
        <v>383</v>
      </c>
      <c r="I145" s="70"/>
      <c r="J145" s="70"/>
      <c r="K145" s="69" t="s">
        <v>2613</v>
      </c>
      <c r="L145" s="73">
        <v>67.1625634394815</v>
      </c>
      <c r="M145" s="74">
        <v>1433.715087890625</v>
      </c>
      <c r="N145" s="74">
        <v>1510.8826904296875</v>
      </c>
      <c r="O145" s="75"/>
      <c r="P145" s="76"/>
      <c r="Q145" s="76"/>
      <c r="R145" s="86"/>
      <c r="S145" s="48">
        <v>13</v>
      </c>
      <c r="T145" s="48">
        <v>0</v>
      </c>
      <c r="U145" s="49">
        <v>65</v>
      </c>
      <c r="V145" s="49">
        <v>0.002604</v>
      </c>
      <c r="W145" s="49">
        <v>0.003133</v>
      </c>
      <c r="X145" s="49">
        <v>3.092772</v>
      </c>
      <c r="Y145" s="49">
        <v>0.08974358974358974</v>
      </c>
      <c r="Z145" s="49">
        <v>0</v>
      </c>
      <c r="AA145" s="71">
        <v>145</v>
      </c>
      <c r="AB145" s="71"/>
      <c r="AC145" s="72"/>
      <c r="AD145" s="78" t="s">
        <v>1415</v>
      </c>
      <c r="AE145" s="78">
        <v>47</v>
      </c>
      <c r="AF145" s="78">
        <v>209393</v>
      </c>
      <c r="AG145" s="78">
        <v>50606</v>
      </c>
      <c r="AH145" s="78">
        <v>22991</v>
      </c>
      <c r="AI145" s="78"/>
      <c r="AJ145" s="78" t="s">
        <v>1618</v>
      </c>
      <c r="AK145" s="78" t="s">
        <v>1777</v>
      </c>
      <c r="AL145" s="83" t="s">
        <v>1917</v>
      </c>
      <c r="AM145" s="78"/>
      <c r="AN145" s="80">
        <v>41175.90452546296</v>
      </c>
      <c r="AO145" s="83" t="s">
        <v>2086</v>
      </c>
      <c r="AP145" s="78" t="b">
        <v>0</v>
      </c>
      <c r="AQ145" s="78" t="b">
        <v>0</v>
      </c>
      <c r="AR145" s="78" t="b">
        <v>1</v>
      </c>
      <c r="AS145" s="78" t="s">
        <v>1216</v>
      </c>
      <c r="AT145" s="78">
        <v>300</v>
      </c>
      <c r="AU145" s="83" t="s">
        <v>2154</v>
      </c>
      <c r="AV145" s="78" t="b">
        <v>1</v>
      </c>
      <c r="AW145" s="78" t="s">
        <v>2263</v>
      </c>
      <c r="AX145" s="83" t="s">
        <v>2406</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322</v>
      </c>
      <c r="B146" s="65"/>
      <c r="C146" s="65" t="s">
        <v>64</v>
      </c>
      <c r="D146" s="66">
        <v>164.60653519404477</v>
      </c>
      <c r="E146" s="68"/>
      <c r="F146" s="100" t="s">
        <v>2227</v>
      </c>
      <c r="G146" s="65"/>
      <c r="H146" s="69" t="s">
        <v>322</v>
      </c>
      <c r="I146" s="70"/>
      <c r="J146" s="70"/>
      <c r="K146" s="69" t="s">
        <v>2614</v>
      </c>
      <c r="L146" s="73">
        <v>2882.6341091872637</v>
      </c>
      <c r="M146" s="74">
        <v>1332.0155029296875</v>
      </c>
      <c r="N146" s="74">
        <v>2024.3206787109375</v>
      </c>
      <c r="O146" s="75"/>
      <c r="P146" s="76"/>
      <c r="Q146" s="76"/>
      <c r="R146" s="86"/>
      <c r="S146" s="48">
        <v>13</v>
      </c>
      <c r="T146" s="48">
        <v>6</v>
      </c>
      <c r="U146" s="49">
        <v>2831</v>
      </c>
      <c r="V146" s="49">
        <v>0.003584</v>
      </c>
      <c r="W146" s="49">
        <v>0.008358</v>
      </c>
      <c r="X146" s="49">
        <v>4.272706</v>
      </c>
      <c r="Y146" s="49">
        <v>0.058823529411764705</v>
      </c>
      <c r="Z146" s="49">
        <v>0.05555555555555555</v>
      </c>
      <c r="AA146" s="71">
        <v>146</v>
      </c>
      <c r="AB146" s="71"/>
      <c r="AC146" s="72"/>
      <c r="AD146" s="78" t="s">
        <v>1416</v>
      </c>
      <c r="AE146" s="78">
        <v>105</v>
      </c>
      <c r="AF146" s="78">
        <v>8568</v>
      </c>
      <c r="AG146" s="78">
        <v>2334</v>
      </c>
      <c r="AH146" s="78">
        <v>365</v>
      </c>
      <c r="AI146" s="78"/>
      <c r="AJ146" s="78" t="s">
        <v>1619</v>
      </c>
      <c r="AK146" s="78"/>
      <c r="AL146" s="83" t="s">
        <v>1918</v>
      </c>
      <c r="AM146" s="78"/>
      <c r="AN146" s="80">
        <v>43504.56030092593</v>
      </c>
      <c r="AO146" s="83" t="s">
        <v>2087</v>
      </c>
      <c r="AP146" s="78" t="b">
        <v>0</v>
      </c>
      <c r="AQ146" s="78" t="b">
        <v>0</v>
      </c>
      <c r="AR146" s="78" t="b">
        <v>0</v>
      </c>
      <c r="AS146" s="78"/>
      <c r="AT146" s="78">
        <v>2</v>
      </c>
      <c r="AU146" s="83" t="s">
        <v>2149</v>
      </c>
      <c r="AV146" s="78" t="b">
        <v>0</v>
      </c>
      <c r="AW146" s="78" t="s">
        <v>2263</v>
      </c>
      <c r="AX146" s="83" t="s">
        <v>2407</v>
      </c>
      <c r="AY146" s="78" t="s">
        <v>66</v>
      </c>
      <c r="AZ146" s="78" t="str">
        <f>REPLACE(INDEX(GroupVertices[Group],MATCH(Vertices[[#This Row],[Vertex]],GroupVertices[Vertex],0)),1,1,"")</f>
        <v>2</v>
      </c>
      <c r="BA146" s="48" t="s">
        <v>600</v>
      </c>
      <c r="BB146" s="48" t="s">
        <v>600</v>
      </c>
      <c r="BC146" s="48" t="s">
        <v>618</v>
      </c>
      <c r="BD146" s="48" t="s">
        <v>618</v>
      </c>
      <c r="BE146" s="48"/>
      <c r="BF146" s="48"/>
      <c r="BG146" s="116" t="s">
        <v>3282</v>
      </c>
      <c r="BH146" s="116" t="s">
        <v>3318</v>
      </c>
      <c r="BI146" s="116" t="s">
        <v>3411</v>
      </c>
      <c r="BJ146" s="116" t="s">
        <v>3439</v>
      </c>
      <c r="BK146" s="116">
        <v>0</v>
      </c>
      <c r="BL146" s="120">
        <v>0</v>
      </c>
      <c r="BM146" s="116">
        <v>0</v>
      </c>
      <c r="BN146" s="120">
        <v>0</v>
      </c>
      <c r="BO146" s="116">
        <v>0</v>
      </c>
      <c r="BP146" s="120">
        <v>0</v>
      </c>
      <c r="BQ146" s="116">
        <v>89</v>
      </c>
      <c r="BR146" s="120">
        <v>100</v>
      </c>
      <c r="BS146" s="116">
        <v>89</v>
      </c>
      <c r="BT146" s="2"/>
      <c r="BU146" s="3"/>
      <c r="BV146" s="3"/>
      <c r="BW146" s="3"/>
      <c r="BX146" s="3"/>
    </row>
    <row r="147" spans="1:76" ht="15">
      <c r="A147" s="64" t="s">
        <v>295</v>
      </c>
      <c r="B147" s="65"/>
      <c r="C147" s="65" t="s">
        <v>64</v>
      </c>
      <c r="D147" s="66">
        <v>164.24234438894712</v>
      </c>
      <c r="E147" s="68"/>
      <c r="F147" s="100" t="s">
        <v>744</v>
      </c>
      <c r="G147" s="65"/>
      <c r="H147" s="69" t="s">
        <v>295</v>
      </c>
      <c r="I147" s="70"/>
      <c r="J147" s="70"/>
      <c r="K147" s="69" t="s">
        <v>2615</v>
      </c>
      <c r="L147" s="73">
        <v>1</v>
      </c>
      <c r="M147" s="74">
        <v>1017.9822387695312</v>
      </c>
      <c r="N147" s="74">
        <v>999.9932861328125</v>
      </c>
      <c r="O147" s="75"/>
      <c r="P147" s="76"/>
      <c r="Q147" s="76"/>
      <c r="R147" s="86"/>
      <c r="S147" s="48">
        <v>0</v>
      </c>
      <c r="T147" s="48">
        <v>2</v>
      </c>
      <c r="U147" s="49">
        <v>0</v>
      </c>
      <c r="V147" s="49">
        <v>0.002532</v>
      </c>
      <c r="W147" s="49">
        <v>0.001076</v>
      </c>
      <c r="X147" s="49">
        <v>0.553986</v>
      </c>
      <c r="Y147" s="49">
        <v>0.5</v>
      </c>
      <c r="Z147" s="49">
        <v>0</v>
      </c>
      <c r="AA147" s="71">
        <v>147</v>
      </c>
      <c r="AB147" s="71"/>
      <c r="AC147" s="72"/>
      <c r="AD147" s="78" t="s">
        <v>1417</v>
      </c>
      <c r="AE147" s="78">
        <v>7183</v>
      </c>
      <c r="AF147" s="78">
        <v>7371</v>
      </c>
      <c r="AG147" s="78">
        <v>76748</v>
      </c>
      <c r="AH147" s="78">
        <v>69833</v>
      </c>
      <c r="AI147" s="78"/>
      <c r="AJ147" s="78" t="s">
        <v>1620</v>
      </c>
      <c r="AK147" s="78" t="s">
        <v>1778</v>
      </c>
      <c r="AL147" s="78"/>
      <c r="AM147" s="78"/>
      <c r="AN147" s="80">
        <v>41964.25780092592</v>
      </c>
      <c r="AO147" s="83" t="s">
        <v>2088</v>
      </c>
      <c r="AP147" s="78" t="b">
        <v>1</v>
      </c>
      <c r="AQ147" s="78" t="b">
        <v>0</v>
      </c>
      <c r="AR147" s="78" t="b">
        <v>1</v>
      </c>
      <c r="AS147" s="78"/>
      <c r="AT147" s="78">
        <v>11</v>
      </c>
      <c r="AU147" s="83" t="s">
        <v>2149</v>
      </c>
      <c r="AV147" s="78" t="b">
        <v>0</v>
      </c>
      <c r="AW147" s="78" t="s">
        <v>2263</v>
      </c>
      <c r="AX147" s="83" t="s">
        <v>2408</v>
      </c>
      <c r="AY147" s="78" t="s">
        <v>66</v>
      </c>
      <c r="AZ147" s="78" t="str">
        <f>REPLACE(INDEX(GroupVertices[Group],MATCH(Vertices[[#This Row],[Vertex]],GroupVertices[Vertex],0)),1,1,"")</f>
        <v>2</v>
      </c>
      <c r="BA147" s="48"/>
      <c r="BB147" s="48"/>
      <c r="BC147" s="48"/>
      <c r="BD147" s="48"/>
      <c r="BE147" s="48"/>
      <c r="BF147" s="48"/>
      <c r="BG147" s="116" t="s">
        <v>3281</v>
      </c>
      <c r="BH147" s="116" t="s">
        <v>3281</v>
      </c>
      <c r="BI147" s="116" t="s">
        <v>3410</v>
      </c>
      <c r="BJ147" s="116" t="s">
        <v>3410</v>
      </c>
      <c r="BK147" s="116">
        <v>0</v>
      </c>
      <c r="BL147" s="120">
        <v>0</v>
      </c>
      <c r="BM147" s="116">
        <v>0</v>
      </c>
      <c r="BN147" s="120">
        <v>0</v>
      </c>
      <c r="BO147" s="116">
        <v>0</v>
      </c>
      <c r="BP147" s="120">
        <v>0</v>
      </c>
      <c r="BQ147" s="116">
        <v>20</v>
      </c>
      <c r="BR147" s="120">
        <v>100</v>
      </c>
      <c r="BS147" s="116">
        <v>20</v>
      </c>
      <c r="BT147" s="2"/>
      <c r="BU147" s="3"/>
      <c r="BV147" s="3"/>
      <c r="BW147" s="3"/>
      <c r="BX147" s="3"/>
    </row>
    <row r="148" spans="1:76" ht="15">
      <c r="A148" s="64" t="s">
        <v>296</v>
      </c>
      <c r="B148" s="65"/>
      <c r="C148" s="65" t="s">
        <v>64</v>
      </c>
      <c r="D148" s="66">
        <v>162.23488329284493</v>
      </c>
      <c r="E148" s="68"/>
      <c r="F148" s="100" t="s">
        <v>745</v>
      </c>
      <c r="G148" s="65"/>
      <c r="H148" s="69" t="s">
        <v>296</v>
      </c>
      <c r="I148" s="70"/>
      <c r="J148" s="70"/>
      <c r="K148" s="69" t="s">
        <v>2616</v>
      </c>
      <c r="L148" s="73">
        <v>1</v>
      </c>
      <c r="M148" s="74">
        <v>1730.3890380859375</v>
      </c>
      <c r="N148" s="74">
        <v>593.3036499023438</v>
      </c>
      <c r="O148" s="75"/>
      <c r="P148" s="76"/>
      <c r="Q148" s="76"/>
      <c r="R148" s="86"/>
      <c r="S148" s="48">
        <v>0</v>
      </c>
      <c r="T148" s="48">
        <v>2</v>
      </c>
      <c r="U148" s="49">
        <v>0</v>
      </c>
      <c r="V148" s="49">
        <v>0.002532</v>
      </c>
      <c r="W148" s="49">
        <v>0.001076</v>
      </c>
      <c r="X148" s="49">
        <v>0.553986</v>
      </c>
      <c r="Y148" s="49">
        <v>0.5</v>
      </c>
      <c r="Z148" s="49">
        <v>0</v>
      </c>
      <c r="AA148" s="71">
        <v>148</v>
      </c>
      <c r="AB148" s="71"/>
      <c r="AC148" s="72"/>
      <c r="AD148" s="78" t="s">
        <v>1418</v>
      </c>
      <c r="AE148" s="78">
        <v>948</v>
      </c>
      <c r="AF148" s="78">
        <v>773</v>
      </c>
      <c r="AG148" s="78">
        <v>65355</v>
      </c>
      <c r="AH148" s="78">
        <v>62255</v>
      </c>
      <c r="AI148" s="78"/>
      <c r="AJ148" s="78" t="s">
        <v>1621</v>
      </c>
      <c r="AK148" s="78" t="s">
        <v>1779</v>
      </c>
      <c r="AL148" s="78"/>
      <c r="AM148" s="78"/>
      <c r="AN148" s="80">
        <v>42825.759560185186</v>
      </c>
      <c r="AO148" s="83" t="s">
        <v>2089</v>
      </c>
      <c r="AP148" s="78" t="b">
        <v>1</v>
      </c>
      <c r="AQ148" s="78" t="b">
        <v>0</v>
      </c>
      <c r="AR148" s="78" t="b">
        <v>0</v>
      </c>
      <c r="AS148" s="78"/>
      <c r="AT148" s="78">
        <v>5</v>
      </c>
      <c r="AU148" s="78"/>
      <c r="AV148" s="78" t="b">
        <v>0</v>
      </c>
      <c r="AW148" s="78" t="s">
        <v>2263</v>
      </c>
      <c r="AX148" s="83" t="s">
        <v>2409</v>
      </c>
      <c r="AY148" s="78" t="s">
        <v>66</v>
      </c>
      <c r="AZ148" s="78" t="str">
        <f>REPLACE(INDEX(GroupVertices[Group],MATCH(Vertices[[#This Row],[Vertex]],GroupVertices[Vertex],0)),1,1,"")</f>
        <v>2</v>
      </c>
      <c r="BA148" s="48"/>
      <c r="BB148" s="48"/>
      <c r="BC148" s="48"/>
      <c r="BD148" s="48"/>
      <c r="BE148" s="48"/>
      <c r="BF148" s="48"/>
      <c r="BG148" s="116" t="s">
        <v>3281</v>
      </c>
      <c r="BH148" s="116" t="s">
        <v>3281</v>
      </c>
      <c r="BI148" s="116" t="s">
        <v>3410</v>
      </c>
      <c r="BJ148" s="116" t="s">
        <v>3410</v>
      </c>
      <c r="BK148" s="116">
        <v>0</v>
      </c>
      <c r="BL148" s="120">
        <v>0</v>
      </c>
      <c r="BM148" s="116">
        <v>0</v>
      </c>
      <c r="BN148" s="120">
        <v>0</v>
      </c>
      <c r="BO148" s="116">
        <v>0</v>
      </c>
      <c r="BP148" s="120">
        <v>0</v>
      </c>
      <c r="BQ148" s="116">
        <v>20</v>
      </c>
      <c r="BR148" s="120">
        <v>100</v>
      </c>
      <c r="BS148" s="116">
        <v>20</v>
      </c>
      <c r="BT148" s="2"/>
      <c r="BU148" s="3"/>
      <c r="BV148" s="3"/>
      <c r="BW148" s="3"/>
      <c r="BX148" s="3"/>
    </row>
    <row r="149" spans="1:76" ht="15">
      <c r="A149" s="64" t="s">
        <v>297</v>
      </c>
      <c r="B149" s="65"/>
      <c r="C149" s="65" t="s">
        <v>64</v>
      </c>
      <c r="D149" s="66">
        <v>162.40556920901852</v>
      </c>
      <c r="E149" s="68"/>
      <c r="F149" s="100" t="s">
        <v>746</v>
      </c>
      <c r="G149" s="65"/>
      <c r="H149" s="69" t="s">
        <v>297</v>
      </c>
      <c r="I149" s="70"/>
      <c r="J149" s="70"/>
      <c r="K149" s="69" t="s">
        <v>2617</v>
      </c>
      <c r="L149" s="73">
        <v>1</v>
      </c>
      <c r="M149" s="74">
        <v>698.695556640625</v>
      </c>
      <c r="N149" s="74">
        <v>993.4711303710938</v>
      </c>
      <c r="O149" s="75"/>
      <c r="P149" s="76"/>
      <c r="Q149" s="76"/>
      <c r="R149" s="86"/>
      <c r="S149" s="48">
        <v>0</v>
      </c>
      <c r="T149" s="48">
        <v>2</v>
      </c>
      <c r="U149" s="49">
        <v>0</v>
      </c>
      <c r="V149" s="49">
        <v>0.002532</v>
      </c>
      <c r="W149" s="49">
        <v>0.001076</v>
      </c>
      <c r="X149" s="49">
        <v>0.553986</v>
      </c>
      <c r="Y149" s="49">
        <v>0.5</v>
      </c>
      <c r="Z149" s="49">
        <v>0</v>
      </c>
      <c r="AA149" s="71">
        <v>149</v>
      </c>
      <c r="AB149" s="71"/>
      <c r="AC149" s="72"/>
      <c r="AD149" s="78" t="s">
        <v>1419</v>
      </c>
      <c r="AE149" s="78">
        <v>2109</v>
      </c>
      <c r="AF149" s="78">
        <v>1334</v>
      </c>
      <c r="AG149" s="78">
        <v>49114</v>
      </c>
      <c r="AH149" s="78">
        <v>45862</v>
      </c>
      <c r="AI149" s="78"/>
      <c r="AJ149" s="78" t="s">
        <v>1622</v>
      </c>
      <c r="AK149" s="78"/>
      <c r="AL149" s="78"/>
      <c r="AM149" s="78"/>
      <c r="AN149" s="80">
        <v>40874.71171296296</v>
      </c>
      <c r="AO149" s="83" t="s">
        <v>2090</v>
      </c>
      <c r="AP149" s="78" t="b">
        <v>1</v>
      </c>
      <c r="AQ149" s="78" t="b">
        <v>0</v>
      </c>
      <c r="AR149" s="78" t="b">
        <v>0</v>
      </c>
      <c r="AS149" s="78"/>
      <c r="AT149" s="78">
        <v>12</v>
      </c>
      <c r="AU149" s="83" t="s">
        <v>2149</v>
      </c>
      <c r="AV149" s="78" t="b">
        <v>0</v>
      </c>
      <c r="AW149" s="78" t="s">
        <v>2263</v>
      </c>
      <c r="AX149" s="83" t="s">
        <v>2410</v>
      </c>
      <c r="AY149" s="78" t="s">
        <v>66</v>
      </c>
      <c r="AZ149" s="78" t="str">
        <f>REPLACE(INDEX(GroupVertices[Group],MATCH(Vertices[[#This Row],[Vertex]],GroupVertices[Vertex],0)),1,1,"")</f>
        <v>2</v>
      </c>
      <c r="BA149" s="48"/>
      <c r="BB149" s="48"/>
      <c r="BC149" s="48"/>
      <c r="BD149" s="48"/>
      <c r="BE149" s="48"/>
      <c r="BF149" s="48"/>
      <c r="BG149" s="116" t="s">
        <v>3281</v>
      </c>
      <c r="BH149" s="116" t="s">
        <v>3281</v>
      </c>
      <c r="BI149" s="116" t="s">
        <v>3410</v>
      </c>
      <c r="BJ149" s="116" t="s">
        <v>3410</v>
      </c>
      <c r="BK149" s="116">
        <v>0</v>
      </c>
      <c r="BL149" s="120">
        <v>0</v>
      </c>
      <c r="BM149" s="116">
        <v>0</v>
      </c>
      <c r="BN149" s="120">
        <v>0</v>
      </c>
      <c r="BO149" s="116">
        <v>0</v>
      </c>
      <c r="BP149" s="120">
        <v>0</v>
      </c>
      <c r="BQ149" s="116">
        <v>20</v>
      </c>
      <c r="BR149" s="120">
        <v>100</v>
      </c>
      <c r="BS149" s="116">
        <v>20</v>
      </c>
      <c r="BT149" s="2"/>
      <c r="BU149" s="3"/>
      <c r="BV149" s="3"/>
      <c r="BW149" s="3"/>
      <c r="BX149" s="3"/>
    </row>
    <row r="150" spans="1:76" ht="15">
      <c r="A150" s="64" t="s">
        <v>298</v>
      </c>
      <c r="B150" s="65"/>
      <c r="C150" s="65" t="s">
        <v>64</v>
      </c>
      <c r="D150" s="66">
        <v>162.0803227840817</v>
      </c>
      <c r="E150" s="68"/>
      <c r="F150" s="100" t="s">
        <v>747</v>
      </c>
      <c r="G150" s="65"/>
      <c r="H150" s="69" t="s">
        <v>298</v>
      </c>
      <c r="I150" s="70"/>
      <c r="J150" s="70"/>
      <c r="K150" s="69" t="s">
        <v>2618</v>
      </c>
      <c r="L150" s="73">
        <v>1</v>
      </c>
      <c r="M150" s="74">
        <v>1438.2142333984375</v>
      </c>
      <c r="N150" s="74">
        <v>366.19439697265625</v>
      </c>
      <c r="O150" s="75"/>
      <c r="P150" s="76"/>
      <c r="Q150" s="76"/>
      <c r="R150" s="86"/>
      <c r="S150" s="48">
        <v>0</v>
      </c>
      <c r="T150" s="48">
        <v>2</v>
      </c>
      <c r="U150" s="49">
        <v>0</v>
      </c>
      <c r="V150" s="49">
        <v>0.002532</v>
      </c>
      <c r="W150" s="49">
        <v>0.001076</v>
      </c>
      <c r="X150" s="49">
        <v>0.553986</v>
      </c>
      <c r="Y150" s="49">
        <v>0.5</v>
      </c>
      <c r="Z150" s="49">
        <v>0</v>
      </c>
      <c r="AA150" s="71">
        <v>150</v>
      </c>
      <c r="AB150" s="71"/>
      <c r="AC150" s="72"/>
      <c r="AD150" s="78" t="s">
        <v>1420</v>
      </c>
      <c r="AE150" s="78">
        <v>109</v>
      </c>
      <c r="AF150" s="78">
        <v>265</v>
      </c>
      <c r="AG150" s="78">
        <v>60175</v>
      </c>
      <c r="AH150" s="78">
        <v>837</v>
      </c>
      <c r="AI150" s="78"/>
      <c r="AJ150" s="78" t="s">
        <v>1623</v>
      </c>
      <c r="AK150" s="78"/>
      <c r="AL150" s="78"/>
      <c r="AM150" s="78"/>
      <c r="AN150" s="80">
        <v>41173.438796296294</v>
      </c>
      <c r="AO150" s="83" t="s">
        <v>2091</v>
      </c>
      <c r="AP150" s="78" t="b">
        <v>0</v>
      </c>
      <c r="AQ150" s="78" t="b">
        <v>0</v>
      </c>
      <c r="AR150" s="78" t="b">
        <v>1</v>
      </c>
      <c r="AS150" s="78"/>
      <c r="AT150" s="78">
        <v>2</v>
      </c>
      <c r="AU150" s="83" t="s">
        <v>2149</v>
      </c>
      <c r="AV150" s="78" t="b">
        <v>0</v>
      </c>
      <c r="AW150" s="78" t="s">
        <v>2263</v>
      </c>
      <c r="AX150" s="83" t="s">
        <v>2411</v>
      </c>
      <c r="AY150" s="78" t="s">
        <v>66</v>
      </c>
      <c r="AZ150" s="78" t="str">
        <f>REPLACE(INDEX(GroupVertices[Group],MATCH(Vertices[[#This Row],[Vertex]],GroupVertices[Vertex],0)),1,1,"")</f>
        <v>2</v>
      </c>
      <c r="BA150" s="48"/>
      <c r="BB150" s="48"/>
      <c r="BC150" s="48"/>
      <c r="BD150" s="48"/>
      <c r="BE150" s="48"/>
      <c r="BF150" s="48"/>
      <c r="BG150" s="116" t="s">
        <v>3281</v>
      </c>
      <c r="BH150" s="116" t="s">
        <v>3281</v>
      </c>
      <c r="BI150" s="116" t="s">
        <v>3410</v>
      </c>
      <c r="BJ150" s="116" t="s">
        <v>3410</v>
      </c>
      <c r="BK150" s="116">
        <v>0</v>
      </c>
      <c r="BL150" s="120">
        <v>0</v>
      </c>
      <c r="BM150" s="116">
        <v>0</v>
      </c>
      <c r="BN150" s="120">
        <v>0</v>
      </c>
      <c r="BO150" s="116">
        <v>0</v>
      </c>
      <c r="BP150" s="120">
        <v>0</v>
      </c>
      <c r="BQ150" s="116">
        <v>20</v>
      </c>
      <c r="BR150" s="120">
        <v>100</v>
      </c>
      <c r="BS150" s="116">
        <v>20</v>
      </c>
      <c r="BT150" s="2"/>
      <c r="BU150" s="3"/>
      <c r="BV150" s="3"/>
      <c r="BW150" s="3"/>
      <c r="BX150" s="3"/>
    </row>
    <row r="151" spans="1:76" ht="15">
      <c r="A151" s="64" t="s">
        <v>299</v>
      </c>
      <c r="B151" s="65"/>
      <c r="C151" s="65" t="s">
        <v>64</v>
      </c>
      <c r="D151" s="66">
        <v>162.0386401271908</v>
      </c>
      <c r="E151" s="68"/>
      <c r="F151" s="100" t="s">
        <v>748</v>
      </c>
      <c r="G151" s="65"/>
      <c r="H151" s="69" t="s">
        <v>299</v>
      </c>
      <c r="I151" s="70"/>
      <c r="J151" s="70"/>
      <c r="K151" s="69" t="s">
        <v>2619</v>
      </c>
      <c r="L151" s="73">
        <v>1</v>
      </c>
      <c r="M151" s="74">
        <v>3159.203369140625</v>
      </c>
      <c r="N151" s="74">
        <v>2021.8565673828125</v>
      </c>
      <c r="O151" s="75"/>
      <c r="P151" s="76"/>
      <c r="Q151" s="76"/>
      <c r="R151" s="86"/>
      <c r="S151" s="48">
        <v>1</v>
      </c>
      <c r="T151" s="48">
        <v>1</v>
      </c>
      <c r="U151" s="49">
        <v>0</v>
      </c>
      <c r="V151" s="49">
        <v>0</v>
      </c>
      <c r="W151" s="49">
        <v>0</v>
      </c>
      <c r="X151" s="49">
        <v>0.999997</v>
      </c>
      <c r="Y151" s="49">
        <v>0</v>
      </c>
      <c r="Z151" s="49" t="s">
        <v>2765</v>
      </c>
      <c r="AA151" s="71">
        <v>151</v>
      </c>
      <c r="AB151" s="71"/>
      <c r="AC151" s="72"/>
      <c r="AD151" s="78" t="s">
        <v>1421</v>
      </c>
      <c r="AE151" s="78">
        <v>448</v>
      </c>
      <c r="AF151" s="78">
        <v>128</v>
      </c>
      <c r="AG151" s="78">
        <v>2775</v>
      </c>
      <c r="AH151" s="78">
        <v>9128</v>
      </c>
      <c r="AI151" s="78"/>
      <c r="AJ151" s="78" t="s">
        <v>1624</v>
      </c>
      <c r="AK151" s="78" t="s">
        <v>1780</v>
      </c>
      <c r="AL151" s="78"/>
      <c r="AM151" s="78"/>
      <c r="AN151" s="80">
        <v>39931.053506944445</v>
      </c>
      <c r="AO151" s="83" t="s">
        <v>2092</v>
      </c>
      <c r="AP151" s="78" t="b">
        <v>0</v>
      </c>
      <c r="AQ151" s="78" t="b">
        <v>0</v>
      </c>
      <c r="AR151" s="78" t="b">
        <v>1</v>
      </c>
      <c r="AS151" s="78"/>
      <c r="AT151" s="78">
        <v>0</v>
      </c>
      <c r="AU151" s="83" t="s">
        <v>2147</v>
      </c>
      <c r="AV151" s="78" t="b">
        <v>0</v>
      </c>
      <c r="AW151" s="78" t="s">
        <v>2263</v>
      </c>
      <c r="AX151" s="83" t="s">
        <v>2412</v>
      </c>
      <c r="AY151" s="78" t="s">
        <v>66</v>
      </c>
      <c r="AZ151" s="78" t="str">
        <f>REPLACE(INDEX(GroupVertices[Group],MATCH(Vertices[[#This Row],[Vertex]],GroupVertices[Vertex],0)),1,1,"")</f>
        <v>5</v>
      </c>
      <c r="BA151" s="48"/>
      <c r="BB151" s="48"/>
      <c r="BC151" s="48"/>
      <c r="BD151" s="48"/>
      <c r="BE151" s="48" t="s">
        <v>634</v>
      </c>
      <c r="BF151" s="48" t="s">
        <v>634</v>
      </c>
      <c r="BG151" s="116" t="s">
        <v>3283</v>
      </c>
      <c r="BH151" s="116" t="s">
        <v>3283</v>
      </c>
      <c r="BI151" s="116" t="s">
        <v>3412</v>
      </c>
      <c r="BJ151" s="116" t="s">
        <v>3412</v>
      </c>
      <c r="BK151" s="116">
        <v>0</v>
      </c>
      <c r="BL151" s="120">
        <v>0</v>
      </c>
      <c r="BM151" s="116">
        <v>0</v>
      </c>
      <c r="BN151" s="120">
        <v>0</v>
      </c>
      <c r="BO151" s="116">
        <v>0</v>
      </c>
      <c r="BP151" s="120">
        <v>0</v>
      </c>
      <c r="BQ151" s="116">
        <v>20</v>
      </c>
      <c r="BR151" s="120">
        <v>100</v>
      </c>
      <c r="BS151" s="116">
        <v>20</v>
      </c>
      <c r="BT151" s="2"/>
      <c r="BU151" s="3"/>
      <c r="BV151" s="3"/>
      <c r="BW151" s="3"/>
      <c r="BX151" s="3"/>
    </row>
    <row r="152" spans="1:76" ht="15">
      <c r="A152" s="64" t="s">
        <v>300</v>
      </c>
      <c r="B152" s="65"/>
      <c r="C152" s="65" t="s">
        <v>64</v>
      </c>
      <c r="D152" s="66">
        <v>162.01004034801022</v>
      </c>
      <c r="E152" s="68"/>
      <c r="F152" s="100" t="s">
        <v>749</v>
      </c>
      <c r="G152" s="65"/>
      <c r="H152" s="69" t="s">
        <v>300</v>
      </c>
      <c r="I152" s="70"/>
      <c r="J152" s="70"/>
      <c r="K152" s="69" t="s">
        <v>2620</v>
      </c>
      <c r="L152" s="73">
        <v>138.2788370962912</v>
      </c>
      <c r="M152" s="74">
        <v>5668.28125</v>
      </c>
      <c r="N152" s="74">
        <v>9545.2080078125</v>
      </c>
      <c r="O152" s="75"/>
      <c r="P152" s="76"/>
      <c r="Q152" s="76"/>
      <c r="R152" s="86"/>
      <c r="S152" s="48">
        <v>0</v>
      </c>
      <c r="T152" s="48">
        <v>4</v>
      </c>
      <c r="U152" s="49">
        <v>134.866667</v>
      </c>
      <c r="V152" s="49">
        <v>0.0033</v>
      </c>
      <c r="W152" s="49">
        <v>0.007907</v>
      </c>
      <c r="X152" s="49">
        <v>0.996069</v>
      </c>
      <c r="Y152" s="49">
        <v>0.25</v>
      </c>
      <c r="Z152" s="49">
        <v>0</v>
      </c>
      <c r="AA152" s="71">
        <v>152</v>
      </c>
      <c r="AB152" s="71"/>
      <c r="AC152" s="72"/>
      <c r="AD152" s="78" t="s">
        <v>1422</v>
      </c>
      <c r="AE152" s="78">
        <v>155</v>
      </c>
      <c r="AF152" s="78">
        <v>34</v>
      </c>
      <c r="AG152" s="78">
        <v>8448</v>
      </c>
      <c r="AH152" s="78">
        <v>3686</v>
      </c>
      <c r="AI152" s="78"/>
      <c r="AJ152" s="78" t="s">
        <v>1625</v>
      </c>
      <c r="AK152" s="78" t="s">
        <v>1781</v>
      </c>
      <c r="AL152" s="78"/>
      <c r="AM152" s="78"/>
      <c r="AN152" s="80">
        <v>43120.163194444445</v>
      </c>
      <c r="AO152" s="83" t="s">
        <v>2093</v>
      </c>
      <c r="AP152" s="78" t="b">
        <v>0</v>
      </c>
      <c r="AQ152" s="78" t="b">
        <v>0</v>
      </c>
      <c r="AR152" s="78" t="b">
        <v>1</v>
      </c>
      <c r="AS152" s="78"/>
      <c r="AT152" s="78">
        <v>0</v>
      </c>
      <c r="AU152" s="83" t="s">
        <v>2149</v>
      </c>
      <c r="AV152" s="78" t="b">
        <v>0</v>
      </c>
      <c r="AW152" s="78" t="s">
        <v>2263</v>
      </c>
      <c r="AX152" s="83" t="s">
        <v>2413</v>
      </c>
      <c r="AY152" s="78" t="s">
        <v>66</v>
      </c>
      <c r="AZ152" s="78" t="str">
        <f>REPLACE(INDEX(GroupVertices[Group],MATCH(Vertices[[#This Row],[Vertex]],GroupVertices[Vertex],0)),1,1,"")</f>
        <v>6</v>
      </c>
      <c r="BA152" s="48"/>
      <c r="BB152" s="48"/>
      <c r="BC152" s="48"/>
      <c r="BD152" s="48"/>
      <c r="BE152" s="48" t="s">
        <v>635</v>
      </c>
      <c r="BF152" s="48" t="s">
        <v>635</v>
      </c>
      <c r="BG152" s="116" t="s">
        <v>3284</v>
      </c>
      <c r="BH152" s="116" t="s">
        <v>3319</v>
      </c>
      <c r="BI152" s="116" t="s">
        <v>3413</v>
      </c>
      <c r="BJ152" s="116" t="s">
        <v>3440</v>
      </c>
      <c r="BK152" s="116">
        <v>1</v>
      </c>
      <c r="BL152" s="120">
        <v>2.7777777777777777</v>
      </c>
      <c r="BM152" s="116">
        <v>0</v>
      </c>
      <c r="BN152" s="120">
        <v>0</v>
      </c>
      <c r="BO152" s="116">
        <v>0</v>
      </c>
      <c r="BP152" s="120">
        <v>0</v>
      </c>
      <c r="BQ152" s="116">
        <v>35</v>
      </c>
      <c r="BR152" s="120">
        <v>97.22222222222223</v>
      </c>
      <c r="BS152" s="116">
        <v>36</v>
      </c>
      <c r="BT152" s="2"/>
      <c r="BU152" s="3"/>
      <c r="BV152" s="3"/>
      <c r="BW152" s="3"/>
      <c r="BX152" s="3"/>
    </row>
    <row r="153" spans="1:76" ht="15">
      <c r="A153" s="64" t="s">
        <v>384</v>
      </c>
      <c r="B153" s="65"/>
      <c r="C153" s="65" t="s">
        <v>64</v>
      </c>
      <c r="D153" s="66">
        <v>1000</v>
      </c>
      <c r="E153" s="68"/>
      <c r="F153" s="100" t="s">
        <v>2228</v>
      </c>
      <c r="G153" s="65"/>
      <c r="H153" s="69" t="s">
        <v>384</v>
      </c>
      <c r="I153" s="70"/>
      <c r="J153" s="70"/>
      <c r="K153" s="69" t="s">
        <v>2621</v>
      </c>
      <c r="L153" s="73">
        <v>1</v>
      </c>
      <c r="M153" s="74">
        <v>5377.759765625</v>
      </c>
      <c r="N153" s="74">
        <v>9376.484375</v>
      </c>
      <c r="O153" s="75"/>
      <c r="P153" s="76"/>
      <c r="Q153" s="76"/>
      <c r="R153" s="86"/>
      <c r="S153" s="48">
        <v>2</v>
      </c>
      <c r="T153" s="48">
        <v>0</v>
      </c>
      <c r="U153" s="49">
        <v>0</v>
      </c>
      <c r="V153" s="49">
        <v>0.002597</v>
      </c>
      <c r="W153" s="49">
        <v>0.002879</v>
      </c>
      <c r="X153" s="49">
        <v>0.555265</v>
      </c>
      <c r="Y153" s="49">
        <v>0.5</v>
      </c>
      <c r="Z153" s="49">
        <v>0</v>
      </c>
      <c r="AA153" s="71">
        <v>153</v>
      </c>
      <c r="AB153" s="71"/>
      <c r="AC153" s="72"/>
      <c r="AD153" s="78" t="s">
        <v>1423</v>
      </c>
      <c r="AE153" s="78">
        <v>1761</v>
      </c>
      <c r="AF153" s="78">
        <v>2754288</v>
      </c>
      <c r="AG153" s="78">
        <v>5872</v>
      </c>
      <c r="AH153" s="78">
        <v>15845</v>
      </c>
      <c r="AI153" s="78"/>
      <c r="AJ153" s="78" t="s">
        <v>1626</v>
      </c>
      <c r="AK153" s="78" t="s">
        <v>1782</v>
      </c>
      <c r="AL153" s="83" t="s">
        <v>1919</v>
      </c>
      <c r="AM153" s="78"/>
      <c r="AN153" s="80">
        <v>43263.259988425925</v>
      </c>
      <c r="AO153" s="83" t="s">
        <v>2094</v>
      </c>
      <c r="AP153" s="78" t="b">
        <v>1</v>
      </c>
      <c r="AQ153" s="78" t="b">
        <v>0</v>
      </c>
      <c r="AR153" s="78" t="b">
        <v>0</v>
      </c>
      <c r="AS153" s="78"/>
      <c r="AT153" s="78">
        <v>5920</v>
      </c>
      <c r="AU153" s="78"/>
      <c r="AV153" s="78" t="b">
        <v>1</v>
      </c>
      <c r="AW153" s="78" t="s">
        <v>2263</v>
      </c>
      <c r="AX153" s="83" t="s">
        <v>2414</v>
      </c>
      <c r="AY153" s="78" t="s">
        <v>65</v>
      </c>
      <c r="AZ153" s="78" t="str">
        <f>REPLACE(INDEX(GroupVertices[Group],MATCH(Vertices[[#This Row],[Vertex]],GroupVertices[Vertex],0)),1,1,"")</f>
        <v>6</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385</v>
      </c>
      <c r="B154" s="65"/>
      <c r="C154" s="65" t="s">
        <v>64</v>
      </c>
      <c r="D154" s="66">
        <v>162.5044514242706</v>
      </c>
      <c r="E154" s="68"/>
      <c r="F154" s="100" t="s">
        <v>2229</v>
      </c>
      <c r="G154" s="65"/>
      <c r="H154" s="69" t="s">
        <v>385</v>
      </c>
      <c r="I154" s="70"/>
      <c r="J154" s="70"/>
      <c r="K154" s="69" t="s">
        <v>2622</v>
      </c>
      <c r="L154" s="73">
        <v>1</v>
      </c>
      <c r="M154" s="74">
        <v>6010.1416015625</v>
      </c>
      <c r="N154" s="74">
        <v>9646.09375</v>
      </c>
      <c r="O154" s="75"/>
      <c r="P154" s="76"/>
      <c r="Q154" s="76"/>
      <c r="R154" s="86"/>
      <c r="S154" s="48">
        <v>2</v>
      </c>
      <c r="T154" s="48">
        <v>0</v>
      </c>
      <c r="U154" s="49">
        <v>0</v>
      </c>
      <c r="V154" s="49">
        <v>0.002597</v>
      </c>
      <c r="W154" s="49">
        <v>0.002879</v>
      </c>
      <c r="X154" s="49">
        <v>0.555265</v>
      </c>
      <c r="Y154" s="49">
        <v>0.5</v>
      </c>
      <c r="Z154" s="49">
        <v>0</v>
      </c>
      <c r="AA154" s="71">
        <v>154</v>
      </c>
      <c r="AB154" s="71"/>
      <c r="AC154" s="72"/>
      <c r="AD154" s="78" t="s">
        <v>1424</v>
      </c>
      <c r="AE154" s="78">
        <v>3033</v>
      </c>
      <c r="AF154" s="78">
        <v>1659</v>
      </c>
      <c r="AG154" s="78">
        <v>1342</v>
      </c>
      <c r="AH154" s="78">
        <v>2623</v>
      </c>
      <c r="AI154" s="78"/>
      <c r="AJ154" s="78" t="s">
        <v>1627</v>
      </c>
      <c r="AK154" s="78" t="s">
        <v>1783</v>
      </c>
      <c r="AL154" s="83" t="s">
        <v>1920</v>
      </c>
      <c r="AM154" s="78"/>
      <c r="AN154" s="80">
        <v>42516.01856481482</v>
      </c>
      <c r="AO154" s="83" t="s">
        <v>2095</v>
      </c>
      <c r="AP154" s="78" t="b">
        <v>0</v>
      </c>
      <c r="AQ154" s="78" t="b">
        <v>0</v>
      </c>
      <c r="AR154" s="78" t="b">
        <v>0</v>
      </c>
      <c r="AS154" s="78"/>
      <c r="AT154" s="78">
        <v>122</v>
      </c>
      <c r="AU154" s="83" t="s">
        <v>2149</v>
      </c>
      <c r="AV154" s="78" t="b">
        <v>0</v>
      </c>
      <c r="AW154" s="78" t="s">
        <v>2263</v>
      </c>
      <c r="AX154" s="83" t="s">
        <v>2415</v>
      </c>
      <c r="AY154" s="78" t="s">
        <v>65</v>
      </c>
      <c r="AZ154" s="78" t="str">
        <f>REPLACE(INDEX(GroupVertices[Group],MATCH(Vertices[[#This Row],[Vertex]],GroupVertices[Vertex],0)),1,1,"")</f>
        <v>6</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386</v>
      </c>
      <c r="B155" s="65"/>
      <c r="C155" s="65" t="s">
        <v>64</v>
      </c>
      <c r="D155" s="66">
        <v>162.81691922446717</v>
      </c>
      <c r="E155" s="68"/>
      <c r="F155" s="100" t="s">
        <v>2230</v>
      </c>
      <c r="G155" s="65"/>
      <c r="H155" s="69" t="s">
        <v>386</v>
      </c>
      <c r="I155" s="70"/>
      <c r="J155" s="70"/>
      <c r="K155" s="69" t="s">
        <v>2623</v>
      </c>
      <c r="L155" s="73">
        <v>1</v>
      </c>
      <c r="M155" s="74">
        <v>6867.4091796875</v>
      </c>
      <c r="N155" s="74">
        <v>8813.41015625</v>
      </c>
      <c r="O155" s="75"/>
      <c r="P155" s="76"/>
      <c r="Q155" s="76"/>
      <c r="R155" s="86"/>
      <c r="S155" s="48">
        <v>1</v>
      </c>
      <c r="T155" s="48">
        <v>0</v>
      </c>
      <c r="U155" s="49">
        <v>0</v>
      </c>
      <c r="V155" s="49">
        <v>0.002591</v>
      </c>
      <c r="W155" s="49">
        <v>0.002139</v>
      </c>
      <c r="X155" s="49">
        <v>0.343601</v>
      </c>
      <c r="Y155" s="49">
        <v>0</v>
      </c>
      <c r="Z155" s="49">
        <v>0</v>
      </c>
      <c r="AA155" s="71">
        <v>155</v>
      </c>
      <c r="AB155" s="71"/>
      <c r="AC155" s="72"/>
      <c r="AD155" s="78" t="s">
        <v>1425</v>
      </c>
      <c r="AE155" s="78">
        <v>42</v>
      </c>
      <c r="AF155" s="78">
        <v>2686</v>
      </c>
      <c r="AG155" s="78">
        <v>273</v>
      </c>
      <c r="AH155" s="78">
        <v>78</v>
      </c>
      <c r="AI155" s="78"/>
      <c r="AJ155" s="78" t="s">
        <v>1628</v>
      </c>
      <c r="AK155" s="78" t="s">
        <v>1784</v>
      </c>
      <c r="AL155" s="83" t="s">
        <v>1921</v>
      </c>
      <c r="AM155" s="78"/>
      <c r="AN155" s="80">
        <v>41472.68415509259</v>
      </c>
      <c r="AO155" s="83" t="s">
        <v>2096</v>
      </c>
      <c r="AP155" s="78" t="b">
        <v>0</v>
      </c>
      <c r="AQ155" s="78" t="b">
        <v>0</v>
      </c>
      <c r="AR155" s="78" t="b">
        <v>0</v>
      </c>
      <c r="AS155" s="78"/>
      <c r="AT155" s="78">
        <v>88</v>
      </c>
      <c r="AU155" s="83" t="s">
        <v>2149</v>
      </c>
      <c r="AV155" s="78" t="b">
        <v>0</v>
      </c>
      <c r="AW155" s="78" t="s">
        <v>2263</v>
      </c>
      <c r="AX155" s="83" t="s">
        <v>2416</v>
      </c>
      <c r="AY155" s="78" t="s">
        <v>65</v>
      </c>
      <c r="AZ155" s="78" t="str">
        <f>REPLACE(INDEX(GroupVertices[Group],MATCH(Vertices[[#This Row],[Vertex]],GroupVertices[Vertex],0)),1,1,"")</f>
        <v>6</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387</v>
      </c>
      <c r="B156" s="65"/>
      <c r="C156" s="65" t="s">
        <v>64</v>
      </c>
      <c r="D156" s="66">
        <v>218.42462604659573</v>
      </c>
      <c r="E156" s="68"/>
      <c r="F156" s="100" t="s">
        <v>2231</v>
      </c>
      <c r="G156" s="65"/>
      <c r="H156" s="69" t="s">
        <v>387</v>
      </c>
      <c r="I156" s="70"/>
      <c r="J156" s="70"/>
      <c r="K156" s="69" t="s">
        <v>2624</v>
      </c>
      <c r="L156" s="73">
        <v>1</v>
      </c>
      <c r="M156" s="74">
        <v>6513.5712890625</v>
      </c>
      <c r="N156" s="74">
        <v>9521.466796875</v>
      </c>
      <c r="O156" s="75"/>
      <c r="P156" s="76"/>
      <c r="Q156" s="76"/>
      <c r="R156" s="86"/>
      <c r="S156" s="48">
        <v>1</v>
      </c>
      <c r="T156" s="48">
        <v>0</v>
      </c>
      <c r="U156" s="49">
        <v>0</v>
      </c>
      <c r="V156" s="49">
        <v>0.002591</v>
      </c>
      <c r="W156" s="49">
        <v>0.002139</v>
      </c>
      <c r="X156" s="49">
        <v>0.343601</v>
      </c>
      <c r="Y156" s="49">
        <v>0</v>
      </c>
      <c r="Z156" s="49">
        <v>0</v>
      </c>
      <c r="AA156" s="71">
        <v>156</v>
      </c>
      <c r="AB156" s="71"/>
      <c r="AC156" s="72"/>
      <c r="AD156" s="78" t="s">
        <v>1426</v>
      </c>
      <c r="AE156" s="78">
        <v>1272</v>
      </c>
      <c r="AF156" s="78">
        <v>185454</v>
      </c>
      <c r="AG156" s="78">
        <v>600103</v>
      </c>
      <c r="AH156" s="78">
        <v>2063</v>
      </c>
      <c r="AI156" s="78"/>
      <c r="AJ156" s="78" t="s">
        <v>1629</v>
      </c>
      <c r="AK156" s="78" t="s">
        <v>1785</v>
      </c>
      <c r="AL156" s="83" t="s">
        <v>1922</v>
      </c>
      <c r="AM156" s="78"/>
      <c r="AN156" s="80">
        <v>42958.04975694444</v>
      </c>
      <c r="AO156" s="83" t="s">
        <v>2097</v>
      </c>
      <c r="AP156" s="78" t="b">
        <v>1</v>
      </c>
      <c r="AQ156" s="78" t="b">
        <v>0</v>
      </c>
      <c r="AR156" s="78" t="b">
        <v>0</v>
      </c>
      <c r="AS156" s="78"/>
      <c r="AT156" s="78">
        <v>753</v>
      </c>
      <c r="AU156" s="78"/>
      <c r="AV156" s="78" t="b">
        <v>0</v>
      </c>
      <c r="AW156" s="78" t="s">
        <v>2263</v>
      </c>
      <c r="AX156" s="83" t="s">
        <v>2417</v>
      </c>
      <c r="AY156" s="78" t="s">
        <v>65</v>
      </c>
      <c r="AZ156" s="78" t="str">
        <f>REPLACE(INDEX(GroupVertices[Group],MATCH(Vertices[[#This Row],[Vertex]],GroupVertices[Vertex],0)),1,1,"")</f>
        <v>6</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302</v>
      </c>
      <c r="B157" s="65"/>
      <c r="C157" s="65" t="s">
        <v>64</v>
      </c>
      <c r="D157" s="66">
        <v>162.713473214665</v>
      </c>
      <c r="E157" s="68"/>
      <c r="F157" s="100" t="s">
        <v>751</v>
      </c>
      <c r="G157" s="65"/>
      <c r="H157" s="69" t="s">
        <v>302</v>
      </c>
      <c r="I157" s="70"/>
      <c r="J157" s="70"/>
      <c r="K157" s="69" t="s">
        <v>2625</v>
      </c>
      <c r="L157" s="73">
        <v>1</v>
      </c>
      <c r="M157" s="74">
        <v>8748.3134765625</v>
      </c>
      <c r="N157" s="74">
        <v>561.7085571289062</v>
      </c>
      <c r="O157" s="75"/>
      <c r="P157" s="76"/>
      <c r="Q157" s="76"/>
      <c r="R157" s="86"/>
      <c r="S157" s="48">
        <v>0</v>
      </c>
      <c r="T157" s="48">
        <v>1</v>
      </c>
      <c r="U157" s="49">
        <v>0</v>
      </c>
      <c r="V157" s="49">
        <v>1</v>
      </c>
      <c r="W157" s="49">
        <v>0</v>
      </c>
      <c r="X157" s="49">
        <v>0.999997</v>
      </c>
      <c r="Y157" s="49">
        <v>0</v>
      </c>
      <c r="Z157" s="49">
        <v>0</v>
      </c>
      <c r="AA157" s="71">
        <v>157</v>
      </c>
      <c r="AB157" s="71"/>
      <c r="AC157" s="72"/>
      <c r="AD157" s="78" t="s">
        <v>1427</v>
      </c>
      <c r="AE157" s="78">
        <v>1461</v>
      </c>
      <c r="AF157" s="78">
        <v>2346</v>
      </c>
      <c r="AG157" s="78">
        <v>7988</v>
      </c>
      <c r="AH157" s="78">
        <v>3717</v>
      </c>
      <c r="AI157" s="78"/>
      <c r="AJ157" s="78" t="s">
        <v>1630</v>
      </c>
      <c r="AK157" s="78" t="s">
        <v>1786</v>
      </c>
      <c r="AL157" s="83" t="s">
        <v>1923</v>
      </c>
      <c r="AM157" s="78"/>
      <c r="AN157" s="80">
        <v>41618.93640046296</v>
      </c>
      <c r="AO157" s="83" t="s">
        <v>2098</v>
      </c>
      <c r="AP157" s="78" t="b">
        <v>0</v>
      </c>
      <c r="AQ157" s="78" t="b">
        <v>0</v>
      </c>
      <c r="AR157" s="78" t="b">
        <v>1</v>
      </c>
      <c r="AS157" s="78"/>
      <c r="AT157" s="78">
        <v>72</v>
      </c>
      <c r="AU157" s="83" t="s">
        <v>2149</v>
      </c>
      <c r="AV157" s="78" t="b">
        <v>0</v>
      </c>
      <c r="AW157" s="78" t="s">
        <v>2263</v>
      </c>
      <c r="AX157" s="83" t="s">
        <v>2418</v>
      </c>
      <c r="AY157" s="78" t="s">
        <v>66</v>
      </c>
      <c r="AZ157" s="78" t="str">
        <f>REPLACE(INDEX(GroupVertices[Group],MATCH(Vertices[[#This Row],[Vertex]],GroupVertices[Vertex],0)),1,1,"")</f>
        <v>25</v>
      </c>
      <c r="BA157" s="48"/>
      <c r="BB157" s="48"/>
      <c r="BC157" s="48"/>
      <c r="BD157" s="48"/>
      <c r="BE157" s="48"/>
      <c r="BF157" s="48"/>
      <c r="BG157" s="116" t="s">
        <v>3285</v>
      </c>
      <c r="BH157" s="116" t="s">
        <v>3285</v>
      </c>
      <c r="BI157" s="116" t="s">
        <v>3414</v>
      </c>
      <c r="BJ157" s="116" t="s">
        <v>3414</v>
      </c>
      <c r="BK157" s="116">
        <v>0</v>
      </c>
      <c r="BL157" s="120">
        <v>0</v>
      </c>
      <c r="BM157" s="116">
        <v>1</v>
      </c>
      <c r="BN157" s="120">
        <v>2.5641025641025643</v>
      </c>
      <c r="BO157" s="116">
        <v>0</v>
      </c>
      <c r="BP157" s="120">
        <v>0</v>
      </c>
      <c r="BQ157" s="116">
        <v>38</v>
      </c>
      <c r="BR157" s="120">
        <v>97.43589743589743</v>
      </c>
      <c r="BS157" s="116">
        <v>39</v>
      </c>
      <c r="BT157" s="2"/>
      <c r="BU157" s="3"/>
      <c r="BV157" s="3"/>
      <c r="BW157" s="3"/>
      <c r="BX157" s="3"/>
    </row>
    <row r="158" spans="1:76" ht="15">
      <c r="A158" s="64" t="s">
        <v>388</v>
      </c>
      <c r="B158" s="65"/>
      <c r="C158" s="65" t="s">
        <v>64</v>
      </c>
      <c r="D158" s="66">
        <v>162.24218536412508</v>
      </c>
      <c r="E158" s="68"/>
      <c r="F158" s="100" t="s">
        <v>2232</v>
      </c>
      <c r="G158" s="65"/>
      <c r="H158" s="69" t="s">
        <v>388</v>
      </c>
      <c r="I158" s="70"/>
      <c r="J158" s="70"/>
      <c r="K158" s="69" t="s">
        <v>2626</v>
      </c>
      <c r="L158" s="73">
        <v>1</v>
      </c>
      <c r="M158" s="74">
        <v>8748.3134765625</v>
      </c>
      <c r="N158" s="74">
        <v>979.3138427734375</v>
      </c>
      <c r="O158" s="75"/>
      <c r="P158" s="76"/>
      <c r="Q158" s="76"/>
      <c r="R158" s="86"/>
      <c r="S158" s="48">
        <v>1</v>
      </c>
      <c r="T158" s="48">
        <v>0</v>
      </c>
      <c r="U158" s="49">
        <v>0</v>
      </c>
      <c r="V158" s="49">
        <v>1</v>
      </c>
      <c r="W158" s="49">
        <v>0</v>
      </c>
      <c r="X158" s="49">
        <v>0.999997</v>
      </c>
      <c r="Y158" s="49">
        <v>0</v>
      </c>
      <c r="Z158" s="49">
        <v>0</v>
      </c>
      <c r="AA158" s="71">
        <v>158</v>
      </c>
      <c r="AB158" s="71"/>
      <c r="AC158" s="72"/>
      <c r="AD158" s="78" t="s">
        <v>1428</v>
      </c>
      <c r="AE158" s="78">
        <v>4853</v>
      </c>
      <c r="AF158" s="78">
        <v>797</v>
      </c>
      <c r="AG158" s="78">
        <v>27332</v>
      </c>
      <c r="AH158" s="78">
        <v>28742</v>
      </c>
      <c r="AI158" s="78"/>
      <c r="AJ158" s="78" t="s">
        <v>1631</v>
      </c>
      <c r="AK158" s="78" t="s">
        <v>1787</v>
      </c>
      <c r="AL158" s="78"/>
      <c r="AM158" s="78"/>
      <c r="AN158" s="80">
        <v>40246.931493055556</v>
      </c>
      <c r="AO158" s="83" t="s">
        <v>2099</v>
      </c>
      <c r="AP158" s="78" t="b">
        <v>0</v>
      </c>
      <c r="AQ158" s="78" t="b">
        <v>0</v>
      </c>
      <c r="AR158" s="78" t="b">
        <v>1</v>
      </c>
      <c r="AS158" s="78"/>
      <c r="AT158" s="78">
        <v>8</v>
      </c>
      <c r="AU158" s="83" t="s">
        <v>2148</v>
      </c>
      <c r="AV158" s="78" t="b">
        <v>0</v>
      </c>
      <c r="AW158" s="78" t="s">
        <v>2263</v>
      </c>
      <c r="AX158" s="83" t="s">
        <v>2419</v>
      </c>
      <c r="AY158" s="78" t="s">
        <v>65</v>
      </c>
      <c r="AZ158" s="78" t="str">
        <f>REPLACE(INDEX(GroupVertices[Group],MATCH(Vertices[[#This Row],[Vertex]],GroupVertices[Vertex],0)),1,1,"")</f>
        <v>25</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303</v>
      </c>
      <c r="B159" s="65"/>
      <c r="C159" s="65" t="s">
        <v>64</v>
      </c>
      <c r="D159" s="66">
        <v>162.72716459831528</v>
      </c>
      <c r="E159" s="68"/>
      <c r="F159" s="100" t="s">
        <v>752</v>
      </c>
      <c r="G159" s="65"/>
      <c r="H159" s="69" t="s">
        <v>303</v>
      </c>
      <c r="I159" s="70"/>
      <c r="J159" s="70"/>
      <c r="K159" s="69" t="s">
        <v>2627</v>
      </c>
      <c r="L159" s="73">
        <v>1</v>
      </c>
      <c r="M159" s="74">
        <v>5775.900390625</v>
      </c>
      <c r="N159" s="74">
        <v>352.9058837890625</v>
      </c>
      <c r="O159" s="75"/>
      <c r="P159" s="76"/>
      <c r="Q159" s="76"/>
      <c r="R159" s="86"/>
      <c r="S159" s="48">
        <v>1</v>
      </c>
      <c r="T159" s="48">
        <v>2</v>
      </c>
      <c r="U159" s="49">
        <v>0</v>
      </c>
      <c r="V159" s="49">
        <v>0.002381</v>
      </c>
      <c r="W159" s="49">
        <v>0.00068</v>
      </c>
      <c r="X159" s="49">
        <v>0.616132</v>
      </c>
      <c r="Y159" s="49">
        <v>0.5</v>
      </c>
      <c r="Z159" s="49">
        <v>0.5</v>
      </c>
      <c r="AA159" s="71">
        <v>159</v>
      </c>
      <c r="AB159" s="71"/>
      <c r="AC159" s="72"/>
      <c r="AD159" s="78" t="s">
        <v>1429</v>
      </c>
      <c r="AE159" s="78">
        <v>959</v>
      </c>
      <c r="AF159" s="78">
        <v>2391</v>
      </c>
      <c r="AG159" s="78">
        <v>26051</v>
      </c>
      <c r="AH159" s="78">
        <v>19222</v>
      </c>
      <c r="AI159" s="78"/>
      <c r="AJ159" s="78" t="s">
        <v>1632</v>
      </c>
      <c r="AK159" s="78" t="s">
        <v>1754</v>
      </c>
      <c r="AL159" s="83" t="s">
        <v>1924</v>
      </c>
      <c r="AM159" s="78"/>
      <c r="AN159" s="80">
        <v>41365.25130787037</v>
      </c>
      <c r="AO159" s="83" t="s">
        <v>2100</v>
      </c>
      <c r="AP159" s="78" t="b">
        <v>0</v>
      </c>
      <c r="AQ159" s="78" t="b">
        <v>0</v>
      </c>
      <c r="AR159" s="78" t="b">
        <v>0</v>
      </c>
      <c r="AS159" s="78"/>
      <c r="AT159" s="78">
        <v>227</v>
      </c>
      <c r="AU159" s="83" t="s">
        <v>2146</v>
      </c>
      <c r="AV159" s="78" t="b">
        <v>0</v>
      </c>
      <c r="AW159" s="78" t="s">
        <v>2263</v>
      </c>
      <c r="AX159" s="83" t="s">
        <v>2420</v>
      </c>
      <c r="AY159" s="78" t="s">
        <v>66</v>
      </c>
      <c r="AZ159" s="78" t="str">
        <f>REPLACE(INDEX(GroupVertices[Group],MATCH(Vertices[[#This Row],[Vertex]],GroupVertices[Vertex],0)),1,1,"")</f>
        <v>12</v>
      </c>
      <c r="BA159" s="48"/>
      <c r="BB159" s="48"/>
      <c r="BC159" s="48"/>
      <c r="BD159" s="48"/>
      <c r="BE159" s="48"/>
      <c r="BF159" s="48"/>
      <c r="BG159" s="116" t="s">
        <v>3286</v>
      </c>
      <c r="BH159" s="116" t="s">
        <v>3286</v>
      </c>
      <c r="BI159" s="116" t="s">
        <v>3415</v>
      </c>
      <c r="BJ159" s="116" t="s">
        <v>3415</v>
      </c>
      <c r="BK159" s="116">
        <v>0</v>
      </c>
      <c r="BL159" s="120">
        <v>0</v>
      </c>
      <c r="BM159" s="116">
        <v>1</v>
      </c>
      <c r="BN159" s="120">
        <v>4.3478260869565215</v>
      </c>
      <c r="BO159" s="116">
        <v>0</v>
      </c>
      <c r="BP159" s="120">
        <v>0</v>
      </c>
      <c r="BQ159" s="116">
        <v>22</v>
      </c>
      <c r="BR159" s="120">
        <v>95.65217391304348</v>
      </c>
      <c r="BS159" s="116">
        <v>23</v>
      </c>
      <c r="BT159" s="2"/>
      <c r="BU159" s="3"/>
      <c r="BV159" s="3"/>
      <c r="BW159" s="3"/>
      <c r="BX159" s="3"/>
    </row>
    <row r="160" spans="1:76" ht="15">
      <c r="A160" s="64" t="s">
        <v>389</v>
      </c>
      <c r="B160" s="65"/>
      <c r="C160" s="65" t="s">
        <v>64</v>
      </c>
      <c r="D160" s="66">
        <v>164.0357566223128</v>
      </c>
      <c r="E160" s="68"/>
      <c r="F160" s="100" t="s">
        <v>2233</v>
      </c>
      <c r="G160" s="65"/>
      <c r="H160" s="69" t="s">
        <v>389</v>
      </c>
      <c r="I160" s="70"/>
      <c r="J160" s="70"/>
      <c r="K160" s="69" t="s">
        <v>2628</v>
      </c>
      <c r="L160" s="73">
        <v>2.0178855913766385</v>
      </c>
      <c r="M160" s="74">
        <v>5772.8251953125</v>
      </c>
      <c r="N160" s="74">
        <v>1375.79443359375</v>
      </c>
      <c r="O160" s="75"/>
      <c r="P160" s="76"/>
      <c r="Q160" s="76"/>
      <c r="R160" s="86"/>
      <c r="S160" s="48">
        <v>3</v>
      </c>
      <c r="T160" s="48">
        <v>0</v>
      </c>
      <c r="U160" s="49">
        <v>1</v>
      </c>
      <c r="V160" s="49">
        <v>0.002387</v>
      </c>
      <c r="W160" s="49">
        <v>0.001195</v>
      </c>
      <c r="X160" s="49">
        <v>0.858008</v>
      </c>
      <c r="Y160" s="49">
        <v>0.6666666666666666</v>
      </c>
      <c r="Z160" s="49">
        <v>0</v>
      </c>
      <c r="AA160" s="71">
        <v>160</v>
      </c>
      <c r="AB160" s="71"/>
      <c r="AC160" s="72"/>
      <c r="AD160" s="78" t="s">
        <v>1430</v>
      </c>
      <c r="AE160" s="78">
        <v>6072</v>
      </c>
      <c r="AF160" s="78">
        <v>6692</v>
      </c>
      <c r="AG160" s="78">
        <v>13169</v>
      </c>
      <c r="AH160" s="78">
        <v>11159</v>
      </c>
      <c r="AI160" s="78"/>
      <c r="AJ160" s="78" t="s">
        <v>1633</v>
      </c>
      <c r="AK160" s="78" t="s">
        <v>1788</v>
      </c>
      <c r="AL160" s="83" t="s">
        <v>1925</v>
      </c>
      <c r="AM160" s="78"/>
      <c r="AN160" s="80">
        <v>40499.87001157407</v>
      </c>
      <c r="AO160" s="83" t="s">
        <v>2101</v>
      </c>
      <c r="AP160" s="78" t="b">
        <v>0</v>
      </c>
      <c r="AQ160" s="78" t="b">
        <v>0</v>
      </c>
      <c r="AR160" s="78" t="b">
        <v>1</v>
      </c>
      <c r="AS160" s="78"/>
      <c r="AT160" s="78">
        <v>135</v>
      </c>
      <c r="AU160" s="83" t="s">
        <v>2149</v>
      </c>
      <c r="AV160" s="78" t="b">
        <v>0</v>
      </c>
      <c r="AW160" s="78" t="s">
        <v>2263</v>
      </c>
      <c r="AX160" s="83" t="s">
        <v>2421</v>
      </c>
      <c r="AY160" s="78" t="s">
        <v>65</v>
      </c>
      <c r="AZ160" s="78" t="str">
        <f>REPLACE(INDEX(GroupVertices[Group],MATCH(Vertices[[#This Row],[Vertex]],GroupVertices[Vertex],0)),1,1,"")</f>
        <v>12</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304</v>
      </c>
      <c r="B161" s="65"/>
      <c r="C161" s="65" t="s">
        <v>64</v>
      </c>
      <c r="D161" s="66">
        <v>162.03468483858072</v>
      </c>
      <c r="E161" s="68"/>
      <c r="F161" s="100" t="s">
        <v>753</v>
      </c>
      <c r="G161" s="65"/>
      <c r="H161" s="69" t="s">
        <v>304</v>
      </c>
      <c r="I161" s="70"/>
      <c r="J161" s="70"/>
      <c r="K161" s="69" t="s">
        <v>2629</v>
      </c>
      <c r="L161" s="73">
        <v>469.2273720332537</v>
      </c>
      <c r="M161" s="74">
        <v>5282.54150390625</v>
      </c>
      <c r="N161" s="74">
        <v>884.209716796875</v>
      </c>
      <c r="O161" s="75"/>
      <c r="P161" s="76"/>
      <c r="Q161" s="76"/>
      <c r="R161" s="86"/>
      <c r="S161" s="48">
        <v>2</v>
      </c>
      <c r="T161" s="48">
        <v>5</v>
      </c>
      <c r="U161" s="49">
        <v>460</v>
      </c>
      <c r="V161" s="49">
        <v>0.003289</v>
      </c>
      <c r="W161" s="49">
        <v>0.006074</v>
      </c>
      <c r="X161" s="49">
        <v>1.311939</v>
      </c>
      <c r="Y161" s="49">
        <v>0.2</v>
      </c>
      <c r="Z161" s="49">
        <v>0.4</v>
      </c>
      <c r="AA161" s="71">
        <v>161</v>
      </c>
      <c r="AB161" s="71"/>
      <c r="AC161" s="72"/>
      <c r="AD161" s="78" t="s">
        <v>1431</v>
      </c>
      <c r="AE161" s="78">
        <v>372</v>
      </c>
      <c r="AF161" s="78">
        <v>115</v>
      </c>
      <c r="AG161" s="78">
        <v>3088</v>
      </c>
      <c r="AH161" s="78">
        <v>1601</v>
      </c>
      <c r="AI161" s="78"/>
      <c r="AJ161" s="78" t="s">
        <v>1634</v>
      </c>
      <c r="AK161" s="78"/>
      <c r="AL161" s="78"/>
      <c r="AM161" s="78"/>
      <c r="AN161" s="80">
        <v>42998.707824074074</v>
      </c>
      <c r="AO161" s="83" t="s">
        <v>2102</v>
      </c>
      <c r="AP161" s="78" t="b">
        <v>0</v>
      </c>
      <c r="AQ161" s="78" t="b">
        <v>0</v>
      </c>
      <c r="AR161" s="78" t="b">
        <v>0</v>
      </c>
      <c r="AS161" s="78"/>
      <c r="AT161" s="78">
        <v>4</v>
      </c>
      <c r="AU161" s="83" t="s">
        <v>2149</v>
      </c>
      <c r="AV161" s="78" t="b">
        <v>0</v>
      </c>
      <c r="AW161" s="78" t="s">
        <v>2263</v>
      </c>
      <c r="AX161" s="83" t="s">
        <v>2422</v>
      </c>
      <c r="AY161" s="78" t="s">
        <v>66</v>
      </c>
      <c r="AZ161" s="78" t="str">
        <f>REPLACE(INDEX(GroupVertices[Group],MATCH(Vertices[[#This Row],[Vertex]],GroupVertices[Vertex],0)),1,1,"")</f>
        <v>12</v>
      </c>
      <c r="BA161" s="48"/>
      <c r="BB161" s="48"/>
      <c r="BC161" s="48"/>
      <c r="BD161" s="48"/>
      <c r="BE161" s="48"/>
      <c r="BF161" s="48"/>
      <c r="BG161" s="116" t="s">
        <v>3287</v>
      </c>
      <c r="BH161" s="116" t="s">
        <v>3320</v>
      </c>
      <c r="BI161" s="116" t="s">
        <v>3416</v>
      </c>
      <c r="BJ161" s="116" t="s">
        <v>3441</v>
      </c>
      <c r="BK161" s="116">
        <v>0</v>
      </c>
      <c r="BL161" s="120">
        <v>0</v>
      </c>
      <c r="BM161" s="116">
        <v>1</v>
      </c>
      <c r="BN161" s="120">
        <v>1.1235955056179776</v>
      </c>
      <c r="BO161" s="116">
        <v>0</v>
      </c>
      <c r="BP161" s="120">
        <v>0</v>
      </c>
      <c r="BQ161" s="116">
        <v>88</v>
      </c>
      <c r="BR161" s="120">
        <v>98.87640449438203</v>
      </c>
      <c r="BS161" s="116">
        <v>89</v>
      </c>
      <c r="BT161" s="2"/>
      <c r="BU161" s="3"/>
      <c r="BV161" s="3"/>
      <c r="BW161" s="3"/>
      <c r="BX161" s="3"/>
    </row>
    <row r="162" spans="1:76" ht="15">
      <c r="A162" s="64" t="s">
        <v>390</v>
      </c>
      <c r="B162" s="65"/>
      <c r="C162" s="65" t="s">
        <v>64</v>
      </c>
      <c r="D162" s="66">
        <v>162.97878180451056</v>
      </c>
      <c r="E162" s="68"/>
      <c r="F162" s="100" t="s">
        <v>2234</v>
      </c>
      <c r="G162" s="65"/>
      <c r="H162" s="69" t="s">
        <v>390</v>
      </c>
      <c r="I162" s="70"/>
      <c r="J162" s="70"/>
      <c r="K162" s="69" t="s">
        <v>2630</v>
      </c>
      <c r="L162" s="73">
        <v>1</v>
      </c>
      <c r="M162" s="74">
        <v>4742.86572265625</v>
      </c>
      <c r="N162" s="74">
        <v>1257.2415771484375</v>
      </c>
      <c r="O162" s="75"/>
      <c r="P162" s="76"/>
      <c r="Q162" s="76"/>
      <c r="R162" s="86"/>
      <c r="S162" s="48">
        <v>2</v>
      </c>
      <c r="T162" s="48">
        <v>0</v>
      </c>
      <c r="U162" s="49">
        <v>0</v>
      </c>
      <c r="V162" s="49">
        <v>0.002381</v>
      </c>
      <c r="W162" s="49">
        <v>0.001132</v>
      </c>
      <c r="X162" s="49">
        <v>0.596152</v>
      </c>
      <c r="Y162" s="49">
        <v>1</v>
      </c>
      <c r="Z162" s="49">
        <v>0</v>
      </c>
      <c r="AA162" s="71">
        <v>162</v>
      </c>
      <c r="AB162" s="71"/>
      <c r="AC162" s="72"/>
      <c r="AD162" s="78" t="s">
        <v>1432</v>
      </c>
      <c r="AE162" s="78">
        <v>702</v>
      </c>
      <c r="AF162" s="78">
        <v>3218</v>
      </c>
      <c r="AG162" s="78">
        <v>50307</v>
      </c>
      <c r="AH162" s="78">
        <v>71056</v>
      </c>
      <c r="AI162" s="78"/>
      <c r="AJ162" s="78" t="s">
        <v>1635</v>
      </c>
      <c r="AK162" s="78" t="s">
        <v>1789</v>
      </c>
      <c r="AL162" s="83" t="s">
        <v>1926</v>
      </c>
      <c r="AM162" s="78"/>
      <c r="AN162" s="80">
        <v>39650.66334490741</v>
      </c>
      <c r="AO162" s="83" t="s">
        <v>2103</v>
      </c>
      <c r="AP162" s="78" t="b">
        <v>0</v>
      </c>
      <c r="AQ162" s="78" t="b">
        <v>0</v>
      </c>
      <c r="AR162" s="78" t="b">
        <v>0</v>
      </c>
      <c r="AS162" s="78"/>
      <c r="AT162" s="78">
        <v>300</v>
      </c>
      <c r="AU162" s="83" t="s">
        <v>2149</v>
      </c>
      <c r="AV162" s="78" t="b">
        <v>0</v>
      </c>
      <c r="AW162" s="78" t="s">
        <v>2263</v>
      </c>
      <c r="AX162" s="83" t="s">
        <v>2423</v>
      </c>
      <c r="AY162" s="78" t="s">
        <v>65</v>
      </c>
      <c r="AZ162" s="78" t="str">
        <f>REPLACE(INDEX(GroupVertices[Group],MATCH(Vertices[[#This Row],[Vertex]],GroupVertices[Vertex],0)),1,1,"")</f>
        <v>12</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305</v>
      </c>
      <c r="B163" s="65"/>
      <c r="C163" s="65" t="s">
        <v>64</v>
      </c>
      <c r="D163" s="66">
        <v>167.26601040487066</v>
      </c>
      <c r="E163" s="68"/>
      <c r="F163" s="100" t="s">
        <v>754</v>
      </c>
      <c r="G163" s="65"/>
      <c r="H163" s="69" t="s">
        <v>305</v>
      </c>
      <c r="I163" s="70"/>
      <c r="J163" s="70"/>
      <c r="K163" s="69" t="s">
        <v>2631</v>
      </c>
      <c r="L163" s="73">
        <v>234.09580042525022</v>
      </c>
      <c r="M163" s="74">
        <v>5221.2666015625</v>
      </c>
      <c r="N163" s="74">
        <v>1858.6376953125</v>
      </c>
      <c r="O163" s="75"/>
      <c r="P163" s="76"/>
      <c r="Q163" s="76"/>
      <c r="R163" s="86"/>
      <c r="S163" s="48">
        <v>1</v>
      </c>
      <c r="T163" s="48">
        <v>4</v>
      </c>
      <c r="U163" s="49">
        <v>229</v>
      </c>
      <c r="V163" s="49">
        <v>0.003279</v>
      </c>
      <c r="W163" s="49">
        <v>0.006016</v>
      </c>
      <c r="X163" s="49">
        <v>1.04999</v>
      </c>
      <c r="Y163" s="49">
        <v>0.25</v>
      </c>
      <c r="Z163" s="49">
        <v>0.25</v>
      </c>
      <c r="AA163" s="71">
        <v>163</v>
      </c>
      <c r="AB163" s="71"/>
      <c r="AC163" s="72"/>
      <c r="AD163" s="78" t="s">
        <v>1433</v>
      </c>
      <c r="AE163" s="78">
        <v>1837</v>
      </c>
      <c r="AF163" s="78">
        <v>17309</v>
      </c>
      <c r="AG163" s="78">
        <v>24986</v>
      </c>
      <c r="AH163" s="78">
        <v>11796</v>
      </c>
      <c r="AI163" s="78"/>
      <c r="AJ163" s="78" t="s">
        <v>1636</v>
      </c>
      <c r="AK163" s="78" t="s">
        <v>1790</v>
      </c>
      <c r="AL163" s="83" t="s">
        <v>1927</v>
      </c>
      <c r="AM163" s="78"/>
      <c r="AN163" s="80">
        <v>40793.8191087963</v>
      </c>
      <c r="AO163" s="83" t="s">
        <v>2104</v>
      </c>
      <c r="AP163" s="78" t="b">
        <v>0</v>
      </c>
      <c r="AQ163" s="78" t="b">
        <v>0</v>
      </c>
      <c r="AR163" s="78" t="b">
        <v>1</v>
      </c>
      <c r="AS163" s="78"/>
      <c r="AT163" s="78">
        <v>851</v>
      </c>
      <c r="AU163" s="83" t="s">
        <v>2149</v>
      </c>
      <c r="AV163" s="78" t="b">
        <v>1</v>
      </c>
      <c r="AW163" s="78" t="s">
        <v>2263</v>
      </c>
      <c r="AX163" s="83" t="s">
        <v>2424</v>
      </c>
      <c r="AY163" s="78" t="s">
        <v>66</v>
      </c>
      <c r="AZ163" s="78" t="str">
        <f>REPLACE(INDEX(GroupVertices[Group],MATCH(Vertices[[#This Row],[Vertex]],GroupVertices[Vertex],0)),1,1,"")</f>
        <v>12</v>
      </c>
      <c r="BA163" s="48" t="s">
        <v>3178</v>
      </c>
      <c r="BB163" s="48" t="s">
        <v>3178</v>
      </c>
      <c r="BC163" s="48" t="s">
        <v>3184</v>
      </c>
      <c r="BD163" s="48" t="s">
        <v>3184</v>
      </c>
      <c r="BE163" s="48"/>
      <c r="BF163" s="48"/>
      <c r="BG163" s="116" t="s">
        <v>3288</v>
      </c>
      <c r="BH163" s="116" t="s">
        <v>3321</v>
      </c>
      <c r="BI163" s="116" t="s">
        <v>3417</v>
      </c>
      <c r="BJ163" s="116" t="s">
        <v>3442</v>
      </c>
      <c r="BK163" s="116">
        <v>1</v>
      </c>
      <c r="BL163" s="120">
        <v>1.0416666666666667</v>
      </c>
      <c r="BM163" s="116">
        <v>0</v>
      </c>
      <c r="BN163" s="120">
        <v>0</v>
      </c>
      <c r="BO163" s="116">
        <v>0</v>
      </c>
      <c r="BP163" s="120">
        <v>0</v>
      </c>
      <c r="BQ163" s="116">
        <v>95</v>
      </c>
      <c r="BR163" s="120">
        <v>98.95833333333333</v>
      </c>
      <c r="BS163" s="116">
        <v>96</v>
      </c>
      <c r="BT163" s="2"/>
      <c r="BU163" s="3"/>
      <c r="BV163" s="3"/>
      <c r="BW163" s="3"/>
      <c r="BX163" s="3"/>
    </row>
    <row r="164" spans="1:76" ht="15">
      <c r="A164" s="64" t="s">
        <v>306</v>
      </c>
      <c r="B164" s="65"/>
      <c r="C164" s="65" t="s">
        <v>64</v>
      </c>
      <c r="D164" s="66">
        <v>162.3760566709279</v>
      </c>
      <c r="E164" s="68"/>
      <c r="F164" s="100" t="s">
        <v>755</v>
      </c>
      <c r="G164" s="65"/>
      <c r="H164" s="69" t="s">
        <v>306</v>
      </c>
      <c r="I164" s="70"/>
      <c r="J164" s="70"/>
      <c r="K164" s="69" t="s">
        <v>2632</v>
      </c>
      <c r="L164" s="73">
        <v>1</v>
      </c>
      <c r="M164" s="74">
        <v>1797.8682861328125</v>
      </c>
      <c r="N164" s="74">
        <v>3216.9970703125</v>
      </c>
      <c r="O164" s="75"/>
      <c r="P164" s="76"/>
      <c r="Q164" s="76"/>
      <c r="R164" s="86"/>
      <c r="S164" s="48">
        <v>0</v>
      </c>
      <c r="T164" s="48">
        <v>2</v>
      </c>
      <c r="U164" s="49">
        <v>0</v>
      </c>
      <c r="V164" s="49">
        <v>0.002532</v>
      </c>
      <c r="W164" s="49">
        <v>0.001076</v>
      </c>
      <c r="X164" s="49">
        <v>0.553986</v>
      </c>
      <c r="Y164" s="49">
        <v>0.5</v>
      </c>
      <c r="Z164" s="49">
        <v>0</v>
      </c>
      <c r="AA164" s="71">
        <v>164</v>
      </c>
      <c r="AB164" s="71"/>
      <c r="AC164" s="72"/>
      <c r="AD164" s="78" t="s">
        <v>1434</v>
      </c>
      <c r="AE164" s="78">
        <v>2844</v>
      </c>
      <c r="AF164" s="78">
        <v>1237</v>
      </c>
      <c r="AG164" s="78">
        <v>141247</v>
      </c>
      <c r="AH164" s="78">
        <v>58394</v>
      </c>
      <c r="AI164" s="78"/>
      <c r="AJ164" s="78"/>
      <c r="AK164" s="78"/>
      <c r="AL164" s="78"/>
      <c r="AM164" s="78"/>
      <c r="AN164" s="80">
        <v>41600.518912037034</v>
      </c>
      <c r="AO164" s="78"/>
      <c r="AP164" s="78" t="b">
        <v>1</v>
      </c>
      <c r="AQ164" s="78" t="b">
        <v>0</v>
      </c>
      <c r="AR164" s="78" t="b">
        <v>1</v>
      </c>
      <c r="AS164" s="78"/>
      <c r="AT164" s="78">
        <v>304</v>
      </c>
      <c r="AU164" s="83" t="s">
        <v>2149</v>
      </c>
      <c r="AV164" s="78" t="b">
        <v>0</v>
      </c>
      <c r="AW164" s="78" t="s">
        <v>2263</v>
      </c>
      <c r="AX164" s="83" t="s">
        <v>2425</v>
      </c>
      <c r="AY164" s="78" t="s">
        <v>66</v>
      </c>
      <c r="AZ164" s="78" t="str">
        <f>REPLACE(INDEX(GroupVertices[Group],MATCH(Vertices[[#This Row],[Vertex]],GroupVertices[Vertex],0)),1,1,"")</f>
        <v>2</v>
      </c>
      <c r="BA164" s="48"/>
      <c r="BB164" s="48"/>
      <c r="BC164" s="48"/>
      <c r="BD164" s="48"/>
      <c r="BE164" s="48"/>
      <c r="BF164" s="48"/>
      <c r="BG164" s="116" t="s">
        <v>3281</v>
      </c>
      <c r="BH164" s="116" t="s">
        <v>3281</v>
      </c>
      <c r="BI164" s="116" t="s">
        <v>3410</v>
      </c>
      <c r="BJ164" s="116" t="s">
        <v>3410</v>
      </c>
      <c r="BK164" s="116">
        <v>0</v>
      </c>
      <c r="BL164" s="120">
        <v>0</v>
      </c>
      <c r="BM164" s="116">
        <v>0</v>
      </c>
      <c r="BN164" s="120">
        <v>0</v>
      </c>
      <c r="BO164" s="116">
        <v>0</v>
      </c>
      <c r="BP164" s="120">
        <v>0</v>
      </c>
      <c r="BQ164" s="116">
        <v>20</v>
      </c>
      <c r="BR164" s="120">
        <v>100</v>
      </c>
      <c r="BS164" s="116">
        <v>20</v>
      </c>
      <c r="BT164" s="2"/>
      <c r="BU164" s="3"/>
      <c r="BV164" s="3"/>
      <c r="BW164" s="3"/>
      <c r="BX164" s="3"/>
    </row>
    <row r="165" spans="1:76" ht="15">
      <c r="A165" s="64" t="s">
        <v>307</v>
      </c>
      <c r="B165" s="65"/>
      <c r="C165" s="65" t="s">
        <v>64</v>
      </c>
      <c r="D165" s="66">
        <v>162.14543291966305</v>
      </c>
      <c r="E165" s="68"/>
      <c r="F165" s="100" t="s">
        <v>756</v>
      </c>
      <c r="G165" s="65"/>
      <c r="H165" s="69" t="s">
        <v>307</v>
      </c>
      <c r="I165" s="70"/>
      <c r="J165" s="70"/>
      <c r="K165" s="69" t="s">
        <v>2633</v>
      </c>
      <c r="L165" s="73">
        <v>1</v>
      </c>
      <c r="M165" s="74">
        <v>1960.6986083984375</v>
      </c>
      <c r="N165" s="74">
        <v>1038.0567626953125</v>
      </c>
      <c r="O165" s="75"/>
      <c r="P165" s="76"/>
      <c r="Q165" s="76"/>
      <c r="R165" s="86"/>
      <c r="S165" s="48">
        <v>0</v>
      </c>
      <c r="T165" s="48">
        <v>2</v>
      </c>
      <c r="U165" s="49">
        <v>0</v>
      </c>
      <c r="V165" s="49">
        <v>0.002532</v>
      </c>
      <c r="W165" s="49">
        <v>0.001076</v>
      </c>
      <c r="X165" s="49">
        <v>0.553986</v>
      </c>
      <c r="Y165" s="49">
        <v>0.5</v>
      </c>
      <c r="Z165" s="49">
        <v>0</v>
      </c>
      <c r="AA165" s="71">
        <v>165</v>
      </c>
      <c r="AB165" s="71"/>
      <c r="AC165" s="72"/>
      <c r="AD165" s="78" t="s">
        <v>1435</v>
      </c>
      <c r="AE165" s="78">
        <v>743</v>
      </c>
      <c r="AF165" s="78">
        <v>479</v>
      </c>
      <c r="AG165" s="78">
        <v>24653</v>
      </c>
      <c r="AH165" s="78">
        <v>3040</v>
      </c>
      <c r="AI165" s="78"/>
      <c r="AJ165" s="78" t="s">
        <v>1637</v>
      </c>
      <c r="AK165" s="78" t="s">
        <v>1791</v>
      </c>
      <c r="AL165" s="83" t="s">
        <v>1928</v>
      </c>
      <c r="AM165" s="78"/>
      <c r="AN165" s="80">
        <v>41419.76185185185</v>
      </c>
      <c r="AO165" s="83" t="s">
        <v>2105</v>
      </c>
      <c r="AP165" s="78" t="b">
        <v>0</v>
      </c>
      <c r="AQ165" s="78" t="b">
        <v>0</v>
      </c>
      <c r="AR165" s="78" t="b">
        <v>1</v>
      </c>
      <c r="AS165" s="78"/>
      <c r="AT165" s="78">
        <v>8</v>
      </c>
      <c r="AU165" s="83" t="s">
        <v>2154</v>
      </c>
      <c r="AV165" s="78" t="b">
        <v>0</v>
      </c>
      <c r="AW165" s="78" t="s">
        <v>2263</v>
      </c>
      <c r="AX165" s="83" t="s">
        <v>2426</v>
      </c>
      <c r="AY165" s="78" t="s">
        <v>66</v>
      </c>
      <c r="AZ165" s="78" t="str">
        <f>REPLACE(INDEX(GroupVertices[Group],MATCH(Vertices[[#This Row],[Vertex]],GroupVertices[Vertex],0)),1,1,"")</f>
        <v>2</v>
      </c>
      <c r="BA165" s="48"/>
      <c r="BB165" s="48"/>
      <c r="BC165" s="48"/>
      <c r="BD165" s="48"/>
      <c r="BE165" s="48"/>
      <c r="BF165" s="48"/>
      <c r="BG165" s="116" t="s">
        <v>3281</v>
      </c>
      <c r="BH165" s="116" t="s">
        <v>3281</v>
      </c>
      <c r="BI165" s="116" t="s">
        <v>3410</v>
      </c>
      <c r="BJ165" s="116" t="s">
        <v>3410</v>
      </c>
      <c r="BK165" s="116">
        <v>0</v>
      </c>
      <c r="BL165" s="120">
        <v>0</v>
      </c>
      <c r="BM165" s="116">
        <v>0</v>
      </c>
      <c r="BN165" s="120">
        <v>0</v>
      </c>
      <c r="BO165" s="116">
        <v>0</v>
      </c>
      <c r="BP165" s="120">
        <v>0</v>
      </c>
      <c r="BQ165" s="116">
        <v>20</v>
      </c>
      <c r="BR165" s="120">
        <v>100</v>
      </c>
      <c r="BS165" s="116">
        <v>20</v>
      </c>
      <c r="BT165" s="2"/>
      <c r="BU165" s="3"/>
      <c r="BV165" s="3"/>
      <c r="BW165" s="3"/>
      <c r="BX165" s="3"/>
    </row>
    <row r="166" spans="1:76" ht="15">
      <c r="A166" s="64" t="s">
        <v>308</v>
      </c>
      <c r="B166" s="65"/>
      <c r="C166" s="65" t="s">
        <v>64</v>
      </c>
      <c r="D166" s="66">
        <v>162.0097360950402</v>
      </c>
      <c r="E166" s="68"/>
      <c r="F166" s="100" t="s">
        <v>757</v>
      </c>
      <c r="G166" s="65"/>
      <c r="H166" s="69" t="s">
        <v>308</v>
      </c>
      <c r="I166" s="70"/>
      <c r="J166" s="70"/>
      <c r="K166" s="69" t="s">
        <v>2634</v>
      </c>
      <c r="L166" s="73">
        <v>1</v>
      </c>
      <c r="M166" s="74">
        <v>1090.4862060546875</v>
      </c>
      <c r="N166" s="74">
        <v>352.9058837890625</v>
      </c>
      <c r="O166" s="75"/>
      <c r="P166" s="76"/>
      <c r="Q166" s="76"/>
      <c r="R166" s="86"/>
      <c r="S166" s="48">
        <v>0</v>
      </c>
      <c r="T166" s="48">
        <v>2</v>
      </c>
      <c r="U166" s="49">
        <v>0</v>
      </c>
      <c r="V166" s="49">
        <v>0.002532</v>
      </c>
      <c r="W166" s="49">
        <v>0.001076</v>
      </c>
      <c r="X166" s="49">
        <v>0.553986</v>
      </c>
      <c r="Y166" s="49">
        <v>0.5</v>
      </c>
      <c r="Z166" s="49">
        <v>0</v>
      </c>
      <c r="AA166" s="71">
        <v>166</v>
      </c>
      <c r="AB166" s="71"/>
      <c r="AC166" s="72"/>
      <c r="AD166" s="78" t="s">
        <v>1436</v>
      </c>
      <c r="AE166" s="78">
        <v>63</v>
      </c>
      <c r="AF166" s="78">
        <v>33</v>
      </c>
      <c r="AG166" s="78">
        <v>1020</v>
      </c>
      <c r="AH166" s="78">
        <v>143</v>
      </c>
      <c r="AI166" s="78"/>
      <c r="AJ166" s="78" t="s">
        <v>1638</v>
      </c>
      <c r="AK166" s="78" t="s">
        <v>1436</v>
      </c>
      <c r="AL166" s="83" t="s">
        <v>1929</v>
      </c>
      <c r="AM166" s="78"/>
      <c r="AN166" s="80">
        <v>40723.36971064815</v>
      </c>
      <c r="AO166" s="78"/>
      <c r="AP166" s="78" t="b">
        <v>1</v>
      </c>
      <c r="AQ166" s="78" t="b">
        <v>0</v>
      </c>
      <c r="AR166" s="78" t="b">
        <v>0</v>
      </c>
      <c r="AS166" s="78"/>
      <c r="AT166" s="78">
        <v>5</v>
      </c>
      <c r="AU166" s="83" t="s">
        <v>2149</v>
      </c>
      <c r="AV166" s="78" t="b">
        <v>0</v>
      </c>
      <c r="AW166" s="78" t="s">
        <v>2263</v>
      </c>
      <c r="AX166" s="83" t="s">
        <v>2427</v>
      </c>
      <c r="AY166" s="78" t="s">
        <v>66</v>
      </c>
      <c r="AZ166" s="78" t="str">
        <f>REPLACE(INDEX(GroupVertices[Group],MATCH(Vertices[[#This Row],[Vertex]],GroupVertices[Vertex],0)),1,1,"")</f>
        <v>2</v>
      </c>
      <c r="BA166" s="48"/>
      <c r="BB166" s="48"/>
      <c r="BC166" s="48"/>
      <c r="BD166" s="48"/>
      <c r="BE166" s="48"/>
      <c r="BF166" s="48"/>
      <c r="BG166" s="116" t="s">
        <v>3281</v>
      </c>
      <c r="BH166" s="116" t="s">
        <v>3281</v>
      </c>
      <c r="BI166" s="116" t="s">
        <v>3410</v>
      </c>
      <c r="BJ166" s="116" t="s">
        <v>3410</v>
      </c>
      <c r="BK166" s="116">
        <v>0</v>
      </c>
      <c r="BL166" s="120">
        <v>0</v>
      </c>
      <c r="BM166" s="116">
        <v>0</v>
      </c>
      <c r="BN166" s="120">
        <v>0</v>
      </c>
      <c r="BO166" s="116">
        <v>0</v>
      </c>
      <c r="BP166" s="120">
        <v>0</v>
      </c>
      <c r="BQ166" s="116">
        <v>20</v>
      </c>
      <c r="BR166" s="120">
        <v>100</v>
      </c>
      <c r="BS166" s="116">
        <v>20</v>
      </c>
      <c r="BT166" s="2"/>
      <c r="BU166" s="3"/>
      <c r="BV166" s="3"/>
      <c r="BW166" s="3"/>
      <c r="BX166" s="3"/>
    </row>
    <row r="167" spans="1:76" ht="15">
      <c r="A167" s="64" t="s">
        <v>309</v>
      </c>
      <c r="B167" s="65"/>
      <c r="C167" s="65" t="s">
        <v>64</v>
      </c>
      <c r="D167" s="66">
        <v>162.18194327606383</v>
      </c>
      <c r="E167" s="68"/>
      <c r="F167" s="100" t="s">
        <v>758</v>
      </c>
      <c r="G167" s="65"/>
      <c r="H167" s="69" t="s">
        <v>309</v>
      </c>
      <c r="I167" s="70"/>
      <c r="J167" s="70"/>
      <c r="K167" s="69" t="s">
        <v>2635</v>
      </c>
      <c r="L167" s="73">
        <v>138.4145548358462</v>
      </c>
      <c r="M167" s="74">
        <v>1896.8431396484375</v>
      </c>
      <c r="N167" s="74">
        <v>2231.041259765625</v>
      </c>
      <c r="O167" s="75"/>
      <c r="P167" s="76"/>
      <c r="Q167" s="76"/>
      <c r="R167" s="86"/>
      <c r="S167" s="48">
        <v>0</v>
      </c>
      <c r="T167" s="48">
        <v>5</v>
      </c>
      <c r="U167" s="49">
        <v>135</v>
      </c>
      <c r="V167" s="49">
        <v>0.003425</v>
      </c>
      <c r="W167" s="49">
        <v>0.007176</v>
      </c>
      <c r="X167" s="49">
        <v>1.136956</v>
      </c>
      <c r="Y167" s="49">
        <v>0.4</v>
      </c>
      <c r="Z167" s="49">
        <v>0</v>
      </c>
      <c r="AA167" s="71">
        <v>167</v>
      </c>
      <c r="AB167" s="71"/>
      <c r="AC167" s="72"/>
      <c r="AD167" s="78" t="s">
        <v>1437</v>
      </c>
      <c r="AE167" s="78">
        <v>388</v>
      </c>
      <c r="AF167" s="78">
        <v>599</v>
      </c>
      <c r="AG167" s="78">
        <v>12977</v>
      </c>
      <c r="AH167" s="78">
        <v>259</v>
      </c>
      <c r="AI167" s="78"/>
      <c r="AJ167" s="78" t="s">
        <v>1639</v>
      </c>
      <c r="AK167" s="78" t="s">
        <v>1792</v>
      </c>
      <c r="AL167" s="83" t="s">
        <v>1930</v>
      </c>
      <c r="AM167" s="78"/>
      <c r="AN167" s="80">
        <v>40423.39513888889</v>
      </c>
      <c r="AO167" s="83" t="s">
        <v>2106</v>
      </c>
      <c r="AP167" s="78" t="b">
        <v>0</v>
      </c>
      <c r="AQ167" s="78" t="b">
        <v>0</v>
      </c>
      <c r="AR167" s="78" t="b">
        <v>1</v>
      </c>
      <c r="AS167" s="78"/>
      <c r="AT167" s="78">
        <v>84</v>
      </c>
      <c r="AU167" s="83" t="s">
        <v>2149</v>
      </c>
      <c r="AV167" s="78" t="b">
        <v>0</v>
      </c>
      <c r="AW167" s="78" t="s">
        <v>2263</v>
      </c>
      <c r="AX167" s="83" t="s">
        <v>2428</v>
      </c>
      <c r="AY167" s="78" t="s">
        <v>66</v>
      </c>
      <c r="AZ167" s="78" t="str">
        <f>REPLACE(INDEX(GroupVertices[Group],MATCH(Vertices[[#This Row],[Vertex]],GroupVertices[Vertex],0)),1,1,"")</f>
        <v>2</v>
      </c>
      <c r="BA167" s="48"/>
      <c r="BB167" s="48"/>
      <c r="BC167" s="48"/>
      <c r="BD167" s="48"/>
      <c r="BE167" s="48"/>
      <c r="BF167" s="48"/>
      <c r="BG167" s="116" t="s">
        <v>3289</v>
      </c>
      <c r="BH167" s="116" t="s">
        <v>3289</v>
      </c>
      <c r="BI167" s="116" t="s">
        <v>3418</v>
      </c>
      <c r="BJ167" s="116" t="s">
        <v>3418</v>
      </c>
      <c r="BK167" s="116">
        <v>1</v>
      </c>
      <c r="BL167" s="120">
        <v>3.125</v>
      </c>
      <c r="BM167" s="116">
        <v>1</v>
      </c>
      <c r="BN167" s="120">
        <v>3.125</v>
      </c>
      <c r="BO167" s="116">
        <v>0</v>
      </c>
      <c r="BP167" s="120">
        <v>0</v>
      </c>
      <c r="BQ167" s="116">
        <v>30</v>
      </c>
      <c r="BR167" s="120">
        <v>93.75</v>
      </c>
      <c r="BS167" s="116">
        <v>32</v>
      </c>
      <c r="BT167" s="2"/>
      <c r="BU167" s="3"/>
      <c r="BV167" s="3"/>
      <c r="BW167" s="3"/>
      <c r="BX167" s="3"/>
    </row>
    <row r="168" spans="1:76" ht="15">
      <c r="A168" s="64" t="s">
        <v>391</v>
      </c>
      <c r="B168" s="65"/>
      <c r="C168" s="65" t="s">
        <v>64</v>
      </c>
      <c r="D168" s="66">
        <v>412.15101113282674</v>
      </c>
      <c r="E168" s="68"/>
      <c r="F168" s="100" t="s">
        <v>2235</v>
      </c>
      <c r="G168" s="65"/>
      <c r="H168" s="69" t="s">
        <v>391</v>
      </c>
      <c r="I168" s="70"/>
      <c r="J168" s="70"/>
      <c r="K168" s="69" t="s">
        <v>2636</v>
      </c>
      <c r="L168" s="73">
        <v>1</v>
      </c>
      <c r="M168" s="74">
        <v>2131.041015625</v>
      </c>
      <c r="N168" s="74">
        <v>2610.678466796875</v>
      </c>
      <c r="O168" s="75"/>
      <c r="P168" s="76"/>
      <c r="Q168" s="76"/>
      <c r="R168" s="86"/>
      <c r="S168" s="48">
        <v>3</v>
      </c>
      <c r="T168" s="48">
        <v>0</v>
      </c>
      <c r="U168" s="49">
        <v>0</v>
      </c>
      <c r="V168" s="49">
        <v>0.002538</v>
      </c>
      <c r="W168" s="49">
        <v>0.002126</v>
      </c>
      <c r="X168" s="49">
        <v>0.738331</v>
      </c>
      <c r="Y168" s="49">
        <v>0.6666666666666666</v>
      </c>
      <c r="Z168" s="49">
        <v>0</v>
      </c>
      <c r="AA168" s="71">
        <v>168</v>
      </c>
      <c r="AB168" s="71"/>
      <c r="AC168" s="72"/>
      <c r="AD168" s="78" t="s">
        <v>1438</v>
      </c>
      <c r="AE168" s="78">
        <v>897</v>
      </c>
      <c r="AF168" s="78">
        <v>822182</v>
      </c>
      <c r="AG168" s="78">
        <v>13287</v>
      </c>
      <c r="AH168" s="78">
        <v>1673</v>
      </c>
      <c r="AI168" s="78"/>
      <c r="AJ168" s="78" t="s">
        <v>1640</v>
      </c>
      <c r="AK168" s="78"/>
      <c r="AL168" s="78"/>
      <c r="AM168" s="78"/>
      <c r="AN168" s="80">
        <v>39671.83902777778</v>
      </c>
      <c r="AO168" s="83" t="s">
        <v>2107</v>
      </c>
      <c r="AP168" s="78" t="b">
        <v>0</v>
      </c>
      <c r="AQ168" s="78" t="b">
        <v>0</v>
      </c>
      <c r="AR168" s="78" t="b">
        <v>0</v>
      </c>
      <c r="AS168" s="78"/>
      <c r="AT168" s="78">
        <v>8146</v>
      </c>
      <c r="AU168" s="83" t="s">
        <v>2149</v>
      </c>
      <c r="AV168" s="78" t="b">
        <v>1</v>
      </c>
      <c r="AW168" s="78" t="s">
        <v>2263</v>
      </c>
      <c r="AX168" s="83" t="s">
        <v>2429</v>
      </c>
      <c r="AY168" s="78" t="s">
        <v>65</v>
      </c>
      <c r="AZ168" s="78" t="str">
        <f>REPLACE(INDEX(GroupVertices[Group],MATCH(Vertices[[#This Row],[Vertex]],GroupVertices[Vertex],0)),1,1,"")</f>
        <v>2</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323</v>
      </c>
      <c r="B169" s="65"/>
      <c r="C169" s="65" t="s">
        <v>64</v>
      </c>
      <c r="D169" s="66">
        <v>173.6830097952755</v>
      </c>
      <c r="E169" s="68"/>
      <c r="F169" s="100" t="s">
        <v>769</v>
      </c>
      <c r="G169" s="65"/>
      <c r="H169" s="69" t="s">
        <v>323</v>
      </c>
      <c r="I169" s="70"/>
      <c r="J169" s="70"/>
      <c r="K169" s="69" t="s">
        <v>2637</v>
      </c>
      <c r="L169" s="73">
        <v>138.4145548358462</v>
      </c>
      <c r="M169" s="74">
        <v>2064.545654296875</v>
      </c>
      <c r="N169" s="74">
        <v>1822.4639892578125</v>
      </c>
      <c r="O169" s="75"/>
      <c r="P169" s="76"/>
      <c r="Q169" s="76"/>
      <c r="R169" s="86"/>
      <c r="S169" s="48">
        <v>2</v>
      </c>
      <c r="T169" s="48">
        <v>4</v>
      </c>
      <c r="U169" s="49">
        <v>135</v>
      </c>
      <c r="V169" s="49">
        <v>0.003425</v>
      </c>
      <c r="W169" s="49">
        <v>0.007176</v>
      </c>
      <c r="X169" s="49">
        <v>1.136956</v>
      </c>
      <c r="Y169" s="49">
        <v>0.35</v>
      </c>
      <c r="Z169" s="49">
        <v>0.2</v>
      </c>
      <c r="AA169" s="71">
        <v>169</v>
      </c>
      <c r="AB169" s="71"/>
      <c r="AC169" s="72"/>
      <c r="AD169" s="78" t="s">
        <v>1439</v>
      </c>
      <c r="AE169" s="78">
        <v>1201</v>
      </c>
      <c r="AF169" s="78">
        <v>38400</v>
      </c>
      <c r="AG169" s="78">
        <v>32005</v>
      </c>
      <c r="AH169" s="78">
        <v>6347</v>
      </c>
      <c r="AI169" s="78"/>
      <c r="AJ169" s="78" t="s">
        <v>1641</v>
      </c>
      <c r="AK169" s="78" t="s">
        <v>1793</v>
      </c>
      <c r="AL169" s="83" t="s">
        <v>1931</v>
      </c>
      <c r="AM169" s="78"/>
      <c r="AN169" s="80">
        <v>39720.80096064815</v>
      </c>
      <c r="AO169" s="83" t="s">
        <v>2108</v>
      </c>
      <c r="AP169" s="78" t="b">
        <v>0</v>
      </c>
      <c r="AQ169" s="78" t="b">
        <v>0</v>
      </c>
      <c r="AR169" s="78" t="b">
        <v>1</v>
      </c>
      <c r="AS169" s="78"/>
      <c r="AT169" s="78">
        <v>1406</v>
      </c>
      <c r="AU169" s="83" t="s">
        <v>2162</v>
      </c>
      <c r="AV169" s="78" t="b">
        <v>1</v>
      </c>
      <c r="AW169" s="78" t="s">
        <v>2263</v>
      </c>
      <c r="AX169" s="83" t="s">
        <v>2430</v>
      </c>
      <c r="AY169" s="78" t="s">
        <v>66</v>
      </c>
      <c r="AZ169" s="78" t="str">
        <f>REPLACE(INDEX(GroupVertices[Group],MATCH(Vertices[[#This Row],[Vertex]],GroupVertices[Vertex],0)),1,1,"")</f>
        <v>2</v>
      </c>
      <c r="BA169" s="48"/>
      <c r="BB169" s="48"/>
      <c r="BC169" s="48"/>
      <c r="BD169" s="48"/>
      <c r="BE169" s="48"/>
      <c r="BF169" s="48"/>
      <c r="BG169" s="116" t="s">
        <v>3290</v>
      </c>
      <c r="BH169" s="116" t="s">
        <v>3322</v>
      </c>
      <c r="BI169" s="116" t="s">
        <v>3419</v>
      </c>
      <c r="BJ169" s="116" t="s">
        <v>3419</v>
      </c>
      <c r="BK169" s="116">
        <v>1</v>
      </c>
      <c r="BL169" s="120">
        <v>3.8461538461538463</v>
      </c>
      <c r="BM169" s="116">
        <v>0</v>
      </c>
      <c r="BN169" s="120">
        <v>0</v>
      </c>
      <c r="BO169" s="116">
        <v>0</v>
      </c>
      <c r="BP169" s="120">
        <v>0</v>
      </c>
      <c r="BQ169" s="116">
        <v>25</v>
      </c>
      <c r="BR169" s="120">
        <v>96.15384615384616</v>
      </c>
      <c r="BS169" s="116">
        <v>26</v>
      </c>
      <c r="BT169" s="2"/>
      <c r="BU169" s="3"/>
      <c r="BV169" s="3"/>
      <c r="BW169" s="3"/>
      <c r="BX169" s="3"/>
    </row>
    <row r="170" spans="1:76" ht="15">
      <c r="A170" s="64" t="s">
        <v>392</v>
      </c>
      <c r="B170" s="65"/>
      <c r="C170" s="65" t="s">
        <v>64</v>
      </c>
      <c r="D170" s="66">
        <v>196.74386365691012</v>
      </c>
      <c r="E170" s="68"/>
      <c r="F170" s="100" t="s">
        <v>2236</v>
      </c>
      <c r="G170" s="65"/>
      <c r="H170" s="69" t="s">
        <v>392</v>
      </c>
      <c r="I170" s="70"/>
      <c r="J170" s="70"/>
      <c r="K170" s="69" t="s">
        <v>2638</v>
      </c>
      <c r="L170" s="73">
        <v>1</v>
      </c>
      <c r="M170" s="74">
        <v>607.2811279296875</v>
      </c>
      <c r="N170" s="74">
        <v>2527.747314453125</v>
      </c>
      <c r="O170" s="75"/>
      <c r="P170" s="76"/>
      <c r="Q170" s="76"/>
      <c r="R170" s="86"/>
      <c r="S170" s="48">
        <v>2</v>
      </c>
      <c r="T170" s="48">
        <v>0</v>
      </c>
      <c r="U170" s="49">
        <v>0</v>
      </c>
      <c r="V170" s="49">
        <v>0.002538</v>
      </c>
      <c r="W170" s="49">
        <v>0.000911</v>
      </c>
      <c r="X170" s="49">
        <v>0.591269</v>
      </c>
      <c r="Y170" s="49">
        <v>0.5</v>
      </c>
      <c r="Z170" s="49">
        <v>0</v>
      </c>
      <c r="AA170" s="71">
        <v>170</v>
      </c>
      <c r="AB170" s="71"/>
      <c r="AC170" s="72"/>
      <c r="AD170" s="78" t="s">
        <v>1440</v>
      </c>
      <c r="AE170" s="78">
        <v>676</v>
      </c>
      <c r="AF170" s="78">
        <v>114195</v>
      </c>
      <c r="AG170" s="78">
        <v>45647</v>
      </c>
      <c r="AH170" s="78">
        <v>33038</v>
      </c>
      <c r="AI170" s="78"/>
      <c r="AJ170" s="78" t="s">
        <v>1642</v>
      </c>
      <c r="AK170" s="78"/>
      <c r="AL170" s="83" t="s">
        <v>1932</v>
      </c>
      <c r="AM170" s="78"/>
      <c r="AN170" s="80">
        <v>41583.640648148146</v>
      </c>
      <c r="AO170" s="83" t="s">
        <v>2109</v>
      </c>
      <c r="AP170" s="78" t="b">
        <v>0</v>
      </c>
      <c r="AQ170" s="78" t="b">
        <v>0</v>
      </c>
      <c r="AR170" s="78" t="b">
        <v>1</v>
      </c>
      <c r="AS170" s="78"/>
      <c r="AT170" s="78">
        <v>427</v>
      </c>
      <c r="AU170" s="83" t="s">
        <v>2149</v>
      </c>
      <c r="AV170" s="78" t="b">
        <v>1</v>
      </c>
      <c r="AW170" s="78" t="s">
        <v>2263</v>
      </c>
      <c r="AX170" s="83" t="s">
        <v>2431</v>
      </c>
      <c r="AY170" s="78" t="s">
        <v>65</v>
      </c>
      <c r="AZ170" s="78" t="str">
        <f>REPLACE(INDEX(GroupVertices[Group],MATCH(Vertices[[#This Row],[Vertex]],GroupVertices[Vertex],0)),1,1,"")</f>
        <v>2</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311</v>
      </c>
      <c r="B171" s="65"/>
      <c r="C171" s="65" t="s">
        <v>64</v>
      </c>
      <c r="D171" s="66">
        <v>162.03681460937077</v>
      </c>
      <c r="E171" s="68"/>
      <c r="F171" s="100" t="s">
        <v>760</v>
      </c>
      <c r="G171" s="65"/>
      <c r="H171" s="69" t="s">
        <v>311</v>
      </c>
      <c r="I171" s="70"/>
      <c r="J171" s="70"/>
      <c r="K171" s="69" t="s">
        <v>2639</v>
      </c>
      <c r="L171" s="73">
        <v>3.035771182753277</v>
      </c>
      <c r="M171" s="74">
        <v>7020.0908203125</v>
      </c>
      <c r="N171" s="74">
        <v>3970.191162109375</v>
      </c>
      <c r="O171" s="75"/>
      <c r="P171" s="76"/>
      <c r="Q171" s="76"/>
      <c r="R171" s="86"/>
      <c r="S171" s="48">
        <v>0</v>
      </c>
      <c r="T171" s="48">
        <v>2</v>
      </c>
      <c r="U171" s="49">
        <v>2</v>
      </c>
      <c r="V171" s="49">
        <v>0.5</v>
      </c>
      <c r="W171" s="49">
        <v>0</v>
      </c>
      <c r="X171" s="49">
        <v>1.459455</v>
      </c>
      <c r="Y171" s="49">
        <v>0</v>
      </c>
      <c r="Z171" s="49">
        <v>0</v>
      </c>
      <c r="AA171" s="71">
        <v>171</v>
      </c>
      <c r="AB171" s="71"/>
      <c r="AC171" s="72"/>
      <c r="AD171" s="78" t="s">
        <v>1441</v>
      </c>
      <c r="AE171" s="78">
        <v>111</v>
      </c>
      <c r="AF171" s="78">
        <v>122</v>
      </c>
      <c r="AG171" s="78">
        <v>173</v>
      </c>
      <c r="AH171" s="78">
        <v>353</v>
      </c>
      <c r="AI171" s="78"/>
      <c r="AJ171" s="78" t="s">
        <v>1643</v>
      </c>
      <c r="AK171" s="78" t="s">
        <v>1794</v>
      </c>
      <c r="AL171" s="78"/>
      <c r="AM171" s="78"/>
      <c r="AN171" s="80">
        <v>43054.603680555556</v>
      </c>
      <c r="AO171" s="83" t="s">
        <v>2110</v>
      </c>
      <c r="AP171" s="78" t="b">
        <v>0</v>
      </c>
      <c r="AQ171" s="78" t="b">
        <v>0</v>
      </c>
      <c r="AR171" s="78" t="b">
        <v>0</v>
      </c>
      <c r="AS171" s="78"/>
      <c r="AT171" s="78">
        <v>2</v>
      </c>
      <c r="AU171" s="83" t="s">
        <v>2149</v>
      </c>
      <c r="AV171" s="78" t="b">
        <v>0</v>
      </c>
      <c r="AW171" s="78" t="s">
        <v>2263</v>
      </c>
      <c r="AX171" s="83" t="s">
        <v>2432</v>
      </c>
      <c r="AY171" s="78" t="s">
        <v>66</v>
      </c>
      <c r="AZ171" s="78" t="str">
        <f>REPLACE(INDEX(GroupVertices[Group],MATCH(Vertices[[#This Row],[Vertex]],GroupVertices[Vertex],0)),1,1,"")</f>
        <v>16</v>
      </c>
      <c r="BA171" s="48"/>
      <c r="BB171" s="48"/>
      <c r="BC171" s="48"/>
      <c r="BD171" s="48"/>
      <c r="BE171" s="48"/>
      <c r="BF171" s="48"/>
      <c r="BG171" s="116" t="s">
        <v>3291</v>
      </c>
      <c r="BH171" s="116" t="s">
        <v>3291</v>
      </c>
      <c r="BI171" s="116" t="s">
        <v>3420</v>
      </c>
      <c r="BJ171" s="116" t="s">
        <v>3420</v>
      </c>
      <c r="BK171" s="116">
        <v>4</v>
      </c>
      <c r="BL171" s="120">
        <v>7.6923076923076925</v>
      </c>
      <c r="BM171" s="116">
        <v>0</v>
      </c>
      <c r="BN171" s="120">
        <v>0</v>
      </c>
      <c r="BO171" s="116">
        <v>0</v>
      </c>
      <c r="BP171" s="120">
        <v>0</v>
      </c>
      <c r="BQ171" s="116">
        <v>48</v>
      </c>
      <c r="BR171" s="120">
        <v>92.3076923076923</v>
      </c>
      <c r="BS171" s="116">
        <v>52</v>
      </c>
      <c r="BT171" s="2"/>
      <c r="BU171" s="3"/>
      <c r="BV171" s="3"/>
      <c r="BW171" s="3"/>
      <c r="BX171" s="3"/>
    </row>
    <row r="172" spans="1:76" ht="15">
      <c r="A172" s="64" t="s">
        <v>393</v>
      </c>
      <c r="B172" s="65"/>
      <c r="C172" s="65" t="s">
        <v>64</v>
      </c>
      <c r="D172" s="66">
        <v>162.35567172193748</v>
      </c>
      <c r="E172" s="68"/>
      <c r="F172" s="100" t="s">
        <v>2237</v>
      </c>
      <c r="G172" s="65"/>
      <c r="H172" s="69" t="s">
        <v>393</v>
      </c>
      <c r="I172" s="70"/>
      <c r="J172" s="70"/>
      <c r="K172" s="69" t="s">
        <v>2640</v>
      </c>
      <c r="L172" s="73">
        <v>1</v>
      </c>
      <c r="M172" s="74">
        <v>7020.0908203125</v>
      </c>
      <c r="N172" s="74">
        <v>4617.18505859375</v>
      </c>
      <c r="O172" s="75"/>
      <c r="P172" s="76"/>
      <c r="Q172" s="76"/>
      <c r="R172" s="86"/>
      <c r="S172" s="48">
        <v>1</v>
      </c>
      <c r="T172" s="48">
        <v>0</v>
      </c>
      <c r="U172" s="49">
        <v>0</v>
      </c>
      <c r="V172" s="49">
        <v>0.333333</v>
      </c>
      <c r="W172" s="49">
        <v>0</v>
      </c>
      <c r="X172" s="49">
        <v>0.770268</v>
      </c>
      <c r="Y172" s="49">
        <v>0</v>
      </c>
      <c r="Z172" s="49">
        <v>0</v>
      </c>
      <c r="AA172" s="71">
        <v>172</v>
      </c>
      <c r="AB172" s="71"/>
      <c r="AC172" s="72"/>
      <c r="AD172" s="78" t="s">
        <v>1442</v>
      </c>
      <c r="AE172" s="78">
        <v>944</v>
      </c>
      <c r="AF172" s="78">
        <v>1170</v>
      </c>
      <c r="AG172" s="78">
        <v>21804</v>
      </c>
      <c r="AH172" s="78">
        <v>10851</v>
      </c>
      <c r="AI172" s="78"/>
      <c r="AJ172" s="78" t="s">
        <v>1644</v>
      </c>
      <c r="AK172" s="78" t="s">
        <v>1795</v>
      </c>
      <c r="AL172" s="83" t="s">
        <v>1933</v>
      </c>
      <c r="AM172" s="78"/>
      <c r="AN172" s="80">
        <v>40949.589525462965</v>
      </c>
      <c r="AO172" s="78"/>
      <c r="AP172" s="78" t="b">
        <v>0</v>
      </c>
      <c r="AQ172" s="78" t="b">
        <v>0</v>
      </c>
      <c r="AR172" s="78" t="b">
        <v>1</v>
      </c>
      <c r="AS172" s="78"/>
      <c r="AT172" s="78">
        <v>145</v>
      </c>
      <c r="AU172" s="83" t="s">
        <v>2149</v>
      </c>
      <c r="AV172" s="78" t="b">
        <v>0</v>
      </c>
      <c r="AW172" s="78" t="s">
        <v>2263</v>
      </c>
      <c r="AX172" s="83" t="s">
        <v>2433</v>
      </c>
      <c r="AY172" s="78" t="s">
        <v>65</v>
      </c>
      <c r="AZ172" s="78" t="str">
        <f>REPLACE(INDEX(GroupVertices[Group],MATCH(Vertices[[#This Row],[Vertex]],GroupVertices[Vertex],0)),1,1,"")</f>
        <v>16</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394</v>
      </c>
      <c r="B173" s="65"/>
      <c r="C173" s="65" t="s">
        <v>64</v>
      </c>
      <c r="D173" s="66">
        <v>166.54310534813547</v>
      </c>
      <c r="E173" s="68"/>
      <c r="F173" s="100" t="s">
        <v>2238</v>
      </c>
      <c r="G173" s="65"/>
      <c r="H173" s="69" t="s">
        <v>394</v>
      </c>
      <c r="I173" s="70"/>
      <c r="J173" s="70"/>
      <c r="K173" s="69" t="s">
        <v>2641</v>
      </c>
      <c r="L173" s="73">
        <v>1</v>
      </c>
      <c r="M173" s="74">
        <v>7338.447265625</v>
      </c>
      <c r="N173" s="74">
        <v>4617.18505859375</v>
      </c>
      <c r="O173" s="75"/>
      <c r="P173" s="76"/>
      <c r="Q173" s="76"/>
      <c r="R173" s="86"/>
      <c r="S173" s="48">
        <v>1</v>
      </c>
      <c r="T173" s="48">
        <v>0</v>
      </c>
      <c r="U173" s="49">
        <v>0</v>
      </c>
      <c r="V173" s="49">
        <v>0.333333</v>
      </c>
      <c r="W173" s="49">
        <v>0</v>
      </c>
      <c r="X173" s="49">
        <v>0.770268</v>
      </c>
      <c r="Y173" s="49">
        <v>0</v>
      </c>
      <c r="Z173" s="49">
        <v>0</v>
      </c>
      <c r="AA173" s="71">
        <v>173</v>
      </c>
      <c r="AB173" s="71"/>
      <c r="AC173" s="72"/>
      <c r="AD173" s="78" t="s">
        <v>1443</v>
      </c>
      <c r="AE173" s="78">
        <v>182</v>
      </c>
      <c r="AF173" s="78">
        <v>14933</v>
      </c>
      <c r="AG173" s="78">
        <v>16908</v>
      </c>
      <c r="AH173" s="78">
        <v>6532</v>
      </c>
      <c r="AI173" s="78"/>
      <c r="AJ173" s="78" t="s">
        <v>1645</v>
      </c>
      <c r="AK173" s="78" t="s">
        <v>1796</v>
      </c>
      <c r="AL173" s="83" t="s">
        <v>1934</v>
      </c>
      <c r="AM173" s="78"/>
      <c r="AN173" s="80">
        <v>41078.46135416667</v>
      </c>
      <c r="AO173" s="83" t="s">
        <v>2111</v>
      </c>
      <c r="AP173" s="78" t="b">
        <v>0</v>
      </c>
      <c r="AQ173" s="78" t="b">
        <v>0</v>
      </c>
      <c r="AR173" s="78" t="b">
        <v>0</v>
      </c>
      <c r="AS173" s="78"/>
      <c r="AT173" s="78">
        <v>414</v>
      </c>
      <c r="AU173" s="83" t="s">
        <v>2152</v>
      </c>
      <c r="AV173" s="78" t="b">
        <v>0</v>
      </c>
      <c r="AW173" s="78" t="s">
        <v>2263</v>
      </c>
      <c r="AX173" s="83" t="s">
        <v>2434</v>
      </c>
      <c r="AY173" s="78" t="s">
        <v>65</v>
      </c>
      <c r="AZ173" s="78" t="str">
        <f>REPLACE(INDEX(GroupVertices[Group],MATCH(Vertices[[#This Row],[Vertex]],GroupVertices[Vertex],0)),1,1,"")</f>
        <v>16</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312</v>
      </c>
      <c r="B174" s="65"/>
      <c r="C174" s="65" t="s">
        <v>64</v>
      </c>
      <c r="D174" s="66">
        <v>162.10831405732227</v>
      </c>
      <c r="E174" s="68"/>
      <c r="F174" s="100" t="s">
        <v>761</v>
      </c>
      <c r="G174" s="65"/>
      <c r="H174" s="69" t="s">
        <v>312</v>
      </c>
      <c r="I174" s="70"/>
      <c r="J174" s="70"/>
      <c r="K174" s="69" t="s">
        <v>2642</v>
      </c>
      <c r="L174" s="73">
        <v>1</v>
      </c>
      <c r="M174" s="74">
        <v>723.382080078125</v>
      </c>
      <c r="N174" s="74">
        <v>1691.91064453125</v>
      </c>
      <c r="O174" s="75"/>
      <c r="P174" s="76"/>
      <c r="Q174" s="76"/>
      <c r="R174" s="86"/>
      <c r="S174" s="48">
        <v>0</v>
      </c>
      <c r="T174" s="48">
        <v>2</v>
      </c>
      <c r="U174" s="49">
        <v>0</v>
      </c>
      <c r="V174" s="49">
        <v>0.002532</v>
      </c>
      <c r="W174" s="49">
        <v>0.001076</v>
      </c>
      <c r="X174" s="49">
        <v>0.553986</v>
      </c>
      <c r="Y174" s="49">
        <v>0.5</v>
      </c>
      <c r="Z174" s="49">
        <v>0</v>
      </c>
      <c r="AA174" s="71">
        <v>174</v>
      </c>
      <c r="AB174" s="71"/>
      <c r="AC174" s="72"/>
      <c r="AD174" s="78" t="s">
        <v>1444</v>
      </c>
      <c r="AE174" s="78">
        <v>90</v>
      </c>
      <c r="AF174" s="78">
        <v>357</v>
      </c>
      <c r="AG174" s="78">
        <v>17790</v>
      </c>
      <c r="AH174" s="78">
        <v>24</v>
      </c>
      <c r="AI174" s="78"/>
      <c r="AJ174" s="78" t="s">
        <v>1646</v>
      </c>
      <c r="AK174" s="78" t="s">
        <v>1797</v>
      </c>
      <c r="AL174" s="78"/>
      <c r="AM174" s="78"/>
      <c r="AN174" s="80">
        <v>40361.89040509259</v>
      </c>
      <c r="AO174" s="83" t="s">
        <v>2112</v>
      </c>
      <c r="AP174" s="78" t="b">
        <v>1</v>
      </c>
      <c r="AQ174" s="78" t="b">
        <v>0</v>
      </c>
      <c r="AR174" s="78" t="b">
        <v>1</v>
      </c>
      <c r="AS174" s="78"/>
      <c r="AT174" s="78">
        <v>0</v>
      </c>
      <c r="AU174" s="83" t="s">
        <v>2149</v>
      </c>
      <c r="AV174" s="78" t="b">
        <v>0</v>
      </c>
      <c r="AW174" s="78" t="s">
        <v>2263</v>
      </c>
      <c r="AX174" s="83" t="s">
        <v>2435</v>
      </c>
      <c r="AY174" s="78" t="s">
        <v>66</v>
      </c>
      <c r="AZ174" s="78" t="str">
        <f>REPLACE(INDEX(GroupVertices[Group],MATCH(Vertices[[#This Row],[Vertex]],GroupVertices[Vertex],0)),1,1,"")</f>
        <v>2</v>
      </c>
      <c r="BA174" s="48"/>
      <c r="BB174" s="48"/>
      <c r="BC174" s="48"/>
      <c r="BD174" s="48"/>
      <c r="BE174" s="48"/>
      <c r="BF174" s="48"/>
      <c r="BG174" s="116" t="s">
        <v>3281</v>
      </c>
      <c r="BH174" s="116" t="s">
        <v>3281</v>
      </c>
      <c r="BI174" s="116" t="s">
        <v>3410</v>
      </c>
      <c r="BJ174" s="116" t="s">
        <v>3410</v>
      </c>
      <c r="BK174" s="116">
        <v>0</v>
      </c>
      <c r="BL174" s="120">
        <v>0</v>
      </c>
      <c r="BM174" s="116">
        <v>0</v>
      </c>
      <c r="BN174" s="120">
        <v>0</v>
      </c>
      <c r="BO174" s="116">
        <v>0</v>
      </c>
      <c r="BP174" s="120">
        <v>0</v>
      </c>
      <c r="BQ174" s="116">
        <v>20</v>
      </c>
      <c r="BR174" s="120">
        <v>100</v>
      </c>
      <c r="BS174" s="116">
        <v>20</v>
      </c>
      <c r="BT174" s="2"/>
      <c r="BU174" s="3"/>
      <c r="BV174" s="3"/>
      <c r="BW174" s="3"/>
      <c r="BX174" s="3"/>
    </row>
    <row r="175" spans="1:76" ht="15">
      <c r="A175" s="64" t="s">
        <v>395</v>
      </c>
      <c r="B175" s="65"/>
      <c r="C175" s="65" t="s">
        <v>64</v>
      </c>
      <c r="D175" s="66">
        <v>162.18802833546394</v>
      </c>
      <c r="E175" s="68"/>
      <c r="F175" s="100" t="s">
        <v>2239</v>
      </c>
      <c r="G175" s="65"/>
      <c r="H175" s="69" t="s">
        <v>395</v>
      </c>
      <c r="I175" s="70"/>
      <c r="J175" s="70"/>
      <c r="K175" s="69" t="s">
        <v>2643</v>
      </c>
      <c r="L175" s="73">
        <v>1</v>
      </c>
      <c r="M175" s="74">
        <v>2325.953125</v>
      </c>
      <c r="N175" s="74">
        <v>8576.1083984375</v>
      </c>
      <c r="O175" s="75"/>
      <c r="P175" s="76"/>
      <c r="Q175" s="76"/>
      <c r="R175" s="86"/>
      <c r="S175" s="48">
        <v>1</v>
      </c>
      <c r="T175" s="48">
        <v>0</v>
      </c>
      <c r="U175" s="49">
        <v>0</v>
      </c>
      <c r="V175" s="49">
        <v>0.002762</v>
      </c>
      <c r="W175" s="49">
        <v>0.004154</v>
      </c>
      <c r="X175" s="49">
        <v>0.315877</v>
      </c>
      <c r="Y175" s="49">
        <v>0</v>
      </c>
      <c r="Z175" s="49">
        <v>0</v>
      </c>
      <c r="AA175" s="71">
        <v>175</v>
      </c>
      <c r="AB175" s="71"/>
      <c r="AC175" s="72"/>
      <c r="AD175" s="78" t="s">
        <v>1445</v>
      </c>
      <c r="AE175" s="78">
        <v>321</v>
      </c>
      <c r="AF175" s="78">
        <v>619</v>
      </c>
      <c r="AG175" s="78">
        <v>3845</v>
      </c>
      <c r="AH175" s="78">
        <v>2518</v>
      </c>
      <c r="AI175" s="78"/>
      <c r="AJ175" s="78" t="s">
        <v>1647</v>
      </c>
      <c r="AK175" s="78" t="s">
        <v>1798</v>
      </c>
      <c r="AL175" s="83" t="s">
        <v>1935</v>
      </c>
      <c r="AM175" s="78"/>
      <c r="AN175" s="80">
        <v>39895.80679398148</v>
      </c>
      <c r="AO175" s="83" t="s">
        <v>2113</v>
      </c>
      <c r="AP175" s="78" t="b">
        <v>0</v>
      </c>
      <c r="AQ175" s="78" t="b">
        <v>0</v>
      </c>
      <c r="AR175" s="78" t="b">
        <v>1</v>
      </c>
      <c r="AS175" s="78"/>
      <c r="AT175" s="78">
        <v>34</v>
      </c>
      <c r="AU175" s="83" t="s">
        <v>2158</v>
      </c>
      <c r="AV175" s="78" t="b">
        <v>0</v>
      </c>
      <c r="AW175" s="78" t="s">
        <v>2263</v>
      </c>
      <c r="AX175" s="83" t="s">
        <v>2436</v>
      </c>
      <c r="AY175" s="78" t="s">
        <v>65</v>
      </c>
      <c r="AZ175" s="78" t="str">
        <f>REPLACE(INDEX(GroupVertices[Group],MATCH(Vertices[[#This Row],[Vertex]],GroupVertices[Vertex],0)),1,1,"")</f>
        <v>3</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396</v>
      </c>
      <c r="B176" s="65"/>
      <c r="C176" s="65" t="s">
        <v>64</v>
      </c>
      <c r="D176" s="66">
        <v>162.00060850594002</v>
      </c>
      <c r="E176" s="68"/>
      <c r="F176" s="100" t="s">
        <v>2240</v>
      </c>
      <c r="G176" s="65"/>
      <c r="H176" s="69" t="s">
        <v>396</v>
      </c>
      <c r="I176" s="70"/>
      <c r="J176" s="70"/>
      <c r="K176" s="69" t="s">
        <v>2644</v>
      </c>
      <c r="L176" s="73">
        <v>1</v>
      </c>
      <c r="M176" s="74">
        <v>2694.6162109375</v>
      </c>
      <c r="N176" s="74">
        <v>9408.0732421875</v>
      </c>
      <c r="O176" s="75"/>
      <c r="P176" s="76"/>
      <c r="Q176" s="76"/>
      <c r="R176" s="86"/>
      <c r="S176" s="48">
        <v>2</v>
      </c>
      <c r="T176" s="48">
        <v>0</v>
      </c>
      <c r="U176" s="49">
        <v>0</v>
      </c>
      <c r="V176" s="49">
        <v>0.002899</v>
      </c>
      <c r="W176" s="49">
        <v>0.009729</v>
      </c>
      <c r="X176" s="49">
        <v>0.48926</v>
      </c>
      <c r="Y176" s="49">
        <v>1</v>
      </c>
      <c r="Z176" s="49">
        <v>0</v>
      </c>
      <c r="AA176" s="71">
        <v>176</v>
      </c>
      <c r="AB176" s="71"/>
      <c r="AC176" s="72"/>
      <c r="AD176" s="78" t="s">
        <v>1446</v>
      </c>
      <c r="AE176" s="78">
        <v>16</v>
      </c>
      <c r="AF176" s="78">
        <v>3</v>
      </c>
      <c r="AG176" s="78">
        <v>34</v>
      </c>
      <c r="AH176" s="78">
        <v>17</v>
      </c>
      <c r="AI176" s="78"/>
      <c r="AJ176" s="78"/>
      <c r="AK176" s="78" t="s">
        <v>1686</v>
      </c>
      <c r="AL176" s="78"/>
      <c r="AM176" s="78"/>
      <c r="AN176" s="80">
        <v>43697.87751157407</v>
      </c>
      <c r="AO176" s="78"/>
      <c r="AP176" s="78" t="b">
        <v>1</v>
      </c>
      <c r="AQ176" s="78" t="b">
        <v>0</v>
      </c>
      <c r="AR176" s="78" t="b">
        <v>0</v>
      </c>
      <c r="AS176" s="78"/>
      <c r="AT176" s="78">
        <v>0</v>
      </c>
      <c r="AU176" s="78"/>
      <c r="AV176" s="78" t="b">
        <v>0</v>
      </c>
      <c r="AW176" s="78" t="s">
        <v>2263</v>
      </c>
      <c r="AX176" s="83" t="s">
        <v>2437</v>
      </c>
      <c r="AY176" s="78" t="s">
        <v>65</v>
      </c>
      <c r="AZ176" s="78" t="str">
        <f>REPLACE(INDEX(GroupVertices[Group],MATCH(Vertices[[#This Row],[Vertex]],GroupVertices[Vertex],0)),1,1,"")</f>
        <v>3</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397</v>
      </c>
      <c r="B177" s="65"/>
      <c r="C177" s="65" t="s">
        <v>64</v>
      </c>
      <c r="D177" s="66">
        <v>175.74462792003882</v>
      </c>
      <c r="E177" s="68"/>
      <c r="F177" s="100" t="s">
        <v>2241</v>
      </c>
      <c r="G177" s="65"/>
      <c r="H177" s="69" t="s">
        <v>397</v>
      </c>
      <c r="I177" s="70"/>
      <c r="J177" s="70"/>
      <c r="K177" s="69" t="s">
        <v>2645</v>
      </c>
      <c r="L177" s="73">
        <v>1</v>
      </c>
      <c r="M177" s="74">
        <v>2453.644287109375</v>
      </c>
      <c r="N177" s="74">
        <v>9016.58984375</v>
      </c>
      <c r="O177" s="75"/>
      <c r="P177" s="76"/>
      <c r="Q177" s="76"/>
      <c r="R177" s="86"/>
      <c r="S177" s="48">
        <v>2</v>
      </c>
      <c r="T177" s="48">
        <v>0</v>
      </c>
      <c r="U177" s="49">
        <v>0</v>
      </c>
      <c r="V177" s="49">
        <v>0.002899</v>
      </c>
      <c r="W177" s="49">
        <v>0.009729</v>
      </c>
      <c r="X177" s="49">
        <v>0.48926</v>
      </c>
      <c r="Y177" s="49">
        <v>1</v>
      </c>
      <c r="Z177" s="49">
        <v>0</v>
      </c>
      <c r="AA177" s="71">
        <v>177</v>
      </c>
      <c r="AB177" s="71"/>
      <c r="AC177" s="72"/>
      <c r="AD177" s="78" t="s">
        <v>1447</v>
      </c>
      <c r="AE177" s="78">
        <v>581</v>
      </c>
      <c r="AF177" s="78">
        <v>45176</v>
      </c>
      <c r="AG177" s="78">
        <v>51193</v>
      </c>
      <c r="AH177" s="78">
        <v>12024</v>
      </c>
      <c r="AI177" s="78"/>
      <c r="AJ177" s="78" t="s">
        <v>1648</v>
      </c>
      <c r="AK177" s="78"/>
      <c r="AL177" s="78"/>
      <c r="AM177" s="78"/>
      <c r="AN177" s="80">
        <v>41396.52460648148</v>
      </c>
      <c r="AO177" s="83" t="s">
        <v>2114</v>
      </c>
      <c r="AP177" s="78" t="b">
        <v>1</v>
      </c>
      <c r="AQ177" s="78" t="b">
        <v>0</v>
      </c>
      <c r="AR177" s="78" t="b">
        <v>1</v>
      </c>
      <c r="AS177" s="78"/>
      <c r="AT177" s="78">
        <v>160</v>
      </c>
      <c r="AU177" s="83" t="s">
        <v>2149</v>
      </c>
      <c r="AV177" s="78" t="b">
        <v>1</v>
      </c>
      <c r="AW177" s="78" t="s">
        <v>2263</v>
      </c>
      <c r="AX177" s="83" t="s">
        <v>2438</v>
      </c>
      <c r="AY177" s="78" t="s">
        <v>65</v>
      </c>
      <c r="AZ177" s="78" t="str">
        <f>REPLACE(INDEX(GroupVertices[Group],MATCH(Vertices[[#This Row],[Vertex]],GroupVertices[Vertex],0)),1,1,"")</f>
        <v>3</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315</v>
      </c>
      <c r="B178" s="65"/>
      <c r="C178" s="65" t="s">
        <v>64</v>
      </c>
      <c r="D178" s="66">
        <v>162.10101198604212</v>
      </c>
      <c r="E178" s="68"/>
      <c r="F178" s="100" t="s">
        <v>764</v>
      </c>
      <c r="G178" s="65"/>
      <c r="H178" s="69" t="s">
        <v>315</v>
      </c>
      <c r="I178" s="70"/>
      <c r="J178" s="70"/>
      <c r="K178" s="69" t="s">
        <v>2646</v>
      </c>
      <c r="L178" s="73">
        <v>290.6873698863092</v>
      </c>
      <c r="M178" s="74">
        <v>3767.182861328125</v>
      </c>
      <c r="N178" s="74">
        <v>8357.6689453125</v>
      </c>
      <c r="O178" s="75"/>
      <c r="P178" s="76"/>
      <c r="Q178" s="76"/>
      <c r="R178" s="86"/>
      <c r="S178" s="48">
        <v>1</v>
      </c>
      <c r="T178" s="48">
        <v>12</v>
      </c>
      <c r="U178" s="49">
        <v>284.597181</v>
      </c>
      <c r="V178" s="49">
        <v>0.003906</v>
      </c>
      <c r="W178" s="49">
        <v>0.031391</v>
      </c>
      <c r="X178" s="49">
        <v>2.320824</v>
      </c>
      <c r="Y178" s="49">
        <v>0.19696969696969696</v>
      </c>
      <c r="Z178" s="49">
        <v>0.08333333333333333</v>
      </c>
      <c r="AA178" s="71">
        <v>178</v>
      </c>
      <c r="AB178" s="71"/>
      <c r="AC178" s="72"/>
      <c r="AD178" s="78" t="s">
        <v>1448</v>
      </c>
      <c r="AE178" s="78">
        <v>181</v>
      </c>
      <c r="AF178" s="78">
        <v>333</v>
      </c>
      <c r="AG178" s="78">
        <v>15280</v>
      </c>
      <c r="AH178" s="78">
        <v>10665</v>
      </c>
      <c r="AI178" s="78"/>
      <c r="AJ178" s="78" t="s">
        <v>1649</v>
      </c>
      <c r="AK178" s="78"/>
      <c r="AL178" s="83" t="s">
        <v>1936</v>
      </c>
      <c r="AM178" s="78"/>
      <c r="AN178" s="80">
        <v>43623.62385416667</v>
      </c>
      <c r="AO178" s="83" t="s">
        <v>2115</v>
      </c>
      <c r="AP178" s="78" t="b">
        <v>1</v>
      </c>
      <c r="AQ178" s="78" t="b">
        <v>0</v>
      </c>
      <c r="AR178" s="78" t="b">
        <v>0</v>
      </c>
      <c r="AS178" s="78"/>
      <c r="AT178" s="78">
        <v>0</v>
      </c>
      <c r="AU178" s="78"/>
      <c r="AV178" s="78" t="b">
        <v>0</v>
      </c>
      <c r="AW178" s="78" t="s">
        <v>2263</v>
      </c>
      <c r="AX178" s="83" t="s">
        <v>2439</v>
      </c>
      <c r="AY178" s="78" t="s">
        <v>66</v>
      </c>
      <c r="AZ178" s="78" t="str">
        <f>REPLACE(INDEX(GroupVertices[Group],MATCH(Vertices[[#This Row],[Vertex]],GroupVertices[Vertex],0)),1,1,"")</f>
        <v>3</v>
      </c>
      <c r="BA178" s="48" t="s">
        <v>3179</v>
      </c>
      <c r="BB178" s="48" t="s">
        <v>3179</v>
      </c>
      <c r="BC178" s="48" t="s">
        <v>614</v>
      </c>
      <c r="BD178" s="48" t="s">
        <v>614</v>
      </c>
      <c r="BE178" s="48"/>
      <c r="BF178" s="48"/>
      <c r="BG178" s="116" t="s">
        <v>3292</v>
      </c>
      <c r="BH178" s="116" t="s">
        <v>3323</v>
      </c>
      <c r="BI178" s="116" t="s">
        <v>3421</v>
      </c>
      <c r="BJ178" s="116" t="s">
        <v>3443</v>
      </c>
      <c r="BK178" s="116">
        <v>0</v>
      </c>
      <c r="BL178" s="120">
        <v>0</v>
      </c>
      <c r="BM178" s="116">
        <v>0</v>
      </c>
      <c r="BN178" s="120">
        <v>0</v>
      </c>
      <c r="BO178" s="116">
        <v>0</v>
      </c>
      <c r="BP178" s="120">
        <v>0</v>
      </c>
      <c r="BQ178" s="116">
        <v>26</v>
      </c>
      <c r="BR178" s="120">
        <v>100</v>
      </c>
      <c r="BS178" s="116">
        <v>26</v>
      </c>
      <c r="BT178" s="2"/>
      <c r="BU178" s="3"/>
      <c r="BV178" s="3"/>
      <c r="BW178" s="3"/>
      <c r="BX178" s="3"/>
    </row>
    <row r="179" spans="1:76" ht="15">
      <c r="A179" s="64" t="s">
        <v>398</v>
      </c>
      <c r="B179" s="65"/>
      <c r="C179" s="65" t="s">
        <v>64</v>
      </c>
      <c r="D179" s="66">
        <v>162.07058668904148</v>
      </c>
      <c r="E179" s="68"/>
      <c r="F179" s="100" t="s">
        <v>2242</v>
      </c>
      <c r="G179" s="65"/>
      <c r="H179" s="69" t="s">
        <v>398</v>
      </c>
      <c r="I179" s="70"/>
      <c r="J179" s="70"/>
      <c r="K179" s="69" t="s">
        <v>2647</v>
      </c>
      <c r="L179" s="73">
        <v>1</v>
      </c>
      <c r="M179" s="74">
        <v>3036.474365234375</v>
      </c>
      <c r="N179" s="74">
        <v>8113.0556640625</v>
      </c>
      <c r="O179" s="75"/>
      <c r="P179" s="76"/>
      <c r="Q179" s="76"/>
      <c r="R179" s="86"/>
      <c r="S179" s="48">
        <v>3</v>
      </c>
      <c r="T179" s="48">
        <v>0</v>
      </c>
      <c r="U179" s="49">
        <v>0</v>
      </c>
      <c r="V179" s="49">
        <v>0.002907</v>
      </c>
      <c r="W179" s="49">
        <v>0.012667</v>
      </c>
      <c r="X179" s="49">
        <v>0.653651</v>
      </c>
      <c r="Y179" s="49">
        <v>0.8333333333333334</v>
      </c>
      <c r="Z179" s="49">
        <v>0</v>
      </c>
      <c r="AA179" s="71">
        <v>179</v>
      </c>
      <c r="AB179" s="71"/>
      <c r="AC179" s="72"/>
      <c r="AD179" s="78" t="s">
        <v>1449</v>
      </c>
      <c r="AE179" s="78">
        <v>234</v>
      </c>
      <c r="AF179" s="78">
        <v>233</v>
      </c>
      <c r="AG179" s="78">
        <v>275</v>
      </c>
      <c r="AH179" s="78">
        <v>155</v>
      </c>
      <c r="AI179" s="78"/>
      <c r="AJ179" s="78" t="s">
        <v>1650</v>
      </c>
      <c r="AK179" s="78"/>
      <c r="AL179" s="78"/>
      <c r="AM179" s="78"/>
      <c r="AN179" s="80">
        <v>40491.97415509259</v>
      </c>
      <c r="AO179" s="78"/>
      <c r="AP179" s="78" t="b">
        <v>1</v>
      </c>
      <c r="AQ179" s="78" t="b">
        <v>0</v>
      </c>
      <c r="AR179" s="78" t="b">
        <v>1</v>
      </c>
      <c r="AS179" s="78"/>
      <c r="AT179" s="78">
        <v>10</v>
      </c>
      <c r="AU179" s="83" t="s">
        <v>2149</v>
      </c>
      <c r="AV179" s="78" t="b">
        <v>0</v>
      </c>
      <c r="AW179" s="78" t="s">
        <v>2263</v>
      </c>
      <c r="AX179" s="83" t="s">
        <v>2440</v>
      </c>
      <c r="AY179" s="78" t="s">
        <v>65</v>
      </c>
      <c r="AZ179" s="78" t="str">
        <f>REPLACE(INDEX(GroupVertices[Group],MATCH(Vertices[[#This Row],[Vertex]],GroupVertices[Vertex],0)),1,1,"")</f>
        <v>3</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399</v>
      </c>
      <c r="B180" s="65"/>
      <c r="C180" s="65" t="s">
        <v>64</v>
      </c>
      <c r="D180" s="66">
        <v>162.17494545775367</v>
      </c>
      <c r="E180" s="68"/>
      <c r="F180" s="100" t="s">
        <v>2243</v>
      </c>
      <c r="G180" s="65"/>
      <c r="H180" s="69" t="s">
        <v>399</v>
      </c>
      <c r="I180" s="70"/>
      <c r="J180" s="70"/>
      <c r="K180" s="69" t="s">
        <v>2648</v>
      </c>
      <c r="L180" s="73">
        <v>1</v>
      </c>
      <c r="M180" s="74">
        <v>3450.237548828125</v>
      </c>
      <c r="N180" s="74">
        <v>9134.5439453125</v>
      </c>
      <c r="O180" s="75"/>
      <c r="P180" s="76"/>
      <c r="Q180" s="76"/>
      <c r="R180" s="86"/>
      <c r="S180" s="48">
        <v>3</v>
      </c>
      <c r="T180" s="48">
        <v>0</v>
      </c>
      <c r="U180" s="49">
        <v>0</v>
      </c>
      <c r="V180" s="49">
        <v>0.002907</v>
      </c>
      <c r="W180" s="49">
        <v>0.012667</v>
      </c>
      <c r="X180" s="49">
        <v>0.653651</v>
      </c>
      <c r="Y180" s="49">
        <v>0.8333333333333334</v>
      </c>
      <c r="Z180" s="49">
        <v>0</v>
      </c>
      <c r="AA180" s="71">
        <v>180</v>
      </c>
      <c r="AB180" s="71"/>
      <c r="AC180" s="72"/>
      <c r="AD180" s="78" t="s">
        <v>1450</v>
      </c>
      <c r="AE180" s="78">
        <v>0</v>
      </c>
      <c r="AF180" s="78">
        <v>576</v>
      </c>
      <c r="AG180" s="78">
        <v>160</v>
      </c>
      <c r="AH180" s="78">
        <v>36</v>
      </c>
      <c r="AI180" s="78"/>
      <c r="AJ180" s="78" t="s">
        <v>1651</v>
      </c>
      <c r="AK180" s="78" t="s">
        <v>1799</v>
      </c>
      <c r="AL180" s="83" t="s">
        <v>1937</v>
      </c>
      <c r="AM180" s="78"/>
      <c r="AN180" s="80">
        <v>42205.13128472222</v>
      </c>
      <c r="AO180" s="83" t="s">
        <v>2116</v>
      </c>
      <c r="AP180" s="78" t="b">
        <v>0</v>
      </c>
      <c r="AQ180" s="78" t="b">
        <v>0</v>
      </c>
      <c r="AR180" s="78" t="b">
        <v>1</v>
      </c>
      <c r="AS180" s="78"/>
      <c r="AT180" s="78">
        <v>12</v>
      </c>
      <c r="AU180" s="83" t="s">
        <v>2149</v>
      </c>
      <c r="AV180" s="78" t="b">
        <v>0</v>
      </c>
      <c r="AW180" s="78" t="s">
        <v>2263</v>
      </c>
      <c r="AX180" s="83" t="s">
        <v>2441</v>
      </c>
      <c r="AY180" s="78" t="s">
        <v>65</v>
      </c>
      <c r="AZ180" s="78" t="str">
        <f>REPLACE(INDEX(GroupVertices[Group],MATCH(Vertices[[#This Row],[Vertex]],GroupVertices[Vertex],0)),1,1,"")</f>
        <v>3</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400</v>
      </c>
      <c r="B181" s="65"/>
      <c r="C181" s="65" t="s">
        <v>64</v>
      </c>
      <c r="D181" s="66">
        <v>162.06237185885132</v>
      </c>
      <c r="E181" s="68"/>
      <c r="F181" s="100" t="s">
        <v>2244</v>
      </c>
      <c r="G181" s="65"/>
      <c r="H181" s="69" t="s">
        <v>400</v>
      </c>
      <c r="I181" s="70"/>
      <c r="J181" s="70"/>
      <c r="K181" s="69" t="s">
        <v>2649</v>
      </c>
      <c r="L181" s="73">
        <v>1</v>
      </c>
      <c r="M181" s="74">
        <v>1957.7784423828125</v>
      </c>
      <c r="N181" s="74">
        <v>5128.98681640625</v>
      </c>
      <c r="O181" s="75"/>
      <c r="P181" s="76"/>
      <c r="Q181" s="76"/>
      <c r="R181" s="86"/>
      <c r="S181" s="48">
        <v>1</v>
      </c>
      <c r="T181" s="48">
        <v>0</v>
      </c>
      <c r="U181" s="49">
        <v>0</v>
      </c>
      <c r="V181" s="49">
        <v>0.002882</v>
      </c>
      <c r="W181" s="49">
        <v>0.005575</v>
      </c>
      <c r="X181" s="49">
        <v>0.323383</v>
      </c>
      <c r="Y181" s="49">
        <v>0</v>
      </c>
      <c r="Z181" s="49">
        <v>0</v>
      </c>
      <c r="AA181" s="71">
        <v>181</v>
      </c>
      <c r="AB181" s="71"/>
      <c r="AC181" s="72"/>
      <c r="AD181" s="78" t="s">
        <v>1451</v>
      </c>
      <c r="AE181" s="78">
        <v>251</v>
      </c>
      <c r="AF181" s="78">
        <v>206</v>
      </c>
      <c r="AG181" s="78">
        <v>646</v>
      </c>
      <c r="AH181" s="78">
        <v>1124</v>
      </c>
      <c r="AI181" s="78"/>
      <c r="AJ181" s="78" t="s">
        <v>1652</v>
      </c>
      <c r="AK181" s="78" t="s">
        <v>1689</v>
      </c>
      <c r="AL181" s="78"/>
      <c r="AM181" s="78"/>
      <c r="AN181" s="80">
        <v>40502.03398148148</v>
      </c>
      <c r="AO181" s="83" t="s">
        <v>2117</v>
      </c>
      <c r="AP181" s="78" t="b">
        <v>0</v>
      </c>
      <c r="AQ181" s="78" t="b">
        <v>0</v>
      </c>
      <c r="AR181" s="78" t="b">
        <v>0</v>
      </c>
      <c r="AS181" s="78"/>
      <c r="AT181" s="78">
        <v>0</v>
      </c>
      <c r="AU181" s="83" t="s">
        <v>2149</v>
      </c>
      <c r="AV181" s="78" t="b">
        <v>0</v>
      </c>
      <c r="AW181" s="78" t="s">
        <v>2263</v>
      </c>
      <c r="AX181" s="83" t="s">
        <v>2442</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401</v>
      </c>
      <c r="B182" s="65"/>
      <c r="C182" s="65" t="s">
        <v>64</v>
      </c>
      <c r="D182" s="66">
        <v>162.24431513491513</v>
      </c>
      <c r="E182" s="68"/>
      <c r="F182" s="100" t="s">
        <v>2245</v>
      </c>
      <c r="G182" s="65"/>
      <c r="H182" s="69" t="s">
        <v>401</v>
      </c>
      <c r="I182" s="70"/>
      <c r="J182" s="70"/>
      <c r="K182" s="69" t="s">
        <v>2650</v>
      </c>
      <c r="L182" s="73">
        <v>1</v>
      </c>
      <c r="M182" s="74">
        <v>1637.0177001953125</v>
      </c>
      <c r="N182" s="74">
        <v>4497.08154296875</v>
      </c>
      <c r="O182" s="75"/>
      <c r="P182" s="76"/>
      <c r="Q182" s="76"/>
      <c r="R182" s="86"/>
      <c r="S182" s="48">
        <v>1</v>
      </c>
      <c r="T182" s="48">
        <v>0</v>
      </c>
      <c r="U182" s="49">
        <v>0</v>
      </c>
      <c r="V182" s="49">
        <v>0.002882</v>
      </c>
      <c r="W182" s="49">
        <v>0.005575</v>
      </c>
      <c r="X182" s="49">
        <v>0.323383</v>
      </c>
      <c r="Y182" s="49">
        <v>0</v>
      </c>
      <c r="Z182" s="49">
        <v>0</v>
      </c>
      <c r="AA182" s="71">
        <v>182</v>
      </c>
      <c r="AB182" s="71"/>
      <c r="AC182" s="72"/>
      <c r="AD182" s="78" t="s">
        <v>1452</v>
      </c>
      <c r="AE182" s="78">
        <v>670</v>
      </c>
      <c r="AF182" s="78">
        <v>804</v>
      </c>
      <c r="AG182" s="78">
        <v>766</v>
      </c>
      <c r="AH182" s="78">
        <v>489</v>
      </c>
      <c r="AI182" s="78"/>
      <c r="AJ182" s="78" t="s">
        <v>1653</v>
      </c>
      <c r="AK182" s="78" t="s">
        <v>1800</v>
      </c>
      <c r="AL182" s="83" t="s">
        <v>1938</v>
      </c>
      <c r="AM182" s="78"/>
      <c r="AN182" s="80">
        <v>41558.646099537036</v>
      </c>
      <c r="AO182" s="83" t="s">
        <v>2118</v>
      </c>
      <c r="AP182" s="78" t="b">
        <v>1</v>
      </c>
      <c r="AQ182" s="78" t="b">
        <v>0</v>
      </c>
      <c r="AR182" s="78" t="b">
        <v>1</v>
      </c>
      <c r="AS182" s="78"/>
      <c r="AT182" s="78">
        <v>3</v>
      </c>
      <c r="AU182" s="83" t="s">
        <v>2149</v>
      </c>
      <c r="AV182" s="78" t="b">
        <v>0</v>
      </c>
      <c r="AW182" s="78" t="s">
        <v>2263</v>
      </c>
      <c r="AX182" s="83" t="s">
        <v>2443</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402</v>
      </c>
      <c r="B183" s="65"/>
      <c r="C183" s="65" t="s">
        <v>64</v>
      </c>
      <c r="D183" s="66">
        <v>163.3177196130977</v>
      </c>
      <c r="E183" s="68"/>
      <c r="F183" s="100" t="s">
        <v>2246</v>
      </c>
      <c r="G183" s="65"/>
      <c r="H183" s="69" t="s">
        <v>402</v>
      </c>
      <c r="I183" s="70"/>
      <c r="J183" s="70"/>
      <c r="K183" s="69" t="s">
        <v>2651</v>
      </c>
      <c r="L183" s="73">
        <v>1</v>
      </c>
      <c r="M183" s="74">
        <v>2107.640869140625</v>
      </c>
      <c r="N183" s="74">
        <v>7583.54248046875</v>
      </c>
      <c r="O183" s="75"/>
      <c r="P183" s="76"/>
      <c r="Q183" s="76"/>
      <c r="R183" s="86"/>
      <c r="S183" s="48">
        <v>1</v>
      </c>
      <c r="T183" s="48">
        <v>0</v>
      </c>
      <c r="U183" s="49">
        <v>0</v>
      </c>
      <c r="V183" s="49">
        <v>0.002882</v>
      </c>
      <c r="W183" s="49">
        <v>0.005575</v>
      </c>
      <c r="X183" s="49">
        <v>0.323383</v>
      </c>
      <c r="Y183" s="49">
        <v>0</v>
      </c>
      <c r="Z183" s="49">
        <v>0</v>
      </c>
      <c r="AA183" s="71">
        <v>183</v>
      </c>
      <c r="AB183" s="71"/>
      <c r="AC183" s="72"/>
      <c r="AD183" s="78" t="s">
        <v>1453</v>
      </c>
      <c r="AE183" s="78">
        <v>3630</v>
      </c>
      <c r="AF183" s="78">
        <v>4332</v>
      </c>
      <c r="AG183" s="78">
        <v>57934</v>
      </c>
      <c r="AH183" s="78">
        <v>47847</v>
      </c>
      <c r="AI183" s="78"/>
      <c r="AJ183" s="78" t="s">
        <v>1654</v>
      </c>
      <c r="AK183" s="78" t="s">
        <v>1801</v>
      </c>
      <c r="AL183" s="83" t="s">
        <v>1939</v>
      </c>
      <c r="AM183" s="78"/>
      <c r="AN183" s="80">
        <v>40080.55136574074</v>
      </c>
      <c r="AO183" s="83" t="s">
        <v>2119</v>
      </c>
      <c r="AP183" s="78" t="b">
        <v>0</v>
      </c>
      <c r="AQ183" s="78" t="b">
        <v>0</v>
      </c>
      <c r="AR183" s="78" t="b">
        <v>0</v>
      </c>
      <c r="AS183" s="78"/>
      <c r="AT183" s="78">
        <v>326</v>
      </c>
      <c r="AU183" s="83" t="s">
        <v>2149</v>
      </c>
      <c r="AV183" s="78" t="b">
        <v>0</v>
      </c>
      <c r="AW183" s="78" t="s">
        <v>2263</v>
      </c>
      <c r="AX183" s="83" t="s">
        <v>2444</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403</v>
      </c>
      <c r="B184" s="65"/>
      <c r="C184" s="65" t="s">
        <v>64</v>
      </c>
      <c r="D184" s="66">
        <v>162.094318420702</v>
      </c>
      <c r="E184" s="68"/>
      <c r="F184" s="100" t="s">
        <v>2247</v>
      </c>
      <c r="G184" s="65"/>
      <c r="H184" s="69" t="s">
        <v>403</v>
      </c>
      <c r="I184" s="70"/>
      <c r="J184" s="70"/>
      <c r="K184" s="69" t="s">
        <v>2652</v>
      </c>
      <c r="L184" s="73">
        <v>1</v>
      </c>
      <c r="M184" s="74">
        <v>1457.9564208984375</v>
      </c>
      <c r="N184" s="74">
        <v>4423.0869140625</v>
      </c>
      <c r="O184" s="75"/>
      <c r="P184" s="76"/>
      <c r="Q184" s="76"/>
      <c r="R184" s="86"/>
      <c r="S184" s="48">
        <v>1</v>
      </c>
      <c r="T184" s="48">
        <v>0</v>
      </c>
      <c r="U184" s="49">
        <v>0</v>
      </c>
      <c r="V184" s="49">
        <v>0.002882</v>
      </c>
      <c r="W184" s="49">
        <v>0.005575</v>
      </c>
      <c r="X184" s="49">
        <v>0.323383</v>
      </c>
      <c r="Y184" s="49">
        <v>0</v>
      </c>
      <c r="Z184" s="49">
        <v>0</v>
      </c>
      <c r="AA184" s="71">
        <v>184</v>
      </c>
      <c r="AB184" s="71"/>
      <c r="AC184" s="72"/>
      <c r="AD184" s="78" t="s">
        <v>1454</v>
      </c>
      <c r="AE184" s="78">
        <v>345</v>
      </c>
      <c r="AF184" s="78">
        <v>311</v>
      </c>
      <c r="AG184" s="78">
        <v>320</v>
      </c>
      <c r="AH184" s="78">
        <v>212</v>
      </c>
      <c r="AI184" s="78"/>
      <c r="AJ184" s="78"/>
      <c r="AK184" s="78"/>
      <c r="AL184" s="83" t="s">
        <v>1940</v>
      </c>
      <c r="AM184" s="78"/>
      <c r="AN184" s="80">
        <v>42529.89680555555</v>
      </c>
      <c r="AO184" s="83" t="s">
        <v>2120</v>
      </c>
      <c r="AP184" s="78" t="b">
        <v>1</v>
      </c>
      <c r="AQ184" s="78" t="b">
        <v>0</v>
      </c>
      <c r="AR184" s="78" t="b">
        <v>0</v>
      </c>
      <c r="AS184" s="78"/>
      <c r="AT184" s="78">
        <v>2</v>
      </c>
      <c r="AU184" s="78"/>
      <c r="AV184" s="78" t="b">
        <v>0</v>
      </c>
      <c r="AW184" s="78" t="s">
        <v>2263</v>
      </c>
      <c r="AX184" s="83" t="s">
        <v>2445</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404</v>
      </c>
      <c r="B185" s="65"/>
      <c r="C185" s="65" t="s">
        <v>64</v>
      </c>
      <c r="D185" s="66">
        <v>162.06115484697128</v>
      </c>
      <c r="E185" s="68"/>
      <c r="F185" s="100" t="s">
        <v>2248</v>
      </c>
      <c r="G185" s="65"/>
      <c r="H185" s="69" t="s">
        <v>404</v>
      </c>
      <c r="I185" s="70"/>
      <c r="J185" s="70"/>
      <c r="K185" s="69" t="s">
        <v>2653</v>
      </c>
      <c r="L185" s="73">
        <v>1</v>
      </c>
      <c r="M185" s="74">
        <v>1283.0467529296875</v>
      </c>
      <c r="N185" s="74">
        <v>4700.103515625</v>
      </c>
      <c r="O185" s="75"/>
      <c r="P185" s="76"/>
      <c r="Q185" s="76"/>
      <c r="R185" s="86"/>
      <c r="S185" s="48">
        <v>1</v>
      </c>
      <c r="T185" s="48">
        <v>0</v>
      </c>
      <c r="U185" s="49">
        <v>0</v>
      </c>
      <c r="V185" s="49">
        <v>0.002882</v>
      </c>
      <c r="W185" s="49">
        <v>0.005575</v>
      </c>
      <c r="X185" s="49">
        <v>0.323383</v>
      </c>
      <c r="Y185" s="49">
        <v>0</v>
      </c>
      <c r="Z185" s="49">
        <v>0</v>
      </c>
      <c r="AA185" s="71">
        <v>185</v>
      </c>
      <c r="AB185" s="71"/>
      <c r="AC185" s="72"/>
      <c r="AD185" s="78" t="s">
        <v>1455</v>
      </c>
      <c r="AE185" s="78">
        <v>377</v>
      </c>
      <c r="AF185" s="78">
        <v>202</v>
      </c>
      <c r="AG185" s="78">
        <v>1566</v>
      </c>
      <c r="AH185" s="78">
        <v>2029</v>
      </c>
      <c r="AI185" s="78"/>
      <c r="AJ185" s="78"/>
      <c r="AK185" s="78" t="s">
        <v>1802</v>
      </c>
      <c r="AL185" s="83" t="s">
        <v>1941</v>
      </c>
      <c r="AM185" s="78"/>
      <c r="AN185" s="80">
        <v>40941.8484837963</v>
      </c>
      <c r="AO185" s="83" t="s">
        <v>2121</v>
      </c>
      <c r="AP185" s="78" t="b">
        <v>1</v>
      </c>
      <c r="AQ185" s="78" t="b">
        <v>0</v>
      </c>
      <c r="AR185" s="78" t="b">
        <v>0</v>
      </c>
      <c r="AS185" s="78"/>
      <c r="AT185" s="78">
        <v>4</v>
      </c>
      <c r="AU185" s="83" t="s">
        <v>2149</v>
      </c>
      <c r="AV185" s="78" t="b">
        <v>0</v>
      </c>
      <c r="AW185" s="78" t="s">
        <v>2263</v>
      </c>
      <c r="AX185" s="83" t="s">
        <v>2446</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405</v>
      </c>
      <c r="B186" s="65"/>
      <c r="C186" s="65" t="s">
        <v>64</v>
      </c>
      <c r="D186" s="66">
        <v>162.2668298546956</v>
      </c>
      <c r="E186" s="68"/>
      <c r="F186" s="100" t="s">
        <v>2249</v>
      </c>
      <c r="G186" s="65"/>
      <c r="H186" s="69" t="s">
        <v>405</v>
      </c>
      <c r="I186" s="70"/>
      <c r="J186" s="70"/>
      <c r="K186" s="69" t="s">
        <v>2654</v>
      </c>
      <c r="L186" s="73">
        <v>1</v>
      </c>
      <c r="M186" s="74">
        <v>1806.655517578125</v>
      </c>
      <c r="N186" s="74">
        <v>4704.09033203125</v>
      </c>
      <c r="O186" s="75"/>
      <c r="P186" s="76"/>
      <c r="Q186" s="76"/>
      <c r="R186" s="86"/>
      <c r="S186" s="48">
        <v>1</v>
      </c>
      <c r="T186" s="48">
        <v>0</v>
      </c>
      <c r="U186" s="49">
        <v>0</v>
      </c>
      <c r="V186" s="49">
        <v>0.002882</v>
      </c>
      <c r="W186" s="49">
        <v>0.005575</v>
      </c>
      <c r="X186" s="49">
        <v>0.323383</v>
      </c>
      <c r="Y186" s="49">
        <v>0</v>
      </c>
      <c r="Z186" s="49">
        <v>0</v>
      </c>
      <c r="AA186" s="71">
        <v>186</v>
      </c>
      <c r="AB186" s="71"/>
      <c r="AC186" s="72"/>
      <c r="AD186" s="78" t="s">
        <v>1456</v>
      </c>
      <c r="AE186" s="78">
        <v>115</v>
      </c>
      <c r="AF186" s="78">
        <v>878</v>
      </c>
      <c r="AG186" s="78">
        <v>2956</v>
      </c>
      <c r="AH186" s="78">
        <v>197</v>
      </c>
      <c r="AI186" s="78"/>
      <c r="AJ186" s="78" t="s">
        <v>1655</v>
      </c>
      <c r="AK186" s="78" t="s">
        <v>1803</v>
      </c>
      <c r="AL186" s="83" t="s">
        <v>1942</v>
      </c>
      <c r="AM186" s="78"/>
      <c r="AN186" s="80">
        <v>39877.83125</v>
      </c>
      <c r="AO186" s="83" t="s">
        <v>2122</v>
      </c>
      <c r="AP186" s="78" t="b">
        <v>0</v>
      </c>
      <c r="AQ186" s="78" t="b">
        <v>0</v>
      </c>
      <c r="AR186" s="78" t="b">
        <v>1</v>
      </c>
      <c r="AS186" s="78"/>
      <c r="AT186" s="78">
        <v>13</v>
      </c>
      <c r="AU186" s="83" t="s">
        <v>2149</v>
      </c>
      <c r="AV186" s="78" t="b">
        <v>0</v>
      </c>
      <c r="AW186" s="78" t="s">
        <v>2263</v>
      </c>
      <c r="AX186" s="83" t="s">
        <v>2447</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406</v>
      </c>
      <c r="B187" s="65"/>
      <c r="C187" s="65" t="s">
        <v>64</v>
      </c>
      <c r="D187" s="66">
        <v>162.04868047520102</v>
      </c>
      <c r="E187" s="68"/>
      <c r="F187" s="100" t="s">
        <v>2250</v>
      </c>
      <c r="G187" s="65"/>
      <c r="H187" s="69" t="s">
        <v>406</v>
      </c>
      <c r="I187" s="70"/>
      <c r="J187" s="70"/>
      <c r="K187" s="69" t="s">
        <v>2655</v>
      </c>
      <c r="L187" s="73">
        <v>1</v>
      </c>
      <c r="M187" s="74">
        <v>2077.2919921875</v>
      </c>
      <c r="N187" s="74">
        <v>5767.64892578125</v>
      </c>
      <c r="O187" s="75"/>
      <c r="P187" s="76"/>
      <c r="Q187" s="76"/>
      <c r="R187" s="86"/>
      <c r="S187" s="48">
        <v>1</v>
      </c>
      <c r="T187" s="48">
        <v>0</v>
      </c>
      <c r="U187" s="49">
        <v>0</v>
      </c>
      <c r="V187" s="49">
        <v>0.002882</v>
      </c>
      <c r="W187" s="49">
        <v>0.005575</v>
      </c>
      <c r="X187" s="49">
        <v>0.323383</v>
      </c>
      <c r="Y187" s="49">
        <v>0</v>
      </c>
      <c r="Z187" s="49">
        <v>0</v>
      </c>
      <c r="AA187" s="71">
        <v>187</v>
      </c>
      <c r="AB187" s="71"/>
      <c r="AC187" s="72"/>
      <c r="AD187" s="78" t="s">
        <v>1457</v>
      </c>
      <c r="AE187" s="78">
        <v>7</v>
      </c>
      <c r="AF187" s="78">
        <v>161</v>
      </c>
      <c r="AG187" s="78">
        <v>15</v>
      </c>
      <c r="AH187" s="78">
        <v>0</v>
      </c>
      <c r="AI187" s="78"/>
      <c r="AJ187" s="78"/>
      <c r="AK187" s="78"/>
      <c r="AL187" s="78"/>
      <c r="AM187" s="78"/>
      <c r="AN187" s="80">
        <v>38912.88585648148</v>
      </c>
      <c r="AO187" s="78"/>
      <c r="AP187" s="78" t="b">
        <v>0</v>
      </c>
      <c r="AQ187" s="78" t="b">
        <v>1</v>
      </c>
      <c r="AR187" s="78" t="b">
        <v>0</v>
      </c>
      <c r="AS187" s="78" t="s">
        <v>1216</v>
      </c>
      <c r="AT187" s="78">
        <v>4</v>
      </c>
      <c r="AU187" s="83" t="s">
        <v>2149</v>
      </c>
      <c r="AV187" s="78" t="b">
        <v>0</v>
      </c>
      <c r="AW187" s="78" t="s">
        <v>2263</v>
      </c>
      <c r="AX187" s="83" t="s">
        <v>2448</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407</v>
      </c>
      <c r="B188" s="65"/>
      <c r="C188" s="65" t="s">
        <v>64</v>
      </c>
      <c r="D188" s="66">
        <v>164.41972387046084</v>
      </c>
      <c r="E188" s="68"/>
      <c r="F188" s="100" t="s">
        <v>2251</v>
      </c>
      <c r="G188" s="65"/>
      <c r="H188" s="69" t="s">
        <v>407</v>
      </c>
      <c r="I188" s="70"/>
      <c r="J188" s="70"/>
      <c r="K188" s="69" t="s">
        <v>2656</v>
      </c>
      <c r="L188" s="73">
        <v>1</v>
      </c>
      <c r="M188" s="74">
        <v>2588.212890625</v>
      </c>
      <c r="N188" s="74">
        <v>7732.8271484375</v>
      </c>
      <c r="O188" s="75"/>
      <c r="P188" s="76"/>
      <c r="Q188" s="76"/>
      <c r="R188" s="86"/>
      <c r="S188" s="48">
        <v>2</v>
      </c>
      <c r="T188" s="48">
        <v>0</v>
      </c>
      <c r="U188" s="49">
        <v>0</v>
      </c>
      <c r="V188" s="49">
        <v>0.002899</v>
      </c>
      <c r="W188" s="49">
        <v>0.009729</v>
      </c>
      <c r="X188" s="49">
        <v>0.48926</v>
      </c>
      <c r="Y188" s="49">
        <v>1</v>
      </c>
      <c r="Z188" s="49">
        <v>0</v>
      </c>
      <c r="AA188" s="71">
        <v>188</v>
      </c>
      <c r="AB188" s="71"/>
      <c r="AC188" s="72"/>
      <c r="AD188" s="78" t="s">
        <v>1458</v>
      </c>
      <c r="AE188" s="78">
        <v>4691</v>
      </c>
      <c r="AF188" s="78">
        <v>7954</v>
      </c>
      <c r="AG188" s="78">
        <v>476785</v>
      </c>
      <c r="AH188" s="78">
        <v>986</v>
      </c>
      <c r="AI188" s="78"/>
      <c r="AJ188" s="78" t="s">
        <v>1656</v>
      </c>
      <c r="AK188" s="78" t="s">
        <v>1804</v>
      </c>
      <c r="AL188" s="83" t="s">
        <v>1943</v>
      </c>
      <c r="AM188" s="78"/>
      <c r="AN188" s="80">
        <v>42060.057546296295</v>
      </c>
      <c r="AO188" s="83" t="s">
        <v>2123</v>
      </c>
      <c r="AP188" s="78" t="b">
        <v>1</v>
      </c>
      <c r="AQ188" s="78" t="b">
        <v>0</v>
      </c>
      <c r="AR188" s="78" t="b">
        <v>0</v>
      </c>
      <c r="AS188" s="78"/>
      <c r="AT188" s="78">
        <v>211</v>
      </c>
      <c r="AU188" s="83" t="s">
        <v>2149</v>
      </c>
      <c r="AV188" s="78" t="b">
        <v>0</v>
      </c>
      <c r="AW188" s="78" t="s">
        <v>2263</v>
      </c>
      <c r="AX188" s="83" t="s">
        <v>2449</v>
      </c>
      <c r="AY188" s="78" t="s">
        <v>65</v>
      </c>
      <c r="AZ188" s="78" t="str">
        <f>REPLACE(INDEX(GroupVertices[Group],MATCH(Vertices[[#This Row],[Vertex]],GroupVertices[Vertex],0)),1,1,"")</f>
        <v>3</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408</v>
      </c>
      <c r="B189" s="65"/>
      <c r="C189" s="65" t="s">
        <v>64</v>
      </c>
      <c r="D189" s="66">
        <v>170.47740050328815</v>
      </c>
      <c r="E189" s="68"/>
      <c r="F189" s="100" t="s">
        <v>2252</v>
      </c>
      <c r="G189" s="65"/>
      <c r="H189" s="69" t="s">
        <v>408</v>
      </c>
      <c r="I189" s="70"/>
      <c r="J189" s="70"/>
      <c r="K189" s="69" t="s">
        <v>2657</v>
      </c>
      <c r="L189" s="73">
        <v>1</v>
      </c>
      <c r="M189" s="74">
        <v>3097.525634765625</v>
      </c>
      <c r="N189" s="74">
        <v>9646.09375</v>
      </c>
      <c r="O189" s="75"/>
      <c r="P189" s="76"/>
      <c r="Q189" s="76"/>
      <c r="R189" s="86"/>
      <c r="S189" s="48">
        <v>2</v>
      </c>
      <c r="T189" s="48">
        <v>0</v>
      </c>
      <c r="U189" s="49">
        <v>0</v>
      </c>
      <c r="V189" s="49">
        <v>0.002899</v>
      </c>
      <c r="W189" s="49">
        <v>0.009729</v>
      </c>
      <c r="X189" s="49">
        <v>0.48926</v>
      </c>
      <c r="Y189" s="49">
        <v>1</v>
      </c>
      <c r="Z189" s="49">
        <v>0</v>
      </c>
      <c r="AA189" s="71">
        <v>189</v>
      </c>
      <c r="AB189" s="71"/>
      <c r="AC189" s="72"/>
      <c r="AD189" s="78" t="s">
        <v>1459</v>
      </c>
      <c r="AE189" s="78">
        <v>3165</v>
      </c>
      <c r="AF189" s="78">
        <v>27864</v>
      </c>
      <c r="AG189" s="78">
        <v>117502</v>
      </c>
      <c r="AH189" s="78">
        <v>37660</v>
      </c>
      <c r="AI189" s="78"/>
      <c r="AJ189" s="78" t="s">
        <v>1657</v>
      </c>
      <c r="AK189" s="78" t="s">
        <v>1805</v>
      </c>
      <c r="AL189" s="83" t="s">
        <v>1944</v>
      </c>
      <c r="AM189" s="78"/>
      <c r="AN189" s="80">
        <v>40113.25722222222</v>
      </c>
      <c r="AO189" s="83" t="s">
        <v>2124</v>
      </c>
      <c r="AP189" s="78" t="b">
        <v>1</v>
      </c>
      <c r="AQ189" s="78" t="b">
        <v>0</v>
      </c>
      <c r="AR189" s="78" t="b">
        <v>0</v>
      </c>
      <c r="AS189" s="78"/>
      <c r="AT189" s="78">
        <v>4591</v>
      </c>
      <c r="AU189" s="83" t="s">
        <v>2149</v>
      </c>
      <c r="AV189" s="78" t="b">
        <v>0</v>
      </c>
      <c r="AW189" s="78" t="s">
        <v>2263</v>
      </c>
      <c r="AX189" s="83" t="s">
        <v>2450</v>
      </c>
      <c r="AY189" s="78" t="s">
        <v>65</v>
      </c>
      <c r="AZ189" s="78" t="str">
        <f>REPLACE(INDEX(GroupVertices[Group],MATCH(Vertices[[#This Row],[Vertex]],GroupVertices[Vertex],0)),1,1,"")</f>
        <v>3</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409</v>
      </c>
      <c r="B190" s="65"/>
      <c r="C190" s="65" t="s">
        <v>64</v>
      </c>
      <c r="D190" s="66">
        <v>162.40070116149843</v>
      </c>
      <c r="E190" s="68"/>
      <c r="F190" s="100" t="s">
        <v>2253</v>
      </c>
      <c r="G190" s="65"/>
      <c r="H190" s="69" t="s">
        <v>409</v>
      </c>
      <c r="I190" s="70"/>
      <c r="J190" s="70"/>
      <c r="K190" s="69" t="s">
        <v>2658</v>
      </c>
      <c r="L190" s="73">
        <v>1</v>
      </c>
      <c r="M190" s="74">
        <v>2376.335205078125</v>
      </c>
      <c r="N190" s="74">
        <v>8119.7529296875</v>
      </c>
      <c r="O190" s="75"/>
      <c r="P190" s="76"/>
      <c r="Q190" s="76"/>
      <c r="R190" s="86"/>
      <c r="S190" s="48">
        <v>2</v>
      </c>
      <c r="T190" s="48">
        <v>0</v>
      </c>
      <c r="U190" s="49">
        <v>0</v>
      </c>
      <c r="V190" s="49">
        <v>0.002899</v>
      </c>
      <c r="W190" s="49">
        <v>0.009729</v>
      </c>
      <c r="X190" s="49">
        <v>0.48926</v>
      </c>
      <c r="Y190" s="49">
        <v>1</v>
      </c>
      <c r="Z190" s="49">
        <v>0</v>
      </c>
      <c r="AA190" s="71">
        <v>190</v>
      </c>
      <c r="AB190" s="71"/>
      <c r="AC190" s="72"/>
      <c r="AD190" s="78" t="s">
        <v>1460</v>
      </c>
      <c r="AE190" s="78">
        <v>1810</v>
      </c>
      <c r="AF190" s="78">
        <v>1318</v>
      </c>
      <c r="AG190" s="78">
        <v>2914</v>
      </c>
      <c r="AH190" s="78">
        <v>25070</v>
      </c>
      <c r="AI190" s="78"/>
      <c r="AJ190" s="78" t="s">
        <v>1658</v>
      </c>
      <c r="AK190" s="78" t="s">
        <v>1806</v>
      </c>
      <c r="AL190" s="83" t="s">
        <v>1945</v>
      </c>
      <c r="AM190" s="78"/>
      <c r="AN190" s="80">
        <v>40167.42626157407</v>
      </c>
      <c r="AO190" s="83" t="s">
        <v>2125</v>
      </c>
      <c r="AP190" s="78" t="b">
        <v>1</v>
      </c>
      <c r="AQ190" s="78" t="b">
        <v>0</v>
      </c>
      <c r="AR190" s="78" t="b">
        <v>0</v>
      </c>
      <c r="AS190" s="78"/>
      <c r="AT190" s="78">
        <v>159</v>
      </c>
      <c r="AU190" s="83" t="s">
        <v>2149</v>
      </c>
      <c r="AV190" s="78" t="b">
        <v>0</v>
      </c>
      <c r="AW190" s="78" t="s">
        <v>2263</v>
      </c>
      <c r="AX190" s="83" t="s">
        <v>2451</v>
      </c>
      <c r="AY190" s="78" t="s">
        <v>65</v>
      </c>
      <c r="AZ190" s="78" t="str">
        <f>REPLACE(INDEX(GroupVertices[Group],MATCH(Vertices[[#This Row],[Vertex]],GroupVertices[Vertex],0)),1,1,"")</f>
        <v>3</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410</v>
      </c>
      <c r="B191" s="65"/>
      <c r="C191" s="65" t="s">
        <v>64</v>
      </c>
      <c r="D191" s="66">
        <v>162.0666314004314</v>
      </c>
      <c r="E191" s="68"/>
      <c r="F191" s="100" t="s">
        <v>2254</v>
      </c>
      <c r="G191" s="65"/>
      <c r="H191" s="69" t="s">
        <v>410</v>
      </c>
      <c r="I191" s="70"/>
      <c r="J191" s="70"/>
      <c r="K191" s="69" t="s">
        <v>2659</v>
      </c>
      <c r="L191" s="73">
        <v>1</v>
      </c>
      <c r="M191" s="74">
        <v>2131.041015625</v>
      </c>
      <c r="N191" s="74">
        <v>6580.8017578125</v>
      </c>
      <c r="O191" s="75"/>
      <c r="P191" s="76"/>
      <c r="Q191" s="76"/>
      <c r="R191" s="86"/>
      <c r="S191" s="48">
        <v>1</v>
      </c>
      <c r="T191" s="48">
        <v>0</v>
      </c>
      <c r="U191" s="49">
        <v>0</v>
      </c>
      <c r="V191" s="49">
        <v>0.002882</v>
      </c>
      <c r="W191" s="49">
        <v>0.005575</v>
      </c>
      <c r="X191" s="49">
        <v>0.323383</v>
      </c>
      <c r="Y191" s="49">
        <v>0</v>
      </c>
      <c r="Z191" s="49">
        <v>0</v>
      </c>
      <c r="AA191" s="71">
        <v>191</v>
      </c>
      <c r="AB191" s="71"/>
      <c r="AC191" s="72"/>
      <c r="AD191" s="78" t="s">
        <v>410</v>
      </c>
      <c r="AE191" s="78">
        <v>2</v>
      </c>
      <c r="AF191" s="78">
        <v>220</v>
      </c>
      <c r="AG191" s="78">
        <v>3</v>
      </c>
      <c r="AH191" s="78">
        <v>0</v>
      </c>
      <c r="AI191" s="78">
        <v>-36000</v>
      </c>
      <c r="AJ191" s="78"/>
      <c r="AK191" s="78"/>
      <c r="AL191" s="78"/>
      <c r="AM191" s="78" t="s">
        <v>1964</v>
      </c>
      <c r="AN191" s="80">
        <v>39121.4428125</v>
      </c>
      <c r="AO191" s="78"/>
      <c r="AP191" s="78" t="b">
        <v>0</v>
      </c>
      <c r="AQ191" s="78" t="b">
        <v>1</v>
      </c>
      <c r="AR191" s="78" t="b">
        <v>0</v>
      </c>
      <c r="AS191" s="78" t="s">
        <v>1216</v>
      </c>
      <c r="AT191" s="78">
        <v>2</v>
      </c>
      <c r="AU191" s="83" t="s">
        <v>2149</v>
      </c>
      <c r="AV191" s="78" t="b">
        <v>0</v>
      </c>
      <c r="AW191" s="78" t="s">
        <v>2263</v>
      </c>
      <c r="AX191" s="83" t="s">
        <v>2452</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411</v>
      </c>
      <c r="B192" s="65"/>
      <c r="C192" s="65" t="s">
        <v>64</v>
      </c>
      <c r="D192" s="66">
        <v>162.21632386167454</v>
      </c>
      <c r="E192" s="68"/>
      <c r="F192" s="100" t="s">
        <v>2255</v>
      </c>
      <c r="G192" s="65"/>
      <c r="H192" s="69" t="s">
        <v>411</v>
      </c>
      <c r="I192" s="70"/>
      <c r="J192" s="70"/>
      <c r="K192" s="69" t="s">
        <v>2660</v>
      </c>
      <c r="L192" s="73">
        <v>1</v>
      </c>
      <c r="M192" s="74">
        <v>3294.356689453125</v>
      </c>
      <c r="N192" s="74">
        <v>8029.72509765625</v>
      </c>
      <c r="O192" s="75"/>
      <c r="P192" s="76"/>
      <c r="Q192" s="76"/>
      <c r="R192" s="86"/>
      <c r="S192" s="48">
        <v>2</v>
      </c>
      <c r="T192" s="48">
        <v>0</v>
      </c>
      <c r="U192" s="49">
        <v>0</v>
      </c>
      <c r="V192" s="49">
        <v>0.002899</v>
      </c>
      <c r="W192" s="49">
        <v>0.009729</v>
      </c>
      <c r="X192" s="49">
        <v>0.48926</v>
      </c>
      <c r="Y192" s="49">
        <v>1</v>
      </c>
      <c r="Z192" s="49">
        <v>0</v>
      </c>
      <c r="AA192" s="71">
        <v>192</v>
      </c>
      <c r="AB192" s="71"/>
      <c r="AC192" s="72"/>
      <c r="AD192" s="78" t="s">
        <v>1461</v>
      </c>
      <c r="AE192" s="78">
        <v>1037</v>
      </c>
      <c r="AF192" s="78">
        <v>712</v>
      </c>
      <c r="AG192" s="78">
        <v>16419</v>
      </c>
      <c r="AH192" s="78">
        <v>26522</v>
      </c>
      <c r="AI192" s="78"/>
      <c r="AJ192" s="78" t="s">
        <v>1659</v>
      </c>
      <c r="AK192" s="78" t="s">
        <v>1807</v>
      </c>
      <c r="AL192" s="83" t="s">
        <v>1946</v>
      </c>
      <c r="AM192" s="78"/>
      <c r="AN192" s="80">
        <v>42921.144953703704</v>
      </c>
      <c r="AO192" s="83" t="s">
        <v>2126</v>
      </c>
      <c r="AP192" s="78" t="b">
        <v>0</v>
      </c>
      <c r="AQ192" s="78" t="b">
        <v>0</v>
      </c>
      <c r="AR192" s="78" t="b">
        <v>0</v>
      </c>
      <c r="AS192" s="78"/>
      <c r="AT192" s="78">
        <v>6</v>
      </c>
      <c r="AU192" s="83" t="s">
        <v>2149</v>
      </c>
      <c r="AV192" s="78" t="b">
        <v>0</v>
      </c>
      <c r="AW192" s="78" t="s">
        <v>2263</v>
      </c>
      <c r="AX192" s="83" t="s">
        <v>2453</v>
      </c>
      <c r="AY192" s="78" t="s">
        <v>65</v>
      </c>
      <c r="AZ192" s="78" t="str">
        <f>REPLACE(INDEX(GroupVertices[Group],MATCH(Vertices[[#This Row],[Vertex]],GroupVertices[Vertex],0)),1,1,"")</f>
        <v>3</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319</v>
      </c>
      <c r="B193" s="65"/>
      <c r="C193" s="65" t="s">
        <v>64</v>
      </c>
      <c r="D193" s="66">
        <v>162.10679279247225</v>
      </c>
      <c r="E193" s="68"/>
      <c r="F193" s="100" t="s">
        <v>766</v>
      </c>
      <c r="G193" s="65"/>
      <c r="H193" s="69" t="s">
        <v>319</v>
      </c>
      <c r="I193" s="70"/>
      <c r="J193" s="70"/>
      <c r="K193" s="69" t="s">
        <v>2661</v>
      </c>
      <c r="L193" s="73">
        <v>1</v>
      </c>
      <c r="M193" s="74">
        <v>9518.216796875</v>
      </c>
      <c r="N193" s="74">
        <v>2937.94140625</v>
      </c>
      <c r="O193" s="75"/>
      <c r="P193" s="76"/>
      <c r="Q193" s="76"/>
      <c r="R193" s="86"/>
      <c r="S193" s="48">
        <v>0</v>
      </c>
      <c r="T193" s="48">
        <v>1</v>
      </c>
      <c r="U193" s="49">
        <v>0</v>
      </c>
      <c r="V193" s="49">
        <v>1</v>
      </c>
      <c r="W193" s="49">
        <v>0</v>
      </c>
      <c r="X193" s="49">
        <v>0.999997</v>
      </c>
      <c r="Y193" s="49">
        <v>0</v>
      </c>
      <c r="Z193" s="49">
        <v>0</v>
      </c>
      <c r="AA193" s="71">
        <v>193</v>
      </c>
      <c r="AB193" s="71"/>
      <c r="AC193" s="72"/>
      <c r="AD193" s="78" t="s">
        <v>1462</v>
      </c>
      <c r="AE193" s="78">
        <v>143</v>
      </c>
      <c r="AF193" s="78">
        <v>352</v>
      </c>
      <c r="AG193" s="78">
        <v>9817</v>
      </c>
      <c r="AH193" s="78">
        <v>138</v>
      </c>
      <c r="AI193" s="78"/>
      <c r="AJ193" s="78"/>
      <c r="AK193" s="78" t="s">
        <v>1722</v>
      </c>
      <c r="AL193" s="78"/>
      <c r="AM193" s="78"/>
      <c r="AN193" s="80">
        <v>39994.63725694444</v>
      </c>
      <c r="AO193" s="83" t="s">
        <v>2127</v>
      </c>
      <c r="AP193" s="78" t="b">
        <v>0</v>
      </c>
      <c r="AQ193" s="78" t="b">
        <v>0</v>
      </c>
      <c r="AR193" s="78" t="b">
        <v>1</v>
      </c>
      <c r="AS193" s="78"/>
      <c r="AT193" s="78">
        <v>5</v>
      </c>
      <c r="AU193" s="83" t="s">
        <v>2150</v>
      </c>
      <c r="AV193" s="78" t="b">
        <v>0</v>
      </c>
      <c r="AW193" s="78" t="s">
        <v>2263</v>
      </c>
      <c r="AX193" s="83" t="s">
        <v>2454</v>
      </c>
      <c r="AY193" s="78" t="s">
        <v>66</v>
      </c>
      <c r="AZ193" s="78" t="str">
        <f>REPLACE(INDEX(GroupVertices[Group],MATCH(Vertices[[#This Row],[Vertex]],GroupVertices[Vertex],0)),1,1,"")</f>
        <v>24</v>
      </c>
      <c r="BA193" s="48"/>
      <c r="BB193" s="48"/>
      <c r="BC193" s="48"/>
      <c r="BD193" s="48"/>
      <c r="BE193" s="48"/>
      <c r="BF193" s="48"/>
      <c r="BG193" s="116" t="s">
        <v>3293</v>
      </c>
      <c r="BH193" s="116" t="s">
        <v>3293</v>
      </c>
      <c r="BI193" s="116" t="s">
        <v>3422</v>
      </c>
      <c r="BJ193" s="116" t="s">
        <v>3422</v>
      </c>
      <c r="BK193" s="116">
        <v>0</v>
      </c>
      <c r="BL193" s="120">
        <v>0</v>
      </c>
      <c r="BM193" s="116">
        <v>0</v>
      </c>
      <c r="BN193" s="120">
        <v>0</v>
      </c>
      <c r="BO193" s="116">
        <v>0</v>
      </c>
      <c r="BP193" s="120">
        <v>0</v>
      </c>
      <c r="BQ193" s="116">
        <v>8</v>
      </c>
      <c r="BR193" s="120">
        <v>100</v>
      </c>
      <c r="BS193" s="116">
        <v>8</v>
      </c>
      <c r="BT193" s="2"/>
      <c r="BU193" s="3"/>
      <c r="BV193" s="3"/>
      <c r="BW193" s="3"/>
      <c r="BX193" s="3"/>
    </row>
    <row r="194" spans="1:76" ht="15">
      <c r="A194" s="64" t="s">
        <v>412</v>
      </c>
      <c r="B194" s="65"/>
      <c r="C194" s="65" t="s">
        <v>64</v>
      </c>
      <c r="D194" s="66">
        <v>164.2797675042579</v>
      </c>
      <c r="E194" s="68"/>
      <c r="F194" s="100" t="s">
        <v>2256</v>
      </c>
      <c r="G194" s="65"/>
      <c r="H194" s="69" t="s">
        <v>412</v>
      </c>
      <c r="I194" s="70"/>
      <c r="J194" s="70"/>
      <c r="K194" s="69" t="s">
        <v>2662</v>
      </c>
      <c r="L194" s="73">
        <v>1</v>
      </c>
      <c r="M194" s="74">
        <v>9518.216796875</v>
      </c>
      <c r="N194" s="74">
        <v>3355.546875</v>
      </c>
      <c r="O194" s="75"/>
      <c r="P194" s="76"/>
      <c r="Q194" s="76"/>
      <c r="R194" s="86"/>
      <c r="S194" s="48">
        <v>1</v>
      </c>
      <c r="T194" s="48">
        <v>0</v>
      </c>
      <c r="U194" s="49">
        <v>0</v>
      </c>
      <c r="V194" s="49">
        <v>1</v>
      </c>
      <c r="W194" s="49">
        <v>0</v>
      </c>
      <c r="X194" s="49">
        <v>0.999997</v>
      </c>
      <c r="Y194" s="49">
        <v>0</v>
      </c>
      <c r="Z194" s="49">
        <v>0</v>
      </c>
      <c r="AA194" s="71">
        <v>194</v>
      </c>
      <c r="AB194" s="71"/>
      <c r="AC194" s="72"/>
      <c r="AD194" s="78" t="s">
        <v>1463</v>
      </c>
      <c r="AE194" s="78">
        <v>300</v>
      </c>
      <c r="AF194" s="78">
        <v>7494</v>
      </c>
      <c r="AG194" s="78">
        <v>158636</v>
      </c>
      <c r="AH194" s="78">
        <v>17023</v>
      </c>
      <c r="AI194" s="78"/>
      <c r="AJ194" s="78" t="s">
        <v>1660</v>
      </c>
      <c r="AK194" s="78" t="s">
        <v>1808</v>
      </c>
      <c r="AL194" s="83" t="s">
        <v>1947</v>
      </c>
      <c r="AM194" s="78"/>
      <c r="AN194" s="80">
        <v>40570.45247685185</v>
      </c>
      <c r="AO194" s="83" t="s">
        <v>2128</v>
      </c>
      <c r="AP194" s="78" t="b">
        <v>0</v>
      </c>
      <c r="AQ194" s="78" t="b">
        <v>0</v>
      </c>
      <c r="AR194" s="78" t="b">
        <v>0</v>
      </c>
      <c r="AS194" s="78"/>
      <c r="AT194" s="78">
        <v>246</v>
      </c>
      <c r="AU194" s="83" t="s">
        <v>2154</v>
      </c>
      <c r="AV194" s="78" t="b">
        <v>0</v>
      </c>
      <c r="AW194" s="78" t="s">
        <v>2263</v>
      </c>
      <c r="AX194" s="83" t="s">
        <v>2455</v>
      </c>
      <c r="AY194" s="78" t="s">
        <v>65</v>
      </c>
      <c r="AZ194" s="78" t="str">
        <f>REPLACE(INDEX(GroupVertices[Group],MATCH(Vertices[[#This Row],[Vertex]],GroupVertices[Vertex],0)),1,1,"")</f>
        <v>24</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320</v>
      </c>
      <c r="B195" s="65"/>
      <c r="C195" s="65" t="s">
        <v>64</v>
      </c>
      <c r="D195" s="66">
        <v>163.3898275669892</v>
      </c>
      <c r="E195" s="68"/>
      <c r="F195" s="100" t="s">
        <v>767</v>
      </c>
      <c r="G195" s="65"/>
      <c r="H195" s="69" t="s">
        <v>320</v>
      </c>
      <c r="I195" s="70"/>
      <c r="J195" s="70"/>
      <c r="K195" s="69" t="s">
        <v>2663</v>
      </c>
      <c r="L195" s="73">
        <v>1</v>
      </c>
      <c r="M195" s="74">
        <v>4973.275390625</v>
      </c>
      <c r="N195" s="74">
        <v>4524.57275390625</v>
      </c>
      <c r="O195" s="75"/>
      <c r="P195" s="76"/>
      <c r="Q195" s="76"/>
      <c r="R195" s="86"/>
      <c r="S195" s="48">
        <v>1</v>
      </c>
      <c r="T195" s="48">
        <v>1</v>
      </c>
      <c r="U195" s="49">
        <v>0</v>
      </c>
      <c r="V195" s="49">
        <v>0.090909</v>
      </c>
      <c r="W195" s="49">
        <v>0</v>
      </c>
      <c r="X195" s="49">
        <v>0.617116</v>
      </c>
      <c r="Y195" s="49">
        <v>0</v>
      </c>
      <c r="Z195" s="49">
        <v>1</v>
      </c>
      <c r="AA195" s="71">
        <v>195</v>
      </c>
      <c r="AB195" s="71"/>
      <c r="AC195" s="72"/>
      <c r="AD195" s="78" t="s">
        <v>1464</v>
      </c>
      <c r="AE195" s="78">
        <v>2640</v>
      </c>
      <c r="AF195" s="78">
        <v>4569</v>
      </c>
      <c r="AG195" s="78">
        <v>4901</v>
      </c>
      <c r="AH195" s="78">
        <v>3346</v>
      </c>
      <c r="AI195" s="78"/>
      <c r="AJ195" s="78" t="s">
        <v>1661</v>
      </c>
      <c r="AK195" s="78" t="s">
        <v>1809</v>
      </c>
      <c r="AL195" s="83" t="s">
        <v>1948</v>
      </c>
      <c r="AM195" s="78"/>
      <c r="AN195" s="80">
        <v>40373.57690972222</v>
      </c>
      <c r="AO195" s="83" t="s">
        <v>2129</v>
      </c>
      <c r="AP195" s="78" t="b">
        <v>0</v>
      </c>
      <c r="AQ195" s="78" t="b">
        <v>0</v>
      </c>
      <c r="AR195" s="78" t="b">
        <v>0</v>
      </c>
      <c r="AS195" s="78"/>
      <c r="AT195" s="78">
        <v>325</v>
      </c>
      <c r="AU195" s="83" t="s">
        <v>2149</v>
      </c>
      <c r="AV195" s="78" t="b">
        <v>0</v>
      </c>
      <c r="AW195" s="78" t="s">
        <v>2263</v>
      </c>
      <c r="AX195" s="83" t="s">
        <v>2456</v>
      </c>
      <c r="AY195" s="78" t="s">
        <v>66</v>
      </c>
      <c r="AZ195" s="78" t="str">
        <f>REPLACE(INDEX(GroupVertices[Group],MATCH(Vertices[[#This Row],[Vertex]],GroupVertices[Vertex],0)),1,1,"")</f>
        <v>8</v>
      </c>
      <c r="BA195" s="48"/>
      <c r="BB195" s="48"/>
      <c r="BC195" s="48"/>
      <c r="BD195" s="48"/>
      <c r="BE195" s="48"/>
      <c r="BF195" s="48"/>
      <c r="BG195" s="116" t="s">
        <v>3270</v>
      </c>
      <c r="BH195" s="116" t="s">
        <v>3270</v>
      </c>
      <c r="BI195" s="116" t="s">
        <v>3399</v>
      </c>
      <c r="BJ195" s="116" t="s">
        <v>3399</v>
      </c>
      <c r="BK195" s="116">
        <v>0</v>
      </c>
      <c r="BL195" s="120">
        <v>0</v>
      </c>
      <c r="BM195" s="116">
        <v>0</v>
      </c>
      <c r="BN195" s="120">
        <v>0</v>
      </c>
      <c r="BO195" s="116">
        <v>0</v>
      </c>
      <c r="BP195" s="120">
        <v>0</v>
      </c>
      <c r="BQ195" s="116">
        <v>22</v>
      </c>
      <c r="BR195" s="120">
        <v>100</v>
      </c>
      <c r="BS195" s="116">
        <v>22</v>
      </c>
      <c r="BT195" s="2"/>
      <c r="BU195" s="3"/>
      <c r="BV195" s="3"/>
      <c r="BW195" s="3"/>
      <c r="BX195" s="3"/>
    </row>
    <row r="196" spans="1:76" ht="15">
      <c r="A196" s="64" t="s">
        <v>321</v>
      </c>
      <c r="B196" s="65"/>
      <c r="C196" s="65" t="s">
        <v>64</v>
      </c>
      <c r="D196" s="66">
        <v>163.77866286265737</v>
      </c>
      <c r="E196" s="68"/>
      <c r="F196" s="100" t="s">
        <v>768</v>
      </c>
      <c r="G196" s="65"/>
      <c r="H196" s="69" t="s">
        <v>321</v>
      </c>
      <c r="I196" s="70"/>
      <c r="J196" s="70"/>
      <c r="K196" s="69" t="s">
        <v>2664</v>
      </c>
      <c r="L196" s="73">
        <v>1</v>
      </c>
      <c r="M196" s="74">
        <v>7020.0908203125</v>
      </c>
      <c r="N196" s="74">
        <v>2970.291259765625</v>
      </c>
      <c r="O196" s="75"/>
      <c r="P196" s="76"/>
      <c r="Q196" s="76"/>
      <c r="R196" s="86"/>
      <c r="S196" s="48">
        <v>0</v>
      </c>
      <c r="T196" s="48">
        <v>1</v>
      </c>
      <c r="U196" s="49">
        <v>0</v>
      </c>
      <c r="V196" s="49">
        <v>0.333333</v>
      </c>
      <c r="W196" s="49">
        <v>0</v>
      </c>
      <c r="X196" s="49">
        <v>0.638296</v>
      </c>
      <c r="Y196" s="49">
        <v>0</v>
      </c>
      <c r="Z196" s="49">
        <v>0</v>
      </c>
      <c r="AA196" s="71">
        <v>196</v>
      </c>
      <c r="AB196" s="71"/>
      <c r="AC196" s="72"/>
      <c r="AD196" s="78" t="s">
        <v>1465</v>
      </c>
      <c r="AE196" s="78">
        <v>796</v>
      </c>
      <c r="AF196" s="78">
        <v>5847</v>
      </c>
      <c r="AG196" s="78">
        <v>18387</v>
      </c>
      <c r="AH196" s="78">
        <v>6067</v>
      </c>
      <c r="AI196" s="78"/>
      <c r="AJ196" s="78" t="s">
        <v>1662</v>
      </c>
      <c r="AK196" s="78" t="s">
        <v>1810</v>
      </c>
      <c r="AL196" s="83" t="s">
        <v>1949</v>
      </c>
      <c r="AM196" s="78"/>
      <c r="AN196" s="80">
        <v>39103.589641203704</v>
      </c>
      <c r="AO196" s="83" t="s">
        <v>2130</v>
      </c>
      <c r="AP196" s="78" t="b">
        <v>0</v>
      </c>
      <c r="AQ196" s="78" t="b">
        <v>0</v>
      </c>
      <c r="AR196" s="78" t="b">
        <v>0</v>
      </c>
      <c r="AS196" s="78"/>
      <c r="AT196" s="78">
        <v>402</v>
      </c>
      <c r="AU196" s="83" t="s">
        <v>2149</v>
      </c>
      <c r="AV196" s="78" t="b">
        <v>1</v>
      </c>
      <c r="AW196" s="78" t="s">
        <v>2263</v>
      </c>
      <c r="AX196" s="83" t="s">
        <v>2457</v>
      </c>
      <c r="AY196" s="78" t="s">
        <v>66</v>
      </c>
      <c r="AZ196" s="78" t="str">
        <f>REPLACE(INDEX(GroupVertices[Group],MATCH(Vertices[[#This Row],[Vertex]],GroupVertices[Vertex],0)),1,1,"")</f>
        <v>15</v>
      </c>
      <c r="BA196" s="48"/>
      <c r="BB196" s="48"/>
      <c r="BC196" s="48"/>
      <c r="BD196" s="48"/>
      <c r="BE196" s="48"/>
      <c r="BF196" s="48"/>
      <c r="BG196" s="116" t="s">
        <v>3294</v>
      </c>
      <c r="BH196" s="116" t="s">
        <v>3294</v>
      </c>
      <c r="BI196" s="116" t="s">
        <v>3423</v>
      </c>
      <c r="BJ196" s="116" t="s">
        <v>3423</v>
      </c>
      <c r="BK196" s="116">
        <v>1</v>
      </c>
      <c r="BL196" s="120">
        <v>3.7037037037037037</v>
      </c>
      <c r="BM196" s="116">
        <v>0</v>
      </c>
      <c r="BN196" s="120">
        <v>0</v>
      </c>
      <c r="BO196" s="116">
        <v>0</v>
      </c>
      <c r="BP196" s="120">
        <v>0</v>
      </c>
      <c r="BQ196" s="116">
        <v>26</v>
      </c>
      <c r="BR196" s="120">
        <v>96.29629629629629</v>
      </c>
      <c r="BS196" s="116">
        <v>27</v>
      </c>
      <c r="BT196" s="2"/>
      <c r="BU196" s="3"/>
      <c r="BV196" s="3"/>
      <c r="BW196" s="3"/>
      <c r="BX196" s="3"/>
    </row>
    <row r="197" spans="1:76" ht="15">
      <c r="A197" s="64" t="s">
        <v>324</v>
      </c>
      <c r="B197" s="65"/>
      <c r="C197" s="65" t="s">
        <v>64</v>
      </c>
      <c r="D197" s="66">
        <v>169.280773572253</v>
      </c>
      <c r="E197" s="68"/>
      <c r="F197" s="100" t="s">
        <v>770</v>
      </c>
      <c r="G197" s="65"/>
      <c r="H197" s="69" t="s">
        <v>324</v>
      </c>
      <c r="I197" s="70"/>
      <c r="J197" s="70"/>
      <c r="K197" s="69" t="s">
        <v>2665</v>
      </c>
      <c r="L197" s="73">
        <v>3.035771182753277</v>
      </c>
      <c r="M197" s="74">
        <v>7020.0908203125</v>
      </c>
      <c r="N197" s="74">
        <v>2323.297119140625</v>
      </c>
      <c r="O197" s="75"/>
      <c r="P197" s="76"/>
      <c r="Q197" s="76"/>
      <c r="R197" s="86"/>
      <c r="S197" s="48">
        <v>3</v>
      </c>
      <c r="T197" s="48">
        <v>1</v>
      </c>
      <c r="U197" s="49">
        <v>2</v>
      </c>
      <c r="V197" s="49">
        <v>0.5</v>
      </c>
      <c r="W197" s="49">
        <v>0</v>
      </c>
      <c r="X197" s="49">
        <v>1.723399</v>
      </c>
      <c r="Y197" s="49">
        <v>0</v>
      </c>
      <c r="Z197" s="49">
        <v>0</v>
      </c>
      <c r="AA197" s="71">
        <v>197</v>
      </c>
      <c r="AB197" s="71"/>
      <c r="AC197" s="72"/>
      <c r="AD197" s="78" t="s">
        <v>1466</v>
      </c>
      <c r="AE197" s="78">
        <v>1541</v>
      </c>
      <c r="AF197" s="78">
        <v>23931</v>
      </c>
      <c r="AG197" s="78">
        <v>15710</v>
      </c>
      <c r="AH197" s="78">
        <v>8843</v>
      </c>
      <c r="AI197" s="78"/>
      <c r="AJ197" s="78" t="s">
        <v>1663</v>
      </c>
      <c r="AK197" s="78" t="s">
        <v>1811</v>
      </c>
      <c r="AL197" s="83" t="s">
        <v>1950</v>
      </c>
      <c r="AM197" s="78"/>
      <c r="AN197" s="80">
        <v>39162.65277777778</v>
      </c>
      <c r="AO197" s="83" t="s">
        <v>2131</v>
      </c>
      <c r="AP197" s="78" t="b">
        <v>0</v>
      </c>
      <c r="AQ197" s="78" t="b">
        <v>0</v>
      </c>
      <c r="AR197" s="78" t="b">
        <v>1</v>
      </c>
      <c r="AS197" s="78"/>
      <c r="AT197" s="78">
        <v>1616</v>
      </c>
      <c r="AU197" s="83" t="s">
        <v>2149</v>
      </c>
      <c r="AV197" s="78" t="b">
        <v>0</v>
      </c>
      <c r="AW197" s="78" t="s">
        <v>2263</v>
      </c>
      <c r="AX197" s="83" t="s">
        <v>2458</v>
      </c>
      <c r="AY197" s="78" t="s">
        <v>66</v>
      </c>
      <c r="AZ197" s="78" t="str">
        <f>REPLACE(INDEX(GroupVertices[Group],MATCH(Vertices[[#This Row],[Vertex]],GroupVertices[Vertex],0)),1,1,"")</f>
        <v>15</v>
      </c>
      <c r="BA197" s="48"/>
      <c r="BB197" s="48"/>
      <c r="BC197" s="48"/>
      <c r="BD197" s="48"/>
      <c r="BE197" s="48"/>
      <c r="BF197" s="48"/>
      <c r="BG197" s="116" t="s">
        <v>3295</v>
      </c>
      <c r="BH197" s="116" t="s">
        <v>3295</v>
      </c>
      <c r="BI197" s="116" t="s">
        <v>3075</v>
      </c>
      <c r="BJ197" s="116" t="s">
        <v>3075</v>
      </c>
      <c r="BK197" s="116">
        <v>1</v>
      </c>
      <c r="BL197" s="120">
        <v>2.5641025641025643</v>
      </c>
      <c r="BM197" s="116">
        <v>1</v>
      </c>
      <c r="BN197" s="120">
        <v>2.5641025641025643</v>
      </c>
      <c r="BO197" s="116">
        <v>0</v>
      </c>
      <c r="BP197" s="120">
        <v>0</v>
      </c>
      <c r="BQ197" s="116">
        <v>37</v>
      </c>
      <c r="BR197" s="120">
        <v>94.87179487179488</v>
      </c>
      <c r="BS197" s="116">
        <v>39</v>
      </c>
      <c r="BT197" s="2"/>
      <c r="BU197" s="3"/>
      <c r="BV197" s="3"/>
      <c r="BW197" s="3"/>
      <c r="BX197" s="3"/>
    </row>
    <row r="198" spans="1:76" ht="15">
      <c r="A198" s="64" t="s">
        <v>413</v>
      </c>
      <c r="B198" s="65"/>
      <c r="C198" s="65" t="s">
        <v>64</v>
      </c>
      <c r="D198" s="66">
        <v>1000</v>
      </c>
      <c r="E198" s="68"/>
      <c r="F198" s="100" t="s">
        <v>2257</v>
      </c>
      <c r="G198" s="65"/>
      <c r="H198" s="69" t="s">
        <v>413</v>
      </c>
      <c r="I198" s="70"/>
      <c r="J198" s="70"/>
      <c r="K198" s="69" t="s">
        <v>2666</v>
      </c>
      <c r="L198" s="73">
        <v>1</v>
      </c>
      <c r="M198" s="74">
        <v>1391.1007080078125</v>
      </c>
      <c r="N198" s="74">
        <v>3826.8310546875</v>
      </c>
      <c r="O198" s="75"/>
      <c r="P198" s="76"/>
      <c r="Q198" s="76"/>
      <c r="R198" s="86"/>
      <c r="S198" s="48">
        <v>1</v>
      </c>
      <c r="T198" s="48">
        <v>0</v>
      </c>
      <c r="U198" s="49">
        <v>0</v>
      </c>
      <c r="V198" s="49">
        <v>0.002525</v>
      </c>
      <c r="W198" s="49">
        <v>0.000782</v>
      </c>
      <c r="X198" s="49">
        <v>0.351767</v>
      </c>
      <c r="Y198" s="49">
        <v>0</v>
      </c>
      <c r="Z198" s="49">
        <v>0</v>
      </c>
      <c r="AA198" s="71">
        <v>198</v>
      </c>
      <c r="AB198" s="71"/>
      <c r="AC198" s="72"/>
      <c r="AD198" s="78" t="s">
        <v>1467</v>
      </c>
      <c r="AE198" s="78">
        <v>13</v>
      </c>
      <c r="AF198" s="78">
        <v>7378204</v>
      </c>
      <c r="AG198" s="78">
        <v>5128</v>
      </c>
      <c r="AH198" s="78">
        <v>111</v>
      </c>
      <c r="AI198" s="78"/>
      <c r="AJ198" s="78" t="s">
        <v>1664</v>
      </c>
      <c r="AK198" s="78"/>
      <c r="AL198" s="83" t="s">
        <v>1951</v>
      </c>
      <c r="AM198" s="78"/>
      <c r="AN198" s="80">
        <v>39966.34916666667</v>
      </c>
      <c r="AO198" s="83" t="s">
        <v>2132</v>
      </c>
      <c r="AP198" s="78" t="b">
        <v>0</v>
      </c>
      <c r="AQ198" s="78" t="b">
        <v>0</v>
      </c>
      <c r="AR198" s="78" t="b">
        <v>0</v>
      </c>
      <c r="AS198" s="78"/>
      <c r="AT198" s="78">
        <v>9513</v>
      </c>
      <c r="AU198" s="83" t="s">
        <v>2153</v>
      </c>
      <c r="AV198" s="78" t="b">
        <v>1</v>
      </c>
      <c r="AW198" s="78" t="s">
        <v>2263</v>
      </c>
      <c r="AX198" s="83" t="s">
        <v>2459</v>
      </c>
      <c r="AY198" s="78" t="s">
        <v>65</v>
      </c>
      <c r="AZ198" s="78" t="str">
        <f>REPLACE(INDEX(GroupVertices[Group],MATCH(Vertices[[#This Row],[Vertex]],GroupVertices[Vertex],0)),1,1,"")</f>
        <v>2</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325</v>
      </c>
      <c r="B199" s="65"/>
      <c r="C199" s="65" t="s">
        <v>64</v>
      </c>
      <c r="D199" s="66">
        <v>162.1089225632623</v>
      </c>
      <c r="E199" s="68"/>
      <c r="F199" s="100" t="s">
        <v>771</v>
      </c>
      <c r="G199" s="65"/>
      <c r="H199" s="69" t="s">
        <v>325</v>
      </c>
      <c r="I199" s="70"/>
      <c r="J199" s="70"/>
      <c r="K199" s="69" t="s">
        <v>2667</v>
      </c>
      <c r="L199" s="73">
        <v>1</v>
      </c>
      <c r="M199" s="74">
        <v>7338.447265625</v>
      </c>
      <c r="N199" s="74">
        <v>2970.291259765625</v>
      </c>
      <c r="O199" s="75"/>
      <c r="P199" s="76"/>
      <c r="Q199" s="76"/>
      <c r="R199" s="86"/>
      <c r="S199" s="48">
        <v>0</v>
      </c>
      <c r="T199" s="48">
        <v>1</v>
      </c>
      <c r="U199" s="49">
        <v>0</v>
      </c>
      <c r="V199" s="49">
        <v>0.333333</v>
      </c>
      <c r="W199" s="49">
        <v>0</v>
      </c>
      <c r="X199" s="49">
        <v>0.638296</v>
      </c>
      <c r="Y199" s="49">
        <v>0</v>
      </c>
      <c r="Z199" s="49">
        <v>0</v>
      </c>
      <c r="AA199" s="71">
        <v>199</v>
      </c>
      <c r="AB199" s="71"/>
      <c r="AC199" s="72"/>
      <c r="AD199" s="78" t="s">
        <v>1468</v>
      </c>
      <c r="AE199" s="78">
        <v>474</v>
      </c>
      <c r="AF199" s="78">
        <v>359</v>
      </c>
      <c r="AG199" s="78">
        <v>557</v>
      </c>
      <c r="AH199" s="78">
        <v>487</v>
      </c>
      <c r="AI199" s="78"/>
      <c r="AJ199" s="78" t="s">
        <v>1665</v>
      </c>
      <c r="AK199" s="78" t="s">
        <v>1812</v>
      </c>
      <c r="AL199" s="83" t="s">
        <v>1952</v>
      </c>
      <c r="AM199" s="78"/>
      <c r="AN199" s="80">
        <v>42752.74873842593</v>
      </c>
      <c r="AO199" s="83" t="s">
        <v>2133</v>
      </c>
      <c r="AP199" s="78" t="b">
        <v>0</v>
      </c>
      <c r="AQ199" s="78" t="b">
        <v>0</v>
      </c>
      <c r="AR199" s="78" t="b">
        <v>0</v>
      </c>
      <c r="AS199" s="78"/>
      <c r="AT199" s="78">
        <v>15</v>
      </c>
      <c r="AU199" s="83" t="s">
        <v>2149</v>
      </c>
      <c r="AV199" s="78" t="b">
        <v>0</v>
      </c>
      <c r="AW199" s="78" t="s">
        <v>2263</v>
      </c>
      <c r="AX199" s="83" t="s">
        <v>2460</v>
      </c>
      <c r="AY199" s="78" t="s">
        <v>66</v>
      </c>
      <c r="AZ199" s="78" t="str">
        <f>REPLACE(INDEX(GroupVertices[Group],MATCH(Vertices[[#This Row],[Vertex]],GroupVertices[Vertex],0)),1,1,"")</f>
        <v>15</v>
      </c>
      <c r="BA199" s="48"/>
      <c r="BB199" s="48"/>
      <c r="BC199" s="48"/>
      <c r="BD199" s="48"/>
      <c r="BE199" s="48"/>
      <c r="BF199" s="48"/>
      <c r="BG199" s="116" t="s">
        <v>3294</v>
      </c>
      <c r="BH199" s="116" t="s">
        <v>3294</v>
      </c>
      <c r="BI199" s="116" t="s">
        <v>3423</v>
      </c>
      <c r="BJ199" s="116" t="s">
        <v>3423</v>
      </c>
      <c r="BK199" s="116">
        <v>1</v>
      </c>
      <c r="BL199" s="120">
        <v>3.7037037037037037</v>
      </c>
      <c r="BM199" s="116">
        <v>0</v>
      </c>
      <c r="BN199" s="120">
        <v>0</v>
      </c>
      <c r="BO199" s="116">
        <v>0</v>
      </c>
      <c r="BP199" s="120">
        <v>0</v>
      </c>
      <c r="BQ199" s="116">
        <v>26</v>
      </c>
      <c r="BR199" s="120">
        <v>96.29629629629629</v>
      </c>
      <c r="BS199" s="116">
        <v>27</v>
      </c>
      <c r="BT199" s="2"/>
      <c r="BU199" s="3"/>
      <c r="BV199" s="3"/>
      <c r="BW199" s="3"/>
      <c r="BX199" s="3"/>
    </row>
    <row r="200" spans="1:76" ht="15">
      <c r="A200" s="64" t="s">
        <v>326</v>
      </c>
      <c r="B200" s="65"/>
      <c r="C200" s="65" t="s">
        <v>64</v>
      </c>
      <c r="D200" s="66">
        <v>163.7929627522477</v>
      </c>
      <c r="E200" s="68"/>
      <c r="F200" s="100" t="s">
        <v>772</v>
      </c>
      <c r="G200" s="65"/>
      <c r="H200" s="69" t="s">
        <v>326</v>
      </c>
      <c r="I200" s="70"/>
      <c r="J200" s="70"/>
      <c r="K200" s="69" t="s">
        <v>2668</v>
      </c>
      <c r="L200" s="73">
        <v>2.0178855913766385</v>
      </c>
      <c r="M200" s="74">
        <v>6332.15966796875</v>
      </c>
      <c r="N200" s="74">
        <v>6693.4482421875</v>
      </c>
      <c r="O200" s="75"/>
      <c r="P200" s="76"/>
      <c r="Q200" s="76"/>
      <c r="R200" s="86"/>
      <c r="S200" s="48">
        <v>1</v>
      </c>
      <c r="T200" s="48">
        <v>3</v>
      </c>
      <c r="U200" s="49">
        <v>1</v>
      </c>
      <c r="V200" s="49">
        <v>0.2</v>
      </c>
      <c r="W200" s="49">
        <v>0</v>
      </c>
      <c r="X200" s="49">
        <v>1.128694</v>
      </c>
      <c r="Y200" s="49">
        <v>0.3333333333333333</v>
      </c>
      <c r="Z200" s="49">
        <v>0.3333333333333333</v>
      </c>
      <c r="AA200" s="71">
        <v>200</v>
      </c>
      <c r="AB200" s="71"/>
      <c r="AC200" s="72"/>
      <c r="AD200" s="78" t="s">
        <v>1469</v>
      </c>
      <c r="AE200" s="78">
        <v>3314</v>
      </c>
      <c r="AF200" s="78">
        <v>5894</v>
      </c>
      <c r="AG200" s="78">
        <v>96274</v>
      </c>
      <c r="AH200" s="78">
        <v>84264</v>
      </c>
      <c r="AI200" s="78"/>
      <c r="AJ200" s="78" t="s">
        <v>1666</v>
      </c>
      <c r="AK200" s="78"/>
      <c r="AL200" s="83" t="s">
        <v>1953</v>
      </c>
      <c r="AM200" s="78"/>
      <c r="AN200" s="80">
        <v>41861.17369212963</v>
      </c>
      <c r="AO200" s="83" t="s">
        <v>2134</v>
      </c>
      <c r="AP200" s="78" t="b">
        <v>0</v>
      </c>
      <c r="AQ200" s="78" t="b">
        <v>0</v>
      </c>
      <c r="AR200" s="78" t="b">
        <v>0</v>
      </c>
      <c r="AS200" s="78"/>
      <c r="AT200" s="78">
        <v>99</v>
      </c>
      <c r="AU200" s="83" t="s">
        <v>2146</v>
      </c>
      <c r="AV200" s="78" t="b">
        <v>0</v>
      </c>
      <c r="AW200" s="78" t="s">
        <v>2263</v>
      </c>
      <c r="AX200" s="83" t="s">
        <v>2461</v>
      </c>
      <c r="AY200" s="78" t="s">
        <v>66</v>
      </c>
      <c r="AZ200" s="78" t="str">
        <f>REPLACE(INDEX(GroupVertices[Group],MATCH(Vertices[[#This Row],[Vertex]],GroupVertices[Vertex],0)),1,1,"")</f>
        <v>11</v>
      </c>
      <c r="BA200" s="48"/>
      <c r="BB200" s="48"/>
      <c r="BC200" s="48"/>
      <c r="BD200" s="48"/>
      <c r="BE200" s="48"/>
      <c r="BF200" s="48"/>
      <c r="BG200" s="116" t="s">
        <v>3296</v>
      </c>
      <c r="BH200" s="116" t="s">
        <v>3324</v>
      </c>
      <c r="BI200" s="116" t="s">
        <v>3424</v>
      </c>
      <c r="BJ200" s="116" t="s">
        <v>3424</v>
      </c>
      <c r="BK200" s="116">
        <v>0</v>
      </c>
      <c r="BL200" s="120">
        <v>0</v>
      </c>
      <c r="BM200" s="116">
        <v>1</v>
      </c>
      <c r="BN200" s="120">
        <v>1.492537313432836</v>
      </c>
      <c r="BO200" s="116">
        <v>0</v>
      </c>
      <c r="BP200" s="120">
        <v>0</v>
      </c>
      <c r="BQ200" s="116">
        <v>66</v>
      </c>
      <c r="BR200" s="120">
        <v>98.50746268656717</v>
      </c>
      <c r="BS200" s="116">
        <v>67</v>
      </c>
      <c r="BT200" s="2"/>
      <c r="BU200" s="3"/>
      <c r="BV200" s="3"/>
      <c r="BW200" s="3"/>
      <c r="BX200" s="3"/>
    </row>
    <row r="201" spans="1:76" ht="15">
      <c r="A201" s="64" t="s">
        <v>414</v>
      </c>
      <c r="B201" s="65"/>
      <c r="C201" s="65" t="s">
        <v>64</v>
      </c>
      <c r="D201" s="66">
        <v>162.01642966038034</v>
      </c>
      <c r="E201" s="68"/>
      <c r="F201" s="100" t="s">
        <v>2258</v>
      </c>
      <c r="G201" s="65"/>
      <c r="H201" s="69" t="s">
        <v>414</v>
      </c>
      <c r="I201" s="70"/>
      <c r="J201" s="70"/>
      <c r="K201" s="69" t="s">
        <v>2669</v>
      </c>
      <c r="L201" s="73">
        <v>1</v>
      </c>
      <c r="M201" s="74">
        <v>5970.81298828125</v>
      </c>
      <c r="N201" s="74">
        <v>6360.78955078125</v>
      </c>
      <c r="O201" s="75"/>
      <c r="P201" s="76"/>
      <c r="Q201" s="76"/>
      <c r="R201" s="86"/>
      <c r="S201" s="48">
        <v>2</v>
      </c>
      <c r="T201" s="48">
        <v>0</v>
      </c>
      <c r="U201" s="49">
        <v>0</v>
      </c>
      <c r="V201" s="49">
        <v>0.166667</v>
      </c>
      <c r="W201" s="49">
        <v>0</v>
      </c>
      <c r="X201" s="49">
        <v>0.782968</v>
      </c>
      <c r="Y201" s="49">
        <v>1</v>
      </c>
      <c r="Z201" s="49">
        <v>0</v>
      </c>
      <c r="AA201" s="71">
        <v>201</v>
      </c>
      <c r="AB201" s="71"/>
      <c r="AC201" s="72"/>
      <c r="AD201" s="78" t="s">
        <v>1470</v>
      </c>
      <c r="AE201" s="78">
        <v>215</v>
      </c>
      <c r="AF201" s="78">
        <v>55</v>
      </c>
      <c r="AG201" s="78">
        <v>766</v>
      </c>
      <c r="AH201" s="78">
        <v>2122</v>
      </c>
      <c r="AI201" s="78"/>
      <c r="AJ201" s="78"/>
      <c r="AK201" s="78" t="s">
        <v>1813</v>
      </c>
      <c r="AL201" s="78"/>
      <c r="AM201" s="78"/>
      <c r="AN201" s="80">
        <v>40177.706354166665</v>
      </c>
      <c r="AO201" s="83" t="s">
        <v>2135</v>
      </c>
      <c r="AP201" s="78" t="b">
        <v>0</v>
      </c>
      <c r="AQ201" s="78" t="b">
        <v>0</v>
      </c>
      <c r="AR201" s="78" t="b">
        <v>0</v>
      </c>
      <c r="AS201" s="78" t="s">
        <v>1216</v>
      </c>
      <c r="AT201" s="78">
        <v>0</v>
      </c>
      <c r="AU201" s="83" t="s">
        <v>2149</v>
      </c>
      <c r="AV201" s="78" t="b">
        <v>0</v>
      </c>
      <c r="AW201" s="78" t="s">
        <v>2263</v>
      </c>
      <c r="AX201" s="83" t="s">
        <v>2462</v>
      </c>
      <c r="AY201" s="78" t="s">
        <v>65</v>
      </c>
      <c r="AZ201" s="78" t="str">
        <f>REPLACE(INDEX(GroupVertices[Group],MATCH(Vertices[[#This Row],[Vertex]],GroupVertices[Vertex],0)),1,1,"")</f>
        <v>11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415</v>
      </c>
      <c r="B202" s="65"/>
      <c r="C202" s="65" t="s">
        <v>64</v>
      </c>
      <c r="D202" s="66">
        <v>168.0531128382772</v>
      </c>
      <c r="E202" s="68"/>
      <c r="F202" s="100" t="s">
        <v>2259</v>
      </c>
      <c r="G202" s="65"/>
      <c r="H202" s="69" t="s">
        <v>415</v>
      </c>
      <c r="I202" s="70"/>
      <c r="J202" s="70"/>
      <c r="K202" s="69" t="s">
        <v>2670</v>
      </c>
      <c r="L202" s="73">
        <v>1</v>
      </c>
      <c r="M202" s="74">
        <v>6666</v>
      </c>
      <c r="N202" s="74">
        <v>6170.02001953125</v>
      </c>
      <c r="O202" s="75"/>
      <c r="P202" s="76"/>
      <c r="Q202" s="76"/>
      <c r="R202" s="86"/>
      <c r="S202" s="48">
        <v>2</v>
      </c>
      <c r="T202" s="48">
        <v>0</v>
      </c>
      <c r="U202" s="49">
        <v>0</v>
      </c>
      <c r="V202" s="49">
        <v>0.166667</v>
      </c>
      <c r="W202" s="49">
        <v>0</v>
      </c>
      <c r="X202" s="49">
        <v>0.782968</v>
      </c>
      <c r="Y202" s="49">
        <v>1</v>
      </c>
      <c r="Z202" s="49">
        <v>0</v>
      </c>
      <c r="AA202" s="71">
        <v>202</v>
      </c>
      <c r="AB202" s="71"/>
      <c r="AC202" s="72"/>
      <c r="AD202" s="78" t="s">
        <v>1471</v>
      </c>
      <c r="AE202" s="78">
        <v>2883</v>
      </c>
      <c r="AF202" s="78">
        <v>19896</v>
      </c>
      <c r="AG202" s="78">
        <v>42964</v>
      </c>
      <c r="AH202" s="78">
        <v>10695</v>
      </c>
      <c r="AI202" s="78"/>
      <c r="AJ202" s="78" t="s">
        <v>1667</v>
      </c>
      <c r="AK202" s="78" t="s">
        <v>1814</v>
      </c>
      <c r="AL202" s="83" t="s">
        <v>1954</v>
      </c>
      <c r="AM202" s="78"/>
      <c r="AN202" s="80">
        <v>39861.56416666666</v>
      </c>
      <c r="AO202" s="83" t="s">
        <v>2136</v>
      </c>
      <c r="AP202" s="78" t="b">
        <v>0</v>
      </c>
      <c r="AQ202" s="78" t="b">
        <v>0</v>
      </c>
      <c r="AR202" s="78" t="b">
        <v>1</v>
      </c>
      <c r="AS202" s="78"/>
      <c r="AT202" s="78">
        <v>331</v>
      </c>
      <c r="AU202" s="83" t="s">
        <v>2163</v>
      </c>
      <c r="AV202" s="78" t="b">
        <v>0</v>
      </c>
      <c r="AW202" s="78" t="s">
        <v>2263</v>
      </c>
      <c r="AX202" s="83" t="s">
        <v>2463</v>
      </c>
      <c r="AY202" s="78" t="s">
        <v>65</v>
      </c>
      <c r="AZ202" s="78" t="str">
        <f>REPLACE(INDEX(GroupVertices[Group],MATCH(Vertices[[#This Row],[Vertex]],GroupVertices[Vertex],0)),1,1,"")</f>
        <v>11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328</v>
      </c>
      <c r="B203" s="65"/>
      <c r="C203" s="65" t="s">
        <v>64</v>
      </c>
      <c r="D203" s="66">
        <v>162.92645029366946</v>
      </c>
      <c r="E203" s="68"/>
      <c r="F203" s="100" t="s">
        <v>774</v>
      </c>
      <c r="G203" s="65"/>
      <c r="H203" s="69" t="s">
        <v>328</v>
      </c>
      <c r="I203" s="70"/>
      <c r="J203" s="70"/>
      <c r="K203" s="69" t="s">
        <v>2671</v>
      </c>
      <c r="L203" s="73">
        <v>1</v>
      </c>
      <c r="M203" s="74">
        <v>8748.3134765625</v>
      </c>
      <c r="N203" s="74">
        <v>1749.824951171875</v>
      </c>
      <c r="O203" s="75"/>
      <c r="P203" s="76"/>
      <c r="Q203" s="76"/>
      <c r="R203" s="86"/>
      <c r="S203" s="48">
        <v>0</v>
      </c>
      <c r="T203" s="48">
        <v>1</v>
      </c>
      <c r="U203" s="49">
        <v>0</v>
      </c>
      <c r="V203" s="49">
        <v>1</v>
      </c>
      <c r="W203" s="49">
        <v>0</v>
      </c>
      <c r="X203" s="49">
        <v>0.999997</v>
      </c>
      <c r="Y203" s="49">
        <v>0</v>
      </c>
      <c r="Z203" s="49">
        <v>0</v>
      </c>
      <c r="AA203" s="71">
        <v>203</v>
      </c>
      <c r="AB203" s="71"/>
      <c r="AC203" s="72"/>
      <c r="AD203" s="78" t="s">
        <v>1472</v>
      </c>
      <c r="AE203" s="78">
        <v>1217</v>
      </c>
      <c r="AF203" s="78">
        <v>3046</v>
      </c>
      <c r="AG203" s="78">
        <v>72541</v>
      </c>
      <c r="AH203" s="78">
        <v>32136</v>
      </c>
      <c r="AI203" s="78"/>
      <c r="AJ203" s="78" t="s">
        <v>1668</v>
      </c>
      <c r="AK203" s="78" t="s">
        <v>1815</v>
      </c>
      <c r="AL203" s="83" t="s">
        <v>1955</v>
      </c>
      <c r="AM203" s="78"/>
      <c r="AN203" s="80">
        <v>39642.81658564815</v>
      </c>
      <c r="AO203" s="83" t="s">
        <v>2137</v>
      </c>
      <c r="AP203" s="78" t="b">
        <v>0</v>
      </c>
      <c r="AQ203" s="78" t="b">
        <v>0</v>
      </c>
      <c r="AR203" s="78" t="b">
        <v>0</v>
      </c>
      <c r="AS203" s="78"/>
      <c r="AT203" s="78">
        <v>329</v>
      </c>
      <c r="AU203" s="83" t="s">
        <v>2149</v>
      </c>
      <c r="AV203" s="78" t="b">
        <v>0</v>
      </c>
      <c r="AW203" s="78" t="s">
        <v>2263</v>
      </c>
      <c r="AX203" s="83" t="s">
        <v>2464</v>
      </c>
      <c r="AY203" s="78" t="s">
        <v>66</v>
      </c>
      <c r="AZ203" s="78" t="str">
        <f>REPLACE(INDEX(GroupVertices[Group],MATCH(Vertices[[#This Row],[Vertex]],GroupVertices[Vertex],0)),1,1,"")</f>
        <v>23</v>
      </c>
      <c r="BA203" s="48"/>
      <c r="BB203" s="48"/>
      <c r="BC203" s="48"/>
      <c r="BD203" s="48"/>
      <c r="BE203" s="48"/>
      <c r="BF203" s="48"/>
      <c r="BG203" s="116" t="s">
        <v>3297</v>
      </c>
      <c r="BH203" s="116" t="s">
        <v>3297</v>
      </c>
      <c r="BI203" s="116" t="s">
        <v>3425</v>
      </c>
      <c r="BJ203" s="116" t="s">
        <v>3425</v>
      </c>
      <c r="BK203" s="116">
        <v>1</v>
      </c>
      <c r="BL203" s="120">
        <v>2.6315789473684212</v>
      </c>
      <c r="BM203" s="116">
        <v>1</v>
      </c>
      <c r="BN203" s="120">
        <v>2.6315789473684212</v>
      </c>
      <c r="BO203" s="116">
        <v>0</v>
      </c>
      <c r="BP203" s="120">
        <v>0</v>
      </c>
      <c r="BQ203" s="116">
        <v>36</v>
      </c>
      <c r="BR203" s="120">
        <v>94.73684210526316</v>
      </c>
      <c r="BS203" s="116">
        <v>38</v>
      </c>
      <c r="BT203" s="2"/>
      <c r="BU203" s="3"/>
      <c r="BV203" s="3"/>
      <c r="BW203" s="3"/>
      <c r="BX203" s="3"/>
    </row>
    <row r="204" spans="1:76" ht="15">
      <c r="A204" s="64" t="s">
        <v>416</v>
      </c>
      <c r="B204" s="65"/>
      <c r="C204" s="65" t="s">
        <v>64</v>
      </c>
      <c r="D204" s="66">
        <v>173.58047654438334</v>
      </c>
      <c r="E204" s="68"/>
      <c r="F204" s="100" t="s">
        <v>2260</v>
      </c>
      <c r="G204" s="65"/>
      <c r="H204" s="69" t="s">
        <v>416</v>
      </c>
      <c r="I204" s="70"/>
      <c r="J204" s="70"/>
      <c r="K204" s="69" t="s">
        <v>2672</v>
      </c>
      <c r="L204" s="73">
        <v>1</v>
      </c>
      <c r="M204" s="74">
        <v>8748.3134765625</v>
      </c>
      <c r="N204" s="74">
        <v>2167.43017578125</v>
      </c>
      <c r="O204" s="75"/>
      <c r="P204" s="76"/>
      <c r="Q204" s="76"/>
      <c r="R204" s="86"/>
      <c r="S204" s="48">
        <v>1</v>
      </c>
      <c r="T204" s="48">
        <v>0</v>
      </c>
      <c r="U204" s="49">
        <v>0</v>
      </c>
      <c r="V204" s="49">
        <v>1</v>
      </c>
      <c r="W204" s="49">
        <v>0</v>
      </c>
      <c r="X204" s="49">
        <v>0.999997</v>
      </c>
      <c r="Y204" s="49">
        <v>0</v>
      </c>
      <c r="Z204" s="49">
        <v>0</v>
      </c>
      <c r="AA204" s="71">
        <v>204</v>
      </c>
      <c r="AB204" s="71"/>
      <c r="AC204" s="72"/>
      <c r="AD204" s="78" t="s">
        <v>1473</v>
      </c>
      <c r="AE204" s="78">
        <v>609</v>
      </c>
      <c r="AF204" s="78">
        <v>38063</v>
      </c>
      <c r="AG204" s="78">
        <v>75981</v>
      </c>
      <c r="AH204" s="78">
        <v>9487</v>
      </c>
      <c r="AI204" s="78"/>
      <c r="AJ204" s="78" t="s">
        <v>1669</v>
      </c>
      <c r="AK204" s="78" t="s">
        <v>1816</v>
      </c>
      <c r="AL204" s="83" t="s">
        <v>1956</v>
      </c>
      <c r="AM204" s="78"/>
      <c r="AN204" s="80">
        <v>39601.47996527778</v>
      </c>
      <c r="AO204" s="83" t="s">
        <v>2138</v>
      </c>
      <c r="AP204" s="78" t="b">
        <v>0</v>
      </c>
      <c r="AQ204" s="78" t="b">
        <v>0</v>
      </c>
      <c r="AR204" s="78" t="b">
        <v>0</v>
      </c>
      <c r="AS204" s="78"/>
      <c r="AT204" s="78">
        <v>1681</v>
      </c>
      <c r="AU204" s="83" t="s">
        <v>2157</v>
      </c>
      <c r="AV204" s="78" t="b">
        <v>0</v>
      </c>
      <c r="AW204" s="78" t="s">
        <v>2263</v>
      </c>
      <c r="AX204" s="83" t="s">
        <v>2465</v>
      </c>
      <c r="AY204" s="78" t="s">
        <v>65</v>
      </c>
      <c r="AZ204" s="78" t="str">
        <f>REPLACE(INDEX(GroupVertices[Group],MATCH(Vertices[[#This Row],[Vertex]],GroupVertices[Vertex],0)),1,1,"")</f>
        <v>23</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329</v>
      </c>
      <c r="B205" s="65"/>
      <c r="C205" s="65" t="s">
        <v>64</v>
      </c>
      <c r="D205" s="66">
        <v>162.45303267233953</v>
      </c>
      <c r="E205" s="68"/>
      <c r="F205" s="100" t="s">
        <v>775</v>
      </c>
      <c r="G205" s="65"/>
      <c r="H205" s="69" t="s">
        <v>329</v>
      </c>
      <c r="I205" s="70"/>
      <c r="J205" s="70"/>
      <c r="K205" s="69" t="s">
        <v>2673</v>
      </c>
      <c r="L205" s="73">
        <v>1</v>
      </c>
      <c r="M205" s="74">
        <v>1099.7288818359375</v>
      </c>
      <c r="N205" s="74">
        <v>2736.09814453125</v>
      </c>
      <c r="O205" s="75"/>
      <c r="P205" s="76"/>
      <c r="Q205" s="76"/>
      <c r="R205" s="86"/>
      <c r="S205" s="48">
        <v>0</v>
      </c>
      <c r="T205" s="48">
        <v>2</v>
      </c>
      <c r="U205" s="49">
        <v>0</v>
      </c>
      <c r="V205" s="49">
        <v>0.002532</v>
      </c>
      <c r="W205" s="49">
        <v>0.001076</v>
      </c>
      <c r="X205" s="49">
        <v>0.553986</v>
      </c>
      <c r="Y205" s="49">
        <v>0.5</v>
      </c>
      <c r="Z205" s="49">
        <v>0</v>
      </c>
      <c r="AA205" s="71">
        <v>205</v>
      </c>
      <c r="AB205" s="71"/>
      <c r="AC205" s="72"/>
      <c r="AD205" s="78" t="s">
        <v>1474</v>
      </c>
      <c r="AE205" s="78">
        <v>1600</v>
      </c>
      <c r="AF205" s="78">
        <v>1490</v>
      </c>
      <c r="AG205" s="78">
        <v>2241</v>
      </c>
      <c r="AH205" s="78">
        <v>167</v>
      </c>
      <c r="AI205" s="78"/>
      <c r="AJ205" s="78" t="s">
        <v>1670</v>
      </c>
      <c r="AK205" s="78" t="s">
        <v>1817</v>
      </c>
      <c r="AL205" s="83" t="s">
        <v>1957</v>
      </c>
      <c r="AM205" s="78"/>
      <c r="AN205" s="80">
        <v>42799.838229166664</v>
      </c>
      <c r="AO205" s="83" t="s">
        <v>2139</v>
      </c>
      <c r="AP205" s="78" t="b">
        <v>0</v>
      </c>
      <c r="AQ205" s="78" t="b">
        <v>0</v>
      </c>
      <c r="AR205" s="78" t="b">
        <v>0</v>
      </c>
      <c r="AS205" s="78"/>
      <c r="AT205" s="78">
        <v>14</v>
      </c>
      <c r="AU205" s="83" t="s">
        <v>2149</v>
      </c>
      <c r="AV205" s="78" t="b">
        <v>0</v>
      </c>
      <c r="AW205" s="78" t="s">
        <v>2263</v>
      </c>
      <c r="AX205" s="83" t="s">
        <v>2466</v>
      </c>
      <c r="AY205" s="78" t="s">
        <v>66</v>
      </c>
      <c r="AZ205" s="78" t="str">
        <f>REPLACE(INDEX(GroupVertices[Group],MATCH(Vertices[[#This Row],[Vertex]],GroupVertices[Vertex],0)),1,1,"")</f>
        <v>2</v>
      </c>
      <c r="BA205" s="48"/>
      <c r="BB205" s="48"/>
      <c r="BC205" s="48"/>
      <c r="BD205" s="48"/>
      <c r="BE205" s="48"/>
      <c r="BF205" s="48"/>
      <c r="BG205" s="116" t="s">
        <v>3281</v>
      </c>
      <c r="BH205" s="116" t="s">
        <v>3281</v>
      </c>
      <c r="BI205" s="116" t="s">
        <v>3410</v>
      </c>
      <c r="BJ205" s="116" t="s">
        <v>3410</v>
      </c>
      <c r="BK205" s="116">
        <v>0</v>
      </c>
      <c r="BL205" s="120">
        <v>0</v>
      </c>
      <c r="BM205" s="116">
        <v>0</v>
      </c>
      <c r="BN205" s="120">
        <v>0</v>
      </c>
      <c r="BO205" s="116">
        <v>0</v>
      </c>
      <c r="BP205" s="120">
        <v>0</v>
      </c>
      <c r="BQ205" s="116">
        <v>20</v>
      </c>
      <c r="BR205" s="120">
        <v>100</v>
      </c>
      <c r="BS205" s="116">
        <v>20</v>
      </c>
      <c r="BT205" s="2"/>
      <c r="BU205" s="3"/>
      <c r="BV205" s="3"/>
      <c r="BW205" s="3"/>
      <c r="BX205" s="3"/>
    </row>
    <row r="206" spans="1:76" ht="15">
      <c r="A206" s="64" t="s">
        <v>330</v>
      </c>
      <c r="B206" s="65"/>
      <c r="C206" s="65" t="s">
        <v>64</v>
      </c>
      <c r="D206" s="66">
        <v>163.28181776263693</v>
      </c>
      <c r="E206" s="68"/>
      <c r="F206" s="100" t="s">
        <v>776</v>
      </c>
      <c r="G206" s="65"/>
      <c r="H206" s="69" t="s">
        <v>330</v>
      </c>
      <c r="I206" s="70"/>
      <c r="J206" s="70"/>
      <c r="K206" s="69" t="s">
        <v>2674</v>
      </c>
      <c r="L206" s="73">
        <v>2.0178855913766385</v>
      </c>
      <c r="M206" s="74">
        <v>6336.8291015625</v>
      </c>
      <c r="N206" s="74">
        <v>2058.61767578125</v>
      </c>
      <c r="O206" s="75"/>
      <c r="P206" s="76"/>
      <c r="Q206" s="76"/>
      <c r="R206" s="86"/>
      <c r="S206" s="48">
        <v>1</v>
      </c>
      <c r="T206" s="48">
        <v>3</v>
      </c>
      <c r="U206" s="49">
        <v>1</v>
      </c>
      <c r="V206" s="49">
        <v>0.333333</v>
      </c>
      <c r="W206" s="49">
        <v>0</v>
      </c>
      <c r="X206" s="49">
        <v>1.180848</v>
      </c>
      <c r="Y206" s="49">
        <v>0.3333333333333333</v>
      </c>
      <c r="Z206" s="49">
        <v>0.3333333333333333</v>
      </c>
      <c r="AA206" s="71">
        <v>206</v>
      </c>
      <c r="AB206" s="71"/>
      <c r="AC206" s="72"/>
      <c r="AD206" s="78" t="s">
        <v>1475</v>
      </c>
      <c r="AE206" s="78">
        <v>724</v>
      </c>
      <c r="AF206" s="78">
        <v>4214</v>
      </c>
      <c r="AG206" s="78">
        <v>11760</v>
      </c>
      <c r="AH206" s="78">
        <v>9028</v>
      </c>
      <c r="AI206" s="78"/>
      <c r="AJ206" s="78" t="s">
        <v>1671</v>
      </c>
      <c r="AK206" s="78" t="s">
        <v>1818</v>
      </c>
      <c r="AL206" s="83" t="s">
        <v>1958</v>
      </c>
      <c r="AM206" s="78"/>
      <c r="AN206" s="80">
        <v>39826.44005787037</v>
      </c>
      <c r="AO206" s="83" t="s">
        <v>2140</v>
      </c>
      <c r="AP206" s="78" t="b">
        <v>0</v>
      </c>
      <c r="AQ206" s="78" t="b">
        <v>0</v>
      </c>
      <c r="AR206" s="78" t="b">
        <v>1</v>
      </c>
      <c r="AS206" s="78"/>
      <c r="AT206" s="78">
        <v>343</v>
      </c>
      <c r="AU206" s="83" t="s">
        <v>2154</v>
      </c>
      <c r="AV206" s="78" t="b">
        <v>0</v>
      </c>
      <c r="AW206" s="78" t="s">
        <v>2263</v>
      </c>
      <c r="AX206" s="83" t="s">
        <v>2467</v>
      </c>
      <c r="AY206" s="78" t="s">
        <v>66</v>
      </c>
      <c r="AZ206" s="78" t="str">
        <f>REPLACE(INDEX(GroupVertices[Group],MATCH(Vertices[[#This Row],[Vertex]],GroupVertices[Vertex],0)),1,1,"")</f>
        <v>13</v>
      </c>
      <c r="BA206" s="48"/>
      <c r="BB206" s="48"/>
      <c r="BC206" s="48"/>
      <c r="BD206" s="48"/>
      <c r="BE206" s="48"/>
      <c r="BF206" s="48"/>
      <c r="BG206" s="116" t="s">
        <v>3298</v>
      </c>
      <c r="BH206" s="116" t="s">
        <v>3298</v>
      </c>
      <c r="BI206" s="116" t="s">
        <v>3426</v>
      </c>
      <c r="BJ206" s="116" t="s">
        <v>3426</v>
      </c>
      <c r="BK206" s="116">
        <v>0</v>
      </c>
      <c r="BL206" s="120">
        <v>0</v>
      </c>
      <c r="BM206" s="116">
        <v>0</v>
      </c>
      <c r="BN206" s="120">
        <v>0</v>
      </c>
      <c r="BO206" s="116">
        <v>0</v>
      </c>
      <c r="BP206" s="120">
        <v>0</v>
      </c>
      <c r="BQ206" s="116">
        <v>25</v>
      </c>
      <c r="BR206" s="120">
        <v>100</v>
      </c>
      <c r="BS206" s="116">
        <v>25</v>
      </c>
      <c r="BT206" s="2"/>
      <c r="BU206" s="3"/>
      <c r="BV206" s="3"/>
      <c r="BW206" s="3"/>
      <c r="BX206" s="3"/>
    </row>
    <row r="207" spans="1:76" ht="15">
      <c r="A207" s="64" t="s">
        <v>417</v>
      </c>
      <c r="B207" s="65"/>
      <c r="C207" s="65" t="s">
        <v>64</v>
      </c>
      <c r="D207" s="66">
        <v>162.28417227398597</v>
      </c>
      <c r="E207" s="68"/>
      <c r="F207" s="100" t="s">
        <v>2261</v>
      </c>
      <c r="G207" s="65"/>
      <c r="H207" s="69" t="s">
        <v>417</v>
      </c>
      <c r="I207" s="70"/>
      <c r="J207" s="70"/>
      <c r="K207" s="69" t="s">
        <v>2675</v>
      </c>
      <c r="L207" s="73">
        <v>1</v>
      </c>
      <c r="M207" s="74">
        <v>5970.81298828125</v>
      </c>
      <c r="N207" s="74">
        <v>1373.2542724609375</v>
      </c>
      <c r="O207" s="75"/>
      <c r="P207" s="76"/>
      <c r="Q207" s="76"/>
      <c r="R207" s="86"/>
      <c r="S207" s="48">
        <v>2</v>
      </c>
      <c r="T207" s="48">
        <v>0</v>
      </c>
      <c r="U207" s="49">
        <v>0</v>
      </c>
      <c r="V207" s="49">
        <v>0.25</v>
      </c>
      <c r="W207" s="49">
        <v>0</v>
      </c>
      <c r="X207" s="49">
        <v>0.819147</v>
      </c>
      <c r="Y207" s="49">
        <v>1</v>
      </c>
      <c r="Z207" s="49">
        <v>0</v>
      </c>
      <c r="AA207" s="71">
        <v>207</v>
      </c>
      <c r="AB207" s="71"/>
      <c r="AC207" s="72"/>
      <c r="AD207" s="78" t="s">
        <v>1476</v>
      </c>
      <c r="AE207" s="78">
        <v>230</v>
      </c>
      <c r="AF207" s="78">
        <v>935</v>
      </c>
      <c r="AG207" s="78">
        <v>540</v>
      </c>
      <c r="AH207" s="78">
        <v>997</v>
      </c>
      <c r="AI207" s="78"/>
      <c r="AJ207" s="78" t="s">
        <v>1672</v>
      </c>
      <c r="AK207" s="78" t="s">
        <v>1754</v>
      </c>
      <c r="AL207" s="83" t="s">
        <v>1959</v>
      </c>
      <c r="AM207" s="78"/>
      <c r="AN207" s="80">
        <v>42825.99085648148</v>
      </c>
      <c r="AO207" s="83" t="s">
        <v>2141</v>
      </c>
      <c r="AP207" s="78" t="b">
        <v>0</v>
      </c>
      <c r="AQ207" s="78" t="b">
        <v>0</v>
      </c>
      <c r="AR207" s="78" t="b">
        <v>0</v>
      </c>
      <c r="AS207" s="78"/>
      <c r="AT207" s="78">
        <v>15</v>
      </c>
      <c r="AU207" s="83" t="s">
        <v>2149</v>
      </c>
      <c r="AV207" s="78" t="b">
        <v>0</v>
      </c>
      <c r="AW207" s="78" t="s">
        <v>2263</v>
      </c>
      <c r="AX207" s="83" t="s">
        <v>2468</v>
      </c>
      <c r="AY207" s="78" t="s">
        <v>65</v>
      </c>
      <c r="AZ207" s="78" t="str">
        <f>REPLACE(INDEX(GroupVertices[Group],MATCH(Vertices[[#This Row],[Vertex]],GroupVertices[Vertex],0)),1,1,"")</f>
        <v>13</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331</v>
      </c>
      <c r="B208" s="65"/>
      <c r="C208" s="65" t="s">
        <v>64</v>
      </c>
      <c r="D208" s="66">
        <v>162.39522460803832</v>
      </c>
      <c r="E208" s="68"/>
      <c r="F208" s="100" t="s">
        <v>777</v>
      </c>
      <c r="G208" s="65"/>
      <c r="H208" s="69" t="s">
        <v>331</v>
      </c>
      <c r="I208" s="70"/>
      <c r="J208" s="70"/>
      <c r="K208" s="69" t="s">
        <v>2676</v>
      </c>
      <c r="L208" s="73">
        <v>2.0178855913766385</v>
      </c>
      <c r="M208" s="74">
        <v>6299.98388671875</v>
      </c>
      <c r="N208" s="74">
        <v>352.9058837890625</v>
      </c>
      <c r="O208" s="75"/>
      <c r="P208" s="76"/>
      <c r="Q208" s="76"/>
      <c r="R208" s="86"/>
      <c r="S208" s="48">
        <v>1</v>
      </c>
      <c r="T208" s="48">
        <v>3</v>
      </c>
      <c r="U208" s="49">
        <v>1</v>
      </c>
      <c r="V208" s="49">
        <v>0.333333</v>
      </c>
      <c r="W208" s="49">
        <v>0</v>
      </c>
      <c r="X208" s="49">
        <v>1.180848</v>
      </c>
      <c r="Y208" s="49">
        <v>0.3333333333333333</v>
      </c>
      <c r="Z208" s="49">
        <v>0.3333333333333333</v>
      </c>
      <c r="AA208" s="71">
        <v>208</v>
      </c>
      <c r="AB208" s="71"/>
      <c r="AC208" s="72"/>
      <c r="AD208" s="78" t="s">
        <v>1477</v>
      </c>
      <c r="AE208" s="78">
        <v>340</v>
      </c>
      <c r="AF208" s="78">
        <v>1300</v>
      </c>
      <c r="AG208" s="78">
        <v>1627</v>
      </c>
      <c r="AH208" s="78">
        <v>2504</v>
      </c>
      <c r="AI208" s="78"/>
      <c r="AJ208" s="78" t="s">
        <v>1673</v>
      </c>
      <c r="AK208" s="78" t="s">
        <v>1819</v>
      </c>
      <c r="AL208" s="83" t="s">
        <v>1960</v>
      </c>
      <c r="AM208" s="78"/>
      <c r="AN208" s="80">
        <v>42383.95854166667</v>
      </c>
      <c r="AO208" s="83" t="s">
        <v>2142</v>
      </c>
      <c r="AP208" s="78" t="b">
        <v>0</v>
      </c>
      <c r="AQ208" s="78" t="b">
        <v>0</v>
      </c>
      <c r="AR208" s="78" t="b">
        <v>0</v>
      </c>
      <c r="AS208" s="78"/>
      <c r="AT208" s="78">
        <v>69</v>
      </c>
      <c r="AU208" s="83" t="s">
        <v>2149</v>
      </c>
      <c r="AV208" s="78" t="b">
        <v>0</v>
      </c>
      <c r="AW208" s="78" t="s">
        <v>2263</v>
      </c>
      <c r="AX208" s="83" t="s">
        <v>2469</v>
      </c>
      <c r="AY208" s="78" t="s">
        <v>66</v>
      </c>
      <c r="AZ208" s="78" t="str">
        <f>REPLACE(INDEX(GroupVertices[Group],MATCH(Vertices[[#This Row],[Vertex]],GroupVertices[Vertex],0)),1,1,"")</f>
        <v>13</v>
      </c>
      <c r="BA208" s="48"/>
      <c r="BB208" s="48"/>
      <c r="BC208" s="48"/>
      <c r="BD208" s="48"/>
      <c r="BE208" s="48"/>
      <c r="BF208" s="48"/>
      <c r="BG208" s="116" t="s">
        <v>3299</v>
      </c>
      <c r="BH208" s="116" t="s">
        <v>3299</v>
      </c>
      <c r="BI208" s="116" t="s">
        <v>3427</v>
      </c>
      <c r="BJ208" s="116" t="s">
        <v>3427</v>
      </c>
      <c r="BK208" s="116">
        <v>0</v>
      </c>
      <c r="BL208" s="120">
        <v>0</v>
      </c>
      <c r="BM208" s="116">
        <v>0</v>
      </c>
      <c r="BN208" s="120">
        <v>0</v>
      </c>
      <c r="BO208" s="116">
        <v>0</v>
      </c>
      <c r="BP208" s="120">
        <v>0</v>
      </c>
      <c r="BQ208" s="116">
        <v>11</v>
      </c>
      <c r="BR208" s="120">
        <v>100</v>
      </c>
      <c r="BS208" s="116">
        <v>11</v>
      </c>
      <c r="BT208" s="2"/>
      <c r="BU208" s="3"/>
      <c r="BV208" s="3"/>
      <c r="BW208" s="3"/>
      <c r="BX208" s="3"/>
    </row>
    <row r="209" spans="1:76" ht="15">
      <c r="A209" s="87" t="s">
        <v>418</v>
      </c>
      <c r="B209" s="88"/>
      <c r="C209" s="88" t="s">
        <v>64</v>
      </c>
      <c r="D209" s="89">
        <v>162.3097295234665</v>
      </c>
      <c r="E209" s="90"/>
      <c r="F209" s="101" t="s">
        <v>2262</v>
      </c>
      <c r="G209" s="88"/>
      <c r="H209" s="91" t="s">
        <v>418</v>
      </c>
      <c r="I209" s="92"/>
      <c r="J209" s="92"/>
      <c r="K209" s="91" t="s">
        <v>2677</v>
      </c>
      <c r="L209" s="93">
        <v>1</v>
      </c>
      <c r="M209" s="94">
        <v>6666</v>
      </c>
      <c r="N209" s="94">
        <v>1038.269287109375</v>
      </c>
      <c r="O209" s="95"/>
      <c r="P209" s="96"/>
      <c r="Q209" s="96"/>
      <c r="R209" s="97"/>
      <c r="S209" s="48">
        <v>2</v>
      </c>
      <c r="T209" s="48">
        <v>0</v>
      </c>
      <c r="U209" s="49">
        <v>0</v>
      </c>
      <c r="V209" s="49">
        <v>0.25</v>
      </c>
      <c r="W209" s="49">
        <v>0</v>
      </c>
      <c r="X209" s="49">
        <v>0.819147</v>
      </c>
      <c r="Y209" s="49">
        <v>1</v>
      </c>
      <c r="Z209" s="49">
        <v>0</v>
      </c>
      <c r="AA209" s="98">
        <v>209</v>
      </c>
      <c r="AB209" s="98"/>
      <c r="AC209" s="99"/>
      <c r="AD209" s="78" t="s">
        <v>1478</v>
      </c>
      <c r="AE209" s="78">
        <v>692</v>
      </c>
      <c r="AF209" s="78">
        <v>1019</v>
      </c>
      <c r="AG209" s="78">
        <v>5261</v>
      </c>
      <c r="AH209" s="78">
        <v>6347</v>
      </c>
      <c r="AI209" s="78"/>
      <c r="AJ209" s="78" t="s">
        <v>1674</v>
      </c>
      <c r="AK209" s="78" t="s">
        <v>1820</v>
      </c>
      <c r="AL209" s="83" t="s">
        <v>1961</v>
      </c>
      <c r="AM209" s="78"/>
      <c r="AN209" s="80">
        <v>41051.63555555556</v>
      </c>
      <c r="AO209" s="83" t="s">
        <v>2143</v>
      </c>
      <c r="AP209" s="78" t="b">
        <v>0</v>
      </c>
      <c r="AQ209" s="78" t="b">
        <v>0</v>
      </c>
      <c r="AR209" s="78" t="b">
        <v>1</v>
      </c>
      <c r="AS209" s="78"/>
      <c r="AT209" s="78">
        <v>92</v>
      </c>
      <c r="AU209" s="83" t="s">
        <v>2154</v>
      </c>
      <c r="AV209" s="78" t="b">
        <v>0</v>
      </c>
      <c r="AW209" s="78" t="s">
        <v>2263</v>
      </c>
      <c r="AX209" s="83" t="s">
        <v>2470</v>
      </c>
      <c r="AY209" s="78" t="s">
        <v>65</v>
      </c>
      <c r="AZ209" s="78" t="str">
        <f>REPLACE(INDEX(GroupVertices[Group],MATCH(Vertices[[#This Row],[Vertex]],GroupVertices[Vertex],0)),1,1,"")</f>
        <v>13</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9"/>
    <dataValidation allowBlank="1" showInputMessage="1" promptTitle="Vertex Tooltip" prompt="Enter optional text that will pop up when the mouse is hovered over the vertex." errorTitle="Invalid Vertex Image Key" sqref="K3:K2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9"/>
    <dataValidation allowBlank="1" showInputMessage="1" promptTitle="Vertex Label Fill Color" prompt="To select an optional fill color for the Label shape, right-click and select Select Color on the right-click menu." sqref="I3:I209"/>
    <dataValidation allowBlank="1" showInputMessage="1" promptTitle="Vertex Image File" prompt="Enter the path to an image file.  Hover over the column header for examples." errorTitle="Invalid Vertex Image Key" sqref="F3:F209"/>
    <dataValidation allowBlank="1" showInputMessage="1" promptTitle="Vertex Color" prompt="To select an optional vertex color, right-click and select Select Color on the right-click menu." sqref="B3:B209"/>
    <dataValidation allowBlank="1" showInputMessage="1" promptTitle="Vertex Opacity" prompt="Enter an optional vertex opacity between 0 (transparent) and 100 (opaque)." errorTitle="Invalid Vertex Opacity" error="The optional vertex opacity must be a whole number between 0 and 10." sqref="E3:E209"/>
    <dataValidation type="list" allowBlank="1" showInputMessage="1" showErrorMessage="1" promptTitle="Vertex Shape" prompt="Select an optional vertex shape." errorTitle="Invalid Vertex Shape" error="You have entered an invalid vertex shape.  Try selecting from the drop-down list instead." sqref="C3:C2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9">
      <formula1>ValidVertexLabelPositions</formula1>
    </dataValidation>
    <dataValidation allowBlank="1" showInputMessage="1" showErrorMessage="1" promptTitle="Vertex Name" prompt="Enter the name of the vertex." sqref="A3:A209"/>
  </dataValidations>
  <hyperlinks>
    <hyperlink ref="AL3" r:id="rId1" display="https://github.com/xmacex"/>
    <hyperlink ref="AL4" r:id="rId2" display="http://t.co/dJIioXGd0c"/>
    <hyperlink ref="AL5" r:id="rId3" display="https://t.co/IcPBUDtGoh"/>
    <hyperlink ref="AL6" r:id="rId4" display="http://t.co/tmOTPi5RH8"/>
    <hyperlink ref="AL7" r:id="rId5" display="https://t.co/QFPRJVwasx"/>
    <hyperlink ref="AL8" r:id="rId6" display="https://t.co/eUJLtrtePs"/>
    <hyperlink ref="AL9" r:id="rId7" display="http://www.manthorp.co.uk/mynameislegion/"/>
    <hyperlink ref="AL11" r:id="rId8" display="https://t.co/XxqrED1BfV"/>
    <hyperlink ref="AL12" r:id="rId9" display="http://t.co/YwSlyMGUSK"/>
    <hyperlink ref="AL13" r:id="rId10" display="https://t.co/iPkdvrxCYd"/>
    <hyperlink ref="AL14" r:id="rId11" display="http://t.co/dEVEmaow76"/>
    <hyperlink ref="AL15" r:id="rId12" display="https://t.co/E8oSAFubjU"/>
    <hyperlink ref="AL17" r:id="rId13" display="https://instagram.com/akhbarbeque"/>
    <hyperlink ref="AL18" r:id="rId14" display="https://t.co/4A6o9Jd9TV"/>
    <hyperlink ref="AL20" r:id="rId15" display="https://scholar.google.com/citations?user=YgGzSlMAAAAJ&amp;hl=en"/>
    <hyperlink ref="AL21" r:id="rId16" display="https://t.co/BdtpXV8XzG"/>
    <hyperlink ref="AL22" r:id="rId17" display="https://t.co/5UENuzTAzz"/>
    <hyperlink ref="AL23" r:id="rId18" display="https://t.co/ANfWqWqqSU"/>
    <hyperlink ref="AL24" r:id="rId19" display="https://t.co/FKcGDXZxzI"/>
    <hyperlink ref="AL25" r:id="rId20" display="https://t.co/CfxAVeXDad"/>
    <hyperlink ref="AL26" r:id="rId21" display="https://t.co/ol1K3QeP3F"/>
    <hyperlink ref="AL28" r:id="rId22" display="https://t.co/FKKr76FLpx"/>
    <hyperlink ref="AL30" r:id="rId23" display="https://t.co/qyIhb7tR2e"/>
    <hyperlink ref="AL32" r:id="rId24" display="https://t.co/Yp8HjSJjmg"/>
    <hyperlink ref="AL33" r:id="rId25" display="https://t.co/gFffCtSFkN"/>
    <hyperlink ref="AL34" r:id="rId26" display="https://t.co/Eduzb3YU4h"/>
    <hyperlink ref="AL35" r:id="rId27" display="http://laurenecagle.com/"/>
    <hyperlink ref="AL37" r:id="rId28" display="https://t.co/rP70iEaTrB"/>
    <hyperlink ref="AL40" r:id="rId29" display="https://t.co/6l7FNmLkqe"/>
    <hyperlink ref="AL43" r:id="rId30" display="https://t.co/GVMqH3WmR6"/>
    <hyperlink ref="AL44" r:id="rId31" display="https://t.co/irS6XehJVd"/>
    <hyperlink ref="AL45" r:id="rId32" display="https://t.co/irS6XehJVd"/>
    <hyperlink ref="AL47" r:id="rId33" display="https://t.co/7cwIplQw0W"/>
    <hyperlink ref="AL48" r:id="rId34" display="https://t.co/7cwIplQw0W"/>
    <hyperlink ref="AL49" r:id="rId35" display="https://t.co/It6NfTkGtK"/>
    <hyperlink ref="AL50" r:id="rId36" display="https://t.co/uxrKpnI3BA"/>
    <hyperlink ref="AL53" r:id="rId37" display="https://t.co/ZNWi0oKDs4"/>
    <hyperlink ref="AL54" r:id="rId38" display="https://t.co/RC7kGrdDDF"/>
    <hyperlink ref="AL56" r:id="rId39" display="https://t.co/jbJ2cFMz6y"/>
    <hyperlink ref="AL59" r:id="rId40" display="https://t.co/O5prcr7Jcw"/>
    <hyperlink ref="AL61" r:id="rId41" display="http://t.co/BUwVQbkF2K"/>
    <hyperlink ref="AL66" r:id="rId42" display="https://t.co/uDmGAFMQFy"/>
    <hyperlink ref="AL67" r:id="rId43" display="https://t.co/P9l59Z2jDl"/>
    <hyperlink ref="AL70" r:id="rId44" display="http://t.co/Jk7geokIBB"/>
    <hyperlink ref="AL71" r:id="rId45" display="https://t.co/V98LtcKZAc"/>
    <hyperlink ref="AL73" r:id="rId46" display="https://t.co/4azMH71K7b"/>
    <hyperlink ref="AL75" r:id="rId47" display="https://t.co/TtDFr6XtLm"/>
    <hyperlink ref="AL77" r:id="rId48" display="https://t.co/Ohxmqe0JAm"/>
    <hyperlink ref="AL78" r:id="rId49" display="https://t.co/36HJXi2iYS"/>
    <hyperlink ref="AL79" r:id="rId50" display="https://t.co/wEOID6Pgax"/>
    <hyperlink ref="AL80" r:id="rId51" display="https://wietse.com/xrpl"/>
    <hyperlink ref="AL81" r:id="rId52" display="http://t.co/AANztVVSY3"/>
    <hyperlink ref="AL82" r:id="rId53" display="https://t.co/e2xHPqSAxS"/>
    <hyperlink ref="AL83" r:id="rId54" display="https://t.co/JSIaZFJEaE"/>
    <hyperlink ref="AL84" r:id="rId55" display="http://www.doculayer.com/"/>
    <hyperlink ref="AL85" r:id="rId56" display="https://t.co/DKI3Ku1B3G"/>
    <hyperlink ref="AL86" r:id="rId57" display="https://t.co/BKapvdLVFv"/>
    <hyperlink ref="AL87" r:id="rId58" display="http://www.nytimes.com/"/>
    <hyperlink ref="AL89" r:id="rId59" display="https://t.co/gNX6qatin6"/>
    <hyperlink ref="AL90" r:id="rId60" display="https://t.co/ySA9f7CKsc"/>
    <hyperlink ref="AL91" r:id="rId61" display="https://t.co/mGRjaTqbbT"/>
    <hyperlink ref="AL92" r:id="rId62" display="https://t.co/tzV0axOHpY"/>
    <hyperlink ref="AL93" r:id="rId63" display="https://t.co/9OfukTimmM"/>
    <hyperlink ref="AL95" r:id="rId64" display="https://t.co/g1WY5VWmPK"/>
    <hyperlink ref="AL97" r:id="rId65" display="https://t.co/kEePxvwNGN"/>
    <hyperlink ref="AL98" r:id="rId66" display="https://t.co/gtyTFBefxI"/>
    <hyperlink ref="AL99" r:id="rId67" display="http://t.co/48dyX8QZjd"/>
    <hyperlink ref="AL100" r:id="rId68" display="https://www.fiverr.com/ariful7079?up_rollout=true"/>
    <hyperlink ref="AL101" r:id="rId69" display="https://t.co/lkcyWG1cwe"/>
    <hyperlink ref="AL102" r:id="rId70" display="https://t.co/bHtrxZ1gTt"/>
    <hyperlink ref="AL103" r:id="rId71" display="http://t.co/nZzbZNu6YK"/>
    <hyperlink ref="AL104" r:id="rId72" display="http://www.socioviz.net/"/>
    <hyperlink ref="AL106" r:id="rId73" display="https://t.co/PqBSp0Tn7P"/>
    <hyperlink ref="AL107" r:id="rId74" display="https://t.co/iHvvbHTOuJ"/>
    <hyperlink ref="AL108" r:id="rId75" display="https://t.co/hPU3wbAMpp"/>
    <hyperlink ref="AL109" r:id="rId76" display="https://t.co/ot4OkWbxWl"/>
    <hyperlink ref="AL111" r:id="rId77" display="http://electricarchaeology.ca/"/>
    <hyperlink ref="AL112" r:id="rId78" display="http://t.co/0iswSHlyUy"/>
    <hyperlink ref="AL114" r:id="rId79" display="http://t.co/sisc8KeN3J"/>
    <hyperlink ref="AL116" r:id="rId80" display="https://t.co/MDTKfucMnv"/>
    <hyperlink ref="AL117" r:id="rId81" display="https://t.co/Q6C0WLTqY4"/>
    <hyperlink ref="AL118" r:id="rId82" display="https://www.linkedin.com/in/nathaliepnq"/>
    <hyperlink ref="AL119" r:id="rId83" display="http://www.soychicka.com/"/>
    <hyperlink ref="AL121" r:id="rId84" display="https://t.co/2wotwePPQe"/>
    <hyperlink ref="AL122" r:id="rId85" display="https://t.co/asRGGw9lKn"/>
    <hyperlink ref="AL123" r:id="rId86" display="https://t.co/wiGrQWOgFI"/>
    <hyperlink ref="AL125" r:id="rId87" display="http://t.co/2PltlCxkog"/>
    <hyperlink ref="AL126" r:id="rId88" display="https://t.co/KplJqj2qOm"/>
    <hyperlink ref="AL127" r:id="rId89" display="https://t.co/XZWachEbJv"/>
    <hyperlink ref="AL129" r:id="rId90" display="http://t.co/2TUhOmEQzr"/>
    <hyperlink ref="AL131" r:id="rId91" display="https://www.linkedin.com/in/dr-nasir-assar-25676718/"/>
    <hyperlink ref="AL133" r:id="rId92" display="http://azarinekylarinta.com/"/>
    <hyperlink ref="AL134" r:id="rId93" display="https://t.co/rPiiM8oixS"/>
    <hyperlink ref="AL137" r:id="rId94" display="https://t.co/o68i6E2zaI"/>
    <hyperlink ref="AL138" r:id="rId95" display="https://about.me/santiagobonet"/>
    <hyperlink ref="AL139" r:id="rId96" display="https://t.co/4O28uZhuND"/>
    <hyperlink ref="AL140" r:id="rId97" display="https://t.co/ak514l9RKb"/>
    <hyperlink ref="AL144" r:id="rId98" display="https://t.co/a0yR0BxXbS"/>
    <hyperlink ref="AL145" r:id="rId99" display="http://t.co/l5uRMkOeKN"/>
    <hyperlink ref="AL146" r:id="rId100" display="http://digitacy.com/"/>
    <hyperlink ref="AL153" r:id="rId101" display="https://t.co/T59gBserXD"/>
    <hyperlink ref="AL154" r:id="rId102" display="https://t.co/MmTB36tt86"/>
    <hyperlink ref="AL155" r:id="rId103" display="http://t.co/9lF3Swpl93"/>
    <hyperlink ref="AL156" r:id="rId104" display="https://t.co/7Ct2VXMx64"/>
    <hyperlink ref="AL157" r:id="rId105" display="https://t.co/7UEMOn1bZp"/>
    <hyperlink ref="AL159" r:id="rId106" display="https://www.svtux.fr/"/>
    <hyperlink ref="AL160" r:id="rId107" display="https://t.co/zBoajq9Fal"/>
    <hyperlink ref="AL162" r:id="rId108" display="https://t.co/ZM6bqUMcke"/>
    <hyperlink ref="AL163" r:id="rId109" display="https://t.co/wbRR20p0SD"/>
    <hyperlink ref="AL165" r:id="rId110" display="http://patreon.com/dewabrata"/>
    <hyperlink ref="AL166" r:id="rId111" display="http://newdesign.kiev.ua/"/>
    <hyperlink ref="AL167" r:id="rId112" display="http://t.co/pOSFMt5mpy"/>
    <hyperlink ref="AL169" r:id="rId113" display="https://www.screamingfrog.co.uk/"/>
    <hyperlink ref="AL170" r:id="rId114" display="https://t.co/lQObPC9Igx"/>
    <hyperlink ref="AL172" r:id="rId115" display="https://t.co/WeGYWMuMka"/>
    <hyperlink ref="AL173" r:id="rId116" display="https://t.co/Vi8yJzi9iq"/>
    <hyperlink ref="AL175" r:id="rId117" display="https://www.ruimaranhao.com/"/>
    <hyperlink ref="AL178" r:id="rId118" display="http://numbers.yahoosites.com/"/>
    <hyperlink ref="AL180" r:id="rId119" display="https://t.co/aQjxdBFTKi"/>
    <hyperlink ref="AL182" r:id="rId120" display="https://t.co/YR1REhK4iE"/>
    <hyperlink ref="AL183" r:id="rId121" display="https://t.co/fF7LyZlVlo"/>
    <hyperlink ref="AL184" r:id="rId122" display="https://t.co/o9hBFRdNcq"/>
    <hyperlink ref="AL185" r:id="rId123" display="https://t.co/yL3yG495Np"/>
    <hyperlink ref="AL186" r:id="rId124" display="http://t.co/m2q9w4HWkQ"/>
    <hyperlink ref="AL188" r:id="rId125" display="http://t.co/wUvfn3OsAQ"/>
    <hyperlink ref="AL189" r:id="rId126" display="https://t.co/s7l1Uv6L5F"/>
    <hyperlink ref="AL190" r:id="rId127" display="http://www.connectedaction.net/"/>
    <hyperlink ref="AL192" r:id="rId128" display="https://t.co/B8B08fynSr"/>
    <hyperlink ref="AL194" r:id="rId129" display="https://t.co/ayGFVlc5cc"/>
    <hyperlink ref="AL195" r:id="rId130" display="http://t.co/JEJnwk4L5D"/>
    <hyperlink ref="AL196" r:id="rId131" display="https://t.co/wAVjbVGFLb"/>
    <hyperlink ref="AL197" r:id="rId132" display="http://t.co/poWKZWUjR6"/>
    <hyperlink ref="AL198" r:id="rId133" display="http://www.louisvuitton.com/"/>
    <hyperlink ref="AL199" r:id="rId134" display="https://t.co/pvz16znBZO"/>
    <hyperlink ref="AL200" r:id="rId135" display="https://yorku.academia.edu/RubaAlHassani"/>
    <hyperlink ref="AL202" r:id="rId136" display="https://t.co/6iYKjFuwkL"/>
    <hyperlink ref="AL203" r:id="rId137" display="https://t.co/TzPanlyKy2"/>
    <hyperlink ref="AL204" r:id="rId138" display="http://t.co/NA4canheR0"/>
    <hyperlink ref="AL205" r:id="rId139" display="https://www.toptal.com/"/>
    <hyperlink ref="AL206" r:id="rId140" display="https://t.co/lzgmqjd8EJ"/>
    <hyperlink ref="AL207" r:id="rId141" display="https://seolyzer.io/"/>
    <hyperlink ref="AL208" r:id="rId142" display="https://t.co/wbRhFesxty"/>
    <hyperlink ref="AL209" r:id="rId143" display="https://t.co/ao2mIoKkeP"/>
    <hyperlink ref="AO3" r:id="rId144" display="https://pbs.twimg.com/profile_banners/17066195/1536218758"/>
    <hyperlink ref="AO5" r:id="rId145" display="https://pbs.twimg.com/profile_banners/18621456/1546582400"/>
    <hyperlink ref="AO6" r:id="rId146" display="https://pbs.twimg.com/profile_banners/2593062727/1431722565"/>
    <hyperlink ref="AO7" r:id="rId147" display="https://pbs.twimg.com/profile_banners/45338918/1532633282"/>
    <hyperlink ref="AO8" r:id="rId148" display="https://pbs.twimg.com/profile_banners/87606674/1405285356"/>
    <hyperlink ref="AO9" r:id="rId149" display="https://pbs.twimg.com/profile_banners/19194794/1567435065"/>
    <hyperlink ref="AO10" r:id="rId150" display="https://pbs.twimg.com/profile_banners/234161874/1562607937"/>
    <hyperlink ref="AO11" r:id="rId151" display="https://pbs.twimg.com/profile_banners/3256710187/1493417933"/>
    <hyperlink ref="AO12" r:id="rId152" display="https://pbs.twimg.com/profile_banners/14792516/1531952279"/>
    <hyperlink ref="AO13" r:id="rId153" display="https://pbs.twimg.com/profile_banners/803609788080910336/1507052134"/>
    <hyperlink ref="AO14" r:id="rId154" display="https://pbs.twimg.com/profile_banners/31134012/1393002852"/>
    <hyperlink ref="AO15" r:id="rId155" display="https://pbs.twimg.com/profile_banners/2302267190/1558419964"/>
    <hyperlink ref="AO16" r:id="rId156" display="https://pbs.twimg.com/profile_banners/1339194216/1538453714"/>
    <hyperlink ref="AO17" r:id="rId157" display="https://pbs.twimg.com/profile_banners/1109851148406550528/1565170618"/>
    <hyperlink ref="AO18" r:id="rId158" display="https://pbs.twimg.com/profile_banners/1024654868114489344/1533214868"/>
    <hyperlink ref="AO20" r:id="rId159" display="https://pbs.twimg.com/profile_banners/47067837/1545189427"/>
    <hyperlink ref="AO22" r:id="rId160" display="https://pbs.twimg.com/profile_banners/19106644/1398330338"/>
    <hyperlink ref="AO23" r:id="rId161" display="https://pbs.twimg.com/profile_banners/2344530218/1527574812"/>
    <hyperlink ref="AO24" r:id="rId162" display="https://pbs.twimg.com/profile_banners/316331833/1431495420"/>
    <hyperlink ref="AO25" r:id="rId163" display="https://pbs.twimg.com/profile_banners/2377200630/1525824099"/>
    <hyperlink ref="AO26" r:id="rId164" display="https://pbs.twimg.com/profile_banners/12006842/1559145689"/>
    <hyperlink ref="AO27" r:id="rId165" display="https://pbs.twimg.com/profile_banners/24256031/1569329446"/>
    <hyperlink ref="AO28" r:id="rId166" display="https://pbs.twimg.com/profile_banners/151934168/1391403981"/>
    <hyperlink ref="AO30" r:id="rId167" display="https://pbs.twimg.com/profile_banners/973888390050471936/1522649468"/>
    <hyperlink ref="AO31" r:id="rId168" display="https://pbs.twimg.com/profile_banners/737142202481016832/1538216794"/>
    <hyperlink ref="AO32" r:id="rId169" display="https://pbs.twimg.com/profile_banners/818330215927738368/1557774849"/>
    <hyperlink ref="AO33" r:id="rId170" display="https://pbs.twimg.com/profile_banners/83799572/1484819710"/>
    <hyperlink ref="AO34" r:id="rId171" display="https://pbs.twimg.com/profile_banners/17513134/1446579102"/>
    <hyperlink ref="AO35" r:id="rId172" display="https://pbs.twimg.com/profile_banners/116817969/1524668009"/>
    <hyperlink ref="AO37" r:id="rId173" display="https://pbs.twimg.com/profile_banners/11985982/1401891622"/>
    <hyperlink ref="AO38" r:id="rId174" display="https://pbs.twimg.com/profile_banners/1040601690682998785/1544860417"/>
    <hyperlink ref="AO39" r:id="rId175" display="https://pbs.twimg.com/profile_banners/2764685914/1428343740"/>
    <hyperlink ref="AO40" r:id="rId176" display="https://pbs.twimg.com/profile_banners/10507892/1566873166"/>
    <hyperlink ref="AO41" r:id="rId177" display="https://pbs.twimg.com/profile_banners/468601102/1464451237"/>
    <hyperlink ref="AO42" r:id="rId178" display="https://pbs.twimg.com/profile_banners/1097517190117498880/1560504212"/>
    <hyperlink ref="AO43" r:id="rId179" display="https://pbs.twimg.com/profile_banners/307346931/1544560422"/>
    <hyperlink ref="AO44" r:id="rId180" display="https://pbs.twimg.com/profile_banners/16939194/1472222455"/>
    <hyperlink ref="AO45" r:id="rId181" display="https://pbs.twimg.com/profile_banners/400164469/1477061185"/>
    <hyperlink ref="AO46" r:id="rId182" display="https://pbs.twimg.com/profile_banners/2845713549/1431183822"/>
    <hyperlink ref="AO47" r:id="rId183" display="https://pbs.twimg.com/profile_banners/1107021642901979136/1566063393"/>
    <hyperlink ref="AO48" r:id="rId184" display="https://pbs.twimg.com/profile_banners/1164103601456865285/1566730913"/>
    <hyperlink ref="AO49" r:id="rId185" display="https://pbs.twimg.com/profile_banners/198085968/1442423111"/>
    <hyperlink ref="AO50" r:id="rId186" display="https://pbs.twimg.com/profile_banners/36579565/1482843271"/>
    <hyperlink ref="AO51" r:id="rId187" display="https://pbs.twimg.com/profile_banners/56883/1451480899"/>
    <hyperlink ref="AO52" r:id="rId188" display="https://pbs.twimg.com/profile_banners/3395460933/1453930784"/>
    <hyperlink ref="AO54" r:id="rId189" display="https://pbs.twimg.com/profile_banners/1143889387651919874/1561559857"/>
    <hyperlink ref="AO55" r:id="rId190" display="https://pbs.twimg.com/profile_banners/205500871/1505867493"/>
    <hyperlink ref="AO56" r:id="rId191" display="https://pbs.twimg.com/profile_banners/892820477747572738/1506113606"/>
    <hyperlink ref="AO57" r:id="rId192" display="https://pbs.twimg.com/profile_banners/233742526/1547219839"/>
    <hyperlink ref="AO58" r:id="rId193" display="https://pbs.twimg.com/profile_banners/3003631498/1422889788"/>
    <hyperlink ref="AO59" r:id="rId194" display="https://pbs.twimg.com/profile_banners/223261481/1569615391"/>
    <hyperlink ref="AO60" r:id="rId195" display="https://pbs.twimg.com/profile_banners/166477660/1418709799"/>
    <hyperlink ref="AO62" r:id="rId196" display="https://pbs.twimg.com/profile_banners/1549209552/1517564199"/>
    <hyperlink ref="AO63" r:id="rId197" display="https://pbs.twimg.com/profile_banners/1168907454761119744/1567524674"/>
    <hyperlink ref="AO64" r:id="rId198" display="https://pbs.twimg.com/profile_banners/1148370926322556929/1562669573"/>
    <hyperlink ref="AO66" r:id="rId199" display="https://pbs.twimg.com/profile_banners/915895342532583424/1507209205"/>
    <hyperlink ref="AO67" r:id="rId200" display="https://pbs.twimg.com/profile_banners/622691806/1526652670"/>
    <hyperlink ref="AO68" r:id="rId201" display="https://pbs.twimg.com/profile_banners/956108307210604545/1517652272"/>
    <hyperlink ref="AO69" r:id="rId202" display="https://pbs.twimg.com/profile_banners/26321876/1434738929"/>
    <hyperlink ref="AO70" r:id="rId203" display="https://pbs.twimg.com/profile_banners/980533398/1502719905"/>
    <hyperlink ref="AO71" r:id="rId204" display="https://pbs.twimg.com/profile_banners/961205156/1471973403"/>
    <hyperlink ref="AO72" r:id="rId205" display="https://pbs.twimg.com/profile_banners/339985784/1499387584"/>
    <hyperlink ref="AO73" r:id="rId206" display="https://pbs.twimg.com/profile_banners/303048766/1540901483"/>
    <hyperlink ref="AO74" r:id="rId207" display="https://pbs.twimg.com/profile_banners/14756900/1399534860"/>
    <hyperlink ref="AO75" r:id="rId208" display="https://pbs.twimg.com/profile_banners/18436075/1399561116"/>
    <hyperlink ref="AO76" r:id="rId209" display="https://pbs.twimg.com/profile_banners/1178589581039603712/1569833197"/>
    <hyperlink ref="AO78" r:id="rId210" display="https://pbs.twimg.com/profile_banners/1364441462/1500994698"/>
    <hyperlink ref="AO80" r:id="rId211" display="https://pbs.twimg.com/profile_banners/184574549/1569405236"/>
    <hyperlink ref="AO81" r:id="rId212" display="https://pbs.twimg.com/profile_banners/18236716/1531254069"/>
    <hyperlink ref="AO83" r:id="rId213" display="https://pbs.twimg.com/profile_banners/22467617/1562964868"/>
    <hyperlink ref="AO84" r:id="rId214" display="https://pbs.twimg.com/profile_banners/884382706422996992/1504880011"/>
    <hyperlink ref="AO85" r:id="rId215" display="https://pbs.twimg.com/profile_banners/29735775/1551212172"/>
    <hyperlink ref="AO86" r:id="rId216" display="https://pbs.twimg.com/profile_banners/19103481/1562188580"/>
    <hyperlink ref="AO87" r:id="rId217" display="https://pbs.twimg.com/profile_banners/807095/1570414372"/>
    <hyperlink ref="AO88" r:id="rId218" display="https://pbs.twimg.com/profile_banners/245354369/1398255842"/>
    <hyperlink ref="AO89" r:id="rId219" display="https://pbs.twimg.com/profile_banners/397882671/1521726570"/>
    <hyperlink ref="AO90" r:id="rId220" display="https://pbs.twimg.com/profile_banners/993900264/1553618665"/>
    <hyperlink ref="AO91" r:id="rId221" display="https://pbs.twimg.com/profile_banners/15762276/1379376774"/>
    <hyperlink ref="AO92" r:id="rId222" display="https://pbs.twimg.com/profile_banners/1469938638/1477083913"/>
    <hyperlink ref="AO93" r:id="rId223" display="https://pbs.twimg.com/profile_banners/2970440088/1557239501"/>
    <hyperlink ref="AO94" r:id="rId224" display="https://pbs.twimg.com/profile_banners/840133502976774146/1548019912"/>
    <hyperlink ref="AO95" r:id="rId225" display="https://pbs.twimg.com/profile_banners/22995545/1414775322"/>
    <hyperlink ref="AO99" r:id="rId226" display="https://pbs.twimg.com/profile_banners/80918348/1397499660"/>
    <hyperlink ref="AO100" r:id="rId227" display="https://pbs.twimg.com/profile_banners/1150153543262728192/1569779572"/>
    <hyperlink ref="AO101" r:id="rId228" display="https://pbs.twimg.com/profile_banners/514486170/1428774102"/>
    <hyperlink ref="AO102" r:id="rId229" display="https://pbs.twimg.com/profile_banners/2914605289/1461653423"/>
    <hyperlink ref="AO103" r:id="rId230" display="https://pbs.twimg.com/profile_banners/227829587/1488923897"/>
    <hyperlink ref="AO104" r:id="rId231" display="https://pbs.twimg.com/profile_banners/2232759379/1563439351"/>
    <hyperlink ref="AO105" r:id="rId232" display="https://pbs.twimg.com/profile_banners/15001592/1568885641"/>
    <hyperlink ref="AO106" r:id="rId233" display="https://pbs.twimg.com/profile_banners/897889083170672642/1502908907"/>
    <hyperlink ref="AO107" r:id="rId234" display="https://pbs.twimg.com/profile_banners/345310708/1503573184"/>
    <hyperlink ref="AO108" r:id="rId235" display="https://pbs.twimg.com/profile_banners/1446267968/1398281693"/>
    <hyperlink ref="AO109" r:id="rId236" display="https://pbs.twimg.com/profile_banners/539899187/1476353810"/>
    <hyperlink ref="AO111" r:id="rId237" display="https://pbs.twimg.com/profile_banners/104894644/1531614369"/>
    <hyperlink ref="AO112" r:id="rId238" display="https://pbs.twimg.com/profile_banners/86930422/1473676449"/>
    <hyperlink ref="AO113" r:id="rId239" display="https://pbs.twimg.com/profile_banners/403742799/1469010366"/>
    <hyperlink ref="AO114" r:id="rId240" display="https://pbs.twimg.com/profile_banners/166139505/1485181343"/>
    <hyperlink ref="AO115" r:id="rId241" display="https://pbs.twimg.com/profile_banners/558586902/1465577514"/>
    <hyperlink ref="AO116" r:id="rId242" display="https://pbs.twimg.com/profile_banners/435818541/1390514953"/>
    <hyperlink ref="AO117" r:id="rId243" display="https://pbs.twimg.com/profile_banners/61743142/1398239074"/>
    <hyperlink ref="AO119" r:id="rId244" display="https://pbs.twimg.com/profile_banners/15271133/1506196257"/>
    <hyperlink ref="AO121" r:id="rId245" display="https://pbs.twimg.com/profile_banners/2396037342/1554713344"/>
    <hyperlink ref="AO122" r:id="rId246" display="https://pbs.twimg.com/profile_banners/707957760697212929/1477314238"/>
    <hyperlink ref="AO123" r:id="rId247" display="https://pbs.twimg.com/profile_banners/2400563210/1550777695"/>
    <hyperlink ref="AO124" r:id="rId248" display="https://pbs.twimg.com/profile_banners/18114326/1459255776"/>
    <hyperlink ref="AO125" r:id="rId249" display="https://pbs.twimg.com/profile_banners/347188522/1524129871"/>
    <hyperlink ref="AO126" r:id="rId250" display="https://pbs.twimg.com/profile_banners/792402374522441728/1556965950"/>
    <hyperlink ref="AO128" r:id="rId251" display="https://pbs.twimg.com/profile_banners/951690486917582850/1556055167"/>
    <hyperlink ref="AO130" r:id="rId252" display="https://pbs.twimg.com/profile_banners/359430384/1552117760"/>
    <hyperlink ref="AO131" r:id="rId253" display="https://pbs.twimg.com/profile_banners/47893228/1536497307"/>
    <hyperlink ref="AO132" r:id="rId254" display="https://pbs.twimg.com/profile_banners/59363362/1513102095"/>
    <hyperlink ref="AO133" r:id="rId255" display="https://pbs.twimg.com/profile_banners/17798312/1567017350"/>
    <hyperlink ref="AO134" r:id="rId256" display="https://pbs.twimg.com/profile_banners/34075325/1569518972"/>
    <hyperlink ref="AO136" r:id="rId257" display="https://pbs.twimg.com/profile_banners/207296136/1559389599"/>
    <hyperlink ref="AO137" r:id="rId258" display="https://pbs.twimg.com/profile_banners/392977409/1532785454"/>
    <hyperlink ref="AO138" r:id="rId259" display="https://pbs.twimg.com/profile_banners/18197477/1509831063"/>
    <hyperlink ref="AO139" r:id="rId260" display="https://pbs.twimg.com/profile_banners/3122211/1525990941"/>
    <hyperlink ref="AO140" r:id="rId261" display="https://pbs.twimg.com/profile_banners/65174863/1493852402"/>
    <hyperlink ref="AO141" r:id="rId262" display="https://pbs.twimg.com/profile_banners/797391710414372864/1557769117"/>
    <hyperlink ref="AO142" r:id="rId263" display="https://pbs.twimg.com/profile_banners/752801304/1547569989"/>
    <hyperlink ref="AO144" r:id="rId264" display="https://pbs.twimg.com/profile_banners/17387222/1531566305"/>
    <hyperlink ref="AO145" r:id="rId265" display="https://pbs.twimg.com/profile_banners/842452904/1552320404"/>
    <hyperlink ref="AO146" r:id="rId266" display="https://pbs.twimg.com/profile_banners/1093863728616038402/1558193753"/>
    <hyperlink ref="AO147" r:id="rId267" display="https://pbs.twimg.com/profile_banners/2886596524/1569018001"/>
    <hyperlink ref="AO148" r:id="rId268" display="https://pbs.twimg.com/profile_banners/847874574985416705/1491472106"/>
    <hyperlink ref="AO149" r:id="rId269" display="https://pbs.twimg.com/profile_banners/422753166/1387040607"/>
    <hyperlink ref="AO150" r:id="rId270" display="https://pbs.twimg.com/profile_banners/837484668/1495540420"/>
    <hyperlink ref="AO151" r:id="rId271" display="https://pbs.twimg.com/profile_banners/35937179/1521836123"/>
    <hyperlink ref="AO152" r:id="rId272" display="https://pbs.twimg.com/profile_banners/954562878698237952/1567740962"/>
    <hyperlink ref="AO153" r:id="rId273" display="https://pbs.twimg.com/profile_banners/1006419421244678144/1559499911"/>
    <hyperlink ref="AO154" r:id="rId274" display="https://pbs.twimg.com/profile_banners/735628197799174144/1559155710"/>
    <hyperlink ref="AO155" r:id="rId275" display="https://pbs.twimg.com/profile_banners/1601299404/1515187602"/>
    <hyperlink ref="AO156" r:id="rId276" display="https://pbs.twimg.com/profile_banners/895814938995957760/1512095123"/>
    <hyperlink ref="AO157" r:id="rId277" display="https://pbs.twimg.com/profile_banners/2239848763/1569284087"/>
    <hyperlink ref="AO158" r:id="rId278" display="https://pbs.twimg.com/profile_banners/121563712/1555364174"/>
    <hyperlink ref="AO159" r:id="rId279" display="https://pbs.twimg.com/profile_banners/1319730642/1545567892"/>
    <hyperlink ref="AO160" r:id="rId280" display="https://pbs.twimg.com/profile_banners/216828876/1473181792"/>
    <hyperlink ref="AO161" r:id="rId281" display="https://pbs.twimg.com/profile_banners/910548929753870336/1535578055"/>
    <hyperlink ref="AO162" r:id="rId282" display="https://pbs.twimg.com/profile_banners/15516583/1565065878"/>
    <hyperlink ref="AO163" r:id="rId283" display="https://pbs.twimg.com/profile_banners/369689042/1551262549"/>
    <hyperlink ref="AO165" r:id="rId284" display="https://pbs.twimg.com/profile_banners/1457701454/1563843789"/>
    <hyperlink ref="AO167" r:id="rId285" display="https://pbs.twimg.com/profile_banners/185987751/1563777733"/>
    <hyperlink ref="AO168" r:id="rId286" display="https://pbs.twimg.com/profile_banners/15813140/1555950688"/>
    <hyperlink ref="AO169" r:id="rId287" display="https://pbs.twimg.com/profile_banners/16516264/1533123248"/>
    <hyperlink ref="AO170" r:id="rId288" display="https://pbs.twimg.com/profile_banners/2176282656/1548775771"/>
    <hyperlink ref="AO171" r:id="rId289" display="https://pbs.twimg.com/profile_banners/930804909934485505/1510761360"/>
    <hyperlink ref="AO173" r:id="rId290" display="https://pbs.twimg.com/profile_banners/611597719/1475357016"/>
    <hyperlink ref="AO174" r:id="rId291" display="https://pbs.twimg.com/profile_banners/162151396/1524045224"/>
    <hyperlink ref="AO175" r:id="rId292" display="https://pbs.twimg.com/profile_banners/26068824/1462766655"/>
    <hyperlink ref="AO177" r:id="rId293" display="https://pbs.twimg.com/profile_banners/1397094314/1481023482"/>
    <hyperlink ref="AO178" r:id="rId294" display="https://pbs.twimg.com/profile_banners/1137010912924250112/1559921382"/>
    <hyperlink ref="AO180" r:id="rId295" display="https://pbs.twimg.com/profile_banners/3284983849/1488244252"/>
    <hyperlink ref="AO181" r:id="rId296" display="https://pbs.twimg.com/profile_banners/217614052/1520813231"/>
    <hyperlink ref="AO182" r:id="rId297" display="https://pbs.twimg.com/profile_banners/709448098/1386537035"/>
    <hyperlink ref="AO183" r:id="rId298" display="https://pbs.twimg.com/profile_banners/76935934/1569473493"/>
    <hyperlink ref="AO184" r:id="rId299" display="https://pbs.twimg.com/profile_banners/740657505206960129/1465421954"/>
    <hyperlink ref="AO185" r:id="rId300" display="https://pbs.twimg.com/profile_banners/481481181/1424890667"/>
    <hyperlink ref="AO186" r:id="rId301" display="https://pbs.twimg.com/profile_banners/22968469/1546533846"/>
    <hyperlink ref="AO188" r:id="rId302" display="https://pbs.twimg.com/profile_banners/3060444101/1428591637"/>
    <hyperlink ref="AO189" r:id="rId303" display="https://pbs.twimg.com/profile_banners/85509895/1556718785"/>
    <hyperlink ref="AO190" r:id="rId304" display="https://pbs.twimg.com/profile_banners/98097823/1538797822"/>
    <hyperlink ref="AO192" r:id="rId305" display="https://pbs.twimg.com/profile_banners/882441083619344384/1556603311"/>
    <hyperlink ref="AO193" r:id="rId306" display="https://pbs.twimg.com/profile_banners/52421333/1390063758"/>
    <hyperlink ref="AO194" r:id="rId307" display="https://pbs.twimg.com/profile_banners/243580387/1538032728"/>
    <hyperlink ref="AO195" r:id="rId308" display="https://pbs.twimg.com/profile_banners/166569525/1477316161"/>
    <hyperlink ref="AO196" r:id="rId309" display="https://pbs.twimg.com/profile_banners/675243/1431616814"/>
    <hyperlink ref="AO197" r:id="rId310" display="https://pbs.twimg.com/profile_banners/1760431/1398714961"/>
    <hyperlink ref="AO198" r:id="rId311" display="https://pbs.twimg.com/profile_banners/44084633/1562079035"/>
    <hyperlink ref="AO199" r:id="rId312" display="https://pbs.twimg.com/profile_banners/821416341785767937/1519153637"/>
    <hyperlink ref="AO200" r:id="rId313" display="https://pbs.twimg.com/profile_banners/2720800274/1569084572"/>
    <hyperlink ref="AO201" r:id="rId314" display="https://pbs.twimg.com/profile_banners/100543535/1377814490"/>
    <hyperlink ref="AO202" r:id="rId315" display="https://pbs.twimg.com/profile_banners/21088417/1515536808"/>
    <hyperlink ref="AO203" r:id="rId316" display="https://pbs.twimg.com/profile_banners/15417853/1387402260"/>
    <hyperlink ref="AO204" r:id="rId317" display="https://pbs.twimg.com/profile_banners/14979481/1403049024"/>
    <hyperlink ref="AO205" r:id="rId318" display="https://pbs.twimg.com/profile_banners/838480998555869184/1495210704"/>
    <hyperlink ref="AO206" r:id="rId319" display="https://pbs.twimg.com/profile_banners/18934731/1544527546"/>
    <hyperlink ref="AO207" r:id="rId320" display="https://pbs.twimg.com/profile_banners/847958394636038144/1527330004"/>
    <hyperlink ref="AO208" r:id="rId321" display="https://pbs.twimg.com/profile_banners/4808510734/1477780883"/>
    <hyperlink ref="AO209" r:id="rId322" display="https://pbs.twimg.com/profile_banners/587497586/1502876461"/>
    <hyperlink ref="AU3" r:id="rId323" display="http://abs.twimg.com/images/themes/theme13/bg.gif"/>
    <hyperlink ref="AU4" r:id="rId324" display="http://abs.twimg.com/images/themes/theme9/bg.gif"/>
    <hyperlink ref="AU5" r:id="rId325" display="http://abs.twimg.com/images/themes/theme5/bg.gif"/>
    <hyperlink ref="AU6" r:id="rId326" display="http://abs.twimg.com/images/themes/theme1/bg.png"/>
    <hyperlink ref="AU7" r:id="rId327" display="http://abs.twimg.com/images/themes/theme10/bg.gif"/>
    <hyperlink ref="AU8" r:id="rId328" display="http://abs.twimg.com/images/themes/theme19/bg.gif"/>
    <hyperlink ref="AU9" r:id="rId329" display="http://abs.twimg.com/images/themes/theme6/bg.gif"/>
    <hyperlink ref="AU10" r:id="rId330" display="http://abs.twimg.com/images/themes/theme1/bg.png"/>
    <hyperlink ref="AU11" r:id="rId331" display="http://abs.twimg.com/images/themes/theme1/bg.png"/>
    <hyperlink ref="AU12" r:id="rId332" display="http://abs.twimg.com/images/themes/theme4/bg.gif"/>
    <hyperlink ref="AU13" r:id="rId333" display="http://abs.twimg.com/images/themes/theme1/bg.png"/>
    <hyperlink ref="AU14" r:id="rId334" display="http://abs.twimg.com/images/themes/theme1/bg.png"/>
    <hyperlink ref="AU15" r:id="rId335" display="http://abs.twimg.com/images/themes/theme1/bg.png"/>
    <hyperlink ref="AU16" r:id="rId336" display="http://abs.twimg.com/images/themes/theme1/bg.png"/>
    <hyperlink ref="AU18" r:id="rId337" display="http://abs.twimg.com/images/themes/theme1/bg.png"/>
    <hyperlink ref="AU19" r:id="rId338" display="http://abs.twimg.com/images/themes/theme1/bg.png"/>
    <hyperlink ref="AU20" r:id="rId339" display="http://abs.twimg.com/images/themes/theme1/bg.png"/>
    <hyperlink ref="AU22" r:id="rId340" display="http://abs.twimg.com/images/themes/theme1/bg.png"/>
    <hyperlink ref="AU23" r:id="rId341" display="http://abs.twimg.com/images/themes/theme14/bg.gif"/>
    <hyperlink ref="AU24" r:id="rId342" display="http://abs.twimg.com/images/themes/theme14/bg.gif"/>
    <hyperlink ref="AU25" r:id="rId343" display="http://abs.twimg.com/images/themes/theme1/bg.png"/>
    <hyperlink ref="AU26" r:id="rId344" display="http://abs.twimg.com/images/themes/theme14/bg.gif"/>
    <hyperlink ref="AU27" r:id="rId345" display="http://abs.twimg.com/images/themes/theme1/bg.png"/>
    <hyperlink ref="AU28" r:id="rId346" display="http://abs.twimg.com/images/themes/theme1/bg.png"/>
    <hyperlink ref="AU29" r:id="rId347" display="http://abs.twimg.com/images/themes/theme1/bg.png"/>
    <hyperlink ref="AU30" r:id="rId348" display="http://abs.twimg.com/images/themes/theme1/bg.png"/>
    <hyperlink ref="AU33" r:id="rId349" display="http://abs.twimg.com/images/themes/theme10/bg.gif"/>
    <hyperlink ref="AU34" r:id="rId350" display="http://abs.twimg.com/images/themes/theme5/bg.gif"/>
    <hyperlink ref="AU35" r:id="rId351" display="http://abs.twimg.com/images/themes/theme7/bg.gif"/>
    <hyperlink ref="AU37" r:id="rId352" display="http://abs.twimg.com/images/themes/theme1/bg.png"/>
    <hyperlink ref="AU39" r:id="rId353" display="http://abs.twimg.com/images/themes/theme1/bg.png"/>
    <hyperlink ref="AU40" r:id="rId354" display="http://abs.twimg.com/images/themes/theme1/bg.png"/>
    <hyperlink ref="AU41" r:id="rId355" display="http://abs.twimg.com/images/themes/theme1/bg.png"/>
    <hyperlink ref="AU42" r:id="rId356" display="http://abs.twimg.com/images/themes/theme1/bg.png"/>
    <hyperlink ref="AU43" r:id="rId357" display="http://abs.twimg.com/images/themes/theme14/bg.gif"/>
    <hyperlink ref="AU44" r:id="rId358" display="http://abs.twimg.com/images/themes/theme1/bg.png"/>
    <hyperlink ref="AU45" r:id="rId359" display="http://abs.twimg.com/images/themes/theme1/bg.png"/>
    <hyperlink ref="AU46" r:id="rId360" display="http://abs.twimg.com/images/themes/theme14/bg.gif"/>
    <hyperlink ref="AU47" r:id="rId361" display="http://abs.twimg.com/images/themes/theme1/bg.png"/>
    <hyperlink ref="AU49" r:id="rId362" display="http://abs.twimg.com/images/themes/theme14/bg.gif"/>
    <hyperlink ref="AU50" r:id="rId363" display="http://abs.twimg.com/images/themes/theme16/bg.gif"/>
    <hyperlink ref="AU51" r:id="rId364" display="http://abs.twimg.com/images/themes/theme1/bg.png"/>
    <hyperlink ref="AU52" r:id="rId365" display="http://abs.twimg.com/images/themes/theme1/bg.png"/>
    <hyperlink ref="AU53" r:id="rId366" display="http://abs.twimg.com/images/themes/theme1/bg.png"/>
    <hyperlink ref="AU54" r:id="rId367" display="http://abs.twimg.com/images/themes/theme1/bg.png"/>
    <hyperlink ref="AU55" r:id="rId368" display="http://abs.twimg.com/images/themes/theme1/bg.png"/>
    <hyperlink ref="AU56" r:id="rId369" display="http://abs.twimg.com/images/themes/theme1/bg.png"/>
    <hyperlink ref="AU57" r:id="rId370" display="http://abs.twimg.com/images/themes/theme3/bg.gif"/>
    <hyperlink ref="AU58" r:id="rId371" display="http://abs.twimg.com/images/themes/theme15/bg.png"/>
    <hyperlink ref="AU59" r:id="rId372" display="http://abs.twimg.com/images/themes/theme1/bg.png"/>
    <hyperlink ref="AU60" r:id="rId373" display="http://abs.twimg.com/images/themes/theme1/bg.png"/>
    <hyperlink ref="AU61" r:id="rId374" display="http://abs.twimg.com/images/themes/theme1/bg.png"/>
    <hyperlink ref="AU62" r:id="rId375" display="http://abs.twimg.com/images/themes/theme1/bg.png"/>
    <hyperlink ref="AU64" r:id="rId376" display="http://abs.twimg.com/images/themes/theme1/bg.png"/>
    <hyperlink ref="AU66" r:id="rId377" display="http://abs.twimg.com/images/themes/theme1/bg.png"/>
    <hyperlink ref="AU67" r:id="rId378" display="http://abs.twimg.com/images/themes/theme1/bg.png"/>
    <hyperlink ref="AU68" r:id="rId379" display="http://abs.twimg.com/images/themes/theme1/bg.png"/>
    <hyperlink ref="AU69" r:id="rId380" display="http://abs.twimg.com/images/themes/theme1/bg.png"/>
    <hyperlink ref="AU70" r:id="rId381" display="http://abs.twimg.com/images/themes/theme1/bg.png"/>
    <hyperlink ref="AU71" r:id="rId382" display="http://pbs.twimg.com/profile_background_images/734508702/5af47e7a440eef9c221f557826d83488.jpeg"/>
    <hyperlink ref="AU72" r:id="rId383" display="http://abs.twimg.com/images/themes/theme9/bg.gif"/>
    <hyperlink ref="AU73" r:id="rId384" display="http://abs.twimg.com/images/themes/theme1/bg.png"/>
    <hyperlink ref="AU74" r:id="rId385" display="http://abs.twimg.com/images/themes/theme9/bg.gif"/>
    <hyperlink ref="AU75" r:id="rId386" display="http://abs.twimg.com/images/themes/theme9/bg.gif"/>
    <hyperlink ref="AU77" r:id="rId387" display="http://abs.twimg.com/images/themes/theme14/bg.gif"/>
    <hyperlink ref="AU78" r:id="rId388" display="http://abs.twimg.com/images/themes/theme1/bg.png"/>
    <hyperlink ref="AU79" r:id="rId389" display="http://abs.twimg.com/images/themes/theme14/bg.gif"/>
    <hyperlink ref="AU80" r:id="rId390" display="http://abs.twimg.com/images/themes/theme7/bg.gif"/>
    <hyperlink ref="AU81" r:id="rId391" display="http://abs.twimg.com/images/themes/theme1/bg.png"/>
    <hyperlink ref="AU83" r:id="rId392" display="http://abs.twimg.com/images/themes/theme1/bg.png"/>
    <hyperlink ref="AU84" r:id="rId393" display="http://abs.twimg.com/images/themes/theme1/bg.png"/>
    <hyperlink ref="AU85" r:id="rId394" display="http://abs.twimg.com/images/themes/theme1/bg.png"/>
    <hyperlink ref="AU86" r:id="rId395" display="http://abs.twimg.com/images/themes/theme14/bg.gif"/>
    <hyperlink ref="AU87" r:id="rId396" display="http://abs.twimg.com/images/themes/theme14/bg.gif"/>
    <hyperlink ref="AU88" r:id="rId397" display="http://abs.twimg.com/images/themes/theme9/bg.gif"/>
    <hyperlink ref="AU89" r:id="rId398" display="http://abs.twimg.com/images/themes/theme1/bg.png"/>
    <hyperlink ref="AU90" r:id="rId399" display="http://abs.twimg.com/images/themes/theme16/bg.gif"/>
    <hyperlink ref="AU91" r:id="rId400" display="http://abs.twimg.com/images/themes/theme6/bg.gif"/>
    <hyperlink ref="AU92" r:id="rId401" display="http://abs.twimg.com/images/themes/theme1/bg.png"/>
    <hyperlink ref="AU93" r:id="rId402" display="http://abs.twimg.com/images/themes/theme1/bg.png"/>
    <hyperlink ref="AU95" r:id="rId403" display="http://abs.twimg.com/images/themes/theme1/bg.png"/>
    <hyperlink ref="AU97" r:id="rId404" display="http://abs.twimg.com/images/themes/theme14/bg.gif"/>
    <hyperlink ref="AU99" r:id="rId405" display="http://abs.twimg.com/images/themes/theme15/bg.png"/>
    <hyperlink ref="AU101" r:id="rId406" display="http://abs.twimg.com/images/themes/theme1/bg.png"/>
    <hyperlink ref="AU102" r:id="rId407" display="http://abs.twimg.com/images/themes/theme1/bg.png"/>
    <hyperlink ref="AU103" r:id="rId408" display="http://abs.twimg.com/images/themes/theme1/bg.png"/>
    <hyperlink ref="AU104" r:id="rId409" display="http://abs.twimg.com/images/themes/theme17/bg.gif"/>
    <hyperlink ref="AU105" r:id="rId410" display="http://abs.twimg.com/images/themes/theme1/bg.png"/>
    <hyperlink ref="AU106" r:id="rId411" display="http://abs.twimg.com/images/themes/theme1/bg.png"/>
    <hyperlink ref="AU107" r:id="rId412" display="http://abs.twimg.com/images/themes/theme1/bg.png"/>
    <hyperlink ref="AU108" r:id="rId413" display="http://abs.twimg.com/images/themes/theme6/bg.gif"/>
    <hyperlink ref="AU109" r:id="rId414" display="http://abs.twimg.com/images/themes/theme1/bg.png"/>
    <hyperlink ref="AU111" r:id="rId415" display="http://abs.twimg.com/images/themes/theme9/bg.gif"/>
    <hyperlink ref="AU112" r:id="rId416" display="http://abs.twimg.com/images/themes/theme1/bg.png"/>
    <hyperlink ref="AU113" r:id="rId417" display="http://abs.twimg.com/images/themes/theme1/bg.png"/>
    <hyperlink ref="AU114" r:id="rId418" display="http://abs.twimg.com/images/themes/theme1/bg.png"/>
    <hyperlink ref="AU115" r:id="rId419" display="http://abs.twimg.com/images/themes/theme5/bg.gif"/>
    <hyperlink ref="AU116" r:id="rId420" display="http://abs.twimg.com/images/themes/theme1/bg.png"/>
    <hyperlink ref="AU117" r:id="rId421" display="http://abs.twimg.com/images/themes/theme1/bg.png"/>
    <hyperlink ref="AU118" r:id="rId422" display="http://abs.twimg.com/images/themes/theme14/bg.gif"/>
    <hyperlink ref="AU119" r:id="rId423" display="http://abs.twimg.com/images/themes/theme1/bg.png"/>
    <hyperlink ref="AU120" r:id="rId424" display="http://abs.twimg.com/images/themes/theme1/bg.png"/>
    <hyperlink ref="AU121" r:id="rId425" display="http://abs.twimg.com/images/themes/theme1/bg.png"/>
    <hyperlink ref="AU123" r:id="rId426" display="http://abs.twimg.com/images/themes/theme1/bg.png"/>
    <hyperlink ref="AU124" r:id="rId427" display="http://abs.twimg.com/images/themes/theme1/bg.png"/>
    <hyperlink ref="AU125" r:id="rId428" display="http://abs.twimg.com/images/themes/theme1/bg.png"/>
    <hyperlink ref="AU127" r:id="rId429" display="http://abs.twimg.com/images/themes/theme1/bg.png"/>
    <hyperlink ref="AU129" r:id="rId430" display="http://a0.twimg.com/profile_background_images/2630255/1444808176_fa5a2d468c_b.jpg"/>
    <hyperlink ref="AU130" r:id="rId431" display="http://abs.twimg.com/images/themes/theme1/bg.png"/>
    <hyperlink ref="AU131" r:id="rId432" display="http://abs.twimg.com/images/themes/theme4/bg.gif"/>
    <hyperlink ref="AU132" r:id="rId433" display="http://abs.twimg.com/images/themes/theme1/bg.png"/>
    <hyperlink ref="AU133" r:id="rId434" display="http://abs.twimg.com/images/themes/theme9/bg.gif"/>
    <hyperlink ref="AU134" r:id="rId435" display="http://abs.twimg.com/images/themes/theme1/bg.png"/>
    <hyperlink ref="AU135" r:id="rId436" display="http://abs.twimg.com/images/themes/theme1/bg.png"/>
    <hyperlink ref="AU136" r:id="rId437" display="http://abs.twimg.com/images/themes/theme14/bg.gif"/>
    <hyperlink ref="AU137" r:id="rId438" display="http://abs.twimg.com/images/themes/theme1/bg.png"/>
    <hyperlink ref="AU138" r:id="rId439" display="http://abs.twimg.com/images/themes/theme6/bg.gif"/>
    <hyperlink ref="AU139" r:id="rId440" display="http://abs.twimg.com/images/themes/theme1/bg.png"/>
    <hyperlink ref="AU140" r:id="rId441" display="http://abs.twimg.com/images/themes/theme1/bg.png"/>
    <hyperlink ref="AU142" r:id="rId442" display="http://abs.twimg.com/images/themes/theme1/bg.png"/>
    <hyperlink ref="AU143" r:id="rId443" display="http://abs.twimg.com/images/themes/theme1/bg.png"/>
    <hyperlink ref="AU144" r:id="rId444" display="http://abs.twimg.com/images/themes/theme1/bg.png"/>
    <hyperlink ref="AU145" r:id="rId445" display="http://abs.twimg.com/images/themes/theme14/bg.gif"/>
    <hyperlink ref="AU146" r:id="rId446" display="http://abs.twimg.com/images/themes/theme1/bg.png"/>
    <hyperlink ref="AU147" r:id="rId447" display="http://abs.twimg.com/images/themes/theme1/bg.png"/>
    <hyperlink ref="AU149" r:id="rId448" display="http://abs.twimg.com/images/themes/theme1/bg.png"/>
    <hyperlink ref="AU150" r:id="rId449" display="http://abs.twimg.com/images/themes/theme1/bg.png"/>
    <hyperlink ref="AU151" r:id="rId450" display="http://abs.twimg.com/images/themes/theme9/bg.gif"/>
    <hyperlink ref="AU152" r:id="rId451" display="http://abs.twimg.com/images/themes/theme1/bg.png"/>
    <hyperlink ref="AU154" r:id="rId452" display="http://abs.twimg.com/images/themes/theme1/bg.png"/>
    <hyperlink ref="AU155" r:id="rId453" display="http://abs.twimg.com/images/themes/theme1/bg.png"/>
    <hyperlink ref="AU157" r:id="rId454" display="http://abs.twimg.com/images/themes/theme1/bg.png"/>
    <hyperlink ref="AU158" r:id="rId455" display="http://abs.twimg.com/images/themes/theme5/bg.gif"/>
    <hyperlink ref="AU159" r:id="rId456" display="http://abs.twimg.com/images/themes/theme13/bg.gif"/>
    <hyperlink ref="AU160" r:id="rId457" display="http://abs.twimg.com/images/themes/theme1/bg.png"/>
    <hyperlink ref="AU161" r:id="rId458" display="http://abs.twimg.com/images/themes/theme1/bg.png"/>
    <hyperlink ref="AU162" r:id="rId459" display="http://abs.twimg.com/images/themes/theme1/bg.png"/>
    <hyperlink ref="AU163" r:id="rId460" display="http://abs.twimg.com/images/themes/theme1/bg.png"/>
    <hyperlink ref="AU164" r:id="rId461" display="http://abs.twimg.com/images/themes/theme1/bg.png"/>
    <hyperlink ref="AU165" r:id="rId462" display="http://abs.twimg.com/images/themes/theme14/bg.gif"/>
    <hyperlink ref="AU166" r:id="rId463" display="http://abs.twimg.com/images/themes/theme1/bg.png"/>
    <hyperlink ref="AU167" r:id="rId464" display="http://abs.twimg.com/images/themes/theme1/bg.png"/>
    <hyperlink ref="AU168" r:id="rId465" display="http://abs.twimg.com/images/themes/theme1/bg.png"/>
    <hyperlink ref="AU169" r:id="rId466" display="http://abs.twimg.com/images/themes/theme12/bg.gif"/>
    <hyperlink ref="AU170" r:id="rId467" display="http://abs.twimg.com/images/themes/theme1/bg.png"/>
    <hyperlink ref="AU171" r:id="rId468" display="http://abs.twimg.com/images/themes/theme1/bg.png"/>
    <hyperlink ref="AU172" r:id="rId469" display="http://abs.twimg.com/images/themes/theme1/bg.png"/>
    <hyperlink ref="AU173" r:id="rId470" display="http://abs.twimg.com/images/themes/theme6/bg.gif"/>
    <hyperlink ref="AU174" r:id="rId471" display="http://abs.twimg.com/images/themes/theme1/bg.png"/>
    <hyperlink ref="AU175" r:id="rId472" display="http://abs.twimg.com/images/themes/theme15/bg.png"/>
    <hyperlink ref="AU177" r:id="rId473" display="http://abs.twimg.com/images/themes/theme1/bg.png"/>
    <hyperlink ref="AU179" r:id="rId474" display="http://abs.twimg.com/images/themes/theme1/bg.png"/>
    <hyperlink ref="AU180" r:id="rId475" display="http://abs.twimg.com/images/themes/theme1/bg.png"/>
    <hyperlink ref="AU181" r:id="rId476" display="http://abs.twimg.com/images/themes/theme1/bg.png"/>
    <hyperlink ref="AU182" r:id="rId477" display="http://abs.twimg.com/images/themes/theme1/bg.png"/>
    <hyperlink ref="AU183" r:id="rId478" display="http://abs.twimg.com/images/themes/theme1/bg.png"/>
    <hyperlink ref="AU185" r:id="rId479" display="http://abs.twimg.com/images/themes/theme1/bg.png"/>
    <hyperlink ref="AU186" r:id="rId480" display="http://abs.twimg.com/images/themes/theme1/bg.png"/>
    <hyperlink ref="AU187" r:id="rId481" display="http://abs.twimg.com/images/themes/theme1/bg.png"/>
    <hyperlink ref="AU188" r:id="rId482" display="http://abs.twimg.com/images/themes/theme1/bg.png"/>
    <hyperlink ref="AU189" r:id="rId483" display="http://abs.twimg.com/images/themes/theme1/bg.png"/>
    <hyperlink ref="AU190" r:id="rId484" display="http://abs.twimg.com/images/themes/theme1/bg.png"/>
    <hyperlink ref="AU191" r:id="rId485" display="http://abs.twimg.com/images/themes/theme1/bg.png"/>
    <hyperlink ref="AU192" r:id="rId486" display="http://abs.twimg.com/images/themes/theme1/bg.png"/>
    <hyperlink ref="AU193" r:id="rId487" display="http://abs.twimg.com/images/themes/theme10/bg.gif"/>
    <hyperlink ref="AU194" r:id="rId488" display="http://abs.twimg.com/images/themes/theme14/bg.gif"/>
    <hyperlink ref="AU195" r:id="rId489" display="http://abs.twimg.com/images/themes/theme1/bg.png"/>
    <hyperlink ref="AU196" r:id="rId490" display="http://abs.twimg.com/images/themes/theme1/bg.png"/>
    <hyperlink ref="AU197" r:id="rId491" display="http://abs.twimg.com/images/themes/theme1/bg.png"/>
    <hyperlink ref="AU198" r:id="rId492" display="http://abs.twimg.com/images/themes/theme4/bg.gif"/>
    <hyperlink ref="AU199" r:id="rId493" display="http://abs.twimg.com/images/themes/theme1/bg.png"/>
    <hyperlink ref="AU200" r:id="rId494" display="http://abs.twimg.com/images/themes/theme13/bg.gif"/>
    <hyperlink ref="AU201" r:id="rId495" display="http://abs.twimg.com/images/themes/theme1/bg.png"/>
    <hyperlink ref="AU202" r:id="rId496" display="http://abs.twimg.com/images/themes/theme8/bg.gif"/>
    <hyperlink ref="AU203" r:id="rId497" display="http://abs.twimg.com/images/themes/theme1/bg.png"/>
    <hyperlink ref="AU204" r:id="rId498" display="http://abs.twimg.com/images/themes/theme3/bg.gif"/>
    <hyperlink ref="AU205" r:id="rId499" display="http://abs.twimg.com/images/themes/theme1/bg.png"/>
    <hyperlink ref="AU206" r:id="rId500" display="http://abs.twimg.com/images/themes/theme14/bg.gif"/>
    <hyperlink ref="AU207" r:id="rId501" display="http://abs.twimg.com/images/themes/theme1/bg.png"/>
    <hyperlink ref="AU208" r:id="rId502" display="http://abs.twimg.com/images/themes/theme1/bg.png"/>
    <hyperlink ref="AU209" r:id="rId503" display="http://abs.twimg.com/images/themes/theme14/bg.gif"/>
    <hyperlink ref="F3" r:id="rId504" display="http://pbs.twimg.com/profile_images/904076008441217024/CYV6esqx_normal.jpg"/>
    <hyperlink ref="F4" r:id="rId505" display="http://pbs.twimg.com/profile_images/1824489934/128-2_normal.png"/>
    <hyperlink ref="F5" r:id="rId506" display="http://pbs.twimg.com/profile_images/1165799095769980928/MUjdqJXs_normal.jpg"/>
    <hyperlink ref="F6" r:id="rId507" display="http://pbs.twimg.com/profile_images/599313500939255808/QnCQnASi_normal.png"/>
    <hyperlink ref="F7" r:id="rId508" display="http://pbs.twimg.com/profile_images/1106198763473944577/9-Ws7_kE_normal.png"/>
    <hyperlink ref="F8" r:id="rId509" display="http://pbs.twimg.com/profile_images/849132774661308416/pa2Uplq1_normal.jpg"/>
    <hyperlink ref="F9" r:id="rId510" display="http://pbs.twimg.com/profile_images/1168533473684086791/0YKd_MeE_normal.jpg"/>
    <hyperlink ref="F10" r:id="rId511" display="http://pbs.twimg.com/profile_images/840117810705518594/twomBGOE_normal.jpg"/>
    <hyperlink ref="F11" r:id="rId512" display="http://pbs.twimg.com/profile_images/976682170587660288/0nb6ea1i_normal.jpg"/>
    <hyperlink ref="F12" r:id="rId513" display="http://pbs.twimg.com/profile_images/1019707946349969408/ZadESXl4_normal.jpg"/>
    <hyperlink ref="F13" r:id="rId514" display="http://pbs.twimg.com/profile_images/911068869128622080/FstWbl1w_normal.jpg"/>
    <hyperlink ref="F14" r:id="rId515" display="http://pbs.twimg.com/profile_images/137433992/twitterlogo_normal.jpg"/>
    <hyperlink ref="F15" r:id="rId516" display="http://pbs.twimg.com/profile_images/1173216675119820800/fQm9Vbss_normal.jpg"/>
    <hyperlink ref="F16" r:id="rId517" display="http://pbs.twimg.com/profile_images/1096617901610590213/AtVcSLHr_normal.jpg"/>
    <hyperlink ref="F17" r:id="rId518" display="http://pbs.twimg.com/profile_images/1173987365397749762/D86d4g0P_normal.jpg"/>
    <hyperlink ref="F18" r:id="rId519" display="http://pbs.twimg.com/profile_images/1024655144066199552/B5tDymWq_normal.jpg"/>
    <hyperlink ref="F19" r:id="rId520" display="http://pbs.twimg.com/profile_images/1141151066974822406/qRsmMfDd_normal.jpg"/>
    <hyperlink ref="F20" r:id="rId521" display="http://pbs.twimg.com/profile_images/1169033958887231489/FoyFYYt0_normal.jpg"/>
    <hyperlink ref="F21" r:id="rId522" display="http://pbs.twimg.com/profile_images/1004235176082321408/sr8WYJoB_normal.jpg"/>
    <hyperlink ref="F22" r:id="rId523" display="http://pbs.twimg.com/profile_images/459256371544727552/DF5zU3yS_normal.jpeg"/>
    <hyperlink ref="F23" r:id="rId524" display="http://pbs.twimg.com/profile_images/1118575351653752832/lTdTAyMh_normal.png"/>
    <hyperlink ref="F24" r:id="rId525" display="http://pbs.twimg.com/profile_images/1404245782/igeek_normal.jpg"/>
    <hyperlink ref="F25" r:id="rId526" display="http://pbs.twimg.com/profile_images/1061744570344517633/fKDfFqhQ_normal.jpg"/>
    <hyperlink ref="F26" r:id="rId527" display="http://pbs.twimg.com/profile_images/912667889395798022/pMoB2qc8_normal.jpg"/>
    <hyperlink ref="F27" r:id="rId528" display="http://pbs.twimg.com/profile_images/2679171403/5bc192c97dd1a23ce4421a4d95b919bc_normal.png"/>
    <hyperlink ref="F28" r:id="rId529" display="http://pbs.twimg.com/profile_images/849133030237061120/6hUrNP0a_normal.jpg"/>
    <hyperlink ref="F29" r:id="rId530" display="http://abs.twimg.com/sticky/default_profile_images/default_profile_5_normal.png"/>
    <hyperlink ref="F30" r:id="rId531" display="http://pbs.twimg.com/profile_images/980689338685181952/6JrzTr9x_normal.jpg"/>
    <hyperlink ref="F31" r:id="rId532" display="http://pbs.twimg.com/profile_images/760774125522518016/jhzjWv0i_normal.jpg"/>
    <hyperlink ref="F32" r:id="rId533" display="http://pbs.twimg.com/profile_images/1176410164162977792/qaahmoT8_normal.jpg"/>
    <hyperlink ref="F33" r:id="rId534" display="http://pbs.twimg.com/profile_images/1012619146121662464/0RyzU7nO_normal.jpg"/>
    <hyperlink ref="F34" r:id="rId535" display="http://pbs.twimg.com/profile_images/989305200761589761/sraGd680_normal.jpg"/>
    <hyperlink ref="F35" r:id="rId536" display="http://pbs.twimg.com/profile_images/1121917466534346752/65jok0p8_normal.jpg"/>
    <hyperlink ref="F36" r:id="rId537" display="http://pbs.twimg.com/profile_images/1171102847150252032/8eW5MSbg_normal.jpg"/>
    <hyperlink ref="F37" r:id="rId538" display="http://pbs.twimg.com/profile_images/1055807149786439680/sQiHu-95_normal.jpg"/>
    <hyperlink ref="F38" r:id="rId539" display="http://pbs.twimg.com/profile_images/1176666321024507904/Vo1NhJhq_normal.jpg"/>
    <hyperlink ref="F39" r:id="rId540" display="http://pbs.twimg.com/profile_images/1059864851097575425/k3VadkFz_normal.jpg"/>
    <hyperlink ref="F40" r:id="rId541" display="http://pbs.twimg.com/profile_images/1068984070443536385/ABGxcOsh_normal.jpg"/>
    <hyperlink ref="F41" r:id="rId542" display="http://pbs.twimg.com/profile_images/3161411892/3d153ae77cdd6348bff77b4fef10145f_normal.jpeg"/>
    <hyperlink ref="F42" r:id="rId543" display="http://pbs.twimg.com/profile_images/1097517386771644417/Avrzn88x_normal.jpg"/>
    <hyperlink ref="F43" r:id="rId544" display="http://pbs.twimg.com/profile_images/1145660203599372294/LuehUDpP_normal.jpg"/>
    <hyperlink ref="F44" r:id="rId545" display="http://pbs.twimg.com/profile_images/1037787653184409601/y6I6yya4_normal.jpg"/>
    <hyperlink ref="F45" r:id="rId546" display="http://pbs.twimg.com/profile_images/470200020910624768/4weyDBEw_normal.png"/>
    <hyperlink ref="F46" r:id="rId547" display="http://pbs.twimg.com/profile_images/699631385095577601/OpKCoMbz_normal.jpg"/>
    <hyperlink ref="F47" r:id="rId548" display="http://pbs.twimg.com/profile_images/1143453716898623488/EsNcdHOo_normal.jpg"/>
    <hyperlink ref="F48" r:id="rId549" display="http://pbs.twimg.com/profile_images/1164103791706365952/uSdaIbw0_normal.jpg"/>
    <hyperlink ref="F49" r:id="rId550" display="http://pbs.twimg.com/profile_images/949914271529529344/Q1BjVXX__normal.jpg"/>
    <hyperlink ref="F50" r:id="rId551" display="http://pbs.twimg.com/profile_images/1138333783147601921/otG5KZP8_normal.png"/>
    <hyperlink ref="F51" r:id="rId552" display="http://pbs.twimg.com/profile_images/809385852115636230/DWvOo87R_normal.jpg"/>
    <hyperlink ref="F52" r:id="rId553" display="http://pbs.twimg.com/profile_images/692461293589151744/XiQIRKPI_normal.jpg"/>
    <hyperlink ref="F53" r:id="rId554" display="http://pbs.twimg.com/profile_images/1159339028761550853/YMdASxru_normal.jpg"/>
    <hyperlink ref="F54" r:id="rId555" display="http://pbs.twimg.com/profile_images/1143889524621074432/pOff6dka_normal.jpg"/>
    <hyperlink ref="F55" r:id="rId556" display="http://pbs.twimg.com/profile_images/1124434773940801536/ZGV2Ukby_normal.jpg"/>
    <hyperlink ref="F56" r:id="rId557" display="http://pbs.twimg.com/profile_images/894760680535896064/lnM8-wYB_normal.jpg"/>
    <hyperlink ref="F57" r:id="rId558" display="http://pbs.twimg.com/profile_images/1084236993092091906/wWCN0QT5_normal.jpg"/>
    <hyperlink ref="F58" r:id="rId559" display="http://pbs.twimg.com/profile_images/560653375243821057/0GZb6Cx1_normal.jpeg"/>
    <hyperlink ref="F59" r:id="rId560" display="http://pbs.twimg.com/profile_images/1736353228/twittlogo1_normal.gif"/>
    <hyperlink ref="F60" r:id="rId561" display="http://pbs.twimg.com/profile_images/1170652644328837120/0Bjxa08l_normal.jpg"/>
    <hyperlink ref="F61" r:id="rId562" display="http://pbs.twimg.com/profile_images/2645899157/4981195db5318a195d4933b552a8e804_normal.jpeg"/>
    <hyperlink ref="F62" r:id="rId563" display="http://pbs.twimg.com/profile_images/561893824029421571/rPz1UutI_normal.jpeg"/>
    <hyperlink ref="F63" r:id="rId564" display="http://pbs.twimg.com/profile_images/1168909317111783425/DHGWoYTi_normal.jpg"/>
    <hyperlink ref="F64" r:id="rId565" display="http://pbs.twimg.com/profile_images/1148545280754761728/kNr0vIRn_normal.jpg"/>
    <hyperlink ref="F65" r:id="rId566" display="http://pbs.twimg.com/profile_images/1127964940726222848/K_wizKws_normal.jpg"/>
    <hyperlink ref="F66" r:id="rId567" display="http://pbs.twimg.com/profile_images/1007337290874720256/h-PpvuSh_normal.jpg"/>
    <hyperlink ref="F67" r:id="rId568" display="http://pbs.twimg.com/profile_images/927823230123020288/n2bWliA8_normal.jpg"/>
    <hyperlink ref="F68" r:id="rId569" display="http://pbs.twimg.com/profile_images/956112831845404672/8OQY7Ezm_normal.jpg"/>
    <hyperlink ref="F69" r:id="rId570" display="http://pbs.twimg.com/profile_images/1175857370045571073/bZLDtGtZ_normal.jpg"/>
    <hyperlink ref="F70" r:id="rId571" display="http://pbs.twimg.com/profile_images/1178711490137858048/3iV8Sui0_normal.jpg"/>
    <hyperlink ref="F71" r:id="rId572" display="http://pbs.twimg.com/profile_images/2958372991/2d7bee601d9255ae25286429ba12448b_normal.jpeg"/>
    <hyperlink ref="F72" r:id="rId573" display="http://pbs.twimg.com/profile_images/1061561055397076994/RfTmBYyh_normal.jpg"/>
    <hyperlink ref="F73" r:id="rId574" display="http://pbs.twimg.com/profile_images/1095203377581940737/MuaMbMqm_normal.jpg"/>
    <hyperlink ref="F74" r:id="rId575" display="http://pbs.twimg.com/profile_images/1155873802233888768/mpINklcV_normal.jpg"/>
    <hyperlink ref="F75" r:id="rId576" display="http://pbs.twimg.com/profile_images/553568373619957761/sm1-zLUW_normal.jpeg"/>
    <hyperlink ref="F76" r:id="rId577" display="http://pbs.twimg.com/profile_images/1178962868093542400/qbToRQMT_normal.jpg"/>
    <hyperlink ref="F77" r:id="rId578" display="http://pbs.twimg.com/profile_images/1167688148152934400/bs1m_DUo_normal.jpg"/>
    <hyperlink ref="F78" r:id="rId579" display="http://pbs.twimg.com/profile_images/864558976649666560/Ms-xPfrI_normal.jpg"/>
    <hyperlink ref="F79" r:id="rId580" display="http://pbs.twimg.com/profile_images/832932282541314048/0VUkcZDS_normal.jpg"/>
    <hyperlink ref="F80" r:id="rId581" display="http://pbs.twimg.com/profile_images/957963038711304192/1j8NoQ6T_normal.jpg"/>
    <hyperlink ref="F81" r:id="rId582" display="http://pbs.twimg.com/profile_images/492382905159536640/5bNX_lVF_normal.png"/>
    <hyperlink ref="F82" r:id="rId583" display="http://pbs.twimg.com/profile_images/1142629294704922627/osOwk_Fc_normal.png"/>
    <hyperlink ref="F83" r:id="rId584" display="http://pbs.twimg.com/profile_images/880015248324837376/rsuw4VRB_normal.jpg"/>
    <hyperlink ref="F84" r:id="rId585" display="http://pbs.twimg.com/profile_images/906159788471578626/d6takAl-_normal.jpg"/>
    <hyperlink ref="F85" r:id="rId586" display="http://pbs.twimg.com/profile_images/986987176700280833/wzJJCwre_normal.jpg"/>
    <hyperlink ref="F86" r:id="rId587" display="http://pbs.twimg.com/profile_images/1045783102000230400/TPLLaqYR_normal.jpg"/>
    <hyperlink ref="F87" r:id="rId588" display="http://pbs.twimg.com/profile_images/1098244578472280064/gjkVMelR_normal.png"/>
    <hyperlink ref="F88" r:id="rId589" display="http://pbs.twimg.com/profile_images/378800000389889498/45b0f9ae2bb744f4a6defb161e425c0a_normal.jpeg"/>
    <hyperlink ref="F89" r:id="rId590" display="http://pbs.twimg.com/profile_images/571421295414231040/T2wYz7Oa_normal.jpeg"/>
    <hyperlink ref="F90" r:id="rId591" display="http://pbs.twimg.com/profile_images/1097460327065812992/FlYEwnxR_normal.png"/>
    <hyperlink ref="F91" r:id="rId592" display="http://pbs.twimg.com/profile_images/421419563985543168/jRxNU8By_normal.jpeg"/>
    <hyperlink ref="F92" r:id="rId593" display="http://pbs.twimg.com/profile_images/789573175201959936/ObpfVcLa_normal.jpg"/>
    <hyperlink ref="F93" r:id="rId594" display="http://pbs.twimg.com/profile_images/607685736574255105/j4BnO2cq_normal.jpg"/>
    <hyperlink ref="F94" r:id="rId595" display="http://pbs.twimg.com/profile_images/1087100407036502017/MgAlbhoe_normal.jpg"/>
    <hyperlink ref="F95" r:id="rId596" display="http://pbs.twimg.com/profile_images/913589681241108480/fMQS4u-l_normal.jpg"/>
    <hyperlink ref="F96" r:id="rId597" display="http://pbs.twimg.com/profile_images/1011818295916417025/P1CkbdYi_normal.jpg"/>
    <hyperlink ref="F97" r:id="rId598" display="http://pbs.twimg.com/profile_images/1139563012967133185/vtW94cv-_normal.jpg"/>
    <hyperlink ref="F98" r:id="rId599" display="http://pbs.twimg.com/profile_images/962914644535881728/IdbYlfEc_normal.jpg"/>
    <hyperlink ref="F99" r:id="rId600" display="http://pbs.twimg.com/profile_images/455773360551501825/M9ELu5_e_normal.png"/>
    <hyperlink ref="F100" r:id="rId601" display="http://pbs.twimg.com/profile_images/1150164248464482304/8G8l3gXS_normal.jpg"/>
    <hyperlink ref="F101" r:id="rId602" display="http://pbs.twimg.com/profile_images/885146806555992064/5ONi3Z86_normal.jpg"/>
    <hyperlink ref="F102" r:id="rId603" display="http://pbs.twimg.com/profile_images/724853119574769665/cQAq1z4r_normal.jpg"/>
    <hyperlink ref="F103" r:id="rId604" display="http://pbs.twimg.com/profile_images/821834838659346432/m1mSM9Qf_normal.jpg"/>
    <hyperlink ref="F104" r:id="rId605" display="http://pbs.twimg.com/profile_images/1163543066311049218/Q-3uuSBf_normal.jpg"/>
    <hyperlink ref="F105" r:id="rId606" display="http://pbs.twimg.com/profile_images/1153246788759052288/J7imc2ho_normal.png"/>
    <hyperlink ref="F106" r:id="rId607" display="http://pbs.twimg.com/profile_images/897890073773002752/b5kkl5nG_normal.jpg"/>
    <hyperlink ref="F107" r:id="rId608" display="http://pbs.twimg.com/profile_images/900678075448471552/7KWHTPmI_normal.jpg"/>
    <hyperlink ref="F108" r:id="rId609" display="http://pbs.twimg.com/profile_images/3689899210/8fc2d822752d27a6425ed018c8b26961_normal.jpeg"/>
    <hyperlink ref="F109" r:id="rId610" display="http://pbs.twimg.com/profile_images/930851030891409408/TeMJtmVO_normal.jpg"/>
    <hyperlink ref="F110" r:id="rId611" display="http://abs.twimg.com/sticky/default_profile_images/default_profile_normal.png"/>
    <hyperlink ref="F111" r:id="rId612" display="http://pbs.twimg.com/profile_images/411694091538165760/WO9XkQZa_normal.jpeg"/>
    <hyperlink ref="F112" r:id="rId613" display="http://pbs.twimg.com/profile_images/544807298883801088/UNPDAF_i_normal.jpeg"/>
    <hyperlink ref="F113" r:id="rId614" display="http://pbs.twimg.com/profile_images/697448076773101570/NQhfaMcJ_normal.jpg"/>
    <hyperlink ref="F114" r:id="rId615" display="http://pbs.twimg.com/profile_images/784052004742135809/YCC4Orot_normal.jpg"/>
    <hyperlink ref="F115" r:id="rId616" display="http://pbs.twimg.com/profile_images/2178089097/11855760-l-39-art-illustration-d-39-un-arbre-fleuri-sur-fond-isole_normal.jpg"/>
    <hyperlink ref="F116" r:id="rId617" display="http://pbs.twimg.com/profile_images/835237090988179456/lDGxR8Dx_normal.jpg"/>
    <hyperlink ref="F117" r:id="rId618" display="http://pbs.twimg.com/profile_images/939657457453928449/I4MTAsc6_normal.jpg"/>
    <hyperlink ref="F118" r:id="rId619" display="http://pbs.twimg.com/profile_images/1170026407260557312/Xh271wh1_normal.jpg"/>
    <hyperlink ref="F119" r:id="rId620" display="http://pbs.twimg.com/profile_images/997495926611587073/z5RmyKi1_normal.jpg"/>
    <hyperlink ref="F120" r:id="rId621" display="http://pbs.twimg.com/profile_images/706345865720438784/PNitK7yL_normal.jpg"/>
    <hyperlink ref="F121" r:id="rId622" display="http://pbs.twimg.com/profile_images/687928482169532416/txuTx5OV_normal.jpg"/>
    <hyperlink ref="F122" r:id="rId623" display="http://pbs.twimg.com/profile_images/882181885786509312/jHWernEP_normal.jpg"/>
    <hyperlink ref="F123" r:id="rId624" display="http://pbs.twimg.com/profile_images/918946889281744896/r3xDAXNl_normal.jpg"/>
    <hyperlink ref="F124" r:id="rId625" display="http://pbs.twimg.com/profile_images/714792929261461504/4JUHr7-c_normal.jpg"/>
    <hyperlink ref="F125" r:id="rId626" display="http://pbs.twimg.com/profile_images/378800000853846127/587847f0eda42ce83cabd2cff6d3fc7c_normal.jpeg"/>
    <hyperlink ref="F126" r:id="rId627" display="http://pbs.twimg.com/profile_images/1124622820699512833/Ec7BYH5l_normal.jpg"/>
    <hyperlink ref="F127" r:id="rId628" display="http://pbs.twimg.com/profile_images/1006716805430169601/bwtyBHaT_normal.jpg"/>
    <hyperlink ref="F128" r:id="rId629" display="http://pbs.twimg.com/profile_images/952858814562357248/29dpzh1w_normal.jpg"/>
    <hyperlink ref="F129" r:id="rId630" display="http://a0.twimg.com/profile_images/68169350/stefan-avatar_normal.jpg"/>
    <hyperlink ref="F130" r:id="rId631" display="http://pbs.twimg.com/profile_images/1104288036010033152/sfTPoYaB_normal.jpg"/>
    <hyperlink ref="F131" r:id="rId632" display="http://pbs.twimg.com/profile_images/993645134372798469/pAZy1Q6j_normal.jpg"/>
    <hyperlink ref="F132" r:id="rId633" display="http://pbs.twimg.com/profile_images/527523006872961025/6rR8dgJU_normal.jpeg"/>
    <hyperlink ref="F133" r:id="rId634" display="http://pbs.twimg.com/profile_images/1180153565722988544/p9fsfqI7_normal.jpg"/>
    <hyperlink ref="F134" r:id="rId635" display="http://pbs.twimg.com/profile_images/1177945234048606208/wGr7zpNb_normal.jpg"/>
    <hyperlink ref="F135" r:id="rId636" display="http://pbs.twimg.com/profile_images/3257614392/248e3b0f160a0c091906329e5dad0261_normal.png"/>
    <hyperlink ref="F136" r:id="rId637" display="http://pbs.twimg.com/profile_images/1134751729206136832/rAmFqBWI_normal.png"/>
    <hyperlink ref="F137" r:id="rId638" display="http://pbs.twimg.com/profile_images/1173366074332651520/J1Y5PHmD_normal.jpg"/>
    <hyperlink ref="F138" r:id="rId639" display="http://pbs.twimg.com/profile_images/1157588958869671936/WwkI-_nh_normal.jpg"/>
    <hyperlink ref="F139" r:id="rId640" display="http://pbs.twimg.com/profile_images/994702690893664262/0BxqBxIU_normal.jpg"/>
    <hyperlink ref="F140" r:id="rId641" display="http://pbs.twimg.com/profile_images/1062605743088680960/Ftq7bPWT_normal.jpg"/>
    <hyperlink ref="F141" r:id="rId642" display="http://pbs.twimg.com/profile_images/1067896655993806848/xS_GqOP7_normal.jpg"/>
    <hyperlink ref="F142" r:id="rId643" display="http://pbs.twimg.com/profile_images/1092517360454356992/4hEEvoac_normal.jpg"/>
    <hyperlink ref="F143" r:id="rId644" display="http://abs.twimg.com/sticky/default_profile_images/default_profile_normal.png"/>
    <hyperlink ref="F144" r:id="rId645" display="http://pbs.twimg.com/profile_images/1043464516317732864/1oOGO81F_normal.jpg"/>
    <hyperlink ref="F145" r:id="rId646" display="http://pbs.twimg.com/profile_images/1039095965108580352/gCykGAhv_normal.jpg"/>
    <hyperlink ref="F146" r:id="rId647" display="http://pbs.twimg.com/profile_images/1093864096225726464/XLUIBayq_normal.jpg"/>
    <hyperlink ref="F147" r:id="rId648" display="http://pbs.twimg.com/profile_images/1175172788484747264/LNwrz4OQ_normal.jpg"/>
    <hyperlink ref="F148" r:id="rId649" display="http://pbs.twimg.com/profile_images/1147172342084362240/cKvANBMd_normal.jpg"/>
    <hyperlink ref="F149" r:id="rId650" display="http://pbs.twimg.com/profile_images/378800000285212152/49ee321fe647029af737a26867e8f8eb_normal.jpeg"/>
    <hyperlink ref="F150" r:id="rId651" display="http://pbs.twimg.com/profile_images/994846758776836097/M8ov9Wyi_normal.jpg"/>
    <hyperlink ref="F151" r:id="rId652" display="http://pbs.twimg.com/profile_images/1075497007207366656/LS15zm6Y_normal.jpg"/>
    <hyperlink ref="F152" r:id="rId653" display="http://pbs.twimg.com/profile_images/1174795527486988288/UYDCE7CB_normal.jpg"/>
    <hyperlink ref="F153" r:id="rId654" display="http://pbs.twimg.com/profile_images/1103201826449604608/c0t5HuM-_normal.jpg"/>
    <hyperlink ref="F154" r:id="rId655" display="http://pbs.twimg.com/profile_images/1175476769870106624/liPuahfq_normal.jpg"/>
    <hyperlink ref="F155" r:id="rId656" display="http://pbs.twimg.com/profile_images/888238671534608384/uuoQlITU_normal.jpg"/>
    <hyperlink ref="F156" r:id="rId657" display="http://pbs.twimg.com/profile_images/936421015067824134/g_PfzHXA_normal.jpg"/>
    <hyperlink ref="F157" r:id="rId658" display="http://pbs.twimg.com/profile_images/1152305127031750656/H3r0TSVW_normal.jpg"/>
    <hyperlink ref="F158" r:id="rId659" display="http://pbs.twimg.com/profile_images/1292891202/odyseus_circe_normal.jpg"/>
    <hyperlink ref="F159" r:id="rId660" display="http://pbs.twimg.com/profile_images/1012021842876551171/JFJSXYyn_normal.jpg"/>
    <hyperlink ref="F160" r:id="rId661" display="http://pbs.twimg.com/profile_images/956772000135045120/Lgxnqd7u_normal.jpg"/>
    <hyperlink ref="F161" r:id="rId662" display="http://pbs.twimg.com/profile_images/989966974250815490/mxZpvkc6_normal.jpg"/>
    <hyperlink ref="F162" r:id="rId663" display="http://pbs.twimg.com/profile_images/1158595850496630784/WcxGH0Kg_normal.jpg"/>
    <hyperlink ref="F163" r:id="rId664" display="http://pbs.twimg.com/profile_images/1004708592031854592/RByEz26V_normal.jpg"/>
    <hyperlink ref="F164" r:id="rId665" display="http://pbs.twimg.com/profile_images/549477928493264896/UCgbD7LW_normal.jpeg"/>
    <hyperlink ref="F165" r:id="rId666" display="http://pbs.twimg.com/profile_images/1031843601129455617/r3x5W7Zr_normal.jpg"/>
    <hyperlink ref="F166" r:id="rId667" display="http://pbs.twimg.com/profile_images/1855021756/NewDesign_Social_normal.jpg"/>
    <hyperlink ref="F167" r:id="rId668" display="http://pbs.twimg.com/profile_images/1153193466618359809/n6RWQLml_normal.jpg"/>
    <hyperlink ref="F168" r:id="rId669" display="http://pbs.twimg.com/profile_images/966440541859688448/PoHJY3K8_normal.jpg"/>
    <hyperlink ref="F169" r:id="rId670" display="http://pbs.twimg.com/profile_images/1080491328314712066/w5BwvUyi_normal.jpg"/>
    <hyperlink ref="F170" r:id="rId671" display="http://pbs.twimg.com/profile_images/1111273497509183488/-AnMGy4U_normal.png"/>
    <hyperlink ref="F171" r:id="rId672" display="http://pbs.twimg.com/profile_images/930806761459736576/9cX_lrSY_normal.jpg"/>
    <hyperlink ref="F172" r:id="rId673" display="http://pbs.twimg.com/profile_images/1182076706833780738/0mOXScMX_normal.jpg"/>
    <hyperlink ref="F173" r:id="rId674" display="http://pbs.twimg.com/profile_images/685178010962505728/m0D-Pvwg_normal.jpg"/>
    <hyperlink ref="F174" r:id="rId675" display="http://pbs.twimg.com/profile_images/1172681996423892993/fEf1fj8N_normal.jpg"/>
    <hyperlink ref="F175" r:id="rId676" display="http://pbs.twimg.com/profile_images/729162561996783617/OGhVHVRI_normal.jpg"/>
    <hyperlink ref="F176" r:id="rId677" display="http://pbs.twimg.com/profile_images/1163922776350187520/jvZO8xW1_normal.jpg"/>
    <hyperlink ref="F177" r:id="rId678" display="http://pbs.twimg.com/profile_images/853262306947592192/K5zXgGdV_normal.jpg"/>
    <hyperlink ref="F178" r:id="rId679" display="http://pbs.twimg.com/profile_images/1137012768303931392/_YNnZ4rm_normal.jpg"/>
    <hyperlink ref="F179" r:id="rId680" display="http://pbs.twimg.com/profile_images/631886470790402048/66OCkyrl_normal.jpg"/>
    <hyperlink ref="F180" r:id="rId681" display="http://pbs.twimg.com/profile_images/836378344832761856/2hzG4vsf_normal.jpg"/>
    <hyperlink ref="F181" r:id="rId682" display="http://pbs.twimg.com/profile_images/946432096540622848/AH_ET-Rh_normal.jpg"/>
    <hyperlink ref="F182" r:id="rId683" display="http://pbs.twimg.com/profile_images/378800000580987070/db9078700d95a65749e683e090706d47_normal.jpeg"/>
    <hyperlink ref="F183" r:id="rId684" display="http://pbs.twimg.com/profile_images/1171396160508047360/Sc1gSn9E_normal.jpg"/>
    <hyperlink ref="F184" r:id="rId685" display="http://pbs.twimg.com/profile_images/740660555107696640/BxUo817I_normal.jpg"/>
    <hyperlink ref="F185" r:id="rId686" display="http://pbs.twimg.com/profile_images/570658932726861824/MSzOYUtx_normal.jpeg"/>
    <hyperlink ref="F186" r:id="rId687" display="http://pbs.twimg.com/profile_images/1123576928001306627/7zA4OAug_normal.png"/>
    <hyperlink ref="F187" r:id="rId688" display="http://abs.twimg.com/sticky/default_profile_images/default_profile_1_normal.png"/>
    <hyperlink ref="F188" r:id="rId689" display="http://pbs.twimg.com/profile_images/593803027737387008/RLmHoyff_normal.png"/>
    <hyperlink ref="F189" r:id="rId690" display="http://pbs.twimg.com/profile_images/1179022939968212992/CkFQ0kAE_normal.jpg"/>
    <hyperlink ref="F190" r:id="rId691" display="http://pbs.twimg.com/profile_images/1058449535112867841/JP-rVYlW_normal.jpg"/>
    <hyperlink ref="F191" r:id="rId692" display="http://abs.twimg.com/sticky/default_profile_images/default_profile_6_normal.png"/>
    <hyperlink ref="F192" r:id="rId693" display="http://pbs.twimg.com/profile_images/1099320501246271489/ETDXv5o9_normal.jpg"/>
    <hyperlink ref="F193" r:id="rId694" display="http://pbs.twimg.com/profile_images/722622196640657409/Si74pFI2_normal.jpg"/>
    <hyperlink ref="F194" r:id="rId695" display="http://pbs.twimg.com/profile_images/1030349947038625792/qU6T75Fq_normal.jpg"/>
    <hyperlink ref="F195" r:id="rId696" display="http://pbs.twimg.com/profile_images/882539662509830144/A_bWjgya_normal.jpg"/>
    <hyperlink ref="F196" r:id="rId697" display="http://pbs.twimg.com/profile_images/1111110094316408832/OKZqAHmU_normal.jpg"/>
    <hyperlink ref="F197" r:id="rId698" display="http://pbs.twimg.com/profile_images/465966833070112768/F6-U7OZf_normal.jpeg"/>
    <hyperlink ref="F198" r:id="rId699" display="http://pbs.twimg.com/profile_images/744891970380767232/jum1SDsC_normal.jpg"/>
    <hyperlink ref="F199" r:id="rId700" display="http://pbs.twimg.com/profile_images/966026562809278464/hd0I-1zF_normal.jpg"/>
    <hyperlink ref="F200" r:id="rId701" display="http://pbs.twimg.com/profile_images/1143210553617321989/L0VZ1B8o_normal.jpg"/>
    <hyperlink ref="F201" r:id="rId702" display="http://pbs.twimg.com/profile_images/1110252657556537350/mO9kjDbt_normal.jpg"/>
    <hyperlink ref="F202" r:id="rId703" display="http://pbs.twimg.com/profile_images/950849987159699458/3c8SB13x_normal.jpg"/>
    <hyperlink ref="F203" r:id="rId704" display="http://pbs.twimg.com/profile_images/699014291224027136/1C5iuqAB_normal.jpg"/>
    <hyperlink ref="F204" r:id="rId705" display="http://pbs.twimg.com/profile_images/1072295406355259393/Hqsx90JU_normal.jpg"/>
    <hyperlink ref="F205" r:id="rId706" display="http://pbs.twimg.com/profile_images/1172523928516026375/2lArGbl3_normal.jpg"/>
    <hyperlink ref="F206" r:id="rId707" display="http://pbs.twimg.com/profile_images/1167068531692904450/AI_BicPf_normal.jpg"/>
    <hyperlink ref="F207" r:id="rId708" display="http://pbs.twimg.com/profile_images/860203138036490242/rgkyU0cf_normal.jpg"/>
    <hyperlink ref="F208" r:id="rId709" display="http://pbs.twimg.com/profile_images/977584785890660358/5pDTWl60_normal.jpg"/>
    <hyperlink ref="F209" r:id="rId710" display="http://pbs.twimg.com/profile_images/841366232397930500/6zhI8gm8_normal.jpg"/>
    <hyperlink ref="AX3" r:id="rId711" display="https://twitter.com/xmacex"/>
    <hyperlink ref="AX4" r:id="rId712" display="https://twitter.com/gephi"/>
    <hyperlink ref="AX5" r:id="rId713" display="https://twitter.com/profstevek"/>
    <hyperlink ref="AX6" r:id="rId714" display="https://twitter.com/chihacknight"/>
    <hyperlink ref="AX7" r:id="rId715" display="https://twitter.com/tutormentorteam"/>
    <hyperlink ref="AX8" r:id="rId716" display="https://twitter.com/nodexl"/>
    <hyperlink ref="AX9" r:id="rId717" display="https://twitter.com/manthorp"/>
    <hyperlink ref="AX10" r:id="rId718" display="https://twitter.com/jon_swords"/>
    <hyperlink ref="AX11" r:id="rId719" display="https://twitter.com/fiorellaconn"/>
    <hyperlink ref="AX12" r:id="rId720" display="https://twitter.com/tableau"/>
    <hyperlink ref="AX13" r:id="rId721" display="https://twitter.com/chrisc737"/>
    <hyperlink ref="AX14" r:id="rId722" display="https://twitter.com/pollenstudio"/>
    <hyperlink ref="AX15" r:id="rId723" display="https://twitter.com/avopq"/>
    <hyperlink ref="AX16" r:id="rId724" display="https://twitter.com/amiruulmr"/>
    <hyperlink ref="AX17" r:id="rId725" display="https://twitter.com/akhbarbeque"/>
    <hyperlink ref="AX18" r:id="rId726" display="https://twitter.com/chronic0ps"/>
    <hyperlink ref="AX19" r:id="rId727" display="https://twitter.com/hallawaysam"/>
    <hyperlink ref="AX20" r:id="rId728" display="https://twitter.com/dendisuhubdy"/>
    <hyperlink ref="AX21" r:id="rId729" display="https://twitter.com/machine_ml"/>
    <hyperlink ref="AX22" r:id="rId730" display="https://twitter.com/bernardamus"/>
    <hyperlink ref="AX23" r:id="rId731" display="https://twitter.com/mikequindazzi"/>
    <hyperlink ref="AX24" r:id="rId732" display="https://twitter.com/gamergeeknews"/>
    <hyperlink ref="AX25" r:id="rId733" display="https://twitter.com/unosml"/>
    <hyperlink ref="AX26" r:id="rId734" display="https://twitter.com/jeremyhl"/>
    <hyperlink ref="AX27" r:id="rId735" display="https://twitter.com/mihkal"/>
    <hyperlink ref="AX28" r:id="rId736" display="https://twitter.com/smr_foundation"/>
    <hyperlink ref="AX29" r:id="rId737" display="https://twitter.com/socioviz"/>
    <hyperlink ref="AX30" r:id="rId738" display="https://twitter.com/pd_mobileapps"/>
    <hyperlink ref="AX31" r:id="rId739" display="https://twitter.com/chidambara09"/>
    <hyperlink ref="AX32" r:id="rId740" display="https://twitter.com/nullnotes"/>
    <hyperlink ref="AX33" r:id="rId741" display="https://twitter.com/supposeiam"/>
    <hyperlink ref="AX34" r:id="rId742" display="https://twitter.com/derekr0ss"/>
    <hyperlink ref="AX35" r:id="rId743" display="https://twitter.com/lecagle"/>
    <hyperlink ref="AX36" r:id="rId744" display="https://twitter.com/theosrsorg"/>
    <hyperlink ref="AX37" r:id="rId745" display="https://twitter.com/luca"/>
    <hyperlink ref="AX38" r:id="rId746" display="https://twitter.com/chevyputrii"/>
    <hyperlink ref="AX39" r:id="rId747" display="https://twitter.com/zowalla"/>
    <hyperlink ref="AX40" r:id="rId748" display="https://twitter.com/brazoli"/>
    <hyperlink ref="AX41" r:id="rId749" display="https://twitter.com/donna_close"/>
    <hyperlink ref="AX42" r:id="rId750" display="https://twitter.com/misterdanielm"/>
    <hyperlink ref="AX43" r:id="rId751" display="https://twitter.com/abell_design"/>
    <hyperlink ref="AX44" r:id="rId752" display="https://twitter.com/owen_ubd"/>
    <hyperlink ref="AX45" r:id="rId753" display="https://twitter.com/ubd_studio"/>
    <hyperlink ref="AX46" r:id="rId754" display="https://twitter.com/dogeatcog"/>
    <hyperlink ref="AX47" r:id="rId755" display="https://twitter.com/artskaizen"/>
    <hyperlink ref="AX48" r:id="rId756" display="https://twitter.com/yorkdesignweek"/>
    <hyperlink ref="AX49" r:id="rId757" display="https://twitter.com/ravagephoto"/>
    <hyperlink ref="AX50" r:id="rId758" display="https://twitter.com/sjnrth"/>
    <hyperlink ref="AX51" r:id="rId759" display="https://twitter.com/ooof"/>
    <hyperlink ref="AX52" r:id="rId760" display="https://twitter.com/kerner_gary"/>
    <hyperlink ref="AX53" r:id="rId761" display="https://twitter.com/netwarsystem"/>
    <hyperlink ref="AX54" r:id="rId762" display="https://twitter.com/bpellegr_econ"/>
    <hyperlink ref="AX55" r:id="rId763" display="https://twitter.com/cardonanl"/>
    <hyperlink ref="AX56" r:id="rId764" display="https://twitter.com/milangacali"/>
    <hyperlink ref="AX57" r:id="rId765" display="https://twitter.com/camaba9"/>
    <hyperlink ref="AX58" r:id="rId766" display="https://twitter.com/karyprem"/>
    <hyperlink ref="AX59" r:id="rId767" display="https://twitter.com/biocomicals"/>
    <hyperlink ref="AX60" r:id="rId768" display="https://twitter.com/sibirbil"/>
    <hyperlink ref="AX61" r:id="rId769" display="https://twitter.com/debienj"/>
    <hyperlink ref="AX62" r:id="rId770" display="https://twitter.com/jacomyma"/>
    <hyperlink ref="AX63" r:id="rId771" display="https://twitter.com/ict690"/>
    <hyperlink ref="AX64" r:id="rId772" display="https://twitter.com/mv_pereirasilva"/>
    <hyperlink ref="AX65" r:id="rId773" display="https://twitter.com/danimallo1"/>
    <hyperlink ref="AX66" r:id="rId774" display="https://twitter.com/bendobrown"/>
    <hyperlink ref="AX67" r:id="rId775" display="https://twitter.com/ifeanyidiaye"/>
    <hyperlink ref="AX68" r:id="rId776" display="https://twitter.com/agephipopart"/>
    <hyperlink ref="AX69" r:id="rId777" display="https://twitter.com/herrrul"/>
    <hyperlink ref="AX70" r:id="rId778" display="https://twitter.com/edcouniandes"/>
    <hyperlink ref="AX71" r:id="rId779" display="https://twitter.com/cienciasuandes"/>
    <hyperlink ref="AX72" r:id="rId780" display="https://twitter.com/vezziet"/>
    <hyperlink ref="AX73" r:id="rId781" display="https://twitter.com/timothyjgraham"/>
    <hyperlink ref="AX74" r:id="rId782" display="https://twitter.com/ialexs"/>
    <hyperlink ref="AX75" r:id="rId783" display="https://twitter.com/kitsunegari13"/>
    <hyperlink ref="AX76" r:id="rId784" display="https://twitter.com/segolenemathieu"/>
    <hyperlink ref="AX77" r:id="rId785" display="https://twitter.com/mrminiki"/>
    <hyperlink ref="AX78" r:id="rId786" display="https://twitter.com/christinelocher"/>
    <hyperlink ref="AX79" r:id="rId787" display="https://twitter.com/sizuma090800"/>
    <hyperlink ref="AX80" r:id="rId788" display="https://twitter.com/wietsewind"/>
    <hyperlink ref="AX81" r:id="rId789" display="https://twitter.com/backblaze"/>
    <hyperlink ref="AX82" r:id="rId790" display="https://twitter.com/smellslike9"/>
    <hyperlink ref="AX83" r:id="rId791" display="https://twitter.com/neo4j"/>
    <hyperlink ref="AX84" r:id="rId792" display="https://twitter.com/doculayer"/>
    <hyperlink ref="AX85" r:id="rId793" display="https://twitter.com/ibmwatson"/>
    <hyperlink ref="AX86" r:id="rId794" display="https://twitter.com/uber"/>
    <hyperlink ref="AX87" r:id="rId795" display="https://twitter.com/nytimes"/>
    <hyperlink ref="AX88" r:id="rId796" display="https://twitter.com/laloumo"/>
    <hyperlink ref="AX89" r:id="rId797" display="https://twitter.com/g_sylvestre"/>
    <hyperlink ref="AX90" r:id="rId798" display="https://twitter.com/bahs"/>
    <hyperlink ref="AX91" r:id="rId799" display="https://twitter.com/scott_bot"/>
    <hyperlink ref="AX92" r:id="rId800" display="https://twitter.com/ryanmhorne"/>
    <hyperlink ref="AX93" r:id="rId801" display="https://twitter.com/tinkeringhuman"/>
    <hyperlink ref="AX94" r:id="rId802" display="https://twitter.com/drworsten"/>
    <hyperlink ref="AX95" r:id="rId803" display="https://twitter.com/kalanicraig"/>
    <hyperlink ref="AX96" r:id="rId804" display="https://twitter.com/rstatstweet"/>
    <hyperlink ref="AX97" r:id="rId805" display="https://twitter.com/ruydg"/>
    <hyperlink ref="AX98" r:id="rId806" display="https://twitter.com/gdeandajauregui"/>
    <hyperlink ref="AX99" r:id="rId807" display="https://twitter.com/cytoscape"/>
    <hyperlink ref="AX100" r:id="rId808" display="https://twitter.com/ariful7079"/>
    <hyperlink ref="AX101" r:id="rId809" display="https://twitter.com/dataneel"/>
    <hyperlink ref="AX102" r:id="rId810" display="https://twitter.com/fadlan_anam"/>
    <hyperlink ref="AX103" r:id="rId811" display="https://twitter.com/mspowerbi"/>
    <hyperlink ref="AX104" r:id="rId812" display="https://twitter.com/socioviznet"/>
    <hyperlink ref="AX105" r:id="rId813" display="https://twitter.com/amarlakel"/>
    <hyperlink ref="AX106" r:id="rId814" display="https://twitter.com/boogheta"/>
    <hyperlink ref="AX107" r:id="rId815" display="https://twitter.com/tillgrallert"/>
    <hyperlink ref="AX108" r:id="rId816" display="https://twitter.com/hanleywill"/>
    <hyperlink ref="AX109" r:id="rId817" display="https://twitter.com/maximromanov"/>
    <hyperlink ref="AX110" r:id="rId818" display="https://twitter.com/digtalhumanatee"/>
    <hyperlink ref="AX111" r:id="rId819" display="https://twitter.com/electricarchaeo"/>
    <hyperlink ref="AX112" r:id="rId820" display="https://twitter.com/nicolas_hu"/>
    <hyperlink ref="AX113" r:id="rId821" display="https://twitter.com/reisoduke"/>
    <hyperlink ref="AX114" r:id="rId822" display="https://twitter.com/visibrain"/>
    <hyperlink ref="AX115" r:id="rId823" display="https://twitter.com/competencerh2"/>
    <hyperlink ref="AX116" r:id="rId824" display="https://twitter.com/alexpinto83"/>
    <hyperlink ref="AX117" r:id="rId825" display="https://twitter.com/speyronnet"/>
    <hyperlink ref="AX118" r:id="rId826" display="https://twitter.com/nathalie_pe"/>
    <hyperlink ref="AX119" r:id="rId827" display="https://twitter.com/soychicka"/>
    <hyperlink ref="AX120" r:id="rId828" display="https://twitter.com/mayirmamay14"/>
    <hyperlink ref="AX121" r:id="rId829" display="https://twitter.com/ethejournal"/>
    <hyperlink ref="AX122" r:id="rId830" display="https://twitter.com/uoc_research"/>
    <hyperlink ref="AX123" r:id="rId831" display="https://twitter.com/nidl_dcu"/>
    <hyperlink ref="AX124" r:id="rId832" display="https://twitter.com/jduart"/>
    <hyperlink ref="AX125" r:id="rId833" display="https://twitter.com/springeredu"/>
    <hyperlink ref="AX126" r:id="rId834" display="https://twitter.com/dl_research"/>
    <hyperlink ref="AX127" r:id="rId835" display="https://twitter.com/jimmypashley"/>
    <hyperlink ref="AX128" r:id="rId836" display="https://twitter.com/iottogether"/>
    <hyperlink ref="AX129" r:id="rId837" display="https://twitter.com/st"/>
    <hyperlink ref="AX130" r:id="rId838" display="https://twitter.com/realshawneib"/>
    <hyperlink ref="AX131" r:id="rId839" display="https://twitter.com/docassar"/>
    <hyperlink ref="AX132" r:id="rId840" display="https://twitter.com/outstandjing"/>
    <hyperlink ref="AX133" r:id="rId841" display="https://twitter.com/rintachos"/>
    <hyperlink ref="AX134" r:id="rId842" display="https://twitter.com/ismailfahmi"/>
    <hyperlink ref="AX135" r:id="rId843" display="https://twitter.com/brookskaiser"/>
    <hyperlink ref="AX136" r:id="rId844" display="https://twitter.com/alioilhan"/>
    <hyperlink ref="AX137" r:id="rId845" display="https://twitter.com/causalinf"/>
    <hyperlink ref="AX138" r:id="rId846" display="https://twitter.com/sbonet"/>
    <hyperlink ref="AX139" r:id="rId847" display="https://twitter.com/eraser"/>
    <hyperlink ref="AX140" r:id="rId848" display="https://twitter.com/dylanjfoster"/>
    <hyperlink ref="AX141" r:id="rId849" display="https://twitter.com/acheca7"/>
    <hyperlink ref="AX142" r:id="rId850" display="https://twitter.com/rya_ryzuka"/>
    <hyperlink ref="AX143" r:id="rId851" display="https://twitter.com/kemp_ebooks"/>
    <hyperlink ref="AX144" r:id="rId852" display="https://twitter.com/gutewebsites"/>
    <hyperlink ref="AX145" r:id="rId853" display="https://twitter.com/gymshark"/>
    <hyperlink ref="AX146" r:id="rId854" display="https://twitter.com/digitacy"/>
    <hyperlink ref="AX147" r:id="rId855" display="https://twitter.com/omo_west12"/>
    <hyperlink ref="AX148" r:id="rId856" display="https://twitter.com/henrimorrgh"/>
    <hyperlink ref="AX149" r:id="rId857" display="https://twitter.com/levyunipap"/>
    <hyperlink ref="AX150" r:id="rId858" display="https://twitter.com/f_depmann26"/>
    <hyperlink ref="AX151" r:id="rId859" display="https://twitter.com/roxmix"/>
    <hyperlink ref="AX152" r:id="rId860" display="https://twitter.com/brondickson"/>
    <hyperlink ref="AX153" r:id="rId861" display="https://twitter.com/gretathunberg"/>
    <hyperlink ref="AX154" r:id="rId862" display="https://twitter.com/jessbots"/>
    <hyperlink ref="AX155" r:id="rId863" display="https://twitter.com/graphistry"/>
    <hyperlink ref="AX156" r:id="rId864" display="https://twitter.com/threadreaderapp"/>
    <hyperlink ref="AX157" r:id="rId865" display="https://twitter.com/damien_liccia"/>
    <hyperlink ref="AX158" r:id="rId866" display="https://twitter.com/perseis13"/>
    <hyperlink ref="AX159" r:id="rId867" display="https://twitter.com/svtux"/>
    <hyperlink ref="AX160" r:id="rId868" display="https://twitter.com/fcahen"/>
    <hyperlink ref="AX161" r:id="rId869" display="https://twitter.com/petitpixel29"/>
    <hyperlink ref="AX162" r:id="rId870" display="https://twitter.com/yrochat"/>
    <hyperlink ref="AX163" r:id="rId871" display="https://twitter.com/grandjeanmartin"/>
    <hyperlink ref="AX164" r:id="rId872" display="https://twitter.com/milaniolivera"/>
    <hyperlink ref="AX165" r:id="rId873" display="https://twitter.com/mikaeldewabrata"/>
    <hyperlink ref="AX166" r:id="rId874" display="https://twitter.com/newdesignkievua"/>
    <hyperlink ref="AX167" r:id="rId875" display="https://twitter.com/andrea_moro"/>
    <hyperlink ref="AX168" r:id="rId876" display="https://twitter.com/gcpcloud"/>
    <hyperlink ref="AX169" r:id="rId877" display="https://twitter.com/screamingfrog"/>
    <hyperlink ref="AX170" r:id="rId878" display="https://twitter.com/casper"/>
    <hyperlink ref="AX171" r:id="rId879" display="https://twitter.com/mario_angst_sci"/>
    <hyperlink ref="AX172" r:id="rId880" display="https://twitter.com/rmflight"/>
    <hyperlink ref="AX173" r:id="rId881" display="https://twitter.com/thomasp85"/>
    <hyperlink ref="AX174" r:id="rId882" display="https://twitter.com/nohemidecampos"/>
    <hyperlink ref="AX175" r:id="rId883" display="https://twitter.com/rmaranhao"/>
    <hyperlink ref="AX176" r:id="rId884" display="https://twitter.com/ag74763313"/>
    <hyperlink ref="AX177" r:id="rId885" display="https://twitter.com/kajkunnas"/>
    <hyperlink ref="AX178" r:id="rId886" display="https://twitter.com/likely75463987"/>
    <hyperlink ref="AX179" r:id="rId887" display="https://twitter.com/sjcporter"/>
    <hyperlink ref="AX180" r:id="rId888" display="https://twitter.com/belle_lopez"/>
    <hyperlink ref="AX181" r:id="rId889" display="https://twitter.com/filmregionsintl"/>
    <hyperlink ref="AX182" r:id="rId890" display="https://twitter.com/xcmuskogee"/>
    <hyperlink ref="AX183" r:id="rId891" display="https://twitter.com/vivianfrancos"/>
    <hyperlink ref="AX184" r:id="rId892" display="https://twitter.com/jacksonexchange"/>
    <hyperlink ref="AX185" r:id="rId893" display="https://twitter.com/bsolder"/>
    <hyperlink ref="AX186" r:id="rId894" display="https://twitter.com/exchangeclub"/>
    <hyperlink ref="AX187" r:id="rId895" display="https://twitter.com/mikeq"/>
    <hyperlink ref="AX188" r:id="rId896" display="https://twitter.com/santchiweb"/>
    <hyperlink ref="AX189" r:id="rId897" display="https://twitter.com/topcybernews"/>
    <hyperlink ref="AX190" r:id="rId898" display="https://twitter.com/connectedaction"/>
    <hyperlink ref="AX191" r:id="rId899" display="https://twitter.com/jaco"/>
    <hyperlink ref="AX192" r:id="rId900" display="https://twitter.com/stbridgetathena"/>
    <hyperlink ref="AX193" r:id="rId901" display="https://twitter.com/naqiadaud"/>
    <hyperlink ref="AX194" r:id="rId902" display="https://twitter.com/lurino"/>
    <hyperlink ref="AX195" r:id="rId903" display="https://twitter.com/elc_uoc"/>
    <hyperlink ref="AX196" r:id="rId904" display="https://twitter.com/jarango"/>
    <hyperlink ref="AX197" r:id="rId905" display="https://twitter.com/louisrosenfeld"/>
    <hyperlink ref="AX198" r:id="rId906" display="https://twitter.com/louisvuitton"/>
    <hyperlink ref="AX199" r:id="rId907" display="https://twitter.com/stlxcon"/>
    <hyperlink ref="AX200" r:id="rId908" display="https://twitter.com/rubaalhassani"/>
    <hyperlink ref="AX201" r:id="rId909" display="https://twitter.com/imaaaan_1"/>
    <hyperlink ref="AX202" r:id="rId910" display="https://twitter.com/marcowenjones"/>
    <hyperlink ref="AX203" r:id="rId911" display="https://twitter.com/doriantaylor"/>
    <hyperlink ref="AX204" r:id="rId912" display="https://twitter.com/ronjeffries"/>
    <hyperlink ref="AX205" r:id="rId913" display="https://twitter.com/_marisela_10"/>
    <hyperlink ref="AX206" r:id="rId914" display="https://twitter.com/dsampaolo"/>
    <hyperlink ref="AX207" r:id="rId915" display="https://twitter.com/seolyzer_io"/>
    <hyperlink ref="AX208" r:id="rId916" display="https://twitter.com/adrienrusso"/>
    <hyperlink ref="AX209" r:id="rId917" display="https://twitter.com/reminestasio"/>
  </hyperlinks>
  <printOptions/>
  <pageMargins left="0.7" right="0.7" top="0.75" bottom="0.75" header="0.3" footer="0.3"/>
  <pageSetup horizontalDpi="600" verticalDpi="600" orientation="portrait" r:id="rId921"/>
  <legacyDrawing r:id="rId919"/>
  <tableParts>
    <tablePart r:id="rId9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2793</v>
      </c>
      <c r="Z2" s="13" t="s">
        <v>2814</v>
      </c>
      <c r="AA2" s="13" t="s">
        <v>2854</v>
      </c>
      <c r="AB2" s="13" t="s">
        <v>2940</v>
      </c>
      <c r="AC2" s="13" t="s">
        <v>3061</v>
      </c>
      <c r="AD2" s="13" t="s">
        <v>3102</v>
      </c>
      <c r="AE2" s="13" t="s">
        <v>3111</v>
      </c>
      <c r="AF2" s="13" t="s">
        <v>3138</v>
      </c>
      <c r="AG2" s="119" t="s">
        <v>3821</v>
      </c>
      <c r="AH2" s="119" t="s">
        <v>3822</v>
      </c>
      <c r="AI2" s="119" t="s">
        <v>3823</v>
      </c>
      <c r="AJ2" s="119" t="s">
        <v>3824</v>
      </c>
      <c r="AK2" s="119" t="s">
        <v>3825</v>
      </c>
      <c r="AL2" s="119" t="s">
        <v>3826</v>
      </c>
      <c r="AM2" s="119" t="s">
        <v>3827</v>
      </c>
      <c r="AN2" s="119" t="s">
        <v>3828</v>
      </c>
      <c r="AO2" s="119" t="s">
        <v>3831</v>
      </c>
    </row>
    <row r="3" spans="1:41" ht="15">
      <c r="A3" s="87" t="s">
        <v>2717</v>
      </c>
      <c r="B3" s="65" t="s">
        <v>2750</v>
      </c>
      <c r="C3" s="65" t="s">
        <v>56</v>
      </c>
      <c r="D3" s="103"/>
      <c r="E3" s="102"/>
      <c r="F3" s="104" t="s">
        <v>3920</v>
      </c>
      <c r="G3" s="105"/>
      <c r="H3" s="105"/>
      <c r="I3" s="106">
        <v>3</v>
      </c>
      <c r="J3" s="107"/>
      <c r="K3" s="48">
        <v>26</v>
      </c>
      <c r="L3" s="48">
        <v>50</v>
      </c>
      <c r="M3" s="48">
        <v>34</v>
      </c>
      <c r="N3" s="48">
        <v>84</v>
      </c>
      <c r="O3" s="48">
        <v>0</v>
      </c>
      <c r="P3" s="49">
        <v>0.08928571428571429</v>
      </c>
      <c r="Q3" s="49">
        <v>0.16393442622950818</v>
      </c>
      <c r="R3" s="48">
        <v>1</v>
      </c>
      <c r="S3" s="48">
        <v>0</v>
      </c>
      <c r="T3" s="48">
        <v>26</v>
      </c>
      <c r="U3" s="48">
        <v>84</v>
      </c>
      <c r="V3" s="48">
        <v>4</v>
      </c>
      <c r="W3" s="49">
        <v>2.079882</v>
      </c>
      <c r="X3" s="49">
        <v>0.09384615384615384</v>
      </c>
      <c r="Y3" s="78" t="s">
        <v>2794</v>
      </c>
      <c r="Z3" s="78" t="s">
        <v>2815</v>
      </c>
      <c r="AA3" s="78" t="s">
        <v>2855</v>
      </c>
      <c r="AB3" s="84" t="s">
        <v>2941</v>
      </c>
      <c r="AC3" s="84" t="s">
        <v>3062</v>
      </c>
      <c r="AD3" s="84" t="s">
        <v>3103</v>
      </c>
      <c r="AE3" s="84" t="s">
        <v>3112</v>
      </c>
      <c r="AF3" s="84" t="s">
        <v>3139</v>
      </c>
      <c r="AG3" s="116">
        <v>9</v>
      </c>
      <c r="AH3" s="120">
        <v>1.4446227929373996</v>
      </c>
      <c r="AI3" s="116">
        <v>0</v>
      </c>
      <c r="AJ3" s="120">
        <v>0</v>
      </c>
      <c r="AK3" s="116">
        <v>0</v>
      </c>
      <c r="AL3" s="120">
        <v>0</v>
      </c>
      <c r="AM3" s="116">
        <v>614</v>
      </c>
      <c r="AN3" s="120">
        <v>98.5553772070626</v>
      </c>
      <c r="AO3" s="116">
        <v>623</v>
      </c>
    </row>
    <row r="4" spans="1:41" ht="15">
      <c r="A4" s="87" t="s">
        <v>2718</v>
      </c>
      <c r="B4" s="65" t="s">
        <v>2751</v>
      </c>
      <c r="C4" s="65" t="s">
        <v>56</v>
      </c>
      <c r="D4" s="109"/>
      <c r="E4" s="108"/>
      <c r="F4" s="110" t="s">
        <v>3921</v>
      </c>
      <c r="G4" s="111"/>
      <c r="H4" s="111"/>
      <c r="I4" s="112">
        <v>4</v>
      </c>
      <c r="J4" s="113"/>
      <c r="K4" s="48">
        <v>19</v>
      </c>
      <c r="L4" s="48">
        <v>31</v>
      </c>
      <c r="M4" s="48">
        <v>10</v>
      </c>
      <c r="N4" s="48">
        <v>41</v>
      </c>
      <c r="O4" s="48">
        <v>0</v>
      </c>
      <c r="P4" s="49">
        <v>0.029411764705882353</v>
      </c>
      <c r="Q4" s="49">
        <v>0.05714285714285714</v>
      </c>
      <c r="R4" s="48">
        <v>1</v>
      </c>
      <c r="S4" s="48">
        <v>0</v>
      </c>
      <c r="T4" s="48">
        <v>19</v>
      </c>
      <c r="U4" s="48">
        <v>41</v>
      </c>
      <c r="V4" s="48">
        <v>3</v>
      </c>
      <c r="W4" s="49">
        <v>1.789474</v>
      </c>
      <c r="X4" s="49">
        <v>0.1023391812865497</v>
      </c>
      <c r="Y4" s="78" t="s">
        <v>600</v>
      </c>
      <c r="Z4" s="78" t="s">
        <v>618</v>
      </c>
      <c r="AA4" s="78" t="s">
        <v>624</v>
      </c>
      <c r="AB4" s="84" t="s">
        <v>2942</v>
      </c>
      <c r="AC4" s="84" t="s">
        <v>3063</v>
      </c>
      <c r="AD4" s="84" t="s">
        <v>322</v>
      </c>
      <c r="AE4" s="84" t="s">
        <v>3113</v>
      </c>
      <c r="AF4" s="84" t="s">
        <v>3140</v>
      </c>
      <c r="AG4" s="116">
        <v>3</v>
      </c>
      <c r="AH4" s="120">
        <v>0.8064516129032258</v>
      </c>
      <c r="AI4" s="116">
        <v>1</v>
      </c>
      <c r="AJ4" s="120">
        <v>0.26881720430107525</v>
      </c>
      <c r="AK4" s="116">
        <v>0</v>
      </c>
      <c r="AL4" s="120">
        <v>0</v>
      </c>
      <c r="AM4" s="116">
        <v>368</v>
      </c>
      <c r="AN4" s="120">
        <v>98.9247311827957</v>
      </c>
      <c r="AO4" s="116">
        <v>372</v>
      </c>
    </row>
    <row r="5" spans="1:41" ht="15">
      <c r="A5" s="87" t="s">
        <v>2719</v>
      </c>
      <c r="B5" s="65" t="s">
        <v>2752</v>
      </c>
      <c r="C5" s="65" t="s">
        <v>56</v>
      </c>
      <c r="D5" s="109"/>
      <c r="E5" s="108"/>
      <c r="F5" s="110" t="s">
        <v>3922</v>
      </c>
      <c r="G5" s="111"/>
      <c r="H5" s="111"/>
      <c r="I5" s="112">
        <v>5</v>
      </c>
      <c r="J5" s="113"/>
      <c r="K5" s="48">
        <v>18</v>
      </c>
      <c r="L5" s="48">
        <v>14</v>
      </c>
      <c r="M5" s="48">
        <v>32</v>
      </c>
      <c r="N5" s="48">
        <v>46</v>
      </c>
      <c r="O5" s="48">
        <v>1</v>
      </c>
      <c r="P5" s="49">
        <v>0</v>
      </c>
      <c r="Q5" s="49">
        <v>0</v>
      </c>
      <c r="R5" s="48">
        <v>1</v>
      </c>
      <c r="S5" s="48">
        <v>0</v>
      </c>
      <c r="T5" s="48">
        <v>18</v>
      </c>
      <c r="U5" s="48">
        <v>46</v>
      </c>
      <c r="V5" s="48">
        <v>3</v>
      </c>
      <c r="W5" s="49">
        <v>2.012346</v>
      </c>
      <c r="X5" s="49">
        <v>0.07516339869281045</v>
      </c>
      <c r="Y5" s="78" t="s">
        <v>2795</v>
      </c>
      <c r="Z5" s="78" t="s">
        <v>614</v>
      </c>
      <c r="AA5" s="78" t="s">
        <v>2856</v>
      </c>
      <c r="AB5" s="84" t="s">
        <v>2943</v>
      </c>
      <c r="AC5" s="84" t="s">
        <v>3064</v>
      </c>
      <c r="AD5" s="84"/>
      <c r="AE5" s="84" t="s">
        <v>3114</v>
      </c>
      <c r="AF5" s="84" t="s">
        <v>3141</v>
      </c>
      <c r="AG5" s="116">
        <v>10</v>
      </c>
      <c r="AH5" s="120">
        <v>2.2271714922048997</v>
      </c>
      <c r="AI5" s="116">
        <v>3</v>
      </c>
      <c r="AJ5" s="120">
        <v>0.6681514476614699</v>
      </c>
      <c r="AK5" s="116">
        <v>0</v>
      </c>
      <c r="AL5" s="120">
        <v>0</v>
      </c>
      <c r="AM5" s="116">
        <v>436</v>
      </c>
      <c r="AN5" s="120">
        <v>97.10467706013362</v>
      </c>
      <c r="AO5" s="116">
        <v>449</v>
      </c>
    </row>
    <row r="6" spans="1:41" ht="15">
      <c r="A6" s="87" t="s">
        <v>2720</v>
      </c>
      <c r="B6" s="65" t="s">
        <v>2753</v>
      </c>
      <c r="C6" s="65" t="s">
        <v>56</v>
      </c>
      <c r="D6" s="109"/>
      <c r="E6" s="108"/>
      <c r="F6" s="110" t="s">
        <v>3923</v>
      </c>
      <c r="G6" s="111"/>
      <c r="H6" s="111"/>
      <c r="I6" s="112">
        <v>6</v>
      </c>
      <c r="J6" s="113"/>
      <c r="K6" s="48">
        <v>17</v>
      </c>
      <c r="L6" s="48">
        <v>23</v>
      </c>
      <c r="M6" s="48">
        <v>15</v>
      </c>
      <c r="N6" s="48">
        <v>38</v>
      </c>
      <c r="O6" s="48">
        <v>0</v>
      </c>
      <c r="P6" s="49">
        <v>0.20833333333333334</v>
      </c>
      <c r="Q6" s="49">
        <v>0.3448275862068966</v>
      </c>
      <c r="R6" s="48">
        <v>1</v>
      </c>
      <c r="S6" s="48">
        <v>0</v>
      </c>
      <c r="T6" s="48">
        <v>17</v>
      </c>
      <c r="U6" s="48">
        <v>38</v>
      </c>
      <c r="V6" s="48">
        <v>4</v>
      </c>
      <c r="W6" s="49">
        <v>2.062284</v>
      </c>
      <c r="X6" s="49">
        <v>0.10661764705882353</v>
      </c>
      <c r="Y6" s="78" t="s">
        <v>2796</v>
      </c>
      <c r="Z6" s="78" t="s">
        <v>2816</v>
      </c>
      <c r="AA6" s="78" t="s">
        <v>2857</v>
      </c>
      <c r="AB6" s="84" t="s">
        <v>2944</v>
      </c>
      <c r="AC6" s="84" t="s">
        <v>3065</v>
      </c>
      <c r="AD6" s="84" t="s">
        <v>3104</v>
      </c>
      <c r="AE6" s="84" t="s">
        <v>3115</v>
      </c>
      <c r="AF6" s="84" t="s">
        <v>3142</v>
      </c>
      <c r="AG6" s="116">
        <v>18</v>
      </c>
      <c r="AH6" s="120">
        <v>3.696098562628337</v>
      </c>
      <c r="AI6" s="116">
        <v>0</v>
      </c>
      <c r="AJ6" s="120">
        <v>0</v>
      </c>
      <c r="AK6" s="116">
        <v>0</v>
      </c>
      <c r="AL6" s="120">
        <v>0</v>
      </c>
      <c r="AM6" s="116">
        <v>469</v>
      </c>
      <c r="AN6" s="120">
        <v>96.30390143737166</v>
      </c>
      <c r="AO6" s="116">
        <v>487</v>
      </c>
    </row>
    <row r="7" spans="1:41" ht="15">
      <c r="A7" s="87" t="s">
        <v>2721</v>
      </c>
      <c r="B7" s="65" t="s">
        <v>2754</v>
      </c>
      <c r="C7" s="65" t="s">
        <v>56</v>
      </c>
      <c r="D7" s="109"/>
      <c r="E7" s="108"/>
      <c r="F7" s="110" t="s">
        <v>3924</v>
      </c>
      <c r="G7" s="111"/>
      <c r="H7" s="111"/>
      <c r="I7" s="112">
        <v>7</v>
      </c>
      <c r="J7" s="113"/>
      <c r="K7" s="48">
        <v>16</v>
      </c>
      <c r="L7" s="48">
        <v>15</v>
      </c>
      <c r="M7" s="48">
        <v>2</v>
      </c>
      <c r="N7" s="48">
        <v>17</v>
      </c>
      <c r="O7" s="48">
        <v>17</v>
      </c>
      <c r="P7" s="49" t="s">
        <v>2765</v>
      </c>
      <c r="Q7" s="49" t="s">
        <v>2765</v>
      </c>
      <c r="R7" s="48">
        <v>16</v>
      </c>
      <c r="S7" s="48">
        <v>16</v>
      </c>
      <c r="T7" s="48">
        <v>1</v>
      </c>
      <c r="U7" s="48">
        <v>2</v>
      </c>
      <c r="V7" s="48">
        <v>0</v>
      </c>
      <c r="W7" s="49">
        <v>0</v>
      </c>
      <c r="X7" s="49">
        <v>0</v>
      </c>
      <c r="Y7" s="78" t="s">
        <v>2797</v>
      </c>
      <c r="Z7" s="78" t="s">
        <v>2817</v>
      </c>
      <c r="AA7" s="78" t="s">
        <v>634</v>
      </c>
      <c r="AB7" s="84" t="s">
        <v>2945</v>
      </c>
      <c r="AC7" s="84" t="s">
        <v>3066</v>
      </c>
      <c r="AD7" s="84"/>
      <c r="AE7" s="84"/>
      <c r="AF7" s="84" t="s">
        <v>3143</v>
      </c>
      <c r="AG7" s="116">
        <v>10</v>
      </c>
      <c r="AH7" s="120">
        <v>2.5839793281653747</v>
      </c>
      <c r="AI7" s="116">
        <v>1</v>
      </c>
      <c r="AJ7" s="120">
        <v>0.25839793281653745</v>
      </c>
      <c r="AK7" s="116">
        <v>0</v>
      </c>
      <c r="AL7" s="120">
        <v>0</v>
      </c>
      <c r="AM7" s="116">
        <v>376</v>
      </c>
      <c r="AN7" s="120">
        <v>97.1576227390181</v>
      </c>
      <c r="AO7" s="116">
        <v>387</v>
      </c>
    </row>
    <row r="8" spans="1:41" ht="15">
      <c r="A8" s="87" t="s">
        <v>2722</v>
      </c>
      <c r="B8" s="65" t="s">
        <v>2755</v>
      </c>
      <c r="C8" s="65" t="s">
        <v>56</v>
      </c>
      <c r="D8" s="109"/>
      <c r="E8" s="108"/>
      <c r="F8" s="110" t="s">
        <v>3925</v>
      </c>
      <c r="G8" s="111"/>
      <c r="H8" s="111"/>
      <c r="I8" s="112">
        <v>8</v>
      </c>
      <c r="J8" s="113"/>
      <c r="K8" s="48">
        <v>15</v>
      </c>
      <c r="L8" s="48">
        <v>15</v>
      </c>
      <c r="M8" s="48">
        <v>11</v>
      </c>
      <c r="N8" s="48">
        <v>26</v>
      </c>
      <c r="O8" s="48">
        <v>0</v>
      </c>
      <c r="P8" s="49">
        <v>0.05555555555555555</v>
      </c>
      <c r="Q8" s="49">
        <v>0.10526315789473684</v>
      </c>
      <c r="R8" s="48">
        <v>1</v>
      </c>
      <c r="S8" s="48">
        <v>0</v>
      </c>
      <c r="T8" s="48">
        <v>15</v>
      </c>
      <c r="U8" s="48">
        <v>26</v>
      </c>
      <c r="V8" s="48">
        <v>4</v>
      </c>
      <c r="W8" s="49">
        <v>2.391111</v>
      </c>
      <c r="X8" s="49">
        <v>0.09047619047619047</v>
      </c>
      <c r="Y8" s="78" t="s">
        <v>581</v>
      </c>
      <c r="Z8" s="78" t="s">
        <v>607</v>
      </c>
      <c r="AA8" s="78" t="s">
        <v>2858</v>
      </c>
      <c r="AB8" s="84" t="s">
        <v>2946</v>
      </c>
      <c r="AC8" s="84" t="s">
        <v>3067</v>
      </c>
      <c r="AD8" s="84" t="s">
        <v>3105</v>
      </c>
      <c r="AE8" s="84" t="s">
        <v>3116</v>
      </c>
      <c r="AF8" s="84" t="s">
        <v>3144</v>
      </c>
      <c r="AG8" s="116">
        <v>5</v>
      </c>
      <c r="AH8" s="120">
        <v>1.9841269841269842</v>
      </c>
      <c r="AI8" s="116">
        <v>4</v>
      </c>
      <c r="AJ8" s="120">
        <v>1.5873015873015872</v>
      </c>
      <c r="AK8" s="116">
        <v>0</v>
      </c>
      <c r="AL8" s="120">
        <v>0</v>
      </c>
      <c r="AM8" s="116">
        <v>243</v>
      </c>
      <c r="AN8" s="120">
        <v>96.42857142857143</v>
      </c>
      <c r="AO8" s="116">
        <v>252</v>
      </c>
    </row>
    <row r="9" spans="1:41" ht="15">
      <c r="A9" s="87" t="s">
        <v>2723</v>
      </c>
      <c r="B9" s="65" t="s">
        <v>2756</v>
      </c>
      <c r="C9" s="65" t="s">
        <v>56</v>
      </c>
      <c r="D9" s="109"/>
      <c r="E9" s="108"/>
      <c r="F9" s="110" t="s">
        <v>3926</v>
      </c>
      <c r="G9" s="111"/>
      <c r="H9" s="111"/>
      <c r="I9" s="112">
        <v>9</v>
      </c>
      <c r="J9" s="113"/>
      <c r="K9" s="48">
        <v>12</v>
      </c>
      <c r="L9" s="48">
        <v>12</v>
      </c>
      <c r="M9" s="48">
        <v>10</v>
      </c>
      <c r="N9" s="48">
        <v>22</v>
      </c>
      <c r="O9" s="48">
        <v>0</v>
      </c>
      <c r="P9" s="49">
        <v>0.13333333333333333</v>
      </c>
      <c r="Q9" s="49">
        <v>0.23529411764705882</v>
      </c>
      <c r="R9" s="48">
        <v>1</v>
      </c>
      <c r="S9" s="48">
        <v>0</v>
      </c>
      <c r="T9" s="48">
        <v>12</v>
      </c>
      <c r="U9" s="48">
        <v>22</v>
      </c>
      <c r="V9" s="48">
        <v>2</v>
      </c>
      <c r="W9" s="49">
        <v>1.625</v>
      </c>
      <c r="X9" s="49">
        <v>0.12878787878787878</v>
      </c>
      <c r="Y9" s="78"/>
      <c r="Z9" s="78"/>
      <c r="AA9" s="78"/>
      <c r="AB9" s="84" t="s">
        <v>2947</v>
      </c>
      <c r="AC9" s="84" t="s">
        <v>3068</v>
      </c>
      <c r="AD9" s="84" t="s">
        <v>3106</v>
      </c>
      <c r="AE9" s="84" t="s">
        <v>3117</v>
      </c>
      <c r="AF9" s="84" t="s">
        <v>3145</v>
      </c>
      <c r="AG9" s="116">
        <v>17</v>
      </c>
      <c r="AH9" s="120">
        <v>7.203389830508475</v>
      </c>
      <c r="AI9" s="116">
        <v>0</v>
      </c>
      <c r="AJ9" s="120">
        <v>0</v>
      </c>
      <c r="AK9" s="116">
        <v>0</v>
      </c>
      <c r="AL9" s="120">
        <v>0</v>
      </c>
      <c r="AM9" s="116">
        <v>219</v>
      </c>
      <c r="AN9" s="120">
        <v>92.79661016949153</v>
      </c>
      <c r="AO9" s="116">
        <v>236</v>
      </c>
    </row>
    <row r="10" spans="1:41" ht="14.25" customHeight="1">
      <c r="A10" s="87" t="s">
        <v>2724</v>
      </c>
      <c r="B10" s="65" t="s">
        <v>2757</v>
      </c>
      <c r="C10" s="65" t="s">
        <v>56</v>
      </c>
      <c r="D10" s="109"/>
      <c r="E10" s="108"/>
      <c r="F10" s="110" t="s">
        <v>3927</v>
      </c>
      <c r="G10" s="111"/>
      <c r="H10" s="111"/>
      <c r="I10" s="112">
        <v>10</v>
      </c>
      <c r="J10" s="113"/>
      <c r="K10" s="48">
        <v>7</v>
      </c>
      <c r="L10" s="48">
        <v>7</v>
      </c>
      <c r="M10" s="48">
        <v>0</v>
      </c>
      <c r="N10" s="48">
        <v>7</v>
      </c>
      <c r="O10" s="48">
        <v>0</v>
      </c>
      <c r="P10" s="49">
        <v>0.16666666666666666</v>
      </c>
      <c r="Q10" s="49">
        <v>0.2857142857142857</v>
      </c>
      <c r="R10" s="48">
        <v>1</v>
      </c>
      <c r="S10" s="48">
        <v>0</v>
      </c>
      <c r="T10" s="48">
        <v>7</v>
      </c>
      <c r="U10" s="48">
        <v>7</v>
      </c>
      <c r="V10" s="48">
        <v>2</v>
      </c>
      <c r="W10" s="49">
        <v>1.469388</v>
      </c>
      <c r="X10" s="49">
        <v>0.16666666666666666</v>
      </c>
      <c r="Y10" s="78" t="s">
        <v>587</v>
      </c>
      <c r="Z10" s="78" t="s">
        <v>613</v>
      </c>
      <c r="AA10" s="78" t="s">
        <v>633</v>
      </c>
      <c r="AB10" s="84" t="s">
        <v>2948</v>
      </c>
      <c r="AC10" s="84" t="s">
        <v>3069</v>
      </c>
      <c r="AD10" s="84"/>
      <c r="AE10" s="84" t="s">
        <v>3118</v>
      </c>
      <c r="AF10" s="84" t="s">
        <v>3146</v>
      </c>
      <c r="AG10" s="116">
        <v>0</v>
      </c>
      <c r="AH10" s="120">
        <v>0</v>
      </c>
      <c r="AI10" s="116">
        <v>0</v>
      </c>
      <c r="AJ10" s="120">
        <v>0</v>
      </c>
      <c r="AK10" s="116">
        <v>0</v>
      </c>
      <c r="AL10" s="120">
        <v>0</v>
      </c>
      <c r="AM10" s="116">
        <v>83</v>
      </c>
      <c r="AN10" s="120">
        <v>100</v>
      </c>
      <c r="AO10" s="116">
        <v>83</v>
      </c>
    </row>
    <row r="11" spans="1:41" ht="15">
      <c r="A11" s="87" t="s">
        <v>2725</v>
      </c>
      <c r="B11" s="65" t="s">
        <v>2758</v>
      </c>
      <c r="C11" s="65" t="s">
        <v>56</v>
      </c>
      <c r="D11" s="109"/>
      <c r="E11" s="108"/>
      <c r="F11" s="110" t="s">
        <v>3928</v>
      </c>
      <c r="G11" s="111"/>
      <c r="H11" s="111"/>
      <c r="I11" s="112">
        <v>11</v>
      </c>
      <c r="J11" s="113"/>
      <c r="K11" s="48">
        <v>7</v>
      </c>
      <c r="L11" s="48">
        <v>5</v>
      </c>
      <c r="M11" s="48">
        <v>4</v>
      </c>
      <c r="N11" s="48">
        <v>9</v>
      </c>
      <c r="O11" s="48">
        <v>0</v>
      </c>
      <c r="P11" s="49">
        <v>0</v>
      </c>
      <c r="Q11" s="49">
        <v>0</v>
      </c>
      <c r="R11" s="48">
        <v>1</v>
      </c>
      <c r="S11" s="48">
        <v>0</v>
      </c>
      <c r="T11" s="48">
        <v>7</v>
      </c>
      <c r="U11" s="48">
        <v>9</v>
      </c>
      <c r="V11" s="48">
        <v>2</v>
      </c>
      <c r="W11" s="49">
        <v>1.428571</v>
      </c>
      <c r="X11" s="49">
        <v>0.16666666666666666</v>
      </c>
      <c r="Y11" s="78" t="s">
        <v>2798</v>
      </c>
      <c r="Z11" s="78" t="s">
        <v>2818</v>
      </c>
      <c r="AA11" s="78" t="s">
        <v>2859</v>
      </c>
      <c r="AB11" s="84" t="s">
        <v>2949</v>
      </c>
      <c r="AC11" s="84" t="s">
        <v>3070</v>
      </c>
      <c r="AD11" s="84"/>
      <c r="AE11" s="84" t="s">
        <v>3119</v>
      </c>
      <c r="AF11" s="84" t="s">
        <v>3147</v>
      </c>
      <c r="AG11" s="116">
        <v>7</v>
      </c>
      <c r="AH11" s="120">
        <v>3.2710280373831777</v>
      </c>
      <c r="AI11" s="116">
        <v>0</v>
      </c>
      <c r="AJ11" s="120">
        <v>0</v>
      </c>
      <c r="AK11" s="116">
        <v>0</v>
      </c>
      <c r="AL11" s="120">
        <v>0</v>
      </c>
      <c r="AM11" s="116">
        <v>207</v>
      </c>
      <c r="AN11" s="120">
        <v>96.72897196261682</v>
      </c>
      <c r="AO11" s="116">
        <v>214</v>
      </c>
    </row>
    <row r="12" spans="1:41" ht="15">
      <c r="A12" s="87" t="s">
        <v>2726</v>
      </c>
      <c r="B12" s="65" t="s">
        <v>2759</v>
      </c>
      <c r="C12" s="65" t="s">
        <v>56</v>
      </c>
      <c r="D12" s="109"/>
      <c r="E12" s="108"/>
      <c r="F12" s="110" t="s">
        <v>3929</v>
      </c>
      <c r="G12" s="111"/>
      <c r="H12" s="111"/>
      <c r="I12" s="112">
        <v>12</v>
      </c>
      <c r="J12" s="113"/>
      <c r="K12" s="48">
        <v>6</v>
      </c>
      <c r="L12" s="48">
        <v>8</v>
      </c>
      <c r="M12" s="48">
        <v>0</v>
      </c>
      <c r="N12" s="48">
        <v>8</v>
      </c>
      <c r="O12" s="48">
        <v>1</v>
      </c>
      <c r="P12" s="49">
        <v>0.16666666666666666</v>
      </c>
      <c r="Q12" s="49">
        <v>0.2857142857142857</v>
      </c>
      <c r="R12" s="48">
        <v>1</v>
      </c>
      <c r="S12" s="48">
        <v>0</v>
      </c>
      <c r="T12" s="48">
        <v>6</v>
      </c>
      <c r="U12" s="48">
        <v>8</v>
      </c>
      <c r="V12" s="48">
        <v>2</v>
      </c>
      <c r="W12" s="49">
        <v>1.333333</v>
      </c>
      <c r="X12" s="49">
        <v>0.23333333333333334</v>
      </c>
      <c r="Y12" s="78"/>
      <c r="Z12" s="78"/>
      <c r="AA12" s="78"/>
      <c r="AB12" s="84" t="s">
        <v>2950</v>
      </c>
      <c r="AC12" s="84" t="s">
        <v>1166</v>
      </c>
      <c r="AD12" s="84" t="s">
        <v>3107</v>
      </c>
      <c r="AE12" s="84" t="s">
        <v>3120</v>
      </c>
      <c r="AF12" s="84" t="s">
        <v>3148</v>
      </c>
      <c r="AG12" s="116">
        <v>10</v>
      </c>
      <c r="AH12" s="120">
        <v>4.62962962962963</v>
      </c>
      <c r="AI12" s="116">
        <v>0</v>
      </c>
      <c r="AJ12" s="120">
        <v>0</v>
      </c>
      <c r="AK12" s="116">
        <v>0</v>
      </c>
      <c r="AL12" s="120">
        <v>0</v>
      </c>
      <c r="AM12" s="116">
        <v>206</v>
      </c>
      <c r="AN12" s="120">
        <v>95.37037037037037</v>
      </c>
      <c r="AO12" s="116">
        <v>216</v>
      </c>
    </row>
    <row r="13" spans="1:41" ht="15">
      <c r="A13" s="87" t="s">
        <v>2727</v>
      </c>
      <c r="B13" s="65" t="s">
        <v>2760</v>
      </c>
      <c r="C13" s="65" t="s">
        <v>56</v>
      </c>
      <c r="D13" s="109"/>
      <c r="E13" s="108"/>
      <c r="F13" s="110" t="s">
        <v>3930</v>
      </c>
      <c r="G13" s="111"/>
      <c r="H13" s="111"/>
      <c r="I13" s="112">
        <v>13</v>
      </c>
      <c r="J13" s="113"/>
      <c r="K13" s="48">
        <v>5</v>
      </c>
      <c r="L13" s="48">
        <v>5</v>
      </c>
      <c r="M13" s="48">
        <v>6</v>
      </c>
      <c r="N13" s="48">
        <v>11</v>
      </c>
      <c r="O13" s="48">
        <v>1</v>
      </c>
      <c r="P13" s="49">
        <v>0.16666666666666666</v>
      </c>
      <c r="Q13" s="49">
        <v>0.2857142857142857</v>
      </c>
      <c r="R13" s="48">
        <v>1</v>
      </c>
      <c r="S13" s="48">
        <v>0</v>
      </c>
      <c r="T13" s="48">
        <v>5</v>
      </c>
      <c r="U13" s="48">
        <v>11</v>
      </c>
      <c r="V13" s="48">
        <v>2</v>
      </c>
      <c r="W13" s="49">
        <v>1.12</v>
      </c>
      <c r="X13" s="49">
        <v>0.35</v>
      </c>
      <c r="Y13" s="78" t="s">
        <v>601</v>
      </c>
      <c r="Z13" s="78" t="s">
        <v>605</v>
      </c>
      <c r="AA13" s="78" t="s">
        <v>648</v>
      </c>
      <c r="AB13" s="84" t="s">
        <v>2951</v>
      </c>
      <c r="AC13" s="84" t="s">
        <v>3071</v>
      </c>
      <c r="AD13" s="84" t="s">
        <v>3108</v>
      </c>
      <c r="AE13" s="84" t="s">
        <v>3121</v>
      </c>
      <c r="AF13" s="84" t="s">
        <v>3149</v>
      </c>
      <c r="AG13" s="116">
        <v>1</v>
      </c>
      <c r="AH13" s="120">
        <v>0.6211180124223602</v>
      </c>
      <c r="AI13" s="116">
        <v>2</v>
      </c>
      <c r="AJ13" s="120">
        <v>1.2422360248447204</v>
      </c>
      <c r="AK13" s="116">
        <v>0</v>
      </c>
      <c r="AL13" s="120">
        <v>0</v>
      </c>
      <c r="AM13" s="116">
        <v>158</v>
      </c>
      <c r="AN13" s="120">
        <v>98.13664596273291</v>
      </c>
      <c r="AO13" s="116">
        <v>161</v>
      </c>
    </row>
    <row r="14" spans="1:41" ht="15">
      <c r="A14" s="87" t="s">
        <v>2728</v>
      </c>
      <c r="B14" s="65" t="s">
        <v>2761</v>
      </c>
      <c r="C14" s="65" t="s">
        <v>56</v>
      </c>
      <c r="D14" s="109"/>
      <c r="E14" s="108"/>
      <c r="F14" s="110" t="s">
        <v>3931</v>
      </c>
      <c r="G14" s="111"/>
      <c r="H14" s="111"/>
      <c r="I14" s="112">
        <v>14</v>
      </c>
      <c r="J14" s="113"/>
      <c r="K14" s="48">
        <v>5</v>
      </c>
      <c r="L14" s="48">
        <v>4</v>
      </c>
      <c r="M14" s="48">
        <v>13</v>
      </c>
      <c r="N14" s="48">
        <v>17</v>
      </c>
      <c r="O14" s="48">
        <v>0</v>
      </c>
      <c r="P14" s="49">
        <v>0.2857142857142857</v>
      </c>
      <c r="Q14" s="49">
        <v>0.4444444444444444</v>
      </c>
      <c r="R14" s="48">
        <v>1</v>
      </c>
      <c r="S14" s="48">
        <v>0</v>
      </c>
      <c r="T14" s="48">
        <v>5</v>
      </c>
      <c r="U14" s="48">
        <v>17</v>
      </c>
      <c r="V14" s="48">
        <v>2</v>
      </c>
      <c r="W14" s="49">
        <v>1.04</v>
      </c>
      <c r="X14" s="49">
        <v>0.45</v>
      </c>
      <c r="Y14" s="78" t="s">
        <v>2799</v>
      </c>
      <c r="Z14" s="78" t="s">
        <v>2819</v>
      </c>
      <c r="AA14" s="78"/>
      <c r="AB14" s="84" t="s">
        <v>2952</v>
      </c>
      <c r="AC14" s="84" t="s">
        <v>3072</v>
      </c>
      <c r="AD14" s="84" t="s">
        <v>3109</v>
      </c>
      <c r="AE14" s="84" t="s">
        <v>3122</v>
      </c>
      <c r="AF14" s="84" t="s">
        <v>3150</v>
      </c>
      <c r="AG14" s="116">
        <v>1</v>
      </c>
      <c r="AH14" s="120">
        <v>0.4807692307692308</v>
      </c>
      <c r="AI14" s="116">
        <v>2</v>
      </c>
      <c r="AJ14" s="120">
        <v>0.9615384615384616</v>
      </c>
      <c r="AK14" s="116">
        <v>0</v>
      </c>
      <c r="AL14" s="120">
        <v>0</v>
      </c>
      <c r="AM14" s="116">
        <v>205</v>
      </c>
      <c r="AN14" s="120">
        <v>98.5576923076923</v>
      </c>
      <c r="AO14" s="116">
        <v>208</v>
      </c>
    </row>
    <row r="15" spans="1:41" ht="15">
      <c r="A15" s="87" t="s">
        <v>2729</v>
      </c>
      <c r="B15" s="65" t="s">
        <v>2750</v>
      </c>
      <c r="C15" s="65" t="s">
        <v>59</v>
      </c>
      <c r="D15" s="109"/>
      <c r="E15" s="108"/>
      <c r="F15" s="110" t="s">
        <v>3932</v>
      </c>
      <c r="G15" s="111"/>
      <c r="H15" s="111"/>
      <c r="I15" s="112">
        <v>15</v>
      </c>
      <c r="J15" s="113"/>
      <c r="K15" s="48">
        <v>4</v>
      </c>
      <c r="L15" s="48">
        <v>6</v>
      </c>
      <c r="M15" s="48">
        <v>0</v>
      </c>
      <c r="N15" s="48">
        <v>6</v>
      </c>
      <c r="O15" s="48">
        <v>0</v>
      </c>
      <c r="P15" s="49">
        <v>0.2</v>
      </c>
      <c r="Q15" s="49">
        <v>0.3333333333333333</v>
      </c>
      <c r="R15" s="48">
        <v>1</v>
      </c>
      <c r="S15" s="48">
        <v>0</v>
      </c>
      <c r="T15" s="48">
        <v>4</v>
      </c>
      <c r="U15" s="48">
        <v>6</v>
      </c>
      <c r="V15" s="48">
        <v>2</v>
      </c>
      <c r="W15" s="49">
        <v>0.875</v>
      </c>
      <c r="X15" s="49">
        <v>0.5</v>
      </c>
      <c r="Y15" s="78"/>
      <c r="Z15" s="78"/>
      <c r="AA15" s="78"/>
      <c r="AB15" s="84" t="s">
        <v>2953</v>
      </c>
      <c r="AC15" s="84" t="s">
        <v>3073</v>
      </c>
      <c r="AD15" s="84" t="s">
        <v>3110</v>
      </c>
      <c r="AE15" s="84" t="s">
        <v>3123</v>
      </c>
      <c r="AF15" s="84" t="s">
        <v>3151</v>
      </c>
      <c r="AG15" s="116">
        <v>0</v>
      </c>
      <c r="AH15" s="120">
        <v>0</v>
      </c>
      <c r="AI15" s="116">
        <v>0</v>
      </c>
      <c r="AJ15" s="120">
        <v>0</v>
      </c>
      <c r="AK15" s="116">
        <v>0</v>
      </c>
      <c r="AL15" s="120">
        <v>0</v>
      </c>
      <c r="AM15" s="116">
        <v>36</v>
      </c>
      <c r="AN15" s="120">
        <v>100</v>
      </c>
      <c r="AO15" s="116">
        <v>36</v>
      </c>
    </row>
    <row r="16" spans="1:41" ht="15">
      <c r="A16" s="87" t="s">
        <v>2730</v>
      </c>
      <c r="B16" s="65" t="s">
        <v>2751</v>
      </c>
      <c r="C16" s="65" t="s">
        <v>59</v>
      </c>
      <c r="D16" s="109"/>
      <c r="E16" s="108"/>
      <c r="F16" s="110" t="s">
        <v>3933</v>
      </c>
      <c r="G16" s="111"/>
      <c r="H16" s="111"/>
      <c r="I16" s="112">
        <v>16</v>
      </c>
      <c r="J16" s="113"/>
      <c r="K16" s="48">
        <v>4</v>
      </c>
      <c r="L16" s="48">
        <v>3</v>
      </c>
      <c r="M16" s="48">
        <v>0</v>
      </c>
      <c r="N16" s="48">
        <v>3</v>
      </c>
      <c r="O16" s="48">
        <v>0</v>
      </c>
      <c r="P16" s="49">
        <v>0</v>
      </c>
      <c r="Q16" s="49">
        <v>0</v>
      </c>
      <c r="R16" s="48">
        <v>1</v>
      </c>
      <c r="S16" s="48">
        <v>0</v>
      </c>
      <c r="T16" s="48">
        <v>4</v>
      </c>
      <c r="U16" s="48">
        <v>3</v>
      </c>
      <c r="V16" s="48">
        <v>2</v>
      </c>
      <c r="W16" s="49">
        <v>1.125</v>
      </c>
      <c r="X16" s="49">
        <v>0.25</v>
      </c>
      <c r="Y16" s="78"/>
      <c r="Z16" s="78"/>
      <c r="AA16" s="78" t="s">
        <v>628</v>
      </c>
      <c r="AB16" s="84" t="s">
        <v>2954</v>
      </c>
      <c r="AC16" s="84" t="s">
        <v>3074</v>
      </c>
      <c r="AD16" s="84"/>
      <c r="AE16" s="84" t="s">
        <v>3124</v>
      </c>
      <c r="AF16" s="84" t="s">
        <v>3152</v>
      </c>
      <c r="AG16" s="116">
        <v>0</v>
      </c>
      <c r="AH16" s="120">
        <v>0</v>
      </c>
      <c r="AI16" s="116">
        <v>0</v>
      </c>
      <c r="AJ16" s="120">
        <v>0</v>
      </c>
      <c r="AK16" s="116">
        <v>0</v>
      </c>
      <c r="AL16" s="120">
        <v>0</v>
      </c>
      <c r="AM16" s="116">
        <v>69</v>
      </c>
      <c r="AN16" s="120">
        <v>100</v>
      </c>
      <c r="AO16" s="116">
        <v>69</v>
      </c>
    </row>
    <row r="17" spans="1:41" ht="15">
      <c r="A17" s="87" t="s">
        <v>2731</v>
      </c>
      <c r="B17" s="65" t="s">
        <v>2752</v>
      </c>
      <c r="C17" s="65" t="s">
        <v>59</v>
      </c>
      <c r="D17" s="109"/>
      <c r="E17" s="108"/>
      <c r="F17" s="110" t="s">
        <v>3934</v>
      </c>
      <c r="G17" s="111"/>
      <c r="H17" s="111"/>
      <c r="I17" s="112">
        <v>17</v>
      </c>
      <c r="J17" s="113"/>
      <c r="K17" s="48">
        <v>3</v>
      </c>
      <c r="L17" s="48">
        <v>3</v>
      </c>
      <c r="M17" s="48">
        <v>0</v>
      </c>
      <c r="N17" s="48">
        <v>3</v>
      </c>
      <c r="O17" s="48">
        <v>1</v>
      </c>
      <c r="P17" s="49">
        <v>0</v>
      </c>
      <c r="Q17" s="49">
        <v>0</v>
      </c>
      <c r="R17" s="48">
        <v>1</v>
      </c>
      <c r="S17" s="48">
        <v>0</v>
      </c>
      <c r="T17" s="48">
        <v>3</v>
      </c>
      <c r="U17" s="48">
        <v>3</v>
      </c>
      <c r="V17" s="48">
        <v>2</v>
      </c>
      <c r="W17" s="49">
        <v>0.888889</v>
      </c>
      <c r="X17" s="49">
        <v>0.3333333333333333</v>
      </c>
      <c r="Y17" s="78"/>
      <c r="Z17" s="78"/>
      <c r="AA17" s="78"/>
      <c r="AB17" s="84" t="s">
        <v>2955</v>
      </c>
      <c r="AC17" s="84" t="s">
        <v>3075</v>
      </c>
      <c r="AD17" s="84"/>
      <c r="AE17" s="84" t="s">
        <v>324</v>
      </c>
      <c r="AF17" s="84" t="s">
        <v>3153</v>
      </c>
      <c r="AG17" s="116">
        <v>3</v>
      </c>
      <c r="AH17" s="120">
        <v>3.225806451612903</v>
      </c>
      <c r="AI17" s="116">
        <v>1</v>
      </c>
      <c r="AJ17" s="120">
        <v>1.075268817204301</v>
      </c>
      <c r="AK17" s="116">
        <v>0</v>
      </c>
      <c r="AL17" s="120">
        <v>0</v>
      </c>
      <c r="AM17" s="116">
        <v>89</v>
      </c>
      <c r="AN17" s="120">
        <v>95.6989247311828</v>
      </c>
      <c r="AO17" s="116">
        <v>93</v>
      </c>
    </row>
    <row r="18" spans="1:41" ht="15">
      <c r="A18" s="87" t="s">
        <v>2732</v>
      </c>
      <c r="B18" s="65" t="s">
        <v>2753</v>
      </c>
      <c r="C18" s="65" t="s">
        <v>59</v>
      </c>
      <c r="D18" s="109"/>
      <c r="E18" s="108"/>
      <c r="F18" s="110" t="s">
        <v>2732</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c r="AB18" s="84" t="s">
        <v>1166</v>
      </c>
      <c r="AC18" s="84" t="s">
        <v>1166</v>
      </c>
      <c r="AD18" s="84" t="s">
        <v>394</v>
      </c>
      <c r="AE18" s="84" t="s">
        <v>393</v>
      </c>
      <c r="AF18" s="84" t="s">
        <v>3154</v>
      </c>
      <c r="AG18" s="116">
        <v>4</v>
      </c>
      <c r="AH18" s="120">
        <v>7.6923076923076925</v>
      </c>
      <c r="AI18" s="116">
        <v>0</v>
      </c>
      <c r="AJ18" s="120">
        <v>0</v>
      </c>
      <c r="AK18" s="116">
        <v>0</v>
      </c>
      <c r="AL18" s="120">
        <v>0</v>
      </c>
      <c r="AM18" s="116">
        <v>48</v>
      </c>
      <c r="AN18" s="120">
        <v>92.3076923076923</v>
      </c>
      <c r="AO18" s="116">
        <v>52</v>
      </c>
    </row>
    <row r="19" spans="1:41" ht="15">
      <c r="A19" s="87" t="s">
        <v>2733</v>
      </c>
      <c r="B19" s="65" t="s">
        <v>2754</v>
      </c>
      <c r="C19" s="65" t="s">
        <v>59</v>
      </c>
      <c r="D19" s="109"/>
      <c r="E19" s="108"/>
      <c r="F19" s="110" t="s">
        <v>2733</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78"/>
      <c r="Z19" s="78"/>
      <c r="AA19" s="78"/>
      <c r="AB19" s="84" t="s">
        <v>1166</v>
      </c>
      <c r="AC19" s="84" t="s">
        <v>1166</v>
      </c>
      <c r="AD19" s="84" t="s">
        <v>381</v>
      </c>
      <c r="AE19" s="84" t="s">
        <v>380</v>
      </c>
      <c r="AF19" s="84" t="s">
        <v>3155</v>
      </c>
      <c r="AG19" s="116">
        <v>2</v>
      </c>
      <c r="AH19" s="120">
        <v>11.11111111111111</v>
      </c>
      <c r="AI19" s="116">
        <v>0</v>
      </c>
      <c r="AJ19" s="120">
        <v>0</v>
      </c>
      <c r="AK19" s="116">
        <v>0</v>
      </c>
      <c r="AL19" s="120">
        <v>0</v>
      </c>
      <c r="AM19" s="116">
        <v>16</v>
      </c>
      <c r="AN19" s="120">
        <v>88.88888888888889</v>
      </c>
      <c r="AO19" s="116">
        <v>18</v>
      </c>
    </row>
    <row r="20" spans="1:41" ht="15">
      <c r="A20" s="87" t="s">
        <v>2734</v>
      </c>
      <c r="B20" s="65" t="s">
        <v>2755</v>
      </c>
      <c r="C20" s="65" t="s">
        <v>59</v>
      </c>
      <c r="D20" s="109"/>
      <c r="E20" s="108"/>
      <c r="F20" s="110" t="s">
        <v>3935</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c r="AB20" s="84" t="s">
        <v>2956</v>
      </c>
      <c r="AC20" s="84" t="s">
        <v>1166</v>
      </c>
      <c r="AD20" s="84" t="s">
        <v>379</v>
      </c>
      <c r="AE20" s="84" t="s">
        <v>378</v>
      </c>
      <c r="AF20" s="84" t="s">
        <v>3156</v>
      </c>
      <c r="AG20" s="116">
        <v>0</v>
      </c>
      <c r="AH20" s="120">
        <v>0</v>
      </c>
      <c r="AI20" s="116">
        <v>0</v>
      </c>
      <c r="AJ20" s="120">
        <v>0</v>
      </c>
      <c r="AK20" s="116">
        <v>0</v>
      </c>
      <c r="AL20" s="120">
        <v>0</v>
      </c>
      <c r="AM20" s="116">
        <v>31</v>
      </c>
      <c r="AN20" s="120">
        <v>100</v>
      </c>
      <c r="AO20" s="116">
        <v>31</v>
      </c>
    </row>
    <row r="21" spans="1:41" ht="15">
      <c r="A21" s="87" t="s">
        <v>2735</v>
      </c>
      <c r="B21" s="65" t="s">
        <v>2756</v>
      </c>
      <c r="C21" s="65" t="s">
        <v>59</v>
      </c>
      <c r="D21" s="109"/>
      <c r="E21" s="108"/>
      <c r="F21" s="110" t="s">
        <v>3936</v>
      </c>
      <c r="G21" s="111"/>
      <c r="H21" s="111"/>
      <c r="I21" s="112">
        <v>21</v>
      </c>
      <c r="J21" s="113"/>
      <c r="K21" s="48">
        <v>3</v>
      </c>
      <c r="L21" s="48">
        <v>3</v>
      </c>
      <c r="M21" s="48">
        <v>0</v>
      </c>
      <c r="N21" s="48">
        <v>3</v>
      </c>
      <c r="O21" s="48">
        <v>0</v>
      </c>
      <c r="P21" s="49">
        <v>0</v>
      </c>
      <c r="Q21" s="49">
        <v>0</v>
      </c>
      <c r="R21" s="48">
        <v>1</v>
      </c>
      <c r="S21" s="48">
        <v>0</v>
      </c>
      <c r="T21" s="48">
        <v>3</v>
      </c>
      <c r="U21" s="48">
        <v>3</v>
      </c>
      <c r="V21" s="48">
        <v>1</v>
      </c>
      <c r="W21" s="49">
        <v>0.666667</v>
      </c>
      <c r="X21" s="49">
        <v>0.5</v>
      </c>
      <c r="Y21" s="78"/>
      <c r="Z21" s="78"/>
      <c r="AA21" s="78" t="s">
        <v>632</v>
      </c>
      <c r="AB21" s="84" t="s">
        <v>2957</v>
      </c>
      <c r="AC21" s="84" t="s">
        <v>3076</v>
      </c>
      <c r="AD21" s="84"/>
      <c r="AE21" s="84" t="s">
        <v>3125</v>
      </c>
      <c r="AF21" s="84" t="s">
        <v>3157</v>
      </c>
      <c r="AG21" s="116">
        <v>0</v>
      </c>
      <c r="AH21" s="120">
        <v>0</v>
      </c>
      <c r="AI21" s="116">
        <v>0</v>
      </c>
      <c r="AJ21" s="120">
        <v>0</v>
      </c>
      <c r="AK21" s="116">
        <v>0</v>
      </c>
      <c r="AL21" s="120">
        <v>0</v>
      </c>
      <c r="AM21" s="116">
        <v>41</v>
      </c>
      <c r="AN21" s="120">
        <v>100</v>
      </c>
      <c r="AO21" s="116">
        <v>41</v>
      </c>
    </row>
    <row r="22" spans="1:41" ht="15">
      <c r="A22" s="87" t="s">
        <v>2736</v>
      </c>
      <c r="B22" s="65" t="s">
        <v>2757</v>
      </c>
      <c r="C22" s="65" t="s">
        <v>59</v>
      </c>
      <c r="D22" s="109"/>
      <c r="E22" s="108"/>
      <c r="F22" s="110" t="s">
        <v>3937</v>
      </c>
      <c r="G22" s="111"/>
      <c r="H22" s="111"/>
      <c r="I22" s="112">
        <v>22</v>
      </c>
      <c r="J22" s="113"/>
      <c r="K22" s="48">
        <v>3</v>
      </c>
      <c r="L22" s="48">
        <v>2</v>
      </c>
      <c r="M22" s="48">
        <v>0</v>
      </c>
      <c r="N22" s="48">
        <v>2</v>
      </c>
      <c r="O22" s="48">
        <v>0</v>
      </c>
      <c r="P22" s="49">
        <v>0</v>
      </c>
      <c r="Q22" s="49">
        <v>0</v>
      </c>
      <c r="R22" s="48">
        <v>1</v>
      </c>
      <c r="S22" s="48">
        <v>0</v>
      </c>
      <c r="T22" s="48">
        <v>3</v>
      </c>
      <c r="U22" s="48">
        <v>2</v>
      </c>
      <c r="V22" s="48">
        <v>2</v>
      </c>
      <c r="W22" s="49">
        <v>0.888889</v>
      </c>
      <c r="X22" s="49">
        <v>0.3333333333333333</v>
      </c>
      <c r="Y22" s="78"/>
      <c r="Z22" s="78"/>
      <c r="AA22" s="78"/>
      <c r="AB22" s="84" t="s">
        <v>2958</v>
      </c>
      <c r="AC22" s="84" t="s">
        <v>1166</v>
      </c>
      <c r="AD22" s="84" t="s">
        <v>353</v>
      </c>
      <c r="AE22" s="84" t="s">
        <v>352</v>
      </c>
      <c r="AF22" s="84" t="s">
        <v>3158</v>
      </c>
      <c r="AG22" s="116">
        <v>0</v>
      </c>
      <c r="AH22" s="120">
        <v>0</v>
      </c>
      <c r="AI22" s="116">
        <v>0</v>
      </c>
      <c r="AJ22" s="120">
        <v>0</v>
      </c>
      <c r="AK22" s="116">
        <v>0</v>
      </c>
      <c r="AL22" s="120">
        <v>0</v>
      </c>
      <c r="AM22" s="116">
        <v>35</v>
      </c>
      <c r="AN22" s="120">
        <v>100</v>
      </c>
      <c r="AO22" s="116">
        <v>35</v>
      </c>
    </row>
    <row r="23" spans="1:41" ht="15">
      <c r="A23" s="87" t="s">
        <v>2737</v>
      </c>
      <c r="B23" s="65" t="s">
        <v>2758</v>
      </c>
      <c r="C23" s="65" t="s">
        <v>59</v>
      </c>
      <c r="D23" s="109"/>
      <c r="E23" s="108"/>
      <c r="F23" s="110" t="s">
        <v>2737</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c r="AB23" s="84" t="s">
        <v>1166</v>
      </c>
      <c r="AC23" s="84" t="s">
        <v>1166</v>
      </c>
      <c r="AD23" s="84" t="s">
        <v>338</v>
      </c>
      <c r="AE23" s="84" t="s">
        <v>337</v>
      </c>
      <c r="AF23" s="84" t="s">
        <v>3159</v>
      </c>
      <c r="AG23" s="116">
        <v>0</v>
      </c>
      <c r="AH23" s="120">
        <v>0</v>
      </c>
      <c r="AI23" s="116">
        <v>0</v>
      </c>
      <c r="AJ23" s="120">
        <v>0</v>
      </c>
      <c r="AK23" s="116">
        <v>0</v>
      </c>
      <c r="AL23" s="120">
        <v>0</v>
      </c>
      <c r="AM23" s="116">
        <v>3</v>
      </c>
      <c r="AN23" s="120">
        <v>100</v>
      </c>
      <c r="AO23" s="116">
        <v>3</v>
      </c>
    </row>
    <row r="24" spans="1:41" ht="15">
      <c r="A24" s="87" t="s">
        <v>2738</v>
      </c>
      <c r="B24" s="65" t="s">
        <v>2759</v>
      </c>
      <c r="C24" s="65" t="s">
        <v>59</v>
      </c>
      <c r="D24" s="109"/>
      <c r="E24" s="108"/>
      <c r="F24" s="110" t="s">
        <v>2738</v>
      </c>
      <c r="G24" s="111"/>
      <c r="H24" s="111"/>
      <c r="I24" s="112">
        <v>24</v>
      </c>
      <c r="J24" s="113"/>
      <c r="K24" s="48">
        <v>3</v>
      </c>
      <c r="L24" s="48">
        <v>2</v>
      </c>
      <c r="M24" s="48">
        <v>0</v>
      </c>
      <c r="N24" s="48">
        <v>2</v>
      </c>
      <c r="O24" s="48">
        <v>0</v>
      </c>
      <c r="P24" s="49">
        <v>0</v>
      </c>
      <c r="Q24" s="49">
        <v>0</v>
      </c>
      <c r="R24" s="48">
        <v>1</v>
      </c>
      <c r="S24" s="48">
        <v>0</v>
      </c>
      <c r="T24" s="48">
        <v>3</v>
      </c>
      <c r="U24" s="48">
        <v>2</v>
      </c>
      <c r="V24" s="48">
        <v>2</v>
      </c>
      <c r="W24" s="49">
        <v>0.888889</v>
      </c>
      <c r="X24" s="49">
        <v>0.3333333333333333</v>
      </c>
      <c r="Y24" s="78" t="s">
        <v>572</v>
      </c>
      <c r="Z24" s="78" t="s">
        <v>604</v>
      </c>
      <c r="AA24" s="78" t="s">
        <v>620</v>
      </c>
      <c r="AB24" s="84" t="s">
        <v>1166</v>
      </c>
      <c r="AC24" s="84" t="s">
        <v>1166</v>
      </c>
      <c r="AD24" s="84"/>
      <c r="AE24" s="84" t="s">
        <v>3126</v>
      </c>
      <c r="AF24" s="84" t="s">
        <v>3160</v>
      </c>
      <c r="AG24" s="116">
        <v>4</v>
      </c>
      <c r="AH24" s="120">
        <v>26.666666666666668</v>
      </c>
      <c r="AI24" s="116">
        <v>0</v>
      </c>
      <c r="AJ24" s="120">
        <v>0</v>
      </c>
      <c r="AK24" s="116">
        <v>0</v>
      </c>
      <c r="AL24" s="120">
        <v>0</v>
      </c>
      <c r="AM24" s="116">
        <v>11</v>
      </c>
      <c r="AN24" s="120">
        <v>73.33333333333333</v>
      </c>
      <c r="AO24" s="116">
        <v>15</v>
      </c>
    </row>
    <row r="25" spans="1:41" ht="15">
      <c r="A25" s="87" t="s">
        <v>2739</v>
      </c>
      <c r="B25" s="65" t="s">
        <v>2760</v>
      </c>
      <c r="C25" s="65" t="s">
        <v>59</v>
      </c>
      <c r="D25" s="109"/>
      <c r="E25" s="108"/>
      <c r="F25" s="110" t="s">
        <v>2739</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c r="AB25" s="84" t="s">
        <v>1166</v>
      </c>
      <c r="AC25" s="84" t="s">
        <v>1166</v>
      </c>
      <c r="AD25" s="84" t="s">
        <v>416</v>
      </c>
      <c r="AE25" s="84"/>
      <c r="AF25" s="84" t="s">
        <v>3161</v>
      </c>
      <c r="AG25" s="116">
        <v>1</v>
      </c>
      <c r="AH25" s="120">
        <v>2.6315789473684212</v>
      </c>
      <c r="AI25" s="116">
        <v>1</v>
      </c>
      <c r="AJ25" s="120">
        <v>2.6315789473684212</v>
      </c>
      <c r="AK25" s="116">
        <v>0</v>
      </c>
      <c r="AL25" s="120">
        <v>0</v>
      </c>
      <c r="AM25" s="116">
        <v>36</v>
      </c>
      <c r="AN25" s="120">
        <v>94.73684210526316</v>
      </c>
      <c r="AO25" s="116">
        <v>38</v>
      </c>
    </row>
    <row r="26" spans="1:41" ht="15">
      <c r="A26" s="87" t="s">
        <v>2740</v>
      </c>
      <c r="B26" s="65" t="s">
        <v>2761</v>
      </c>
      <c r="C26" s="65" t="s">
        <v>59</v>
      </c>
      <c r="D26" s="109"/>
      <c r="E26" s="108"/>
      <c r="F26" s="110" t="s">
        <v>2740</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1166</v>
      </c>
      <c r="AC26" s="84" t="s">
        <v>1166</v>
      </c>
      <c r="AD26" s="84" t="s">
        <v>412</v>
      </c>
      <c r="AE26" s="84"/>
      <c r="AF26" s="84" t="s">
        <v>3162</v>
      </c>
      <c r="AG26" s="116">
        <v>0</v>
      </c>
      <c r="AH26" s="120">
        <v>0</v>
      </c>
      <c r="AI26" s="116">
        <v>0</v>
      </c>
      <c r="AJ26" s="120">
        <v>0</v>
      </c>
      <c r="AK26" s="116">
        <v>0</v>
      </c>
      <c r="AL26" s="120">
        <v>0</v>
      </c>
      <c r="AM26" s="116">
        <v>8</v>
      </c>
      <c r="AN26" s="120">
        <v>100</v>
      </c>
      <c r="AO26" s="116">
        <v>8</v>
      </c>
    </row>
    <row r="27" spans="1:41" ht="15">
      <c r="A27" s="87" t="s">
        <v>2741</v>
      </c>
      <c r="B27" s="65" t="s">
        <v>2750</v>
      </c>
      <c r="C27" s="65" t="s">
        <v>61</v>
      </c>
      <c r="D27" s="109"/>
      <c r="E27" s="108"/>
      <c r="F27" s="110" t="s">
        <v>3938</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c r="AB27" s="84" t="s">
        <v>2959</v>
      </c>
      <c r="AC27" s="84" t="s">
        <v>1166</v>
      </c>
      <c r="AD27" s="84" t="s">
        <v>388</v>
      </c>
      <c r="AE27" s="84"/>
      <c r="AF27" s="84" t="s">
        <v>3163</v>
      </c>
      <c r="AG27" s="116">
        <v>0</v>
      </c>
      <c r="AH27" s="120">
        <v>0</v>
      </c>
      <c r="AI27" s="116">
        <v>1</v>
      </c>
      <c r="AJ27" s="120">
        <v>2.5641025641025643</v>
      </c>
      <c r="AK27" s="116">
        <v>0</v>
      </c>
      <c r="AL27" s="120">
        <v>0</v>
      </c>
      <c r="AM27" s="116">
        <v>38</v>
      </c>
      <c r="AN27" s="120">
        <v>97.43589743589743</v>
      </c>
      <c r="AO27" s="116">
        <v>39</v>
      </c>
    </row>
    <row r="28" spans="1:41" ht="15">
      <c r="A28" s="87" t="s">
        <v>2742</v>
      </c>
      <c r="B28" s="65" t="s">
        <v>2751</v>
      </c>
      <c r="C28" s="65" t="s">
        <v>61</v>
      </c>
      <c r="D28" s="109"/>
      <c r="E28" s="108"/>
      <c r="F28" s="110" t="s">
        <v>2742</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t="s">
        <v>589</v>
      </c>
      <c r="Z28" s="78" t="s">
        <v>615</v>
      </c>
      <c r="AA28" s="78"/>
      <c r="AB28" s="84" t="s">
        <v>1166</v>
      </c>
      <c r="AC28" s="84" t="s">
        <v>1166</v>
      </c>
      <c r="AD28" s="84" t="s">
        <v>382</v>
      </c>
      <c r="AE28" s="84"/>
      <c r="AF28" s="84" t="s">
        <v>3164</v>
      </c>
      <c r="AG28" s="116">
        <v>0</v>
      </c>
      <c r="AH28" s="120">
        <v>0</v>
      </c>
      <c r="AI28" s="116">
        <v>0</v>
      </c>
      <c r="AJ28" s="120">
        <v>0</v>
      </c>
      <c r="AK28" s="116">
        <v>0</v>
      </c>
      <c r="AL28" s="120">
        <v>0</v>
      </c>
      <c r="AM28" s="116">
        <v>18</v>
      </c>
      <c r="AN28" s="120">
        <v>100</v>
      </c>
      <c r="AO28" s="116">
        <v>18</v>
      </c>
    </row>
    <row r="29" spans="1:41" ht="15">
      <c r="A29" s="87" t="s">
        <v>2743</v>
      </c>
      <c r="B29" s="65" t="s">
        <v>2752</v>
      </c>
      <c r="C29" s="65" t="s">
        <v>61</v>
      </c>
      <c r="D29" s="109"/>
      <c r="E29" s="108"/>
      <c r="F29" s="110" t="s">
        <v>3939</v>
      </c>
      <c r="G29" s="111"/>
      <c r="H29" s="111"/>
      <c r="I29" s="112">
        <v>29</v>
      </c>
      <c r="J29" s="113"/>
      <c r="K29" s="48">
        <v>2</v>
      </c>
      <c r="L29" s="48">
        <v>2</v>
      </c>
      <c r="M29" s="48">
        <v>0</v>
      </c>
      <c r="N29" s="48">
        <v>2</v>
      </c>
      <c r="O29" s="48">
        <v>1</v>
      </c>
      <c r="P29" s="49">
        <v>0</v>
      </c>
      <c r="Q29" s="49">
        <v>0</v>
      </c>
      <c r="R29" s="48">
        <v>1</v>
      </c>
      <c r="S29" s="48">
        <v>0</v>
      </c>
      <c r="T29" s="48">
        <v>2</v>
      </c>
      <c r="U29" s="48">
        <v>2</v>
      </c>
      <c r="V29" s="48">
        <v>1</v>
      </c>
      <c r="W29" s="49">
        <v>0.5</v>
      </c>
      <c r="X29" s="49">
        <v>0.5</v>
      </c>
      <c r="Y29" s="78"/>
      <c r="Z29" s="78"/>
      <c r="AA29" s="78"/>
      <c r="AB29" s="84" t="s">
        <v>2960</v>
      </c>
      <c r="AC29" s="84" t="s">
        <v>1166</v>
      </c>
      <c r="AD29" s="84" t="s">
        <v>250</v>
      </c>
      <c r="AE29" s="84"/>
      <c r="AF29" s="84" t="s">
        <v>3165</v>
      </c>
      <c r="AG29" s="116">
        <v>0</v>
      </c>
      <c r="AH29" s="120">
        <v>0</v>
      </c>
      <c r="AI29" s="116">
        <v>2</v>
      </c>
      <c r="AJ29" s="120">
        <v>5.882352941176471</v>
      </c>
      <c r="AK29" s="116">
        <v>0</v>
      </c>
      <c r="AL29" s="120">
        <v>0</v>
      </c>
      <c r="AM29" s="116">
        <v>32</v>
      </c>
      <c r="AN29" s="120">
        <v>94.11764705882354</v>
      </c>
      <c r="AO29" s="116">
        <v>34</v>
      </c>
    </row>
    <row r="30" spans="1:41" ht="15">
      <c r="A30" s="87" t="s">
        <v>2744</v>
      </c>
      <c r="B30" s="65" t="s">
        <v>2753</v>
      </c>
      <c r="C30" s="65" t="s">
        <v>61</v>
      </c>
      <c r="D30" s="109"/>
      <c r="E30" s="108"/>
      <c r="F30" s="110" t="s">
        <v>3940</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2961</v>
      </c>
      <c r="AC30" s="84" t="s">
        <v>1166</v>
      </c>
      <c r="AD30" s="84" t="s">
        <v>356</v>
      </c>
      <c r="AE30" s="84"/>
      <c r="AF30" s="84" t="s">
        <v>3166</v>
      </c>
      <c r="AG30" s="116">
        <v>1</v>
      </c>
      <c r="AH30" s="120">
        <v>3.7037037037037037</v>
      </c>
      <c r="AI30" s="116">
        <v>1</v>
      </c>
      <c r="AJ30" s="120">
        <v>3.7037037037037037</v>
      </c>
      <c r="AK30" s="116">
        <v>0</v>
      </c>
      <c r="AL30" s="120">
        <v>0</v>
      </c>
      <c r="AM30" s="116">
        <v>25</v>
      </c>
      <c r="AN30" s="120">
        <v>92.5925925925926</v>
      </c>
      <c r="AO30" s="116">
        <v>27</v>
      </c>
    </row>
    <row r="31" spans="1:41" ht="15">
      <c r="A31" s="87" t="s">
        <v>2745</v>
      </c>
      <c r="B31" s="65" t="s">
        <v>2754</v>
      </c>
      <c r="C31" s="65" t="s">
        <v>61</v>
      </c>
      <c r="D31" s="109"/>
      <c r="E31" s="108"/>
      <c r="F31" s="110" t="s">
        <v>3941</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579</v>
      </c>
      <c r="Z31" s="78" t="s">
        <v>609</v>
      </c>
      <c r="AA31" s="78"/>
      <c r="AB31" s="84" t="s">
        <v>2962</v>
      </c>
      <c r="AC31" s="84" t="s">
        <v>1166</v>
      </c>
      <c r="AD31" s="84"/>
      <c r="AE31" s="84" t="s">
        <v>355</v>
      </c>
      <c r="AF31" s="84" t="s">
        <v>3167</v>
      </c>
      <c r="AG31" s="116">
        <v>0</v>
      </c>
      <c r="AH31" s="120">
        <v>0</v>
      </c>
      <c r="AI31" s="116">
        <v>0</v>
      </c>
      <c r="AJ31" s="120">
        <v>0</v>
      </c>
      <c r="AK31" s="116">
        <v>0</v>
      </c>
      <c r="AL31" s="120">
        <v>0</v>
      </c>
      <c r="AM31" s="116">
        <v>33</v>
      </c>
      <c r="AN31" s="120">
        <v>100</v>
      </c>
      <c r="AO31" s="116">
        <v>33</v>
      </c>
    </row>
    <row r="32" spans="1:41" ht="15">
      <c r="A32" s="87" t="s">
        <v>2746</v>
      </c>
      <c r="B32" s="65" t="s">
        <v>2755</v>
      </c>
      <c r="C32" s="65" t="s">
        <v>61</v>
      </c>
      <c r="D32" s="109"/>
      <c r="E32" s="108"/>
      <c r="F32" s="110" t="s">
        <v>3942</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t="s">
        <v>577</v>
      </c>
      <c r="Z32" s="78" t="s">
        <v>608</v>
      </c>
      <c r="AA32" s="78"/>
      <c r="AB32" s="84" t="s">
        <v>2963</v>
      </c>
      <c r="AC32" s="84" t="s">
        <v>1166</v>
      </c>
      <c r="AD32" s="84" t="s">
        <v>354</v>
      </c>
      <c r="AE32" s="84"/>
      <c r="AF32" s="84" t="s">
        <v>3168</v>
      </c>
      <c r="AG32" s="116">
        <v>0</v>
      </c>
      <c r="AH32" s="120">
        <v>0</v>
      </c>
      <c r="AI32" s="116">
        <v>0</v>
      </c>
      <c r="AJ32" s="120">
        <v>0</v>
      </c>
      <c r="AK32" s="116">
        <v>0</v>
      </c>
      <c r="AL32" s="120">
        <v>0</v>
      </c>
      <c r="AM32" s="116">
        <v>17</v>
      </c>
      <c r="AN32" s="120">
        <v>100</v>
      </c>
      <c r="AO32" s="116">
        <v>17</v>
      </c>
    </row>
    <row r="33" spans="1:41" ht="15">
      <c r="A33" s="87" t="s">
        <v>2747</v>
      </c>
      <c r="B33" s="65" t="s">
        <v>2756</v>
      </c>
      <c r="C33" s="65" t="s">
        <v>61</v>
      </c>
      <c r="D33" s="109"/>
      <c r="E33" s="108"/>
      <c r="F33" s="110" t="s">
        <v>3943</v>
      </c>
      <c r="G33" s="111"/>
      <c r="H33" s="111"/>
      <c r="I33" s="112">
        <v>33</v>
      </c>
      <c r="J33" s="113"/>
      <c r="K33" s="48">
        <v>2</v>
      </c>
      <c r="L33" s="48">
        <v>2</v>
      </c>
      <c r="M33" s="48">
        <v>0</v>
      </c>
      <c r="N33" s="48">
        <v>2</v>
      </c>
      <c r="O33" s="48">
        <v>1</v>
      </c>
      <c r="P33" s="49">
        <v>0</v>
      </c>
      <c r="Q33" s="49">
        <v>0</v>
      </c>
      <c r="R33" s="48">
        <v>1</v>
      </c>
      <c r="S33" s="48">
        <v>0</v>
      </c>
      <c r="T33" s="48">
        <v>2</v>
      </c>
      <c r="U33" s="48">
        <v>2</v>
      </c>
      <c r="V33" s="48">
        <v>1</v>
      </c>
      <c r="W33" s="49">
        <v>0.5</v>
      </c>
      <c r="X33" s="49">
        <v>0.5</v>
      </c>
      <c r="Y33" s="78" t="s">
        <v>574</v>
      </c>
      <c r="Z33" s="78" t="s">
        <v>604</v>
      </c>
      <c r="AA33" s="78"/>
      <c r="AB33" s="84" t="s">
        <v>332</v>
      </c>
      <c r="AC33" s="84" t="s">
        <v>1166</v>
      </c>
      <c r="AD33" s="84" t="s">
        <v>347</v>
      </c>
      <c r="AE33" s="84"/>
      <c r="AF33" s="84" t="s">
        <v>3169</v>
      </c>
      <c r="AG33" s="116">
        <v>0</v>
      </c>
      <c r="AH33" s="120">
        <v>0</v>
      </c>
      <c r="AI33" s="116">
        <v>1</v>
      </c>
      <c r="AJ33" s="120">
        <v>2.9411764705882355</v>
      </c>
      <c r="AK33" s="116">
        <v>0</v>
      </c>
      <c r="AL33" s="120">
        <v>0</v>
      </c>
      <c r="AM33" s="116">
        <v>33</v>
      </c>
      <c r="AN33" s="120">
        <v>97.05882352941177</v>
      </c>
      <c r="AO33" s="116">
        <v>34</v>
      </c>
    </row>
    <row r="34" spans="1:41" ht="15">
      <c r="A34" s="87" t="s">
        <v>2748</v>
      </c>
      <c r="B34" s="65" t="s">
        <v>2757</v>
      </c>
      <c r="C34" s="65" t="s">
        <v>61</v>
      </c>
      <c r="D34" s="109"/>
      <c r="E34" s="108"/>
      <c r="F34" s="110" t="s">
        <v>2748</v>
      </c>
      <c r="G34" s="111"/>
      <c r="H34" s="111"/>
      <c r="I34" s="112">
        <v>34</v>
      </c>
      <c r="J34" s="113"/>
      <c r="K34" s="48">
        <v>2</v>
      </c>
      <c r="L34" s="48">
        <v>1</v>
      </c>
      <c r="M34" s="48">
        <v>0</v>
      </c>
      <c r="N34" s="48">
        <v>1</v>
      </c>
      <c r="O34" s="48">
        <v>0</v>
      </c>
      <c r="P34" s="49">
        <v>0</v>
      </c>
      <c r="Q34" s="49">
        <v>0</v>
      </c>
      <c r="R34" s="48">
        <v>1</v>
      </c>
      <c r="S34" s="48">
        <v>0</v>
      </c>
      <c r="T34" s="48">
        <v>2</v>
      </c>
      <c r="U34" s="48">
        <v>1</v>
      </c>
      <c r="V34" s="48">
        <v>1</v>
      </c>
      <c r="W34" s="49">
        <v>0.5</v>
      </c>
      <c r="X34" s="49">
        <v>0.5</v>
      </c>
      <c r="Y34" s="78"/>
      <c r="Z34" s="78"/>
      <c r="AA34" s="78"/>
      <c r="AB34" s="84" t="s">
        <v>1166</v>
      </c>
      <c r="AC34" s="84" t="s">
        <v>1166</v>
      </c>
      <c r="AD34" s="84" t="s">
        <v>346</v>
      </c>
      <c r="AE34" s="84"/>
      <c r="AF34" s="84" t="s">
        <v>3170</v>
      </c>
      <c r="AG34" s="116">
        <v>5</v>
      </c>
      <c r="AH34" s="120">
        <v>9.433962264150944</v>
      </c>
      <c r="AI34" s="116">
        <v>0</v>
      </c>
      <c r="AJ34" s="120">
        <v>0</v>
      </c>
      <c r="AK34" s="116">
        <v>0</v>
      </c>
      <c r="AL34" s="120">
        <v>0</v>
      </c>
      <c r="AM34" s="116">
        <v>48</v>
      </c>
      <c r="AN34" s="120">
        <v>90.56603773584905</v>
      </c>
      <c r="AO34" s="116">
        <v>53</v>
      </c>
    </row>
    <row r="35" spans="1:41" ht="15">
      <c r="A35" s="87" t="s">
        <v>2749</v>
      </c>
      <c r="B35" s="65" t="s">
        <v>2758</v>
      </c>
      <c r="C35" s="65" t="s">
        <v>61</v>
      </c>
      <c r="D35" s="109"/>
      <c r="E35" s="108"/>
      <c r="F35" s="110" t="s">
        <v>3944</v>
      </c>
      <c r="G35" s="111"/>
      <c r="H35" s="111"/>
      <c r="I35" s="112">
        <v>35</v>
      </c>
      <c r="J35" s="113"/>
      <c r="K35" s="48">
        <v>2</v>
      </c>
      <c r="L35" s="48">
        <v>1</v>
      </c>
      <c r="M35" s="48">
        <v>0</v>
      </c>
      <c r="N35" s="48">
        <v>1</v>
      </c>
      <c r="O35" s="48">
        <v>0</v>
      </c>
      <c r="P35" s="49">
        <v>0</v>
      </c>
      <c r="Q35" s="49">
        <v>0</v>
      </c>
      <c r="R35" s="48">
        <v>1</v>
      </c>
      <c r="S35" s="48">
        <v>0</v>
      </c>
      <c r="T35" s="48">
        <v>2</v>
      </c>
      <c r="U35" s="48">
        <v>1</v>
      </c>
      <c r="V35" s="48">
        <v>1</v>
      </c>
      <c r="W35" s="49">
        <v>0.5</v>
      </c>
      <c r="X35" s="49">
        <v>0.5</v>
      </c>
      <c r="Y35" s="78"/>
      <c r="Z35" s="78"/>
      <c r="AA35" s="78"/>
      <c r="AB35" s="84" t="s">
        <v>2964</v>
      </c>
      <c r="AC35" s="84" t="s">
        <v>1166</v>
      </c>
      <c r="AD35" s="84" t="s">
        <v>339</v>
      </c>
      <c r="AE35" s="84"/>
      <c r="AF35" s="84" t="s">
        <v>3171</v>
      </c>
      <c r="AG35" s="116">
        <v>0</v>
      </c>
      <c r="AH35" s="120">
        <v>0</v>
      </c>
      <c r="AI35" s="116">
        <v>0</v>
      </c>
      <c r="AJ35" s="120">
        <v>0</v>
      </c>
      <c r="AK35" s="116">
        <v>0</v>
      </c>
      <c r="AL35" s="120">
        <v>0</v>
      </c>
      <c r="AM35" s="116">
        <v>42</v>
      </c>
      <c r="AN35" s="120">
        <v>100</v>
      </c>
      <c r="AO35" s="116">
        <v>42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2717</v>
      </c>
      <c r="B2" s="84" t="s">
        <v>314</v>
      </c>
      <c r="C2" s="78">
        <f>VLOOKUP(GroupVertices[[#This Row],[Vertex]],Vertices[],MATCH("ID",Vertices[[#Headers],[Vertex]:[Vertex Content Word Count]],0),FALSE)</f>
        <v>31</v>
      </c>
    </row>
    <row r="3" spans="1:3" ht="15">
      <c r="A3" s="78" t="s">
        <v>2717</v>
      </c>
      <c r="B3" s="84" t="s">
        <v>410</v>
      </c>
      <c r="C3" s="78">
        <f>VLOOKUP(GroupVertices[[#This Row],[Vertex]],Vertices[],MATCH("ID",Vertices[[#Headers],[Vertex]:[Vertex Content Word Count]],0),FALSE)</f>
        <v>191</v>
      </c>
    </row>
    <row r="4" spans="1:3" ht="15">
      <c r="A4" s="78" t="s">
        <v>2717</v>
      </c>
      <c r="B4" s="84" t="s">
        <v>406</v>
      </c>
      <c r="C4" s="78">
        <f>VLOOKUP(GroupVertices[[#This Row],[Vertex]],Vertices[],MATCH("ID",Vertices[[#Headers],[Vertex]:[Vertex Content Word Count]],0),FALSE)</f>
        <v>187</v>
      </c>
    </row>
    <row r="5" spans="1:3" ht="15">
      <c r="A5" s="78" t="s">
        <v>2717</v>
      </c>
      <c r="B5" s="84" t="s">
        <v>405</v>
      </c>
      <c r="C5" s="78">
        <f>VLOOKUP(GroupVertices[[#This Row],[Vertex]],Vertices[],MATCH("ID",Vertices[[#Headers],[Vertex]:[Vertex Content Word Count]],0),FALSE)</f>
        <v>186</v>
      </c>
    </row>
    <row r="6" spans="1:3" ht="15">
      <c r="A6" s="78" t="s">
        <v>2717</v>
      </c>
      <c r="B6" s="84" t="s">
        <v>404</v>
      </c>
      <c r="C6" s="78">
        <f>VLOOKUP(GroupVertices[[#This Row],[Vertex]],Vertices[],MATCH("ID",Vertices[[#Headers],[Vertex]:[Vertex Content Word Count]],0),FALSE)</f>
        <v>185</v>
      </c>
    </row>
    <row r="7" spans="1:3" ht="15">
      <c r="A7" s="78" t="s">
        <v>2717</v>
      </c>
      <c r="B7" s="84" t="s">
        <v>403</v>
      </c>
      <c r="C7" s="78">
        <f>VLOOKUP(GroupVertices[[#This Row],[Vertex]],Vertices[],MATCH("ID",Vertices[[#Headers],[Vertex]:[Vertex Content Word Count]],0),FALSE)</f>
        <v>184</v>
      </c>
    </row>
    <row r="8" spans="1:3" ht="15">
      <c r="A8" s="78" t="s">
        <v>2717</v>
      </c>
      <c r="B8" s="84" t="s">
        <v>402</v>
      </c>
      <c r="C8" s="78">
        <f>VLOOKUP(GroupVertices[[#This Row],[Vertex]],Vertices[],MATCH("ID",Vertices[[#Headers],[Vertex]:[Vertex Content Word Count]],0),FALSE)</f>
        <v>183</v>
      </c>
    </row>
    <row r="9" spans="1:3" ht="15">
      <c r="A9" s="78" t="s">
        <v>2717</v>
      </c>
      <c r="B9" s="84" t="s">
        <v>401</v>
      </c>
      <c r="C9" s="78">
        <f>VLOOKUP(GroupVertices[[#This Row],[Vertex]],Vertices[],MATCH("ID",Vertices[[#Headers],[Vertex]:[Vertex Content Word Count]],0),FALSE)</f>
        <v>182</v>
      </c>
    </row>
    <row r="10" spans="1:3" ht="15">
      <c r="A10" s="78" t="s">
        <v>2717</v>
      </c>
      <c r="B10" s="84" t="s">
        <v>400</v>
      </c>
      <c r="C10" s="78">
        <f>VLOOKUP(GroupVertices[[#This Row],[Vertex]],Vertices[],MATCH("ID",Vertices[[#Headers],[Vertex]:[Vertex Content Word Count]],0),FALSE)</f>
        <v>181</v>
      </c>
    </row>
    <row r="11" spans="1:3" ht="15">
      <c r="A11" s="78" t="s">
        <v>2717</v>
      </c>
      <c r="B11" s="84" t="s">
        <v>290</v>
      </c>
      <c r="C11" s="78">
        <f>VLOOKUP(GroupVertices[[#This Row],[Vertex]],Vertices[],MATCH("ID",Vertices[[#Headers],[Vertex]:[Vertex Content Word Count]],0),FALSE)</f>
        <v>27</v>
      </c>
    </row>
    <row r="12" spans="1:3" ht="15">
      <c r="A12" s="78" t="s">
        <v>2717</v>
      </c>
      <c r="B12" s="84" t="s">
        <v>334</v>
      </c>
      <c r="C12" s="78">
        <f>VLOOKUP(GroupVertices[[#This Row],[Vertex]],Vertices[],MATCH("ID",Vertices[[#Headers],[Vertex]:[Vertex Content Word Count]],0),FALSE)</f>
        <v>8</v>
      </c>
    </row>
    <row r="13" spans="1:3" ht="15">
      <c r="A13" s="78" t="s">
        <v>2717</v>
      </c>
      <c r="B13" s="84" t="s">
        <v>344</v>
      </c>
      <c r="C13" s="78">
        <f>VLOOKUP(GroupVertices[[#This Row],[Vertex]],Vertices[],MATCH("ID",Vertices[[#Headers],[Vertex]:[Vertex Content Word Count]],0),FALSE)</f>
        <v>28</v>
      </c>
    </row>
    <row r="14" spans="1:3" ht="15">
      <c r="A14" s="78" t="s">
        <v>2717</v>
      </c>
      <c r="B14" s="84" t="s">
        <v>341</v>
      </c>
      <c r="C14" s="78">
        <f>VLOOKUP(GroupVertices[[#This Row],[Vertex]],Vertices[],MATCH("ID",Vertices[[#Headers],[Vertex]:[Vertex Content Word Count]],0),FALSE)</f>
        <v>23</v>
      </c>
    </row>
    <row r="15" spans="1:3" ht="15">
      <c r="A15" s="78" t="s">
        <v>2717</v>
      </c>
      <c r="B15" s="84" t="s">
        <v>266</v>
      </c>
      <c r="C15" s="78">
        <f>VLOOKUP(GroupVertices[[#This Row],[Vertex]],Vertices[],MATCH("ID",Vertices[[#Headers],[Vertex]:[Vertex Content Word Count]],0),FALSE)</f>
        <v>102</v>
      </c>
    </row>
    <row r="16" spans="1:3" ht="15">
      <c r="A16" s="78" t="s">
        <v>2717</v>
      </c>
      <c r="B16" s="84" t="s">
        <v>289</v>
      </c>
      <c r="C16" s="78">
        <f>VLOOKUP(GroupVertices[[#This Row],[Vertex]],Vertices[],MATCH("ID",Vertices[[#Headers],[Vertex]:[Vertex Content Word Count]],0),FALSE)</f>
        <v>104</v>
      </c>
    </row>
    <row r="17" spans="1:3" ht="15">
      <c r="A17" s="78" t="s">
        <v>2717</v>
      </c>
      <c r="B17" s="84" t="s">
        <v>367</v>
      </c>
      <c r="C17" s="78">
        <f>VLOOKUP(GroupVertices[[#This Row],[Vertex]],Vertices[],MATCH("ID",Vertices[[#Headers],[Vertex]:[Vertex Content Word Count]],0),FALSE)</f>
        <v>103</v>
      </c>
    </row>
    <row r="18" spans="1:3" ht="15">
      <c r="A18" s="78" t="s">
        <v>2717</v>
      </c>
      <c r="B18" s="84" t="s">
        <v>318</v>
      </c>
      <c r="C18" s="78">
        <f>VLOOKUP(GroupVertices[[#This Row],[Vertex]],Vertices[],MATCH("ID",Vertices[[#Headers],[Vertex]:[Vertex Content Word Count]],0),FALSE)</f>
        <v>24</v>
      </c>
    </row>
    <row r="19" spans="1:3" ht="15">
      <c r="A19" s="78" t="s">
        <v>2717</v>
      </c>
      <c r="B19" s="84" t="s">
        <v>317</v>
      </c>
      <c r="C19" s="78">
        <f>VLOOKUP(GroupVertices[[#This Row],[Vertex]],Vertices[],MATCH("ID",Vertices[[#Headers],[Vertex]:[Vertex Content Word Count]],0),FALSE)</f>
        <v>30</v>
      </c>
    </row>
    <row r="20" spans="1:3" ht="15">
      <c r="A20" s="78" t="s">
        <v>2717</v>
      </c>
      <c r="B20" s="84" t="s">
        <v>345</v>
      </c>
      <c r="C20" s="78">
        <f>VLOOKUP(GroupVertices[[#This Row],[Vertex]],Vertices[],MATCH("ID",Vertices[[#Headers],[Vertex]:[Vertex Content Word Count]],0),FALSE)</f>
        <v>29</v>
      </c>
    </row>
    <row r="21" spans="1:3" ht="15">
      <c r="A21" s="78" t="s">
        <v>2717</v>
      </c>
      <c r="B21" s="84" t="s">
        <v>343</v>
      </c>
      <c r="C21" s="78">
        <f>VLOOKUP(GroupVertices[[#This Row],[Vertex]],Vertices[],MATCH("ID",Vertices[[#Headers],[Vertex]:[Vertex Content Word Count]],0),FALSE)</f>
        <v>26</v>
      </c>
    </row>
    <row r="22" spans="1:3" ht="15">
      <c r="A22" s="78" t="s">
        <v>2717</v>
      </c>
      <c r="B22" s="84" t="s">
        <v>342</v>
      </c>
      <c r="C22" s="78">
        <f>VLOOKUP(GroupVertices[[#This Row],[Vertex]],Vertices[],MATCH("ID",Vertices[[#Headers],[Vertex]:[Vertex Content Word Count]],0),FALSE)</f>
        <v>25</v>
      </c>
    </row>
    <row r="23" spans="1:3" ht="15">
      <c r="A23" s="78" t="s">
        <v>2717</v>
      </c>
      <c r="B23" s="84" t="s">
        <v>340</v>
      </c>
      <c r="C23" s="78">
        <f>VLOOKUP(GroupVertices[[#This Row],[Vertex]],Vertices[],MATCH("ID",Vertices[[#Headers],[Vertex]:[Vertex Content Word Count]],0),FALSE)</f>
        <v>22</v>
      </c>
    </row>
    <row r="24" spans="1:3" ht="15">
      <c r="A24" s="78" t="s">
        <v>2717</v>
      </c>
      <c r="B24" s="84" t="s">
        <v>221</v>
      </c>
      <c r="C24" s="78">
        <f>VLOOKUP(GroupVertices[[#This Row],[Vertex]],Vertices[],MATCH("ID",Vertices[[#Headers],[Vertex]:[Vertex Content Word Count]],0),FALSE)</f>
        <v>21</v>
      </c>
    </row>
    <row r="25" spans="1:3" ht="15">
      <c r="A25" s="78" t="s">
        <v>2717</v>
      </c>
      <c r="B25" s="84" t="s">
        <v>214</v>
      </c>
      <c r="C25" s="78">
        <f>VLOOKUP(GroupVertices[[#This Row],[Vertex]],Vertices[],MATCH("ID",Vertices[[#Headers],[Vertex]:[Vertex Content Word Count]],0),FALSE)</f>
        <v>7</v>
      </c>
    </row>
    <row r="26" spans="1:3" ht="15">
      <c r="A26" s="78" t="s">
        <v>2717</v>
      </c>
      <c r="B26" s="84" t="s">
        <v>213</v>
      </c>
      <c r="C26" s="78">
        <f>VLOOKUP(GroupVertices[[#This Row],[Vertex]],Vertices[],MATCH("ID",Vertices[[#Headers],[Vertex]:[Vertex Content Word Count]],0),FALSE)</f>
        <v>5</v>
      </c>
    </row>
    <row r="27" spans="1:3" ht="15">
      <c r="A27" s="78" t="s">
        <v>2717</v>
      </c>
      <c r="B27" s="84" t="s">
        <v>333</v>
      </c>
      <c r="C27" s="78">
        <f>VLOOKUP(GroupVertices[[#This Row],[Vertex]],Vertices[],MATCH("ID",Vertices[[#Headers],[Vertex]:[Vertex Content Word Count]],0),FALSE)</f>
        <v>6</v>
      </c>
    </row>
    <row r="28" spans="1:3" ht="15">
      <c r="A28" s="78" t="s">
        <v>2718</v>
      </c>
      <c r="B28" s="84" t="s">
        <v>329</v>
      </c>
      <c r="C28" s="78">
        <f>VLOOKUP(GroupVertices[[#This Row],[Vertex]],Vertices[],MATCH("ID",Vertices[[#Headers],[Vertex]:[Vertex Content Word Count]],0),FALSE)</f>
        <v>205</v>
      </c>
    </row>
    <row r="29" spans="1:3" ht="15">
      <c r="A29" s="78" t="s">
        <v>2718</v>
      </c>
      <c r="B29" s="84" t="s">
        <v>322</v>
      </c>
      <c r="C29" s="78">
        <f>VLOOKUP(GroupVertices[[#This Row],[Vertex]],Vertices[],MATCH("ID",Vertices[[#Headers],[Vertex]:[Vertex Content Word Count]],0),FALSE)</f>
        <v>146</v>
      </c>
    </row>
    <row r="30" spans="1:3" ht="15">
      <c r="A30" s="78" t="s">
        <v>2718</v>
      </c>
      <c r="B30" s="84" t="s">
        <v>383</v>
      </c>
      <c r="C30" s="78">
        <f>VLOOKUP(GroupVertices[[#This Row],[Vertex]],Vertices[],MATCH("ID",Vertices[[#Headers],[Vertex]:[Vertex Content Word Count]],0),FALSE)</f>
        <v>145</v>
      </c>
    </row>
    <row r="31" spans="1:3" ht="15">
      <c r="A31" s="78" t="s">
        <v>2718</v>
      </c>
      <c r="B31" s="84" t="s">
        <v>413</v>
      </c>
      <c r="C31" s="78">
        <f>VLOOKUP(GroupVertices[[#This Row],[Vertex]],Vertices[],MATCH("ID",Vertices[[#Headers],[Vertex]:[Vertex Content Word Count]],0),FALSE)</f>
        <v>198</v>
      </c>
    </row>
    <row r="32" spans="1:3" ht="15">
      <c r="A32" s="78" t="s">
        <v>2718</v>
      </c>
      <c r="B32" s="84" t="s">
        <v>312</v>
      </c>
      <c r="C32" s="78">
        <f>VLOOKUP(GroupVertices[[#This Row],[Vertex]],Vertices[],MATCH("ID",Vertices[[#Headers],[Vertex]:[Vertex Content Word Count]],0),FALSE)</f>
        <v>174</v>
      </c>
    </row>
    <row r="33" spans="1:3" ht="15">
      <c r="A33" s="78" t="s">
        <v>2718</v>
      </c>
      <c r="B33" s="84" t="s">
        <v>392</v>
      </c>
      <c r="C33" s="78">
        <f>VLOOKUP(GroupVertices[[#This Row],[Vertex]],Vertices[],MATCH("ID",Vertices[[#Headers],[Vertex]:[Vertex Content Word Count]],0),FALSE)</f>
        <v>170</v>
      </c>
    </row>
    <row r="34" spans="1:3" ht="15">
      <c r="A34" s="78" t="s">
        <v>2718</v>
      </c>
      <c r="B34" s="84" t="s">
        <v>310</v>
      </c>
      <c r="C34" s="78">
        <f>VLOOKUP(GroupVertices[[#This Row],[Vertex]],Vertices[],MATCH("ID",Vertices[[#Headers],[Vertex]:[Vertex Content Word Count]],0),FALSE)</f>
        <v>68</v>
      </c>
    </row>
    <row r="35" spans="1:3" ht="15">
      <c r="A35" s="78" t="s">
        <v>2718</v>
      </c>
      <c r="B35" s="84" t="s">
        <v>323</v>
      </c>
      <c r="C35" s="78">
        <f>VLOOKUP(GroupVertices[[#This Row],[Vertex]],Vertices[],MATCH("ID",Vertices[[#Headers],[Vertex]:[Vertex Content Word Count]],0),FALSE)</f>
        <v>169</v>
      </c>
    </row>
    <row r="36" spans="1:3" ht="15">
      <c r="A36" s="78" t="s">
        <v>2718</v>
      </c>
      <c r="B36" s="84" t="s">
        <v>391</v>
      </c>
      <c r="C36" s="78">
        <f>VLOOKUP(GroupVertices[[#This Row],[Vertex]],Vertices[],MATCH("ID",Vertices[[#Headers],[Vertex]:[Vertex Content Word Count]],0),FALSE)</f>
        <v>168</v>
      </c>
    </row>
    <row r="37" spans="1:3" ht="15">
      <c r="A37" s="78" t="s">
        <v>2718</v>
      </c>
      <c r="B37" s="84" t="s">
        <v>309</v>
      </c>
      <c r="C37" s="78">
        <f>VLOOKUP(GroupVertices[[#This Row],[Vertex]],Vertices[],MATCH("ID",Vertices[[#Headers],[Vertex]:[Vertex Content Word Count]],0),FALSE)</f>
        <v>167</v>
      </c>
    </row>
    <row r="38" spans="1:3" ht="15">
      <c r="A38" s="78" t="s">
        <v>2718</v>
      </c>
      <c r="B38" s="84" t="s">
        <v>308</v>
      </c>
      <c r="C38" s="78">
        <f>VLOOKUP(GroupVertices[[#This Row],[Vertex]],Vertices[],MATCH("ID",Vertices[[#Headers],[Vertex]:[Vertex Content Word Count]],0),FALSE)</f>
        <v>166</v>
      </c>
    </row>
    <row r="39" spans="1:3" ht="15">
      <c r="A39" s="78" t="s">
        <v>2718</v>
      </c>
      <c r="B39" s="84" t="s">
        <v>307</v>
      </c>
      <c r="C39" s="78">
        <f>VLOOKUP(GroupVertices[[#This Row],[Vertex]],Vertices[],MATCH("ID",Vertices[[#Headers],[Vertex]:[Vertex Content Word Count]],0),FALSE)</f>
        <v>165</v>
      </c>
    </row>
    <row r="40" spans="1:3" ht="15">
      <c r="A40" s="78" t="s">
        <v>2718</v>
      </c>
      <c r="B40" s="84" t="s">
        <v>306</v>
      </c>
      <c r="C40" s="78">
        <f>VLOOKUP(GroupVertices[[#This Row],[Vertex]],Vertices[],MATCH("ID",Vertices[[#Headers],[Vertex]:[Vertex Content Word Count]],0),FALSE)</f>
        <v>164</v>
      </c>
    </row>
    <row r="41" spans="1:3" ht="15">
      <c r="A41" s="78" t="s">
        <v>2718</v>
      </c>
      <c r="B41" s="84" t="s">
        <v>298</v>
      </c>
      <c r="C41" s="78">
        <f>VLOOKUP(GroupVertices[[#This Row],[Vertex]],Vertices[],MATCH("ID",Vertices[[#Headers],[Vertex]:[Vertex Content Word Count]],0),FALSE)</f>
        <v>150</v>
      </c>
    </row>
    <row r="42" spans="1:3" ht="15">
      <c r="A42" s="78" t="s">
        <v>2718</v>
      </c>
      <c r="B42" s="84" t="s">
        <v>297</v>
      </c>
      <c r="C42" s="78">
        <f>VLOOKUP(GroupVertices[[#This Row],[Vertex]],Vertices[],MATCH("ID",Vertices[[#Headers],[Vertex]:[Vertex Content Word Count]],0),FALSE)</f>
        <v>149</v>
      </c>
    </row>
    <row r="43" spans="1:3" ht="15">
      <c r="A43" s="78" t="s">
        <v>2718</v>
      </c>
      <c r="B43" s="84" t="s">
        <v>296</v>
      </c>
      <c r="C43" s="78">
        <f>VLOOKUP(GroupVertices[[#This Row],[Vertex]],Vertices[],MATCH("ID",Vertices[[#Headers],[Vertex]:[Vertex Content Word Count]],0),FALSE)</f>
        <v>148</v>
      </c>
    </row>
    <row r="44" spans="1:3" ht="15">
      <c r="A44" s="78" t="s">
        <v>2718</v>
      </c>
      <c r="B44" s="84" t="s">
        <v>295</v>
      </c>
      <c r="C44" s="78">
        <f>VLOOKUP(GroupVertices[[#This Row],[Vertex]],Vertices[],MATCH("ID",Vertices[[#Headers],[Vertex]:[Vertex Content Word Count]],0),FALSE)</f>
        <v>147</v>
      </c>
    </row>
    <row r="45" spans="1:3" ht="15">
      <c r="A45" s="78" t="s">
        <v>2718</v>
      </c>
      <c r="B45" s="84" t="s">
        <v>294</v>
      </c>
      <c r="C45" s="78">
        <f>VLOOKUP(GroupVertices[[#This Row],[Vertex]],Vertices[],MATCH("ID",Vertices[[#Headers],[Vertex]:[Vertex Content Word Count]],0),FALSE)</f>
        <v>144</v>
      </c>
    </row>
    <row r="46" spans="1:3" ht="15">
      <c r="A46" s="78" t="s">
        <v>2718</v>
      </c>
      <c r="B46" s="84" t="s">
        <v>245</v>
      </c>
      <c r="C46" s="78">
        <f>VLOOKUP(GroupVertices[[#This Row],[Vertex]],Vertices[],MATCH("ID",Vertices[[#Headers],[Vertex]:[Vertex Content Word Count]],0),FALSE)</f>
        <v>67</v>
      </c>
    </row>
    <row r="47" spans="1:3" ht="15">
      <c r="A47" s="78" t="s">
        <v>2719</v>
      </c>
      <c r="B47" s="84" t="s">
        <v>411</v>
      </c>
      <c r="C47" s="78">
        <f>VLOOKUP(GroupVertices[[#This Row],[Vertex]],Vertices[],MATCH("ID",Vertices[[#Headers],[Vertex]:[Vertex Content Word Count]],0),FALSE)</f>
        <v>192</v>
      </c>
    </row>
    <row r="48" spans="1:3" ht="15">
      <c r="A48" s="78" t="s">
        <v>2719</v>
      </c>
      <c r="B48" s="84" t="s">
        <v>313</v>
      </c>
      <c r="C48" s="78">
        <f>VLOOKUP(GroupVertices[[#This Row],[Vertex]],Vertices[],MATCH("ID",Vertices[[#Headers],[Vertex]:[Vertex Content Word Count]],0),FALSE)</f>
        <v>131</v>
      </c>
    </row>
    <row r="49" spans="1:3" ht="15">
      <c r="A49" s="78" t="s">
        <v>2719</v>
      </c>
      <c r="B49" s="84" t="s">
        <v>409</v>
      </c>
      <c r="C49" s="78">
        <f>VLOOKUP(GroupVertices[[#This Row],[Vertex]],Vertices[],MATCH("ID",Vertices[[#Headers],[Vertex]:[Vertex Content Word Count]],0),FALSE)</f>
        <v>190</v>
      </c>
    </row>
    <row r="50" spans="1:3" ht="15">
      <c r="A50" s="78" t="s">
        <v>2719</v>
      </c>
      <c r="B50" s="84" t="s">
        <v>408</v>
      </c>
      <c r="C50" s="78">
        <f>VLOOKUP(GroupVertices[[#This Row],[Vertex]],Vertices[],MATCH("ID",Vertices[[#Headers],[Vertex]:[Vertex Content Word Count]],0),FALSE)</f>
        <v>189</v>
      </c>
    </row>
    <row r="51" spans="1:3" ht="15">
      <c r="A51" s="78" t="s">
        <v>2719</v>
      </c>
      <c r="B51" s="84" t="s">
        <v>407</v>
      </c>
      <c r="C51" s="78">
        <f>VLOOKUP(GroupVertices[[#This Row],[Vertex]],Vertices[],MATCH("ID",Vertices[[#Headers],[Vertex]:[Vertex Content Word Count]],0),FALSE)</f>
        <v>188</v>
      </c>
    </row>
    <row r="52" spans="1:3" ht="15">
      <c r="A52" s="78" t="s">
        <v>2719</v>
      </c>
      <c r="B52" s="84" t="s">
        <v>399</v>
      </c>
      <c r="C52" s="78">
        <f>VLOOKUP(GroupVertices[[#This Row],[Vertex]],Vertices[],MATCH("ID",Vertices[[#Headers],[Vertex]:[Vertex Content Word Count]],0),FALSE)</f>
        <v>180</v>
      </c>
    </row>
    <row r="53" spans="1:3" ht="15">
      <c r="A53" s="78" t="s">
        <v>2719</v>
      </c>
      <c r="B53" s="84" t="s">
        <v>315</v>
      </c>
      <c r="C53" s="78">
        <f>VLOOKUP(GroupVertices[[#This Row],[Vertex]],Vertices[],MATCH("ID",Vertices[[#Headers],[Vertex]:[Vertex Content Word Count]],0),FALSE)</f>
        <v>178</v>
      </c>
    </row>
    <row r="54" spans="1:3" ht="15">
      <c r="A54" s="78" t="s">
        <v>2719</v>
      </c>
      <c r="B54" s="84" t="s">
        <v>398</v>
      </c>
      <c r="C54" s="78">
        <f>VLOOKUP(GroupVertices[[#This Row],[Vertex]],Vertices[],MATCH("ID",Vertices[[#Headers],[Vertex]:[Vertex Content Word Count]],0),FALSE)</f>
        <v>179</v>
      </c>
    </row>
    <row r="55" spans="1:3" ht="15">
      <c r="A55" s="78" t="s">
        <v>2719</v>
      </c>
      <c r="B55" s="84" t="s">
        <v>377</v>
      </c>
      <c r="C55" s="78">
        <f>VLOOKUP(GroupVertices[[#This Row],[Vertex]],Vertices[],MATCH("ID",Vertices[[#Headers],[Vertex]:[Vertex Content Word Count]],0),FALSE)</f>
        <v>130</v>
      </c>
    </row>
    <row r="56" spans="1:3" ht="15">
      <c r="A56" s="78" t="s">
        <v>2719</v>
      </c>
      <c r="B56" s="84" t="s">
        <v>376</v>
      </c>
      <c r="C56" s="78">
        <f>VLOOKUP(GroupVertices[[#This Row],[Vertex]],Vertices[],MATCH("ID",Vertices[[#Headers],[Vertex]:[Vertex Content Word Count]],0),FALSE)</f>
        <v>129</v>
      </c>
    </row>
    <row r="57" spans="1:3" ht="15">
      <c r="A57" s="78" t="s">
        <v>2719</v>
      </c>
      <c r="B57" s="84" t="s">
        <v>316</v>
      </c>
      <c r="C57" s="78">
        <f>VLOOKUP(GroupVertices[[#This Row],[Vertex]],Vertices[],MATCH("ID",Vertices[[#Headers],[Vertex]:[Vertex Content Word Count]],0),FALSE)</f>
        <v>66</v>
      </c>
    </row>
    <row r="58" spans="1:3" ht="15">
      <c r="A58" s="78" t="s">
        <v>2719</v>
      </c>
      <c r="B58" s="84" t="s">
        <v>397</v>
      </c>
      <c r="C58" s="78">
        <f>VLOOKUP(GroupVertices[[#This Row],[Vertex]],Vertices[],MATCH("ID",Vertices[[#Headers],[Vertex]:[Vertex Content Word Count]],0),FALSE)</f>
        <v>177</v>
      </c>
    </row>
    <row r="59" spans="1:3" ht="15">
      <c r="A59" s="78" t="s">
        <v>2719</v>
      </c>
      <c r="B59" s="84" t="s">
        <v>396</v>
      </c>
      <c r="C59" s="78">
        <f>VLOOKUP(GroupVertices[[#This Row],[Vertex]],Vertices[],MATCH("ID",Vertices[[#Headers],[Vertex]:[Vertex Content Word Count]],0),FALSE)</f>
        <v>176</v>
      </c>
    </row>
    <row r="60" spans="1:3" ht="15">
      <c r="A60" s="78" t="s">
        <v>2719</v>
      </c>
      <c r="B60" s="84" t="s">
        <v>395</v>
      </c>
      <c r="C60" s="78">
        <f>VLOOKUP(GroupVertices[[#This Row],[Vertex]],Vertices[],MATCH("ID",Vertices[[#Headers],[Vertex]:[Vertex Content Word Count]],0),FALSE)</f>
        <v>175</v>
      </c>
    </row>
    <row r="61" spans="1:3" ht="15">
      <c r="A61" s="78" t="s">
        <v>2719</v>
      </c>
      <c r="B61" s="84" t="s">
        <v>288</v>
      </c>
      <c r="C61" s="78">
        <f>VLOOKUP(GroupVertices[[#This Row],[Vertex]],Vertices[],MATCH("ID",Vertices[[#Headers],[Vertex]:[Vertex Content Word Count]],0),FALSE)</f>
        <v>140</v>
      </c>
    </row>
    <row r="62" spans="1:3" ht="15">
      <c r="A62" s="78" t="s">
        <v>2719</v>
      </c>
      <c r="B62" s="84" t="s">
        <v>284</v>
      </c>
      <c r="C62" s="78">
        <f>VLOOKUP(GroupVertices[[#This Row],[Vertex]],Vertices[],MATCH("ID",Vertices[[#Headers],[Vertex]:[Vertex Content Word Count]],0),FALSE)</f>
        <v>128</v>
      </c>
    </row>
    <row r="63" spans="1:3" ht="15">
      <c r="A63" s="78" t="s">
        <v>2719</v>
      </c>
      <c r="B63" s="84" t="s">
        <v>283</v>
      </c>
      <c r="C63" s="78">
        <f>VLOOKUP(GroupVertices[[#This Row],[Vertex]],Vertices[],MATCH("ID",Vertices[[#Headers],[Vertex]:[Vertex Content Word Count]],0),FALSE)</f>
        <v>127</v>
      </c>
    </row>
    <row r="64" spans="1:3" ht="15">
      <c r="A64" s="78" t="s">
        <v>2719</v>
      </c>
      <c r="B64" s="84" t="s">
        <v>244</v>
      </c>
      <c r="C64" s="78">
        <f>VLOOKUP(GroupVertices[[#This Row],[Vertex]],Vertices[],MATCH("ID",Vertices[[#Headers],[Vertex]:[Vertex Content Word Count]],0),FALSE)</f>
        <v>65</v>
      </c>
    </row>
    <row r="65" spans="1:3" ht="15">
      <c r="A65" s="78" t="s">
        <v>2720</v>
      </c>
      <c r="B65" s="84" t="s">
        <v>332</v>
      </c>
      <c r="C65" s="78">
        <f>VLOOKUP(GroupVertices[[#This Row],[Vertex]],Vertices[],MATCH("ID",Vertices[[#Headers],[Vertex]:[Vertex Content Word Count]],0),FALSE)</f>
        <v>4</v>
      </c>
    </row>
    <row r="66" spans="1:3" ht="15">
      <c r="A66" s="78" t="s">
        <v>2720</v>
      </c>
      <c r="B66" s="84" t="s">
        <v>271</v>
      </c>
      <c r="C66" s="78">
        <f>VLOOKUP(GroupVertices[[#This Row],[Vertex]],Vertices[],MATCH("ID",Vertices[[#Headers],[Vertex]:[Vertex Content Word Count]],0),FALSE)</f>
        <v>62</v>
      </c>
    </row>
    <row r="67" spans="1:3" ht="15">
      <c r="A67" s="78" t="s">
        <v>2720</v>
      </c>
      <c r="B67" s="84" t="s">
        <v>280</v>
      </c>
      <c r="C67" s="78">
        <f>VLOOKUP(GroupVertices[[#This Row],[Vertex]],Vertices[],MATCH("ID",Vertices[[#Headers],[Vertex]:[Vertex Content Word Count]],0),FALSE)</f>
        <v>120</v>
      </c>
    </row>
    <row r="68" spans="1:3" ht="15">
      <c r="A68" s="78" t="s">
        <v>2720</v>
      </c>
      <c r="B68" s="84" t="s">
        <v>279</v>
      </c>
      <c r="C68" s="78">
        <f>VLOOKUP(GroupVertices[[#This Row],[Vertex]],Vertices[],MATCH("ID",Vertices[[#Headers],[Vertex]:[Vertex Content Word Count]],0),FALSE)</f>
        <v>119</v>
      </c>
    </row>
    <row r="69" spans="1:3" ht="15">
      <c r="A69" s="78" t="s">
        <v>2720</v>
      </c>
      <c r="B69" s="84" t="s">
        <v>272</v>
      </c>
      <c r="C69" s="78">
        <f>VLOOKUP(GroupVertices[[#This Row],[Vertex]],Vertices[],MATCH("ID",Vertices[[#Headers],[Vertex]:[Vertex Content Word Count]],0),FALSE)</f>
        <v>105</v>
      </c>
    </row>
    <row r="70" spans="1:3" ht="15">
      <c r="A70" s="78" t="s">
        <v>2720</v>
      </c>
      <c r="B70" s="84" t="s">
        <v>270</v>
      </c>
      <c r="C70" s="78">
        <f>VLOOKUP(GroupVertices[[#This Row],[Vertex]],Vertices[],MATCH("ID",Vertices[[#Headers],[Vertex]:[Vertex Content Word Count]],0),FALSE)</f>
        <v>106</v>
      </c>
    </row>
    <row r="71" spans="1:3" ht="15">
      <c r="A71" s="78" t="s">
        <v>2720</v>
      </c>
      <c r="B71" s="84" t="s">
        <v>265</v>
      </c>
      <c r="C71" s="78">
        <f>VLOOKUP(GroupVertices[[#This Row],[Vertex]],Vertices[],MATCH("ID",Vertices[[#Headers],[Vertex]:[Vertex Content Word Count]],0),FALSE)</f>
        <v>100</v>
      </c>
    </row>
    <row r="72" spans="1:3" ht="15">
      <c r="A72" s="78" t="s">
        <v>2720</v>
      </c>
      <c r="B72" s="84" t="s">
        <v>366</v>
      </c>
      <c r="C72" s="78">
        <f>VLOOKUP(GroupVertices[[#This Row],[Vertex]],Vertices[],MATCH("ID",Vertices[[#Headers],[Vertex]:[Vertex Content Word Count]],0),FALSE)</f>
        <v>101</v>
      </c>
    </row>
    <row r="73" spans="1:3" ht="15">
      <c r="A73" s="78" t="s">
        <v>2720</v>
      </c>
      <c r="B73" s="84" t="s">
        <v>264</v>
      </c>
      <c r="C73" s="78">
        <f>VLOOKUP(GroupVertices[[#This Row],[Vertex]],Vertices[],MATCH("ID",Vertices[[#Headers],[Vertex]:[Vertex Content Word Count]],0),FALSE)</f>
        <v>97</v>
      </c>
    </row>
    <row r="74" spans="1:3" ht="15">
      <c r="A74" s="78" t="s">
        <v>2720</v>
      </c>
      <c r="B74" s="84" t="s">
        <v>365</v>
      </c>
      <c r="C74" s="78">
        <f>VLOOKUP(GroupVertices[[#This Row],[Vertex]],Vertices[],MATCH("ID",Vertices[[#Headers],[Vertex]:[Vertex Content Word Count]],0),FALSE)</f>
        <v>99</v>
      </c>
    </row>
    <row r="75" spans="1:3" ht="15">
      <c r="A75" s="78" t="s">
        <v>2720</v>
      </c>
      <c r="B75" s="84" t="s">
        <v>263</v>
      </c>
      <c r="C75" s="78">
        <f>VLOOKUP(GroupVertices[[#This Row],[Vertex]],Vertices[],MATCH("ID",Vertices[[#Headers],[Vertex]:[Vertex Content Word Count]],0),FALSE)</f>
        <v>98</v>
      </c>
    </row>
    <row r="76" spans="1:3" ht="15">
      <c r="A76" s="78" t="s">
        <v>2720</v>
      </c>
      <c r="B76" s="84" t="s">
        <v>262</v>
      </c>
      <c r="C76" s="78">
        <f>VLOOKUP(GroupVertices[[#This Row],[Vertex]],Vertices[],MATCH("ID",Vertices[[#Headers],[Vertex]:[Vertex Content Word Count]],0),FALSE)</f>
        <v>96</v>
      </c>
    </row>
    <row r="77" spans="1:3" ht="15">
      <c r="A77" s="78" t="s">
        <v>2720</v>
      </c>
      <c r="B77" s="84" t="s">
        <v>253</v>
      </c>
      <c r="C77" s="78">
        <f>VLOOKUP(GroupVertices[[#This Row],[Vertex]],Vertices[],MATCH("ID",Vertices[[#Headers],[Vertex]:[Vertex Content Word Count]],0),FALSE)</f>
        <v>78</v>
      </c>
    </row>
    <row r="78" spans="1:3" ht="15">
      <c r="A78" s="78" t="s">
        <v>2720</v>
      </c>
      <c r="B78" s="84" t="s">
        <v>252</v>
      </c>
      <c r="C78" s="78">
        <f>VLOOKUP(GroupVertices[[#This Row],[Vertex]],Vertices[],MATCH("ID",Vertices[[#Headers],[Vertex]:[Vertex Content Word Count]],0),FALSE)</f>
        <v>77</v>
      </c>
    </row>
    <row r="79" spans="1:3" ht="15">
      <c r="A79" s="78" t="s">
        <v>2720</v>
      </c>
      <c r="B79" s="84" t="s">
        <v>241</v>
      </c>
      <c r="C79" s="78">
        <f>VLOOKUP(GroupVertices[[#This Row],[Vertex]],Vertices[],MATCH("ID",Vertices[[#Headers],[Vertex]:[Vertex Content Word Count]],0),FALSE)</f>
        <v>61</v>
      </c>
    </row>
    <row r="80" spans="1:3" ht="15">
      <c r="A80" s="78" t="s">
        <v>2720</v>
      </c>
      <c r="B80" s="84" t="s">
        <v>237</v>
      </c>
      <c r="C80" s="78">
        <f>VLOOKUP(GroupVertices[[#This Row],[Vertex]],Vertices[],MATCH("ID",Vertices[[#Headers],[Vertex]:[Vertex Content Word Count]],0),FALSE)</f>
        <v>54</v>
      </c>
    </row>
    <row r="81" spans="1:3" ht="15">
      <c r="A81" s="78" t="s">
        <v>2720</v>
      </c>
      <c r="B81" s="84" t="s">
        <v>212</v>
      </c>
      <c r="C81" s="78">
        <f>VLOOKUP(GroupVertices[[#This Row],[Vertex]],Vertices[],MATCH("ID",Vertices[[#Headers],[Vertex]:[Vertex Content Word Count]],0),FALSE)</f>
        <v>3</v>
      </c>
    </row>
    <row r="82" spans="1:3" ht="15">
      <c r="A82" s="78" t="s">
        <v>2721</v>
      </c>
      <c r="B82" s="84" t="s">
        <v>220</v>
      </c>
      <c r="C82" s="78">
        <f>VLOOKUP(GroupVertices[[#This Row],[Vertex]],Vertices[],MATCH("ID",Vertices[[#Headers],[Vertex]:[Vertex Content Word Count]],0),FALSE)</f>
        <v>20</v>
      </c>
    </row>
    <row r="83" spans="1:3" ht="15">
      <c r="A83" s="78" t="s">
        <v>2721</v>
      </c>
      <c r="B83" s="84" t="s">
        <v>222</v>
      </c>
      <c r="C83" s="78">
        <f>VLOOKUP(GroupVertices[[#This Row],[Vertex]],Vertices[],MATCH("ID",Vertices[[#Headers],[Vertex]:[Vertex Content Word Count]],0),FALSE)</f>
        <v>32</v>
      </c>
    </row>
    <row r="84" spans="1:3" ht="15">
      <c r="A84" s="78" t="s">
        <v>2721</v>
      </c>
      <c r="B84" s="84" t="s">
        <v>223</v>
      </c>
      <c r="C84" s="78">
        <f>VLOOKUP(GroupVertices[[#This Row],[Vertex]],Vertices[],MATCH("ID",Vertices[[#Headers],[Vertex]:[Vertex Content Word Count]],0),FALSE)</f>
        <v>33</v>
      </c>
    </row>
    <row r="85" spans="1:3" ht="15">
      <c r="A85" s="78" t="s">
        <v>2721</v>
      </c>
      <c r="B85" s="84" t="s">
        <v>227</v>
      </c>
      <c r="C85" s="78">
        <f>VLOOKUP(GroupVertices[[#This Row],[Vertex]],Vertices[],MATCH("ID",Vertices[[#Headers],[Vertex]:[Vertex Content Word Count]],0),FALSE)</f>
        <v>40</v>
      </c>
    </row>
    <row r="86" spans="1:3" ht="15">
      <c r="A86" s="78" t="s">
        <v>2721</v>
      </c>
      <c r="B86" s="84" t="s">
        <v>234</v>
      </c>
      <c r="C86" s="78">
        <f>VLOOKUP(GroupVertices[[#This Row],[Vertex]],Vertices[],MATCH("ID",Vertices[[#Headers],[Vertex]:[Vertex Content Word Count]],0),FALSE)</f>
        <v>50</v>
      </c>
    </row>
    <row r="87" spans="1:3" ht="15">
      <c r="A87" s="78" t="s">
        <v>2721</v>
      </c>
      <c r="B87" s="84" t="s">
        <v>235</v>
      </c>
      <c r="C87" s="78">
        <f>VLOOKUP(GroupVertices[[#This Row],[Vertex]],Vertices[],MATCH("ID",Vertices[[#Headers],[Vertex]:[Vertex Content Word Count]],0),FALSE)</f>
        <v>51</v>
      </c>
    </row>
    <row r="88" spans="1:3" ht="15">
      <c r="A88" s="78" t="s">
        <v>2721</v>
      </c>
      <c r="B88" s="84" t="s">
        <v>239</v>
      </c>
      <c r="C88" s="78">
        <f>VLOOKUP(GroupVertices[[#This Row],[Vertex]],Vertices[],MATCH("ID",Vertices[[#Headers],[Vertex]:[Vertex Content Word Count]],0),FALSE)</f>
        <v>58</v>
      </c>
    </row>
    <row r="89" spans="1:3" ht="15">
      <c r="A89" s="78" t="s">
        <v>2721</v>
      </c>
      <c r="B89" s="84" t="s">
        <v>242</v>
      </c>
      <c r="C89" s="78">
        <f>VLOOKUP(GroupVertices[[#This Row],[Vertex]],Vertices[],MATCH("ID",Vertices[[#Headers],[Vertex]:[Vertex Content Word Count]],0),FALSE)</f>
        <v>63</v>
      </c>
    </row>
    <row r="90" spans="1:3" ht="15">
      <c r="A90" s="78" t="s">
        <v>2721</v>
      </c>
      <c r="B90" s="84" t="s">
        <v>243</v>
      </c>
      <c r="C90" s="78">
        <f>VLOOKUP(GroupVertices[[#This Row],[Vertex]],Vertices[],MATCH("ID",Vertices[[#Headers],[Vertex]:[Vertex Content Word Count]],0),FALSE)</f>
        <v>64</v>
      </c>
    </row>
    <row r="91" spans="1:3" ht="15">
      <c r="A91" s="78" t="s">
        <v>2721</v>
      </c>
      <c r="B91" s="84" t="s">
        <v>246</v>
      </c>
      <c r="C91" s="78">
        <f>VLOOKUP(GroupVertices[[#This Row],[Vertex]],Vertices[],MATCH("ID",Vertices[[#Headers],[Vertex]:[Vertex Content Word Count]],0),FALSE)</f>
        <v>69</v>
      </c>
    </row>
    <row r="92" spans="1:3" ht="15">
      <c r="A92" s="78" t="s">
        <v>2721</v>
      </c>
      <c r="B92" s="84" t="s">
        <v>249</v>
      </c>
      <c r="C92" s="78">
        <f>VLOOKUP(GroupVertices[[#This Row],[Vertex]],Vertices[],MATCH("ID",Vertices[[#Headers],[Vertex]:[Vertex Content Word Count]],0),FALSE)</f>
        <v>74</v>
      </c>
    </row>
    <row r="93" spans="1:3" ht="15">
      <c r="A93" s="78" t="s">
        <v>2721</v>
      </c>
      <c r="B93" s="84" t="s">
        <v>254</v>
      </c>
      <c r="C93" s="78">
        <f>VLOOKUP(GroupVertices[[#This Row],[Vertex]],Vertices[],MATCH("ID",Vertices[[#Headers],[Vertex]:[Vertex Content Word Count]],0),FALSE)</f>
        <v>79</v>
      </c>
    </row>
    <row r="94" spans="1:3" ht="15">
      <c r="A94" s="78" t="s">
        <v>2721</v>
      </c>
      <c r="B94" s="84" t="s">
        <v>291</v>
      </c>
      <c r="C94" s="78">
        <f>VLOOKUP(GroupVertices[[#This Row],[Vertex]],Vertices[],MATCH("ID",Vertices[[#Headers],[Vertex]:[Vertex Content Word Count]],0),FALSE)</f>
        <v>141</v>
      </c>
    </row>
    <row r="95" spans="1:3" ht="15">
      <c r="A95" s="78" t="s">
        <v>2721</v>
      </c>
      <c r="B95" s="84" t="s">
        <v>292</v>
      </c>
      <c r="C95" s="78">
        <f>VLOOKUP(GroupVertices[[#This Row],[Vertex]],Vertices[],MATCH("ID",Vertices[[#Headers],[Vertex]:[Vertex Content Word Count]],0),FALSE)</f>
        <v>142</v>
      </c>
    </row>
    <row r="96" spans="1:3" ht="15">
      <c r="A96" s="78" t="s">
        <v>2721</v>
      </c>
      <c r="B96" s="84" t="s">
        <v>293</v>
      </c>
      <c r="C96" s="78">
        <f>VLOOKUP(GroupVertices[[#This Row],[Vertex]],Vertices[],MATCH("ID",Vertices[[#Headers],[Vertex]:[Vertex Content Word Count]],0),FALSE)</f>
        <v>143</v>
      </c>
    </row>
    <row r="97" spans="1:3" ht="15">
      <c r="A97" s="78" t="s">
        <v>2721</v>
      </c>
      <c r="B97" s="84" t="s">
        <v>299</v>
      </c>
      <c r="C97" s="78">
        <f>VLOOKUP(GroupVertices[[#This Row],[Vertex]],Vertices[],MATCH("ID",Vertices[[#Headers],[Vertex]:[Vertex Content Word Count]],0),FALSE)</f>
        <v>151</v>
      </c>
    </row>
    <row r="98" spans="1:3" ht="15">
      <c r="A98" s="78" t="s">
        <v>2722</v>
      </c>
      <c r="B98" s="84" t="s">
        <v>301</v>
      </c>
      <c r="C98" s="78">
        <f>VLOOKUP(GroupVertices[[#This Row],[Vertex]],Vertices[],MATCH("ID",Vertices[[#Headers],[Vertex]:[Vertex Content Word Count]],0),FALSE)</f>
        <v>53</v>
      </c>
    </row>
    <row r="99" spans="1:3" ht="15">
      <c r="A99" s="78" t="s">
        <v>2722</v>
      </c>
      <c r="B99" s="84" t="s">
        <v>387</v>
      </c>
      <c r="C99" s="78">
        <f>VLOOKUP(GroupVertices[[#This Row],[Vertex]],Vertices[],MATCH("ID",Vertices[[#Headers],[Vertex]:[Vertex Content Word Count]],0),FALSE)</f>
        <v>156</v>
      </c>
    </row>
    <row r="100" spans="1:3" ht="15">
      <c r="A100" s="78" t="s">
        <v>2722</v>
      </c>
      <c r="B100" s="84" t="s">
        <v>386</v>
      </c>
      <c r="C100" s="78">
        <f>VLOOKUP(GroupVertices[[#This Row],[Vertex]],Vertices[],MATCH("ID",Vertices[[#Headers],[Vertex]:[Vertex Content Word Count]],0),FALSE)</f>
        <v>155</v>
      </c>
    </row>
    <row r="101" spans="1:3" ht="15">
      <c r="A101" s="78" t="s">
        <v>2722</v>
      </c>
      <c r="B101" s="84" t="s">
        <v>385</v>
      </c>
      <c r="C101" s="78">
        <f>VLOOKUP(GroupVertices[[#This Row],[Vertex]],Vertices[],MATCH("ID",Vertices[[#Headers],[Vertex]:[Vertex Content Word Count]],0),FALSE)</f>
        <v>154</v>
      </c>
    </row>
    <row r="102" spans="1:3" ht="15">
      <c r="A102" s="78" t="s">
        <v>2722</v>
      </c>
      <c r="B102" s="84" t="s">
        <v>300</v>
      </c>
      <c r="C102" s="78">
        <f>VLOOKUP(GroupVertices[[#This Row],[Vertex]],Vertices[],MATCH("ID",Vertices[[#Headers],[Vertex]:[Vertex Content Word Count]],0),FALSE)</f>
        <v>152</v>
      </c>
    </row>
    <row r="103" spans="1:3" ht="15">
      <c r="A103" s="78" t="s">
        <v>2722</v>
      </c>
      <c r="B103" s="84" t="s">
        <v>384</v>
      </c>
      <c r="C103" s="78">
        <f>VLOOKUP(GroupVertices[[#This Row],[Vertex]],Vertices[],MATCH("ID",Vertices[[#Headers],[Vertex]:[Vertex Content Word Count]],0),FALSE)</f>
        <v>153</v>
      </c>
    </row>
    <row r="104" spans="1:3" ht="15">
      <c r="A104" s="78" t="s">
        <v>2722</v>
      </c>
      <c r="B104" s="84" t="s">
        <v>256</v>
      </c>
      <c r="C104" s="78">
        <f>VLOOKUP(GroupVertices[[#This Row],[Vertex]],Vertices[],MATCH("ID",Vertices[[#Headers],[Vertex]:[Vertex Content Word Count]],0),FALSE)</f>
        <v>82</v>
      </c>
    </row>
    <row r="105" spans="1:3" ht="15">
      <c r="A105" s="78" t="s">
        <v>2722</v>
      </c>
      <c r="B105" s="84" t="s">
        <v>362</v>
      </c>
      <c r="C105" s="78">
        <f>VLOOKUP(GroupVertices[[#This Row],[Vertex]],Vertices[],MATCH("ID",Vertices[[#Headers],[Vertex]:[Vertex Content Word Count]],0),FALSE)</f>
        <v>87</v>
      </c>
    </row>
    <row r="106" spans="1:3" ht="15">
      <c r="A106" s="78" t="s">
        <v>2722</v>
      </c>
      <c r="B106" s="84" t="s">
        <v>361</v>
      </c>
      <c r="C106" s="78">
        <f>VLOOKUP(GroupVertices[[#This Row],[Vertex]],Vertices[],MATCH("ID",Vertices[[#Headers],[Vertex]:[Vertex Content Word Count]],0),FALSE)</f>
        <v>86</v>
      </c>
    </row>
    <row r="107" spans="1:3" ht="15">
      <c r="A107" s="78" t="s">
        <v>2722</v>
      </c>
      <c r="B107" s="84" t="s">
        <v>360</v>
      </c>
      <c r="C107" s="78">
        <f>VLOOKUP(GroupVertices[[#This Row],[Vertex]],Vertices[],MATCH("ID",Vertices[[#Headers],[Vertex]:[Vertex Content Word Count]],0),FALSE)</f>
        <v>85</v>
      </c>
    </row>
    <row r="108" spans="1:3" ht="15">
      <c r="A108" s="78" t="s">
        <v>2722</v>
      </c>
      <c r="B108" s="84" t="s">
        <v>359</v>
      </c>
      <c r="C108" s="78">
        <f>VLOOKUP(GroupVertices[[#This Row],[Vertex]],Vertices[],MATCH("ID",Vertices[[#Headers],[Vertex]:[Vertex Content Word Count]],0),FALSE)</f>
        <v>84</v>
      </c>
    </row>
    <row r="109" spans="1:3" ht="15">
      <c r="A109" s="78" t="s">
        <v>2722</v>
      </c>
      <c r="B109" s="84" t="s">
        <v>358</v>
      </c>
      <c r="C109" s="78">
        <f>VLOOKUP(GroupVertices[[#This Row],[Vertex]],Vertices[],MATCH("ID",Vertices[[#Headers],[Vertex]:[Vertex Content Word Count]],0),FALSE)</f>
        <v>83</v>
      </c>
    </row>
    <row r="110" spans="1:3" ht="15">
      <c r="A110" s="78" t="s">
        <v>2722</v>
      </c>
      <c r="B110" s="84" t="s">
        <v>255</v>
      </c>
      <c r="C110" s="78">
        <f>VLOOKUP(GroupVertices[[#This Row],[Vertex]],Vertices[],MATCH("ID",Vertices[[#Headers],[Vertex]:[Vertex Content Word Count]],0),FALSE)</f>
        <v>80</v>
      </c>
    </row>
    <row r="111" spans="1:3" ht="15">
      <c r="A111" s="78" t="s">
        <v>2722</v>
      </c>
      <c r="B111" s="84" t="s">
        <v>357</v>
      </c>
      <c r="C111" s="78">
        <f>VLOOKUP(GroupVertices[[#This Row],[Vertex]],Vertices[],MATCH("ID",Vertices[[#Headers],[Vertex]:[Vertex Content Word Count]],0),FALSE)</f>
        <v>81</v>
      </c>
    </row>
    <row r="112" spans="1:3" ht="15">
      <c r="A112" s="78" t="s">
        <v>2722</v>
      </c>
      <c r="B112" s="84" t="s">
        <v>236</v>
      </c>
      <c r="C112" s="78">
        <f>VLOOKUP(GroupVertices[[#This Row],[Vertex]],Vertices[],MATCH("ID",Vertices[[#Headers],[Vertex]:[Vertex Content Word Count]],0),FALSE)</f>
        <v>52</v>
      </c>
    </row>
    <row r="113" spans="1:3" ht="15">
      <c r="A113" s="78" t="s">
        <v>2723</v>
      </c>
      <c r="B113" s="84" t="s">
        <v>232</v>
      </c>
      <c r="C113" s="78">
        <f>VLOOKUP(GroupVertices[[#This Row],[Vertex]],Vertices[],MATCH("ID",Vertices[[#Headers],[Vertex]:[Vertex Content Word Count]],0),FALSE)</f>
        <v>10</v>
      </c>
    </row>
    <row r="114" spans="1:3" ht="15">
      <c r="A114" s="78" t="s">
        <v>2723</v>
      </c>
      <c r="B114" s="84" t="s">
        <v>231</v>
      </c>
      <c r="C114" s="78">
        <f>VLOOKUP(GroupVertices[[#This Row],[Vertex]],Vertices[],MATCH("ID",Vertices[[#Headers],[Vertex]:[Vertex Content Word Count]],0),FALSE)</f>
        <v>44</v>
      </c>
    </row>
    <row r="115" spans="1:3" ht="15">
      <c r="A115" s="78" t="s">
        <v>2723</v>
      </c>
      <c r="B115" s="84" t="s">
        <v>233</v>
      </c>
      <c r="C115" s="78">
        <f>VLOOKUP(GroupVertices[[#This Row],[Vertex]],Vertices[],MATCH("ID",Vertices[[#Headers],[Vertex]:[Vertex Content Word Count]],0),FALSE)</f>
        <v>49</v>
      </c>
    </row>
    <row r="116" spans="1:3" ht="15">
      <c r="A116" s="78" t="s">
        <v>2723</v>
      </c>
      <c r="B116" s="84" t="s">
        <v>351</v>
      </c>
      <c r="C116" s="78">
        <f>VLOOKUP(GroupVertices[[#This Row],[Vertex]],Vertices[],MATCH("ID",Vertices[[#Headers],[Vertex]:[Vertex Content Word Count]],0),FALSE)</f>
        <v>48</v>
      </c>
    </row>
    <row r="117" spans="1:3" ht="15">
      <c r="A117" s="78" t="s">
        <v>2723</v>
      </c>
      <c r="B117" s="84" t="s">
        <v>350</v>
      </c>
      <c r="C117" s="78">
        <f>VLOOKUP(GroupVertices[[#This Row],[Vertex]],Vertices[],MATCH("ID",Vertices[[#Headers],[Vertex]:[Vertex Content Word Count]],0),FALSE)</f>
        <v>47</v>
      </c>
    </row>
    <row r="118" spans="1:3" ht="15">
      <c r="A118" s="78" t="s">
        <v>2723</v>
      </c>
      <c r="B118" s="84" t="s">
        <v>349</v>
      </c>
      <c r="C118" s="78">
        <f>VLOOKUP(GroupVertices[[#This Row],[Vertex]],Vertices[],MATCH("ID",Vertices[[#Headers],[Vertex]:[Vertex Content Word Count]],0),FALSE)</f>
        <v>46</v>
      </c>
    </row>
    <row r="119" spans="1:3" ht="15">
      <c r="A119" s="78" t="s">
        <v>2723</v>
      </c>
      <c r="B119" s="84" t="s">
        <v>348</v>
      </c>
      <c r="C119" s="78">
        <f>VLOOKUP(GroupVertices[[#This Row],[Vertex]],Vertices[],MATCH("ID",Vertices[[#Headers],[Vertex]:[Vertex Content Word Count]],0),FALSE)</f>
        <v>45</v>
      </c>
    </row>
    <row r="120" spans="1:3" ht="15">
      <c r="A120" s="78" t="s">
        <v>2723</v>
      </c>
      <c r="B120" s="84" t="s">
        <v>230</v>
      </c>
      <c r="C120" s="78">
        <f>VLOOKUP(GroupVertices[[#This Row],[Vertex]],Vertices[],MATCH("ID",Vertices[[#Headers],[Vertex]:[Vertex Content Word Count]],0),FALSE)</f>
        <v>43</v>
      </c>
    </row>
    <row r="121" spans="1:3" ht="15">
      <c r="A121" s="78" t="s">
        <v>2723</v>
      </c>
      <c r="B121" s="84" t="s">
        <v>229</v>
      </c>
      <c r="C121" s="78">
        <f>VLOOKUP(GroupVertices[[#This Row],[Vertex]],Vertices[],MATCH("ID",Vertices[[#Headers],[Vertex]:[Vertex Content Word Count]],0),FALSE)</f>
        <v>42</v>
      </c>
    </row>
    <row r="122" spans="1:3" ht="15">
      <c r="A122" s="78" t="s">
        <v>2723</v>
      </c>
      <c r="B122" s="84" t="s">
        <v>228</v>
      </c>
      <c r="C122" s="78">
        <f>VLOOKUP(GroupVertices[[#This Row],[Vertex]],Vertices[],MATCH("ID",Vertices[[#Headers],[Vertex]:[Vertex Content Word Count]],0),FALSE)</f>
        <v>41</v>
      </c>
    </row>
    <row r="123" spans="1:3" ht="15">
      <c r="A123" s="78" t="s">
        <v>2723</v>
      </c>
      <c r="B123" s="84" t="s">
        <v>217</v>
      </c>
      <c r="C123" s="78">
        <f>VLOOKUP(GroupVertices[[#This Row],[Vertex]],Vertices[],MATCH("ID",Vertices[[#Headers],[Vertex]:[Vertex Content Word Count]],0),FALSE)</f>
        <v>14</v>
      </c>
    </row>
    <row r="124" spans="1:3" ht="15">
      <c r="A124" s="78" t="s">
        <v>2723</v>
      </c>
      <c r="B124" s="84" t="s">
        <v>215</v>
      </c>
      <c r="C124" s="78">
        <f>VLOOKUP(GroupVertices[[#This Row],[Vertex]],Vertices[],MATCH("ID",Vertices[[#Headers],[Vertex]:[Vertex Content Word Count]],0),FALSE)</f>
        <v>9</v>
      </c>
    </row>
    <row r="125" spans="1:3" ht="15">
      <c r="A125" s="78" t="s">
        <v>2724</v>
      </c>
      <c r="B125" s="84" t="s">
        <v>320</v>
      </c>
      <c r="C125" s="78">
        <f>VLOOKUP(GroupVertices[[#This Row],[Vertex]],Vertices[],MATCH("ID",Vertices[[#Headers],[Vertex]:[Vertex Content Word Count]],0),FALSE)</f>
        <v>195</v>
      </c>
    </row>
    <row r="126" spans="1:3" ht="15">
      <c r="A126" s="78" t="s">
        <v>2724</v>
      </c>
      <c r="B126" s="84" t="s">
        <v>281</v>
      </c>
      <c r="C126" s="78">
        <f>VLOOKUP(GroupVertices[[#This Row],[Vertex]],Vertices[],MATCH("ID",Vertices[[#Headers],[Vertex]:[Vertex Content Word Count]],0),FALSE)</f>
        <v>121</v>
      </c>
    </row>
    <row r="127" spans="1:3" ht="15">
      <c r="A127" s="78" t="s">
        <v>2724</v>
      </c>
      <c r="B127" s="84" t="s">
        <v>282</v>
      </c>
      <c r="C127" s="78">
        <f>VLOOKUP(GroupVertices[[#This Row],[Vertex]],Vertices[],MATCH("ID",Vertices[[#Headers],[Vertex]:[Vertex Content Word Count]],0),FALSE)</f>
        <v>126</v>
      </c>
    </row>
    <row r="128" spans="1:3" ht="15">
      <c r="A128" s="78" t="s">
        <v>2724</v>
      </c>
      <c r="B128" s="84" t="s">
        <v>375</v>
      </c>
      <c r="C128" s="78">
        <f>VLOOKUP(GroupVertices[[#This Row],[Vertex]],Vertices[],MATCH("ID",Vertices[[#Headers],[Vertex]:[Vertex Content Word Count]],0),FALSE)</f>
        <v>125</v>
      </c>
    </row>
    <row r="129" spans="1:3" ht="15">
      <c r="A129" s="78" t="s">
        <v>2724</v>
      </c>
      <c r="B129" s="84" t="s">
        <v>374</v>
      </c>
      <c r="C129" s="78">
        <f>VLOOKUP(GroupVertices[[#This Row],[Vertex]],Vertices[],MATCH("ID",Vertices[[#Headers],[Vertex]:[Vertex Content Word Count]],0),FALSE)</f>
        <v>124</v>
      </c>
    </row>
    <row r="130" spans="1:3" ht="15">
      <c r="A130" s="78" t="s">
        <v>2724</v>
      </c>
      <c r="B130" s="84" t="s">
        <v>373</v>
      </c>
      <c r="C130" s="78">
        <f>VLOOKUP(GroupVertices[[#This Row],[Vertex]],Vertices[],MATCH("ID",Vertices[[#Headers],[Vertex]:[Vertex Content Word Count]],0),FALSE)</f>
        <v>123</v>
      </c>
    </row>
    <row r="131" spans="1:3" ht="15">
      <c r="A131" s="78" t="s">
        <v>2724</v>
      </c>
      <c r="B131" s="84" t="s">
        <v>372</v>
      </c>
      <c r="C131" s="78">
        <f>VLOOKUP(GroupVertices[[#This Row],[Vertex]],Vertices[],MATCH("ID",Vertices[[#Headers],[Vertex]:[Vertex Content Word Count]],0),FALSE)</f>
        <v>122</v>
      </c>
    </row>
    <row r="132" spans="1:3" ht="15">
      <c r="A132" s="78" t="s">
        <v>2725</v>
      </c>
      <c r="B132" s="84" t="s">
        <v>276</v>
      </c>
      <c r="C132" s="78">
        <f>VLOOKUP(GroupVertices[[#This Row],[Vertex]],Vertices[],MATCH("ID",Vertices[[#Headers],[Vertex]:[Vertex Content Word Count]],0),FALSE)</f>
        <v>115</v>
      </c>
    </row>
    <row r="133" spans="1:3" ht="15">
      <c r="A133" s="78" t="s">
        <v>2725</v>
      </c>
      <c r="B133" s="84" t="s">
        <v>275</v>
      </c>
      <c r="C133" s="78">
        <f>VLOOKUP(GroupVertices[[#This Row],[Vertex]],Vertices[],MATCH("ID",Vertices[[#Headers],[Vertex]:[Vertex Content Word Count]],0),FALSE)</f>
        <v>89</v>
      </c>
    </row>
    <row r="134" spans="1:3" ht="15">
      <c r="A134" s="78" t="s">
        <v>2725</v>
      </c>
      <c r="B134" s="84" t="s">
        <v>370</v>
      </c>
      <c r="C134" s="78">
        <f>VLOOKUP(GroupVertices[[#This Row],[Vertex]],Vertices[],MATCH("ID",Vertices[[#Headers],[Vertex]:[Vertex Content Word Count]],0),FALSE)</f>
        <v>114</v>
      </c>
    </row>
    <row r="135" spans="1:3" ht="15">
      <c r="A135" s="78" t="s">
        <v>2725</v>
      </c>
      <c r="B135" s="84" t="s">
        <v>274</v>
      </c>
      <c r="C135" s="78">
        <f>VLOOKUP(GroupVertices[[#This Row],[Vertex]],Vertices[],MATCH("ID",Vertices[[#Headers],[Vertex]:[Vertex Content Word Count]],0),FALSE)</f>
        <v>113</v>
      </c>
    </row>
    <row r="136" spans="1:3" ht="15">
      <c r="A136" s="78" t="s">
        <v>2725</v>
      </c>
      <c r="B136" s="84" t="s">
        <v>273</v>
      </c>
      <c r="C136" s="78">
        <f>VLOOKUP(GroupVertices[[#This Row],[Vertex]],Vertices[],MATCH("ID",Vertices[[#Headers],[Vertex]:[Vertex Content Word Count]],0),FALSE)</f>
        <v>112</v>
      </c>
    </row>
    <row r="137" spans="1:3" ht="15">
      <c r="A137" s="78" t="s">
        <v>2725</v>
      </c>
      <c r="B137" s="84" t="s">
        <v>258</v>
      </c>
      <c r="C137" s="78">
        <f>VLOOKUP(GroupVertices[[#This Row],[Vertex]],Vertices[],MATCH("ID",Vertices[[#Headers],[Vertex]:[Vertex Content Word Count]],0),FALSE)</f>
        <v>90</v>
      </c>
    </row>
    <row r="138" spans="1:3" ht="15">
      <c r="A138" s="78" t="s">
        <v>2725</v>
      </c>
      <c r="B138" s="84" t="s">
        <v>257</v>
      </c>
      <c r="C138" s="78">
        <f>VLOOKUP(GroupVertices[[#This Row],[Vertex]],Vertices[],MATCH("ID",Vertices[[#Headers],[Vertex]:[Vertex Content Word Count]],0),FALSE)</f>
        <v>88</v>
      </c>
    </row>
    <row r="139" spans="1:3" ht="15">
      <c r="A139" s="78" t="s">
        <v>2726</v>
      </c>
      <c r="B139" s="84" t="s">
        <v>269</v>
      </c>
      <c r="C139" s="78">
        <f>VLOOKUP(GroupVertices[[#This Row],[Vertex]],Vertices[],MATCH("ID",Vertices[[#Headers],[Vertex]:[Vertex Content Word Count]],0),FALSE)</f>
        <v>111</v>
      </c>
    </row>
    <row r="140" spans="1:3" ht="15">
      <c r="A140" s="78" t="s">
        <v>2726</v>
      </c>
      <c r="B140" s="84" t="s">
        <v>259</v>
      </c>
      <c r="C140" s="78">
        <f>VLOOKUP(GroupVertices[[#This Row],[Vertex]],Vertices[],MATCH("ID",Vertices[[#Headers],[Vertex]:[Vertex Content Word Count]],0),FALSE)</f>
        <v>91</v>
      </c>
    </row>
    <row r="141" spans="1:3" ht="15">
      <c r="A141" s="78" t="s">
        <v>2726</v>
      </c>
      <c r="B141" s="84" t="s">
        <v>261</v>
      </c>
      <c r="C141" s="78">
        <f>VLOOKUP(GroupVertices[[#This Row],[Vertex]],Vertices[],MATCH("ID",Vertices[[#Headers],[Vertex]:[Vertex Content Word Count]],0),FALSE)</f>
        <v>95</v>
      </c>
    </row>
    <row r="142" spans="1:3" ht="15">
      <c r="A142" s="78" t="s">
        <v>2726</v>
      </c>
      <c r="B142" s="84" t="s">
        <v>364</v>
      </c>
      <c r="C142" s="78">
        <f>VLOOKUP(GroupVertices[[#This Row],[Vertex]],Vertices[],MATCH("ID",Vertices[[#Headers],[Vertex]:[Vertex Content Word Count]],0),FALSE)</f>
        <v>94</v>
      </c>
    </row>
    <row r="143" spans="1:3" ht="15">
      <c r="A143" s="78" t="s">
        <v>2726</v>
      </c>
      <c r="B143" s="84" t="s">
        <v>260</v>
      </c>
      <c r="C143" s="78">
        <f>VLOOKUP(GroupVertices[[#This Row],[Vertex]],Vertices[],MATCH("ID",Vertices[[#Headers],[Vertex]:[Vertex Content Word Count]],0),FALSE)</f>
        <v>93</v>
      </c>
    </row>
    <row r="144" spans="1:3" ht="15">
      <c r="A144" s="78" t="s">
        <v>2726</v>
      </c>
      <c r="B144" s="84" t="s">
        <v>363</v>
      </c>
      <c r="C144" s="78">
        <f>VLOOKUP(GroupVertices[[#This Row],[Vertex]],Vertices[],MATCH("ID",Vertices[[#Headers],[Vertex]:[Vertex Content Word Count]],0),FALSE)</f>
        <v>92</v>
      </c>
    </row>
    <row r="145" spans="1:3" ht="15">
      <c r="A145" s="78" t="s">
        <v>2727</v>
      </c>
      <c r="B145" s="84" t="s">
        <v>327</v>
      </c>
      <c r="C145" s="78">
        <f>VLOOKUP(GroupVertices[[#This Row],[Vertex]],Vertices[],MATCH("ID",Vertices[[#Headers],[Vertex]:[Vertex Content Word Count]],0),FALSE)</f>
        <v>37</v>
      </c>
    </row>
    <row r="146" spans="1:3" ht="15">
      <c r="A146" s="78" t="s">
        <v>2727</v>
      </c>
      <c r="B146" s="84" t="s">
        <v>415</v>
      </c>
      <c r="C146" s="78">
        <f>VLOOKUP(GroupVertices[[#This Row],[Vertex]],Vertices[],MATCH("ID",Vertices[[#Headers],[Vertex]:[Vertex Content Word Count]],0),FALSE)</f>
        <v>202</v>
      </c>
    </row>
    <row r="147" spans="1:3" ht="15">
      <c r="A147" s="78" t="s">
        <v>2727</v>
      </c>
      <c r="B147" s="84" t="s">
        <v>326</v>
      </c>
      <c r="C147" s="78">
        <f>VLOOKUP(GroupVertices[[#This Row],[Vertex]],Vertices[],MATCH("ID",Vertices[[#Headers],[Vertex]:[Vertex Content Word Count]],0),FALSE)</f>
        <v>200</v>
      </c>
    </row>
    <row r="148" spans="1:3" ht="15">
      <c r="A148" s="78" t="s">
        <v>2727</v>
      </c>
      <c r="B148" s="84" t="s">
        <v>414</v>
      </c>
      <c r="C148" s="78">
        <f>VLOOKUP(GroupVertices[[#This Row],[Vertex]],Vertices[],MATCH("ID",Vertices[[#Headers],[Vertex]:[Vertex Content Word Count]],0),FALSE)</f>
        <v>201</v>
      </c>
    </row>
    <row r="149" spans="1:3" ht="15">
      <c r="A149" s="78" t="s">
        <v>2727</v>
      </c>
      <c r="B149" s="84" t="s">
        <v>225</v>
      </c>
      <c r="C149" s="78">
        <f>VLOOKUP(GroupVertices[[#This Row],[Vertex]],Vertices[],MATCH("ID",Vertices[[#Headers],[Vertex]:[Vertex Content Word Count]],0),FALSE)</f>
        <v>36</v>
      </c>
    </row>
    <row r="150" spans="1:3" ht="15">
      <c r="A150" s="78" t="s">
        <v>2728</v>
      </c>
      <c r="B150" s="84" t="s">
        <v>305</v>
      </c>
      <c r="C150" s="78">
        <f>VLOOKUP(GroupVertices[[#This Row],[Vertex]],Vertices[],MATCH("ID",Vertices[[#Headers],[Vertex]:[Vertex Content Word Count]],0),FALSE)</f>
        <v>163</v>
      </c>
    </row>
    <row r="151" spans="1:3" ht="15">
      <c r="A151" s="78" t="s">
        <v>2728</v>
      </c>
      <c r="B151" s="84" t="s">
        <v>304</v>
      </c>
      <c r="C151" s="78">
        <f>VLOOKUP(GroupVertices[[#This Row],[Vertex]],Vertices[],MATCH("ID",Vertices[[#Headers],[Vertex]:[Vertex Content Word Count]],0),FALSE)</f>
        <v>161</v>
      </c>
    </row>
    <row r="152" spans="1:3" ht="15">
      <c r="A152" s="78" t="s">
        <v>2728</v>
      </c>
      <c r="B152" s="84" t="s">
        <v>389</v>
      </c>
      <c r="C152" s="78">
        <f>VLOOKUP(GroupVertices[[#This Row],[Vertex]],Vertices[],MATCH("ID",Vertices[[#Headers],[Vertex]:[Vertex Content Word Count]],0),FALSE)</f>
        <v>160</v>
      </c>
    </row>
    <row r="153" spans="1:3" ht="15">
      <c r="A153" s="78" t="s">
        <v>2728</v>
      </c>
      <c r="B153" s="84" t="s">
        <v>390</v>
      </c>
      <c r="C153" s="78">
        <f>VLOOKUP(GroupVertices[[#This Row],[Vertex]],Vertices[],MATCH("ID",Vertices[[#Headers],[Vertex]:[Vertex Content Word Count]],0),FALSE)</f>
        <v>162</v>
      </c>
    </row>
    <row r="154" spans="1:3" ht="15">
      <c r="A154" s="78" t="s">
        <v>2728</v>
      </c>
      <c r="B154" s="84" t="s">
        <v>303</v>
      </c>
      <c r="C154" s="78">
        <f>VLOOKUP(GroupVertices[[#This Row],[Vertex]],Vertices[],MATCH("ID",Vertices[[#Headers],[Vertex]:[Vertex Content Word Count]],0),FALSE)</f>
        <v>159</v>
      </c>
    </row>
    <row r="155" spans="1:3" ht="15">
      <c r="A155" s="78" t="s">
        <v>2729</v>
      </c>
      <c r="B155" s="84" t="s">
        <v>331</v>
      </c>
      <c r="C155" s="78">
        <f>VLOOKUP(GroupVertices[[#This Row],[Vertex]],Vertices[],MATCH("ID",Vertices[[#Headers],[Vertex]:[Vertex Content Word Count]],0),FALSE)</f>
        <v>208</v>
      </c>
    </row>
    <row r="156" spans="1:3" ht="15">
      <c r="A156" s="78" t="s">
        <v>2729</v>
      </c>
      <c r="B156" s="84" t="s">
        <v>418</v>
      </c>
      <c r="C156" s="78">
        <f>VLOOKUP(GroupVertices[[#This Row],[Vertex]],Vertices[],MATCH("ID",Vertices[[#Headers],[Vertex]:[Vertex Content Word Count]],0),FALSE)</f>
        <v>209</v>
      </c>
    </row>
    <row r="157" spans="1:3" ht="15">
      <c r="A157" s="78" t="s">
        <v>2729</v>
      </c>
      <c r="B157" s="84" t="s">
        <v>330</v>
      </c>
      <c r="C157" s="78">
        <f>VLOOKUP(GroupVertices[[#This Row],[Vertex]],Vertices[],MATCH("ID",Vertices[[#Headers],[Vertex]:[Vertex Content Word Count]],0),FALSE)</f>
        <v>206</v>
      </c>
    </row>
    <row r="158" spans="1:3" ht="15">
      <c r="A158" s="78" t="s">
        <v>2729</v>
      </c>
      <c r="B158" s="84" t="s">
        <v>417</v>
      </c>
      <c r="C158" s="78">
        <f>VLOOKUP(GroupVertices[[#This Row],[Vertex]],Vertices[],MATCH("ID",Vertices[[#Headers],[Vertex]:[Vertex Content Word Count]],0),FALSE)</f>
        <v>207</v>
      </c>
    </row>
    <row r="159" spans="1:3" ht="15">
      <c r="A159" s="78" t="s">
        <v>2730</v>
      </c>
      <c r="B159" s="84" t="s">
        <v>268</v>
      </c>
      <c r="C159" s="78">
        <f>VLOOKUP(GroupVertices[[#This Row],[Vertex]],Vertices[],MATCH("ID",Vertices[[#Headers],[Vertex]:[Vertex Content Word Count]],0),FALSE)</f>
        <v>110</v>
      </c>
    </row>
    <row r="160" spans="1:3" ht="15">
      <c r="A160" s="78" t="s">
        <v>2730</v>
      </c>
      <c r="B160" s="84" t="s">
        <v>267</v>
      </c>
      <c r="C160" s="78">
        <f>VLOOKUP(GroupVertices[[#This Row],[Vertex]],Vertices[],MATCH("ID",Vertices[[#Headers],[Vertex]:[Vertex Content Word Count]],0),FALSE)</f>
        <v>107</v>
      </c>
    </row>
    <row r="161" spans="1:3" ht="15">
      <c r="A161" s="78" t="s">
        <v>2730</v>
      </c>
      <c r="B161" s="84" t="s">
        <v>369</v>
      </c>
      <c r="C161" s="78">
        <f>VLOOKUP(GroupVertices[[#This Row],[Vertex]],Vertices[],MATCH("ID",Vertices[[#Headers],[Vertex]:[Vertex Content Word Count]],0),FALSE)</f>
        <v>109</v>
      </c>
    </row>
    <row r="162" spans="1:3" ht="15">
      <c r="A162" s="78" t="s">
        <v>2730</v>
      </c>
      <c r="B162" s="84" t="s">
        <v>368</v>
      </c>
      <c r="C162" s="78">
        <f>VLOOKUP(GroupVertices[[#This Row],[Vertex]],Vertices[],MATCH("ID",Vertices[[#Headers],[Vertex]:[Vertex Content Word Count]],0),FALSE)</f>
        <v>108</v>
      </c>
    </row>
    <row r="163" spans="1:3" ht="15">
      <c r="A163" s="78" t="s">
        <v>2731</v>
      </c>
      <c r="B163" s="84" t="s">
        <v>325</v>
      </c>
      <c r="C163" s="78">
        <f>VLOOKUP(GroupVertices[[#This Row],[Vertex]],Vertices[],MATCH("ID",Vertices[[#Headers],[Vertex]:[Vertex Content Word Count]],0),FALSE)</f>
        <v>199</v>
      </c>
    </row>
    <row r="164" spans="1:3" ht="15">
      <c r="A164" s="78" t="s">
        <v>2731</v>
      </c>
      <c r="B164" s="84" t="s">
        <v>324</v>
      </c>
      <c r="C164" s="78">
        <f>VLOOKUP(GroupVertices[[#This Row],[Vertex]],Vertices[],MATCH("ID",Vertices[[#Headers],[Vertex]:[Vertex Content Word Count]],0),FALSE)</f>
        <v>197</v>
      </c>
    </row>
    <row r="165" spans="1:3" ht="15">
      <c r="A165" s="78" t="s">
        <v>2731</v>
      </c>
      <c r="B165" s="84" t="s">
        <v>321</v>
      </c>
      <c r="C165" s="78">
        <f>VLOOKUP(GroupVertices[[#This Row],[Vertex]],Vertices[],MATCH("ID",Vertices[[#Headers],[Vertex]:[Vertex Content Word Count]],0),FALSE)</f>
        <v>196</v>
      </c>
    </row>
    <row r="166" spans="1:3" ht="15">
      <c r="A166" s="78" t="s">
        <v>2732</v>
      </c>
      <c r="B166" s="84" t="s">
        <v>311</v>
      </c>
      <c r="C166" s="78">
        <f>VLOOKUP(GroupVertices[[#This Row],[Vertex]],Vertices[],MATCH("ID",Vertices[[#Headers],[Vertex]:[Vertex Content Word Count]],0),FALSE)</f>
        <v>171</v>
      </c>
    </row>
    <row r="167" spans="1:3" ht="15">
      <c r="A167" s="78" t="s">
        <v>2732</v>
      </c>
      <c r="B167" s="84" t="s">
        <v>394</v>
      </c>
      <c r="C167" s="78">
        <f>VLOOKUP(GroupVertices[[#This Row],[Vertex]],Vertices[],MATCH("ID",Vertices[[#Headers],[Vertex]:[Vertex Content Word Count]],0),FALSE)</f>
        <v>173</v>
      </c>
    </row>
    <row r="168" spans="1:3" ht="15">
      <c r="A168" s="78" t="s">
        <v>2732</v>
      </c>
      <c r="B168" s="84" t="s">
        <v>393</v>
      </c>
      <c r="C168" s="78">
        <f>VLOOKUP(GroupVertices[[#This Row],[Vertex]],Vertices[],MATCH("ID",Vertices[[#Headers],[Vertex]:[Vertex Content Word Count]],0),FALSE)</f>
        <v>172</v>
      </c>
    </row>
    <row r="169" spans="1:3" ht="15">
      <c r="A169" s="78" t="s">
        <v>2733</v>
      </c>
      <c r="B169" s="84" t="s">
        <v>286</v>
      </c>
      <c r="C169" s="78">
        <f>VLOOKUP(GroupVertices[[#This Row],[Vertex]],Vertices[],MATCH("ID",Vertices[[#Headers],[Vertex]:[Vertex Content Word Count]],0),FALSE)</f>
        <v>135</v>
      </c>
    </row>
    <row r="170" spans="1:3" ht="15">
      <c r="A170" s="78" t="s">
        <v>2733</v>
      </c>
      <c r="B170" s="84" t="s">
        <v>381</v>
      </c>
      <c r="C170" s="78">
        <f>VLOOKUP(GroupVertices[[#This Row],[Vertex]],Vertices[],MATCH("ID",Vertices[[#Headers],[Vertex]:[Vertex Content Word Count]],0),FALSE)</f>
        <v>137</v>
      </c>
    </row>
    <row r="171" spans="1:3" ht="15">
      <c r="A171" s="78" t="s">
        <v>2733</v>
      </c>
      <c r="B171" s="84" t="s">
        <v>380</v>
      </c>
      <c r="C171" s="78">
        <f>VLOOKUP(GroupVertices[[#This Row],[Vertex]],Vertices[],MATCH("ID",Vertices[[#Headers],[Vertex]:[Vertex Content Word Count]],0),FALSE)</f>
        <v>136</v>
      </c>
    </row>
    <row r="172" spans="1:3" ht="15">
      <c r="A172" s="78" t="s">
        <v>2734</v>
      </c>
      <c r="B172" s="84" t="s">
        <v>285</v>
      </c>
      <c r="C172" s="78">
        <f>VLOOKUP(GroupVertices[[#This Row],[Vertex]],Vertices[],MATCH("ID",Vertices[[#Headers],[Vertex]:[Vertex Content Word Count]],0),FALSE)</f>
        <v>132</v>
      </c>
    </row>
    <row r="173" spans="1:3" ht="15">
      <c r="A173" s="78" t="s">
        <v>2734</v>
      </c>
      <c r="B173" s="84" t="s">
        <v>379</v>
      </c>
      <c r="C173" s="78">
        <f>VLOOKUP(GroupVertices[[#This Row],[Vertex]],Vertices[],MATCH("ID",Vertices[[#Headers],[Vertex]:[Vertex Content Word Count]],0),FALSE)</f>
        <v>134</v>
      </c>
    </row>
    <row r="174" spans="1:3" ht="15">
      <c r="A174" s="78" t="s">
        <v>2734</v>
      </c>
      <c r="B174" s="84" t="s">
        <v>378</v>
      </c>
      <c r="C174" s="78">
        <f>VLOOKUP(GroupVertices[[#This Row],[Vertex]],Vertices[],MATCH("ID",Vertices[[#Headers],[Vertex]:[Vertex Content Word Count]],0),FALSE)</f>
        <v>133</v>
      </c>
    </row>
    <row r="175" spans="1:3" ht="15">
      <c r="A175" s="78" t="s">
        <v>2735</v>
      </c>
      <c r="B175" s="84" t="s">
        <v>278</v>
      </c>
      <c r="C175" s="78">
        <f>VLOOKUP(GroupVertices[[#This Row],[Vertex]],Vertices[],MATCH("ID",Vertices[[#Headers],[Vertex]:[Vertex Content Word Count]],0),FALSE)</f>
        <v>118</v>
      </c>
    </row>
    <row r="176" spans="1:3" ht="15">
      <c r="A176" s="78" t="s">
        <v>2735</v>
      </c>
      <c r="B176" s="84" t="s">
        <v>277</v>
      </c>
      <c r="C176" s="78">
        <f>VLOOKUP(GroupVertices[[#This Row],[Vertex]],Vertices[],MATCH("ID",Vertices[[#Headers],[Vertex]:[Vertex Content Word Count]],0),FALSE)</f>
        <v>116</v>
      </c>
    </row>
    <row r="177" spans="1:3" ht="15">
      <c r="A177" s="78" t="s">
        <v>2735</v>
      </c>
      <c r="B177" s="84" t="s">
        <v>371</v>
      </c>
      <c r="C177" s="78">
        <f>VLOOKUP(GroupVertices[[#This Row],[Vertex]],Vertices[],MATCH("ID",Vertices[[#Headers],[Vertex]:[Vertex Content Word Count]],0),FALSE)</f>
        <v>117</v>
      </c>
    </row>
    <row r="178" spans="1:3" ht="15">
      <c r="A178" s="78" t="s">
        <v>2736</v>
      </c>
      <c r="B178" s="84" t="s">
        <v>238</v>
      </c>
      <c r="C178" s="78">
        <f>VLOOKUP(GroupVertices[[#This Row],[Vertex]],Vertices[],MATCH("ID",Vertices[[#Headers],[Vertex]:[Vertex Content Word Count]],0),FALSE)</f>
        <v>55</v>
      </c>
    </row>
    <row r="179" spans="1:3" ht="15">
      <c r="A179" s="78" t="s">
        <v>2736</v>
      </c>
      <c r="B179" s="84" t="s">
        <v>353</v>
      </c>
      <c r="C179" s="78">
        <f>VLOOKUP(GroupVertices[[#This Row],[Vertex]],Vertices[],MATCH("ID",Vertices[[#Headers],[Vertex]:[Vertex Content Word Count]],0),FALSE)</f>
        <v>57</v>
      </c>
    </row>
    <row r="180" spans="1:3" ht="15">
      <c r="A180" s="78" t="s">
        <v>2736</v>
      </c>
      <c r="B180" s="84" t="s">
        <v>352</v>
      </c>
      <c r="C180" s="78">
        <f>VLOOKUP(GroupVertices[[#This Row],[Vertex]],Vertices[],MATCH("ID",Vertices[[#Headers],[Vertex]:[Vertex Content Word Count]],0),FALSE)</f>
        <v>56</v>
      </c>
    </row>
    <row r="181" spans="1:3" ht="15">
      <c r="A181" s="78" t="s">
        <v>2737</v>
      </c>
      <c r="B181" s="84" t="s">
        <v>218</v>
      </c>
      <c r="C181" s="78">
        <f>VLOOKUP(GroupVertices[[#This Row],[Vertex]],Vertices[],MATCH("ID",Vertices[[#Headers],[Vertex]:[Vertex Content Word Count]],0),FALSE)</f>
        <v>15</v>
      </c>
    </row>
    <row r="182" spans="1:3" ht="15">
      <c r="A182" s="78" t="s">
        <v>2737</v>
      </c>
      <c r="B182" s="84" t="s">
        <v>338</v>
      </c>
      <c r="C182" s="78">
        <f>VLOOKUP(GroupVertices[[#This Row],[Vertex]],Vertices[],MATCH("ID",Vertices[[#Headers],[Vertex]:[Vertex Content Word Count]],0),FALSE)</f>
        <v>17</v>
      </c>
    </row>
    <row r="183" spans="1:3" ht="15">
      <c r="A183" s="78" t="s">
        <v>2737</v>
      </c>
      <c r="B183" s="84" t="s">
        <v>337</v>
      </c>
      <c r="C183" s="78">
        <f>VLOOKUP(GroupVertices[[#This Row],[Vertex]],Vertices[],MATCH("ID",Vertices[[#Headers],[Vertex]:[Vertex Content Word Count]],0),FALSE)</f>
        <v>16</v>
      </c>
    </row>
    <row r="184" spans="1:3" ht="15">
      <c r="A184" s="78" t="s">
        <v>2738</v>
      </c>
      <c r="B184" s="84" t="s">
        <v>216</v>
      </c>
      <c r="C184" s="78">
        <f>VLOOKUP(GroupVertices[[#This Row],[Vertex]],Vertices[],MATCH("ID",Vertices[[#Headers],[Vertex]:[Vertex Content Word Count]],0),FALSE)</f>
        <v>11</v>
      </c>
    </row>
    <row r="185" spans="1:3" ht="15">
      <c r="A185" s="78" t="s">
        <v>2738</v>
      </c>
      <c r="B185" s="84" t="s">
        <v>336</v>
      </c>
      <c r="C185" s="78">
        <f>VLOOKUP(GroupVertices[[#This Row],[Vertex]],Vertices[],MATCH("ID",Vertices[[#Headers],[Vertex]:[Vertex Content Word Count]],0),FALSE)</f>
        <v>13</v>
      </c>
    </row>
    <row r="186" spans="1:3" ht="15">
      <c r="A186" s="78" t="s">
        <v>2738</v>
      </c>
      <c r="B186" s="84" t="s">
        <v>335</v>
      </c>
      <c r="C186" s="78">
        <f>VLOOKUP(GroupVertices[[#This Row],[Vertex]],Vertices[],MATCH("ID",Vertices[[#Headers],[Vertex]:[Vertex Content Word Count]],0),FALSE)</f>
        <v>12</v>
      </c>
    </row>
    <row r="187" spans="1:3" ht="15">
      <c r="A187" s="78" t="s">
        <v>2739</v>
      </c>
      <c r="B187" s="84" t="s">
        <v>328</v>
      </c>
      <c r="C187" s="78">
        <f>VLOOKUP(GroupVertices[[#This Row],[Vertex]],Vertices[],MATCH("ID",Vertices[[#Headers],[Vertex]:[Vertex Content Word Count]],0),FALSE)</f>
        <v>203</v>
      </c>
    </row>
    <row r="188" spans="1:3" ht="15">
      <c r="A188" s="78" t="s">
        <v>2739</v>
      </c>
      <c r="B188" s="84" t="s">
        <v>416</v>
      </c>
      <c r="C188" s="78">
        <f>VLOOKUP(GroupVertices[[#This Row],[Vertex]],Vertices[],MATCH("ID",Vertices[[#Headers],[Vertex]:[Vertex Content Word Count]],0),FALSE)</f>
        <v>204</v>
      </c>
    </row>
    <row r="189" spans="1:3" ht="15">
      <c r="A189" s="78" t="s">
        <v>2740</v>
      </c>
      <c r="B189" s="84" t="s">
        <v>319</v>
      </c>
      <c r="C189" s="78">
        <f>VLOOKUP(GroupVertices[[#This Row],[Vertex]],Vertices[],MATCH("ID",Vertices[[#Headers],[Vertex]:[Vertex Content Word Count]],0),FALSE)</f>
        <v>193</v>
      </c>
    </row>
    <row r="190" spans="1:3" ht="15">
      <c r="A190" s="78" t="s">
        <v>2740</v>
      </c>
      <c r="B190" s="84" t="s">
        <v>412</v>
      </c>
      <c r="C190" s="78">
        <f>VLOOKUP(GroupVertices[[#This Row],[Vertex]],Vertices[],MATCH("ID",Vertices[[#Headers],[Vertex]:[Vertex Content Word Count]],0),FALSE)</f>
        <v>194</v>
      </c>
    </row>
    <row r="191" spans="1:3" ht="15">
      <c r="A191" s="78" t="s">
        <v>2741</v>
      </c>
      <c r="B191" s="84" t="s">
        <v>302</v>
      </c>
      <c r="C191" s="78">
        <f>VLOOKUP(GroupVertices[[#This Row],[Vertex]],Vertices[],MATCH("ID",Vertices[[#Headers],[Vertex]:[Vertex Content Word Count]],0),FALSE)</f>
        <v>157</v>
      </c>
    </row>
    <row r="192" spans="1:3" ht="15">
      <c r="A192" s="78" t="s">
        <v>2741</v>
      </c>
      <c r="B192" s="84" t="s">
        <v>388</v>
      </c>
      <c r="C192" s="78">
        <f>VLOOKUP(GroupVertices[[#This Row],[Vertex]],Vertices[],MATCH("ID",Vertices[[#Headers],[Vertex]:[Vertex Content Word Count]],0),FALSE)</f>
        <v>158</v>
      </c>
    </row>
    <row r="193" spans="1:3" ht="15">
      <c r="A193" s="78" t="s">
        <v>2742</v>
      </c>
      <c r="B193" s="84" t="s">
        <v>287</v>
      </c>
      <c r="C193" s="78">
        <f>VLOOKUP(GroupVertices[[#This Row],[Vertex]],Vertices[],MATCH("ID",Vertices[[#Headers],[Vertex]:[Vertex Content Word Count]],0),FALSE)</f>
        <v>138</v>
      </c>
    </row>
    <row r="194" spans="1:3" ht="15">
      <c r="A194" s="78" t="s">
        <v>2742</v>
      </c>
      <c r="B194" s="84" t="s">
        <v>382</v>
      </c>
      <c r="C194" s="78">
        <f>VLOOKUP(GroupVertices[[#This Row],[Vertex]],Vertices[],MATCH("ID",Vertices[[#Headers],[Vertex]:[Vertex Content Word Count]],0),FALSE)</f>
        <v>139</v>
      </c>
    </row>
    <row r="195" spans="1:3" ht="15">
      <c r="A195" s="78" t="s">
        <v>2743</v>
      </c>
      <c r="B195" s="84" t="s">
        <v>251</v>
      </c>
      <c r="C195" s="78">
        <f>VLOOKUP(GroupVertices[[#This Row],[Vertex]],Vertices[],MATCH("ID",Vertices[[#Headers],[Vertex]:[Vertex Content Word Count]],0),FALSE)</f>
        <v>76</v>
      </c>
    </row>
    <row r="196" spans="1:3" ht="15">
      <c r="A196" s="78" t="s">
        <v>2743</v>
      </c>
      <c r="B196" s="84" t="s">
        <v>250</v>
      </c>
      <c r="C196" s="78">
        <f>VLOOKUP(GroupVertices[[#This Row],[Vertex]],Vertices[],MATCH("ID",Vertices[[#Headers],[Vertex]:[Vertex Content Word Count]],0),FALSE)</f>
        <v>75</v>
      </c>
    </row>
    <row r="197" spans="1:3" ht="15">
      <c r="A197" s="78" t="s">
        <v>2744</v>
      </c>
      <c r="B197" s="84" t="s">
        <v>248</v>
      </c>
      <c r="C197" s="78">
        <f>VLOOKUP(GroupVertices[[#This Row],[Vertex]],Vertices[],MATCH("ID",Vertices[[#Headers],[Vertex]:[Vertex Content Word Count]],0),FALSE)</f>
        <v>72</v>
      </c>
    </row>
    <row r="198" spans="1:3" ht="15">
      <c r="A198" s="78" t="s">
        <v>2744</v>
      </c>
      <c r="B198" s="84" t="s">
        <v>356</v>
      </c>
      <c r="C198" s="78">
        <f>VLOOKUP(GroupVertices[[#This Row],[Vertex]],Vertices[],MATCH("ID",Vertices[[#Headers],[Vertex]:[Vertex Content Word Count]],0),FALSE)</f>
        <v>73</v>
      </c>
    </row>
    <row r="199" spans="1:3" ht="15">
      <c r="A199" s="78" t="s">
        <v>2745</v>
      </c>
      <c r="B199" s="84" t="s">
        <v>247</v>
      </c>
      <c r="C199" s="78">
        <f>VLOOKUP(GroupVertices[[#This Row],[Vertex]],Vertices[],MATCH("ID",Vertices[[#Headers],[Vertex]:[Vertex Content Word Count]],0),FALSE)</f>
        <v>70</v>
      </c>
    </row>
    <row r="200" spans="1:3" ht="15">
      <c r="A200" s="78" t="s">
        <v>2745</v>
      </c>
      <c r="B200" s="84" t="s">
        <v>355</v>
      </c>
      <c r="C200" s="78">
        <f>VLOOKUP(GroupVertices[[#This Row],[Vertex]],Vertices[],MATCH("ID",Vertices[[#Headers],[Vertex]:[Vertex Content Word Count]],0),FALSE)</f>
        <v>71</v>
      </c>
    </row>
    <row r="201" spans="1:3" ht="15">
      <c r="A201" s="78" t="s">
        <v>2746</v>
      </c>
      <c r="B201" s="84" t="s">
        <v>240</v>
      </c>
      <c r="C201" s="78">
        <f>VLOOKUP(GroupVertices[[#This Row],[Vertex]],Vertices[],MATCH("ID",Vertices[[#Headers],[Vertex]:[Vertex Content Word Count]],0),FALSE)</f>
        <v>59</v>
      </c>
    </row>
    <row r="202" spans="1:3" ht="15">
      <c r="A202" s="78" t="s">
        <v>2746</v>
      </c>
      <c r="B202" s="84" t="s">
        <v>354</v>
      </c>
      <c r="C202" s="78">
        <f>VLOOKUP(GroupVertices[[#This Row],[Vertex]],Vertices[],MATCH("ID",Vertices[[#Headers],[Vertex]:[Vertex Content Word Count]],0),FALSE)</f>
        <v>60</v>
      </c>
    </row>
    <row r="203" spans="1:3" ht="15">
      <c r="A203" s="78" t="s">
        <v>2747</v>
      </c>
      <c r="B203" s="84" t="s">
        <v>226</v>
      </c>
      <c r="C203" s="78">
        <f>VLOOKUP(GroupVertices[[#This Row],[Vertex]],Vertices[],MATCH("ID",Vertices[[#Headers],[Vertex]:[Vertex Content Word Count]],0),FALSE)</f>
        <v>38</v>
      </c>
    </row>
    <row r="204" spans="1:3" ht="15">
      <c r="A204" s="78" t="s">
        <v>2747</v>
      </c>
      <c r="B204" s="84" t="s">
        <v>347</v>
      </c>
      <c r="C204" s="78">
        <f>VLOOKUP(GroupVertices[[#This Row],[Vertex]],Vertices[],MATCH("ID",Vertices[[#Headers],[Vertex]:[Vertex Content Word Count]],0),FALSE)</f>
        <v>39</v>
      </c>
    </row>
    <row r="205" spans="1:3" ht="15">
      <c r="A205" s="78" t="s">
        <v>2748</v>
      </c>
      <c r="B205" s="84" t="s">
        <v>224</v>
      </c>
      <c r="C205" s="78">
        <f>VLOOKUP(GroupVertices[[#This Row],[Vertex]],Vertices[],MATCH("ID",Vertices[[#Headers],[Vertex]:[Vertex Content Word Count]],0),FALSE)</f>
        <v>34</v>
      </c>
    </row>
    <row r="206" spans="1:3" ht="15">
      <c r="A206" s="78" t="s">
        <v>2748</v>
      </c>
      <c r="B206" s="84" t="s">
        <v>346</v>
      </c>
      <c r="C206" s="78">
        <f>VLOOKUP(GroupVertices[[#This Row],[Vertex]],Vertices[],MATCH("ID",Vertices[[#Headers],[Vertex]:[Vertex Content Word Count]],0),FALSE)</f>
        <v>35</v>
      </c>
    </row>
    <row r="207" spans="1:3" ht="15">
      <c r="A207" s="78" t="s">
        <v>2749</v>
      </c>
      <c r="B207" s="84" t="s">
        <v>219</v>
      </c>
      <c r="C207" s="78">
        <f>VLOOKUP(GroupVertices[[#This Row],[Vertex]],Vertices[],MATCH("ID",Vertices[[#Headers],[Vertex]:[Vertex Content Word Count]],0),FALSE)</f>
        <v>18</v>
      </c>
    </row>
    <row r="208" spans="1:3" ht="15">
      <c r="A208" s="78" t="s">
        <v>2749</v>
      </c>
      <c r="B208" s="84" t="s">
        <v>339</v>
      </c>
      <c r="C208" s="78">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3835</v>
      </c>
      <c r="B2" s="34" t="s">
        <v>2678</v>
      </c>
      <c r="D2" s="31">
        <f>MIN(Vertices[Degree])</f>
        <v>0</v>
      </c>
      <c r="E2" s="3">
        <f>COUNTIF(Vertices[Degree],"&gt;= "&amp;D2)-COUNTIF(Vertices[Degree],"&gt;="&amp;D3)</f>
        <v>0</v>
      </c>
      <c r="F2" s="37">
        <f>MIN(Vertices[In-Degree])</f>
        <v>0</v>
      </c>
      <c r="G2" s="38">
        <f>COUNTIF(Vertices[In-Degree],"&gt;= "&amp;F2)-COUNTIF(Vertices[In-Degree],"&gt;="&amp;F3)</f>
        <v>60</v>
      </c>
      <c r="H2" s="37">
        <f>MIN(Vertices[Out-Degree])</f>
        <v>0</v>
      </c>
      <c r="I2" s="38">
        <f>COUNTIF(Vertices[Out-Degree],"&gt;= "&amp;H2)-COUNTIF(Vertices[Out-Degree],"&gt;="&amp;H3)</f>
        <v>87</v>
      </c>
      <c r="J2" s="37">
        <f>MIN(Vertices[Betweenness Centrality])</f>
        <v>0</v>
      </c>
      <c r="K2" s="38">
        <f>COUNTIF(Vertices[Betweenness Centrality],"&gt;= "&amp;J2)-COUNTIF(Vertices[Betweenness Centrality],"&gt;="&amp;J3)</f>
        <v>187</v>
      </c>
      <c r="L2" s="37">
        <f>MIN(Vertices[Closeness Centrality])</f>
        <v>0</v>
      </c>
      <c r="M2" s="38">
        <f>COUNTIF(Vertices[Closeness Centrality],"&gt;= "&amp;L2)-COUNTIF(Vertices[Closeness Centrality],"&gt;="&amp;L3)</f>
        <v>135</v>
      </c>
      <c r="N2" s="37">
        <f>MIN(Vertices[Eigenvector Centrality])</f>
        <v>0</v>
      </c>
      <c r="O2" s="38">
        <f>COUNTIF(Vertices[Eigenvector Centrality],"&gt;= "&amp;N2)-COUNTIF(Vertices[Eigenvector Centrality],"&gt;="&amp;N3)</f>
        <v>111</v>
      </c>
      <c r="P2" s="37">
        <f>MIN(Vertices[PageRank])</f>
        <v>0.315877</v>
      </c>
      <c r="Q2" s="38">
        <f>COUNTIF(Vertices[PageRank],"&gt;= "&amp;P2)-COUNTIF(Vertices[PageRank],"&gt;="&amp;P3)</f>
        <v>30</v>
      </c>
      <c r="R2" s="37">
        <f>MIN(Vertices[Clustering Coefficient])</f>
        <v>0</v>
      </c>
      <c r="S2" s="43">
        <f>COUNTIF(Vertices[Clustering Coefficient],"&gt;= "&amp;R2)-COUNTIF(Vertices[Clustering Coefficient],"&gt;="&amp;R3)</f>
        <v>106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82</v>
      </c>
      <c r="H3" s="39">
        <f aca="true" t="shared" si="3" ref="H3:H26">H2+($H$57-$H$2)/BinDivisor</f>
        <v>0.6545454545454545</v>
      </c>
      <c r="I3" s="40">
        <f>COUNTIF(Vertices[Out-Degree],"&gt;= "&amp;H3)-COUNTIF(Vertices[Out-Degree],"&gt;="&amp;H4)</f>
        <v>50</v>
      </c>
      <c r="J3" s="39">
        <f aca="true" t="shared" si="4" ref="J3:J26">J2+($J$57-$J$2)/BinDivisor</f>
        <v>178.58767205454546</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0.0010827454545454546</v>
      </c>
      <c r="O3" s="40">
        <f>COUNTIF(Vertices[Eigenvector Centrality],"&gt;= "&amp;N3)-COUNTIF(Vertices[Eigenvector Centrality],"&gt;="&amp;N4)</f>
        <v>13</v>
      </c>
      <c r="P3" s="39">
        <f aca="true" t="shared" si="7" ref="P3:P26">P2+($P$57-$P$2)/BinDivisor</f>
        <v>0.4722885090909091</v>
      </c>
      <c r="Q3" s="40">
        <f>COUNTIF(Vertices[PageRank],"&gt;= "&amp;P3)-COUNTIF(Vertices[PageRank],"&gt;="&amp;P4)</f>
        <v>51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207</v>
      </c>
      <c r="D4" s="32">
        <f t="shared" si="1"/>
        <v>0</v>
      </c>
      <c r="E4" s="3">
        <f>COUNTIF(Vertices[Degree],"&gt;= "&amp;D4)-COUNTIF(Vertices[Degree],"&gt;="&amp;D5)</f>
        <v>0</v>
      </c>
      <c r="F4" s="37">
        <f t="shared" si="2"/>
        <v>1.5272727272727273</v>
      </c>
      <c r="G4" s="38">
        <f>COUNTIF(Vertices[In-Degree],"&gt;= "&amp;F4)-COUNTIF(Vertices[In-Degree],"&gt;="&amp;F5)</f>
        <v>31</v>
      </c>
      <c r="H4" s="37">
        <f t="shared" si="3"/>
        <v>1.309090909090909</v>
      </c>
      <c r="I4" s="38">
        <f>COUNTIF(Vertices[Out-Degree],"&gt;= "&amp;H4)-COUNTIF(Vertices[Out-Degree],"&gt;="&amp;H5)</f>
        <v>0</v>
      </c>
      <c r="J4" s="37">
        <f t="shared" si="4"/>
        <v>357.17534410909093</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0.0021654909090909093</v>
      </c>
      <c r="O4" s="38">
        <f>COUNTIF(Vertices[Eigenvector Centrality],"&gt;= "&amp;N4)-COUNTIF(Vertices[Eigenvector Centrality],"&gt;="&amp;N5)</f>
        <v>8</v>
      </c>
      <c r="P4" s="37">
        <f t="shared" si="7"/>
        <v>0.6287000181818181</v>
      </c>
      <c r="Q4" s="38">
        <f>COUNTIF(Vertices[PageRank],"&gt;= "&amp;P4)-COUNTIF(Vertices[PageRank],"&gt;="&amp;P5)</f>
        <v>30</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2.290909090909091</v>
      </c>
      <c r="G5" s="40">
        <f>COUNTIF(Vertices[In-Degree],"&gt;= "&amp;F5)-COUNTIF(Vertices[In-Degree],"&gt;="&amp;F6)</f>
        <v>18</v>
      </c>
      <c r="H5" s="39">
        <f t="shared" si="3"/>
        <v>1.9636363636363636</v>
      </c>
      <c r="I5" s="40">
        <f>COUNTIF(Vertices[Out-Degree],"&gt;= "&amp;H5)-COUNTIF(Vertices[Out-Degree],"&gt;="&amp;H6)</f>
        <v>36</v>
      </c>
      <c r="J5" s="39">
        <f t="shared" si="4"/>
        <v>535.7630161636364</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0.003248236363636364</v>
      </c>
      <c r="O5" s="40">
        <f>COUNTIF(Vertices[Eigenvector Centrality],"&gt;= "&amp;N5)-COUNTIF(Vertices[Eigenvector Centrality],"&gt;="&amp;N6)</f>
        <v>6</v>
      </c>
      <c r="P5" s="39">
        <f t="shared" si="7"/>
        <v>0.7851115272727271</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267</v>
      </c>
      <c r="D6" s="32">
        <f t="shared" si="1"/>
        <v>0</v>
      </c>
      <c r="E6" s="3">
        <f>COUNTIF(Vertices[Degree],"&gt;= "&amp;D6)-COUNTIF(Vertices[Degree],"&gt;="&amp;D7)</f>
        <v>0</v>
      </c>
      <c r="F6" s="37">
        <f t="shared" si="2"/>
        <v>3.0545454545454547</v>
      </c>
      <c r="G6" s="38">
        <f>COUNTIF(Vertices[In-Degree],"&gt;= "&amp;F6)-COUNTIF(Vertices[In-Degree],"&gt;="&amp;F7)</f>
        <v>0</v>
      </c>
      <c r="H6" s="37">
        <f t="shared" si="3"/>
        <v>2.618181818181818</v>
      </c>
      <c r="I6" s="38">
        <f>COUNTIF(Vertices[Out-Degree],"&gt;= "&amp;H6)-COUNTIF(Vertices[Out-Degree],"&gt;="&amp;H7)</f>
        <v>8</v>
      </c>
      <c r="J6" s="37">
        <f t="shared" si="4"/>
        <v>714.3506882181819</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0.0043309818181818185</v>
      </c>
      <c r="O6" s="38">
        <f>COUNTIF(Vertices[Eigenvector Centrality],"&gt;= "&amp;N6)-COUNTIF(Vertices[Eigenvector Centrality],"&gt;="&amp;N7)</f>
        <v>4</v>
      </c>
      <c r="P6" s="37">
        <f t="shared" si="7"/>
        <v>0.9415230363636362</v>
      </c>
      <c r="Q6" s="38">
        <f>COUNTIF(Vertices[PageRank],"&gt;= "&amp;P6)-COUNTIF(Vertices[PageRank],"&gt;="&amp;P7)</f>
        <v>43</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280</v>
      </c>
      <c r="D7" s="32">
        <f t="shared" si="1"/>
        <v>0</v>
      </c>
      <c r="E7" s="3">
        <f>COUNTIF(Vertices[Degree],"&gt;= "&amp;D7)-COUNTIF(Vertices[Degree],"&gt;="&amp;D8)</f>
        <v>0</v>
      </c>
      <c r="F7" s="39">
        <f t="shared" si="2"/>
        <v>3.8181818181818183</v>
      </c>
      <c r="G7" s="40">
        <f>COUNTIF(Vertices[In-Degree],"&gt;= "&amp;F7)-COUNTIF(Vertices[In-Degree],"&gt;="&amp;F8)</f>
        <v>4</v>
      </c>
      <c r="H7" s="39">
        <f t="shared" si="3"/>
        <v>3.2727272727272725</v>
      </c>
      <c r="I7" s="40">
        <f>COUNTIF(Vertices[Out-Degree],"&gt;= "&amp;H7)-COUNTIF(Vertices[Out-Degree],"&gt;="&amp;H8)</f>
        <v>0</v>
      </c>
      <c r="J7" s="39">
        <f t="shared" si="4"/>
        <v>892.9383602727273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0.005413727272727273</v>
      </c>
      <c r="O7" s="40">
        <f>COUNTIF(Vertices[Eigenvector Centrality],"&gt;= "&amp;N7)-COUNTIF(Vertices[Eigenvector Centrality],"&gt;="&amp;N8)</f>
        <v>20</v>
      </c>
      <c r="P7" s="39">
        <f t="shared" si="7"/>
        <v>1.0979345454545453</v>
      </c>
      <c r="Q7" s="40">
        <f>COUNTIF(Vertices[PageRank],"&gt;= "&amp;P7)-COUNTIF(Vertices[PageRank],"&gt;="&amp;P8)</f>
        <v>6</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547</v>
      </c>
      <c r="D8" s="32">
        <f t="shared" si="1"/>
        <v>0</v>
      </c>
      <c r="E8" s="3">
        <f>COUNTIF(Vertices[Degree],"&gt;= "&amp;D8)-COUNTIF(Vertices[Degree],"&gt;="&amp;D9)</f>
        <v>0</v>
      </c>
      <c r="F8" s="37">
        <f t="shared" si="2"/>
        <v>4.581818181818182</v>
      </c>
      <c r="G8" s="38">
        <f>COUNTIF(Vertices[In-Degree],"&gt;= "&amp;F8)-COUNTIF(Vertices[In-Degree],"&gt;="&amp;F9)</f>
        <v>2</v>
      </c>
      <c r="H8" s="37">
        <f t="shared" si="3"/>
        <v>3.927272727272727</v>
      </c>
      <c r="I8" s="38">
        <f>COUNTIF(Vertices[Out-Degree],"&gt;= "&amp;H8)-COUNTIF(Vertices[Out-Degree],"&gt;="&amp;H9)</f>
        <v>10</v>
      </c>
      <c r="J8" s="37">
        <f t="shared" si="4"/>
        <v>1071.5260323272728</v>
      </c>
      <c r="K8" s="38">
        <f>COUNTIF(Vertices[Betweenness Centrality],"&gt;= "&amp;J8)-COUNTIF(Vertices[Betweenness Centrality],"&gt;="&amp;J9)</f>
        <v>3</v>
      </c>
      <c r="L8" s="37">
        <f t="shared" si="5"/>
        <v>0.1090909090909091</v>
      </c>
      <c r="M8" s="38">
        <f>COUNTIF(Vertices[Closeness Centrality],"&gt;= "&amp;L8)-COUNTIF(Vertices[Closeness Centrality],"&gt;="&amp;L9)</f>
        <v>5</v>
      </c>
      <c r="N8" s="37">
        <f t="shared" si="6"/>
        <v>0.006496472727272728</v>
      </c>
      <c r="O8" s="38">
        <f>COUNTIF(Vertices[Eigenvector Centrality],"&gt;= "&amp;N8)-COUNTIF(Vertices[Eigenvector Centrality],"&gt;="&amp;N9)</f>
        <v>3</v>
      </c>
      <c r="P8" s="37">
        <f t="shared" si="7"/>
        <v>1.2543460545454543</v>
      </c>
      <c r="Q8" s="38">
        <f>COUNTIF(Vertices[PageRank],"&gt;= "&amp;P8)-COUNTIF(Vertices[PageRank],"&gt;="&amp;P9)</f>
        <v>3</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5.345454545454546</v>
      </c>
      <c r="G9" s="40">
        <f>COUNTIF(Vertices[In-Degree],"&gt;= "&amp;F9)-COUNTIF(Vertices[In-Degree],"&gt;="&amp;F10)</f>
        <v>2</v>
      </c>
      <c r="H9" s="39">
        <f t="shared" si="3"/>
        <v>4.581818181818181</v>
      </c>
      <c r="I9" s="40">
        <f>COUNTIF(Vertices[Out-Degree],"&gt;= "&amp;H9)-COUNTIF(Vertices[Out-Degree],"&gt;="&amp;H10)</f>
        <v>3</v>
      </c>
      <c r="J9" s="39">
        <f t="shared" si="4"/>
        <v>1250.1137043818183</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0.0075792181818181825</v>
      </c>
      <c r="O9" s="40">
        <f>COUNTIF(Vertices[Eigenvector Centrality],"&gt;= "&amp;N9)-COUNTIF(Vertices[Eigenvector Centrality],"&gt;="&amp;N10)</f>
        <v>7</v>
      </c>
      <c r="P9" s="39">
        <f t="shared" si="7"/>
        <v>1.4107575636363634</v>
      </c>
      <c r="Q9" s="40">
        <f>COUNTIF(Vertices[PageRank],"&gt;= "&amp;P9)-COUNTIF(Vertices[PageRank],"&gt;="&amp;P10)</f>
        <v>8</v>
      </c>
      <c r="R9" s="39">
        <f t="shared" si="8"/>
        <v>0.1272727272727273</v>
      </c>
      <c r="S9" s="44">
        <f>COUNTIF(Vertices[Clustering Coefficient],"&gt;= "&amp;R9)-COUNTIF(Vertices[Clustering Coefficient],"&gt;="&amp;R10)</f>
        <v>0</v>
      </c>
      <c r="T9" s="39" t="e">
        <f ca="1" t="shared" si="9"/>
        <v>#REF!</v>
      </c>
      <c r="U9" s="40" t="e">
        <f ca="1" t="shared" si="0"/>
        <v>#REF!</v>
      </c>
    </row>
    <row r="10" spans="1:21" ht="15">
      <c r="A10" s="34" t="s">
        <v>3836</v>
      </c>
      <c r="B10" s="34">
        <v>3</v>
      </c>
      <c r="D10" s="32">
        <f t="shared" si="1"/>
        <v>0</v>
      </c>
      <c r="E10" s="3">
        <f>COUNTIF(Vertices[Degree],"&gt;= "&amp;D10)-COUNTIF(Vertices[Degree],"&gt;="&amp;D11)</f>
        <v>0</v>
      </c>
      <c r="F10" s="37">
        <f t="shared" si="2"/>
        <v>6.109090909090909</v>
      </c>
      <c r="G10" s="38">
        <f>COUNTIF(Vertices[In-Degree],"&gt;= "&amp;F10)-COUNTIF(Vertices[In-Degree],"&gt;="&amp;F11)</f>
        <v>0</v>
      </c>
      <c r="H10" s="37">
        <f t="shared" si="3"/>
        <v>5.236363636363635</v>
      </c>
      <c r="I10" s="38">
        <f>COUNTIF(Vertices[Out-Degree],"&gt;= "&amp;H10)-COUNTIF(Vertices[Out-Degree],"&gt;="&amp;H11)</f>
        <v>0</v>
      </c>
      <c r="J10" s="37">
        <f t="shared" si="4"/>
        <v>1428.7013764363637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0.008661963636363637</v>
      </c>
      <c r="O10" s="38">
        <f>COUNTIF(Vertices[Eigenvector Centrality],"&gt;= "&amp;N10)-COUNTIF(Vertices[Eigenvector Centrality],"&gt;="&amp;N11)</f>
        <v>6</v>
      </c>
      <c r="P10" s="37">
        <f t="shared" si="7"/>
        <v>1.5671690727272725</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6.872727272727273</v>
      </c>
      <c r="G11" s="40">
        <f>COUNTIF(Vertices[In-Degree],"&gt;= "&amp;F11)-COUNTIF(Vertices[In-Degree],"&gt;="&amp;F12)</f>
        <v>1</v>
      </c>
      <c r="H11" s="39">
        <f t="shared" si="3"/>
        <v>5.89090909090909</v>
      </c>
      <c r="I11" s="40">
        <f>COUNTIF(Vertices[Out-Degree],"&gt;= "&amp;H11)-COUNTIF(Vertices[Out-Degree],"&gt;="&amp;H12)</f>
        <v>3</v>
      </c>
      <c r="J11" s="39">
        <f t="shared" si="4"/>
        <v>1607.2890484909092</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0.009744709090909092</v>
      </c>
      <c r="O11" s="40">
        <f>COUNTIF(Vertices[Eigenvector Centrality],"&gt;= "&amp;N11)-COUNTIF(Vertices[Eigenvector Centrality],"&gt;="&amp;N12)</f>
        <v>3</v>
      </c>
      <c r="P11" s="39">
        <f t="shared" si="7"/>
        <v>1.7235805818181815</v>
      </c>
      <c r="Q11" s="40">
        <f>COUNTIF(Vertices[PageRank],"&gt;= "&amp;P11)-COUNTIF(Vertices[PageRank],"&gt;="&amp;P12)</f>
        <v>3</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419</v>
      </c>
      <c r="B12" s="34">
        <v>456</v>
      </c>
      <c r="D12" s="32">
        <f t="shared" si="1"/>
        <v>0</v>
      </c>
      <c r="E12" s="3">
        <f>COUNTIF(Vertices[Degree],"&gt;= "&amp;D12)-COUNTIF(Vertices[Degree],"&gt;="&amp;D13)</f>
        <v>0</v>
      </c>
      <c r="F12" s="37">
        <f t="shared" si="2"/>
        <v>7.636363636363637</v>
      </c>
      <c r="G12" s="38">
        <f>COUNTIF(Vertices[In-Degree],"&gt;= "&amp;F12)-COUNTIF(Vertices[In-Degree],"&gt;="&amp;F13)</f>
        <v>1</v>
      </c>
      <c r="H12" s="37">
        <f t="shared" si="3"/>
        <v>6.545454545454544</v>
      </c>
      <c r="I12" s="38">
        <f>COUNTIF(Vertices[Out-Degree],"&gt;= "&amp;H12)-COUNTIF(Vertices[Out-Degree],"&gt;="&amp;H13)</f>
        <v>2</v>
      </c>
      <c r="J12" s="37">
        <f t="shared" si="4"/>
        <v>1785.8767205454546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0.010827454545454546</v>
      </c>
      <c r="O12" s="38">
        <f>COUNTIF(Vertices[Eigenvector Centrality],"&gt;= "&amp;N12)-COUNTIF(Vertices[Eigenvector Centrality],"&gt;="&amp;N13)</f>
        <v>3</v>
      </c>
      <c r="P12" s="37">
        <f t="shared" si="7"/>
        <v>1.8799920909090906</v>
      </c>
      <c r="Q12" s="38">
        <f>COUNTIF(Vertices[PageRank],"&gt;= "&amp;P12)-COUNTIF(Vertices[PageRank],"&gt;="&amp;P13)</f>
        <v>3</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420</v>
      </c>
      <c r="B13" s="34">
        <v>68</v>
      </c>
      <c r="D13" s="32">
        <f t="shared" si="1"/>
        <v>0</v>
      </c>
      <c r="E13" s="3">
        <f>COUNTIF(Vertices[Degree],"&gt;= "&amp;D13)-COUNTIF(Vertices[Degree],"&gt;="&amp;D14)</f>
        <v>0</v>
      </c>
      <c r="F13" s="39">
        <f t="shared" si="2"/>
        <v>8.4</v>
      </c>
      <c r="G13" s="40">
        <f>COUNTIF(Vertices[In-Degree],"&gt;= "&amp;F13)-COUNTIF(Vertices[In-Degree],"&gt;="&amp;F14)</f>
        <v>1</v>
      </c>
      <c r="H13" s="39">
        <f t="shared" si="3"/>
        <v>7.199999999999998</v>
      </c>
      <c r="I13" s="40">
        <f>COUNTIF(Vertices[Out-Degree],"&gt;= "&amp;H13)-COUNTIF(Vertices[Out-Degree],"&gt;="&amp;H14)</f>
        <v>0</v>
      </c>
      <c r="J13" s="39">
        <f t="shared" si="4"/>
        <v>1964.4643926</v>
      </c>
      <c r="K13" s="40">
        <f>COUNTIF(Vertices[Betweenness Centrality],"&gt;= "&amp;J13)-COUNTIF(Vertices[Betweenness Centrality],"&gt;="&amp;J14)</f>
        <v>0</v>
      </c>
      <c r="L13" s="39">
        <f t="shared" si="5"/>
        <v>0.20000000000000004</v>
      </c>
      <c r="M13" s="40">
        <f>COUNTIF(Vertices[Closeness Centrality],"&gt;= "&amp;L13)-COUNTIF(Vertices[Closeness Centrality],"&gt;="&amp;L14)</f>
        <v>5</v>
      </c>
      <c r="N13" s="39">
        <f t="shared" si="6"/>
        <v>0.011910200000000001</v>
      </c>
      <c r="O13" s="40">
        <f>COUNTIF(Vertices[Eigenvector Centrality],"&gt;= "&amp;N13)-COUNTIF(Vertices[Eigenvector Centrality],"&gt;="&amp;N14)</f>
        <v>3</v>
      </c>
      <c r="P13" s="39">
        <f t="shared" si="7"/>
        <v>2.0364036</v>
      </c>
      <c r="Q13" s="40">
        <f>COUNTIF(Vertices[PageRank],"&gt;= "&amp;P13)-COUNTIF(Vertices[PageRank],"&gt;="&amp;P14)</f>
        <v>3</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23</v>
      </c>
      <c r="D14" s="32">
        <f t="shared" si="1"/>
        <v>0</v>
      </c>
      <c r="E14" s="3">
        <f>COUNTIF(Vertices[Degree],"&gt;= "&amp;D14)-COUNTIF(Vertices[Degree],"&gt;="&amp;D15)</f>
        <v>0</v>
      </c>
      <c r="F14" s="37">
        <f t="shared" si="2"/>
        <v>9.163636363636364</v>
      </c>
      <c r="G14" s="38">
        <f>COUNTIF(Vertices[In-Degree],"&gt;= "&amp;F14)-COUNTIF(Vertices[In-Degree],"&gt;="&amp;F15)</f>
        <v>0</v>
      </c>
      <c r="H14" s="37">
        <f t="shared" si="3"/>
        <v>7.854545454545453</v>
      </c>
      <c r="I14" s="38">
        <f>COUNTIF(Vertices[Out-Degree],"&gt;= "&amp;H14)-COUNTIF(Vertices[Out-Degree],"&gt;="&amp;H15)</f>
        <v>3</v>
      </c>
      <c r="J14" s="37">
        <f t="shared" si="4"/>
        <v>2143.0520646545456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0.012992945454545456</v>
      </c>
      <c r="O14" s="38">
        <f>COUNTIF(Vertices[Eigenvector Centrality],"&gt;= "&amp;N14)-COUNTIF(Vertices[Eigenvector Centrality],"&gt;="&amp;N15)</f>
        <v>1</v>
      </c>
      <c r="P14" s="37">
        <f t="shared" si="7"/>
        <v>2.192815109090909</v>
      </c>
      <c r="Q14" s="38">
        <f>COUNTIF(Vertices[PageRank],"&gt;= "&amp;P14)-COUNTIF(Vertices[PageRank],"&gt;="&amp;P15)</f>
        <v>2</v>
      </c>
      <c r="R14" s="37">
        <f t="shared" si="8"/>
        <v>0.21818181818181823</v>
      </c>
      <c r="S14" s="43">
        <f>COUNTIF(Vertices[Clustering Coefficient],"&gt;= "&amp;R14)-COUNTIF(Vertices[Clustering Coefficient],"&gt;="&amp;R15)</f>
        <v>2</v>
      </c>
      <c r="T14" s="37" t="e">
        <f ca="1" t="shared" si="9"/>
        <v>#REF!</v>
      </c>
      <c r="U14" s="38" t="e">
        <f ca="1" t="shared" si="0"/>
        <v>#REF!</v>
      </c>
    </row>
    <row r="15" spans="1:21" ht="15">
      <c r="A15" s="123"/>
      <c r="B15" s="123"/>
      <c r="D15" s="32">
        <f t="shared" si="1"/>
        <v>0</v>
      </c>
      <c r="E15" s="3">
        <f>COUNTIF(Vertices[Degree],"&gt;= "&amp;D15)-COUNTIF(Vertices[Degree],"&gt;="&amp;D16)</f>
        <v>0</v>
      </c>
      <c r="F15" s="39">
        <f t="shared" si="2"/>
        <v>9.927272727272728</v>
      </c>
      <c r="G15" s="40">
        <f>COUNTIF(Vertices[In-Degree],"&gt;= "&amp;F15)-COUNTIF(Vertices[In-Degree],"&gt;="&amp;F16)</f>
        <v>1</v>
      </c>
      <c r="H15" s="39">
        <f t="shared" si="3"/>
        <v>8.509090909090908</v>
      </c>
      <c r="I15" s="40">
        <f>COUNTIF(Vertices[Out-Degree],"&gt;= "&amp;H15)-COUNTIF(Vertices[Out-Degree],"&gt;="&amp;H16)</f>
        <v>0</v>
      </c>
      <c r="J15" s="39">
        <f t="shared" si="4"/>
        <v>2321.6397367090913</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0.01407569090909091</v>
      </c>
      <c r="O15" s="40">
        <f>COUNTIF(Vertices[Eigenvector Centrality],"&gt;= "&amp;N15)-COUNTIF(Vertices[Eigenvector Centrality],"&gt;="&amp;N16)</f>
        <v>2</v>
      </c>
      <c r="P15" s="39">
        <f t="shared" si="7"/>
        <v>2.3492266181818184</v>
      </c>
      <c r="Q15" s="40">
        <f>COUNTIF(Vertices[PageRank],"&gt;= "&amp;P15)-COUNTIF(Vertices[PageRank],"&gt;="&amp;P16)</f>
        <v>1</v>
      </c>
      <c r="R15" s="39">
        <f t="shared" si="8"/>
        <v>0.23636363636363641</v>
      </c>
      <c r="S15" s="44">
        <f>COUNTIF(Vertices[Clustering Coefficient],"&gt;= "&amp;R15)-COUNTIF(Vertices[Clustering Coefficient],"&gt;="&amp;R16)</f>
        <v>8</v>
      </c>
      <c r="T15" s="39" t="e">
        <f ca="1" t="shared" si="9"/>
        <v>#REF!</v>
      </c>
      <c r="U15" s="40" t="e">
        <f ca="1" t="shared" si="0"/>
        <v>#REF!</v>
      </c>
    </row>
    <row r="16" spans="1:21" ht="15">
      <c r="A16" s="34" t="s">
        <v>151</v>
      </c>
      <c r="B16" s="34">
        <v>23</v>
      </c>
      <c r="D16" s="32">
        <f t="shared" si="1"/>
        <v>0</v>
      </c>
      <c r="E16" s="3">
        <f>COUNTIF(Vertices[Degree],"&gt;= "&amp;D16)-COUNTIF(Vertices[Degree],"&gt;="&amp;D17)</f>
        <v>0</v>
      </c>
      <c r="F16" s="37">
        <f t="shared" si="2"/>
        <v>10.690909090909091</v>
      </c>
      <c r="G16" s="38">
        <f>COUNTIF(Vertices[In-Degree],"&gt;= "&amp;F16)-COUNTIF(Vertices[In-Degree],"&gt;="&amp;F17)</f>
        <v>1</v>
      </c>
      <c r="H16" s="37">
        <f t="shared" si="3"/>
        <v>9.163636363636362</v>
      </c>
      <c r="I16" s="38">
        <f>COUNTIF(Vertices[Out-Degree],"&gt;= "&amp;H16)-COUNTIF(Vertices[Out-Degree],"&gt;="&amp;H17)</f>
        <v>0</v>
      </c>
      <c r="J16" s="37">
        <f t="shared" si="4"/>
        <v>2500.227408763637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0.015158436363636365</v>
      </c>
      <c r="O16" s="38">
        <f>COUNTIF(Vertices[Eigenvector Centrality],"&gt;= "&amp;N16)-COUNTIF(Vertices[Eigenvector Centrality],"&gt;="&amp;N17)</f>
        <v>1</v>
      </c>
      <c r="P16" s="37">
        <f t="shared" si="7"/>
        <v>2.5056381272727277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11.454545454545455</v>
      </c>
      <c r="G17" s="40">
        <f>COUNTIF(Vertices[In-Degree],"&gt;= "&amp;F17)-COUNTIF(Vertices[In-Degree],"&gt;="&amp;F18)</f>
        <v>0</v>
      </c>
      <c r="H17" s="39">
        <f t="shared" si="3"/>
        <v>9.818181818181817</v>
      </c>
      <c r="I17" s="40">
        <f>COUNTIF(Vertices[Out-Degree],"&gt;= "&amp;H17)-COUNTIF(Vertices[Out-Degree],"&gt;="&amp;H18)</f>
        <v>0</v>
      </c>
      <c r="J17" s="39">
        <f t="shared" si="4"/>
        <v>2678.8150808181827</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0.01624118181818182</v>
      </c>
      <c r="O17" s="40">
        <f>COUNTIF(Vertices[Eigenvector Centrality],"&gt;= "&amp;N17)-COUNTIF(Vertices[Eigenvector Centrality],"&gt;="&amp;N18)</f>
        <v>1</v>
      </c>
      <c r="P17" s="39">
        <f t="shared" si="7"/>
        <v>2.662049636363637</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0.07213114754098361</v>
      </c>
      <c r="D18" s="32">
        <f t="shared" si="1"/>
        <v>0</v>
      </c>
      <c r="E18" s="3">
        <f>COUNTIF(Vertices[Degree],"&gt;= "&amp;D18)-COUNTIF(Vertices[Degree],"&gt;="&amp;D19)</f>
        <v>0</v>
      </c>
      <c r="F18" s="37">
        <f t="shared" si="2"/>
        <v>12.218181818181819</v>
      </c>
      <c r="G18" s="38">
        <f>COUNTIF(Vertices[In-Degree],"&gt;= "&amp;F18)-COUNTIF(Vertices[In-Degree],"&gt;="&amp;F19)</f>
        <v>0</v>
      </c>
      <c r="H18" s="37">
        <f t="shared" si="3"/>
        <v>10.47272727272727</v>
      </c>
      <c r="I18" s="38">
        <f>COUNTIF(Vertices[Out-Degree],"&gt;= "&amp;H18)-COUNTIF(Vertices[Out-Degree],"&gt;="&amp;H19)</f>
        <v>1</v>
      </c>
      <c r="J18" s="37">
        <f t="shared" si="4"/>
        <v>2857.4027528727283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0.017323927272727274</v>
      </c>
      <c r="O18" s="38">
        <f>COUNTIF(Vertices[Eigenvector Centrality],"&gt;= "&amp;N18)-COUNTIF(Vertices[Eigenvector Centrality],"&gt;="&amp;N19)</f>
        <v>0</v>
      </c>
      <c r="P18" s="37">
        <f t="shared" si="7"/>
        <v>2.8184611454545463</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0.1345565749235474</v>
      </c>
      <c r="D19" s="32">
        <f t="shared" si="1"/>
        <v>0</v>
      </c>
      <c r="E19" s="3">
        <f>COUNTIF(Vertices[Degree],"&gt;= "&amp;D19)-COUNTIF(Vertices[Degree],"&gt;="&amp;D20)</f>
        <v>0</v>
      </c>
      <c r="F19" s="39">
        <f t="shared" si="2"/>
        <v>12.981818181818182</v>
      </c>
      <c r="G19" s="40">
        <f>COUNTIF(Vertices[In-Degree],"&gt;= "&amp;F19)-COUNTIF(Vertices[In-Degree],"&gt;="&amp;F20)</f>
        <v>2</v>
      </c>
      <c r="H19" s="39">
        <f t="shared" si="3"/>
        <v>11.127272727272725</v>
      </c>
      <c r="I19" s="40">
        <f>COUNTIF(Vertices[Out-Degree],"&gt;= "&amp;H19)-COUNTIF(Vertices[Out-Degree],"&gt;="&amp;H20)</f>
        <v>0</v>
      </c>
      <c r="J19" s="39">
        <f t="shared" si="4"/>
        <v>3035.990424927274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0.018406672727272727</v>
      </c>
      <c r="O19" s="40">
        <f>COUNTIF(Vertices[Eigenvector Centrality],"&gt;= "&amp;N19)-COUNTIF(Vertices[Eigenvector Centrality],"&gt;="&amp;N20)</f>
        <v>1</v>
      </c>
      <c r="P19" s="39">
        <f t="shared" si="7"/>
        <v>2.9748726545454556</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13.745454545454546</v>
      </c>
      <c r="G20" s="38">
        <f>COUNTIF(Vertices[In-Degree],"&gt;= "&amp;F20)-COUNTIF(Vertices[In-Degree],"&gt;="&amp;F21)</f>
        <v>0</v>
      </c>
      <c r="H20" s="37">
        <f t="shared" si="3"/>
        <v>11.78181818181818</v>
      </c>
      <c r="I20" s="38">
        <f>COUNTIF(Vertices[Out-Degree],"&gt;= "&amp;H20)-COUNTIF(Vertices[Out-Degree],"&gt;="&amp;H21)</f>
        <v>2</v>
      </c>
      <c r="J20" s="37">
        <f t="shared" si="4"/>
        <v>3214.5780969818197</v>
      </c>
      <c r="K20" s="38">
        <f>COUNTIF(Vertices[Betweenness Centrality],"&gt;= "&amp;J20)-COUNTIF(Vertices[Betweenness Centrality],"&gt;="&amp;J21)</f>
        <v>0</v>
      </c>
      <c r="L20" s="37">
        <f t="shared" si="5"/>
        <v>0.3272727272727273</v>
      </c>
      <c r="M20" s="38">
        <f>COUNTIF(Vertices[Closeness Centrality],"&gt;= "&amp;L20)-COUNTIF(Vertices[Closeness Centrality],"&gt;="&amp;L21)</f>
        <v>17</v>
      </c>
      <c r="N20" s="37">
        <f t="shared" si="6"/>
        <v>0.01948941818181818</v>
      </c>
      <c r="O20" s="38">
        <f>COUNTIF(Vertices[Eigenvector Centrality],"&gt;= "&amp;N20)-COUNTIF(Vertices[Eigenvector Centrality],"&gt;="&amp;N21)</f>
        <v>1</v>
      </c>
      <c r="P20" s="37">
        <f t="shared" si="7"/>
        <v>3.131284163636365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41</v>
      </c>
      <c r="D21" s="32">
        <f t="shared" si="1"/>
        <v>0</v>
      </c>
      <c r="E21" s="3">
        <f>COUNTIF(Vertices[Degree],"&gt;= "&amp;D21)-COUNTIF(Vertices[Degree],"&gt;="&amp;D22)</f>
        <v>0</v>
      </c>
      <c r="F21" s="39">
        <f t="shared" si="2"/>
        <v>14.50909090909091</v>
      </c>
      <c r="G21" s="40">
        <f>COUNTIF(Vertices[In-Degree],"&gt;= "&amp;F21)-COUNTIF(Vertices[In-Degree],"&gt;="&amp;F22)</f>
        <v>0</v>
      </c>
      <c r="H21" s="39">
        <f t="shared" si="3"/>
        <v>12.436363636363634</v>
      </c>
      <c r="I21" s="40">
        <f>COUNTIF(Vertices[Out-Degree],"&gt;= "&amp;H21)-COUNTIF(Vertices[Out-Degree],"&gt;="&amp;H22)</f>
        <v>0</v>
      </c>
      <c r="J21" s="39">
        <f t="shared" si="4"/>
        <v>3393.1657690363654</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0.020572163636363633</v>
      </c>
      <c r="O21" s="40">
        <f>COUNTIF(Vertices[Eigenvector Centrality],"&gt;= "&amp;N21)-COUNTIF(Vertices[Eigenvector Centrality],"&gt;="&amp;N22)</f>
        <v>0</v>
      </c>
      <c r="P21" s="39">
        <f t="shared" si="7"/>
        <v>3.287695672727274</v>
      </c>
      <c r="Q21" s="40">
        <f>COUNTIF(Vertices[PageRank],"&gt;= "&amp;P21)-COUNTIF(Vertices[PageRank],"&gt;="&amp;P22)</f>
        <v>1</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16</v>
      </c>
      <c r="D22" s="32">
        <f t="shared" si="1"/>
        <v>0</v>
      </c>
      <c r="E22" s="3">
        <f>COUNTIF(Vertices[Degree],"&gt;= "&amp;D22)-COUNTIF(Vertices[Degree],"&gt;="&amp;D23)</f>
        <v>0</v>
      </c>
      <c r="F22" s="37">
        <f t="shared" si="2"/>
        <v>15.272727272727273</v>
      </c>
      <c r="G22" s="38">
        <f>COUNTIF(Vertices[In-Degree],"&gt;= "&amp;F22)-COUNTIF(Vertices[In-Degree],"&gt;="&amp;F23)</f>
        <v>0</v>
      </c>
      <c r="H22" s="37">
        <f t="shared" si="3"/>
        <v>13.090909090909088</v>
      </c>
      <c r="I22" s="38">
        <f>COUNTIF(Vertices[Out-Degree],"&gt;= "&amp;H22)-COUNTIF(Vertices[Out-Degree],"&gt;="&amp;H23)</f>
        <v>0</v>
      </c>
      <c r="J22" s="37">
        <f t="shared" si="4"/>
        <v>3571.753441090911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0.021654909090909086</v>
      </c>
      <c r="O22" s="38">
        <f>COUNTIF(Vertices[Eigenvector Centrality],"&gt;= "&amp;N22)-COUNTIF(Vertices[Eigenvector Centrality],"&gt;="&amp;N23)</f>
        <v>0</v>
      </c>
      <c r="P22" s="37">
        <f t="shared" si="7"/>
        <v>3.4441071818181834</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119</v>
      </c>
      <c r="D23" s="32">
        <f t="shared" si="1"/>
        <v>0</v>
      </c>
      <c r="E23" s="3">
        <f>COUNTIF(Vertices[Degree],"&gt;= "&amp;D23)-COUNTIF(Vertices[Degree],"&gt;="&amp;D24)</f>
        <v>0</v>
      </c>
      <c r="F23" s="39">
        <f t="shared" si="2"/>
        <v>16.03636363636364</v>
      </c>
      <c r="G23" s="40">
        <f>COUNTIF(Vertices[In-Degree],"&gt;= "&amp;F23)-COUNTIF(Vertices[In-Degree],"&gt;="&amp;F24)</f>
        <v>0</v>
      </c>
      <c r="H23" s="39">
        <f t="shared" si="3"/>
        <v>13.745454545454542</v>
      </c>
      <c r="I23" s="40">
        <f>COUNTIF(Vertices[Out-Degree],"&gt;= "&amp;H23)-COUNTIF(Vertices[Out-Degree],"&gt;="&amp;H24)</f>
        <v>0</v>
      </c>
      <c r="J23" s="39">
        <f t="shared" si="4"/>
        <v>3750.341113145457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0.02273765454545454</v>
      </c>
      <c r="O23" s="40">
        <f>COUNTIF(Vertices[Eigenvector Centrality],"&gt;= "&amp;N23)-COUNTIF(Vertices[Eigenvector Centrality],"&gt;="&amp;N24)</f>
        <v>1</v>
      </c>
      <c r="P23" s="39">
        <f t="shared" si="7"/>
        <v>3.6005186909090927</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464</v>
      </c>
      <c r="D24" s="32">
        <f t="shared" si="1"/>
        <v>0</v>
      </c>
      <c r="E24" s="3">
        <f>COUNTIF(Vertices[Degree],"&gt;= "&amp;D24)-COUNTIF(Vertices[Degree],"&gt;="&amp;D25)</f>
        <v>0</v>
      </c>
      <c r="F24" s="37">
        <f t="shared" si="2"/>
        <v>16.800000000000004</v>
      </c>
      <c r="G24" s="38">
        <f>COUNTIF(Vertices[In-Degree],"&gt;= "&amp;F24)-COUNTIF(Vertices[In-Degree],"&gt;="&amp;F25)</f>
        <v>0</v>
      </c>
      <c r="H24" s="37">
        <f t="shared" si="3"/>
        <v>14.399999999999997</v>
      </c>
      <c r="I24" s="38">
        <f>COUNTIF(Vertices[Out-Degree],"&gt;= "&amp;H24)-COUNTIF(Vertices[Out-Degree],"&gt;="&amp;H25)</f>
        <v>0</v>
      </c>
      <c r="J24" s="37">
        <f t="shared" si="4"/>
        <v>3928.9287852000025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0.02382039999999999</v>
      </c>
      <c r="O24" s="38">
        <f>COUNTIF(Vertices[Eigenvector Centrality],"&gt;= "&amp;N24)-COUNTIF(Vertices[Eigenvector Centrality],"&gt;="&amp;N25)</f>
        <v>4</v>
      </c>
      <c r="P24" s="37">
        <f t="shared" si="7"/>
        <v>3.756930200000002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17.56363636363637</v>
      </c>
      <c r="G25" s="40">
        <f>COUNTIF(Vertices[In-Degree],"&gt;= "&amp;F25)-COUNTIF(Vertices[In-Degree],"&gt;="&amp;F26)</f>
        <v>0</v>
      </c>
      <c r="H25" s="39">
        <f t="shared" si="3"/>
        <v>15.054545454545451</v>
      </c>
      <c r="I25" s="40">
        <f>COUNTIF(Vertices[Out-Degree],"&gt;= "&amp;H25)-COUNTIF(Vertices[Out-Degree],"&gt;="&amp;H26)</f>
        <v>0</v>
      </c>
      <c r="J25" s="39">
        <f t="shared" si="4"/>
        <v>4107.516457254548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0.024903145454545444</v>
      </c>
      <c r="O25" s="40">
        <f>COUNTIF(Vertices[Eigenvector Centrality],"&gt;= "&amp;N25)-COUNTIF(Vertices[Eigenvector Centrality],"&gt;="&amp;N26)</f>
        <v>0</v>
      </c>
      <c r="P25" s="39">
        <f t="shared" si="7"/>
        <v>3.9133417090909113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18.327272727272735</v>
      </c>
      <c r="G26" s="38">
        <f>COUNTIF(Vertices[In-Degree],"&gt;= "&amp;F26)-COUNTIF(Vertices[In-Degree],"&gt;="&amp;F28)</f>
        <v>0</v>
      </c>
      <c r="H26" s="37">
        <f t="shared" si="3"/>
        <v>15.709090909090905</v>
      </c>
      <c r="I26" s="38">
        <f>COUNTIF(Vertices[Out-Degree],"&gt;= "&amp;H26)-COUNTIF(Vertices[Out-Degree],"&gt;="&amp;H28)</f>
        <v>0</v>
      </c>
      <c r="J26" s="37">
        <f t="shared" si="4"/>
        <v>4286.104129309094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0.025985890909090897</v>
      </c>
      <c r="O26" s="38">
        <f>COUNTIF(Vertices[Eigenvector Centrality],"&gt;= "&amp;N26)-COUNTIF(Vertices[Eigenvector Centrality],"&gt;="&amp;N28)</f>
        <v>1</v>
      </c>
      <c r="P26" s="37">
        <f t="shared" si="7"/>
        <v>4.069753218181821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2.881884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-32</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-63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16.36363636363636</v>
      </c>
      <c r="I28" s="40">
        <f>COUNTIF(Vertices[Out-Degree],"&gt;= "&amp;H28)-COUNTIF(Vertices[Out-Degree],"&gt;="&amp;H40)</f>
        <v>0</v>
      </c>
      <c r="J28" s="39">
        <f>J26+($J$57-$J$2)/BinDivisor</f>
        <v>4464.69180136364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0.02706863636363635</v>
      </c>
      <c r="O28" s="40">
        <f>COUNTIF(Vertices[Eigenvector Centrality],"&gt;= "&amp;N28)-COUNTIF(Vertices[Eigenvector Centrality],"&gt;="&amp;N40)</f>
        <v>0</v>
      </c>
      <c r="P28" s="39">
        <f>P26+($P$57-$P$2)/BinDivisor</f>
        <v>4.22616472727273</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0.007668495849162797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3837</v>
      </c>
      <c r="B30" s="34">
        <v>0.416866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3838</v>
      </c>
      <c r="B32" s="34" t="s">
        <v>3848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3839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3840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3841</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3842</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-32</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-63</v>
      </c>
      <c r="T38" s="61"/>
      <c r="U38" s="62">
        <f ca="1">COUNTIF(Vertices[Clustering Coefficient],"&gt;= "&amp;T38)-COUNTIF(Vertices[Clustering Coefficient],"&gt;="&amp;T40)</f>
        <v>0</v>
      </c>
    </row>
    <row r="39" spans="1:21" ht="15">
      <c r="A39" s="34" t="s">
        <v>3835</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-32</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-63</v>
      </c>
      <c r="T39" s="61"/>
      <c r="U39" s="62">
        <f ca="1">COUNTIF(Vertices[Clustering Coefficient],"&gt;= "&amp;T39)-COUNTIF(Vertices[Clustering Coefficient],"&gt;="&amp;T40)</f>
        <v>0</v>
      </c>
    </row>
    <row r="40" spans="1:21" ht="15">
      <c r="A40" s="34" t="s">
        <v>3843</v>
      </c>
      <c r="B40" s="34" t="s">
        <v>85</v>
      </c>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17.018181818181816</v>
      </c>
      <c r="I40" s="38">
        <f>COUNTIF(Vertices[Out-Degree],"&gt;= "&amp;H40)-COUNTIF(Vertices[Out-Degree],"&gt;="&amp;H41)</f>
        <v>0</v>
      </c>
      <c r="J40" s="37">
        <f>J28+($J$57-$J$2)/BinDivisor</f>
        <v>4643.279473418185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0.028151381818181803</v>
      </c>
      <c r="O40" s="38">
        <f>COUNTIF(Vertices[Eigenvector Centrality],"&gt;= "&amp;N40)-COUNTIF(Vertices[Eigenvector Centrality],"&gt;="&amp;N41)</f>
        <v>2</v>
      </c>
      <c r="P40" s="37">
        <f>P28+($P$57-$P$2)/BinDivisor</f>
        <v>4.382576236363639</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3844</v>
      </c>
      <c r="B41" s="34" t="s">
        <v>85</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17.672727272727272</v>
      </c>
      <c r="I41" s="40">
        <f>COUNTIF(Vertices[Out-Degree],"&gt;= "&amp;H41)-COUNTIF(Vertices[Out-Degree],"&gt;="&amp;H42)</f>
        <v>0</v>
      </c>
      <c r="J41" s="39">
        <f aca="true" t="shared" si="13" ref="J41:J56">J40+($J$57-$J$2)/BinDivisor</f>
        <v>4821.867145472731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10</v>
      </c>
      <c r="N41" s="39">
        <f aca="true" t="shared" si="15" ref="N41:N56">N40+($N$57-$N$2)/BinDivisor</f>
        <v>0.029234127272727256</v>
      </c>
      <c r="O41" s="40">
        <f>COUNTIF(Vertices[Eigenvector Centrality],"&gt;= "&amp;N41)-COUNTIF(Vertices[Eigenvector Centrality],"&gt;="&amp;N42)</f>
        <v>0</v>
      </c>
      <c r="P41" s="39">
        <f aca="true" t="shared" si="16" ref="P41:P56">P40+($P$57-$P$2)/BinDivisor</f>
        <v>4.538987745454548</v>
      </c>
      <c r="Q41" s="40">
        <f>COUNTIF(Vertices[PageRank],"&gt;= "&amp;P41)-COUNTIF(Vertices[PageRank],"&gt;="&amp;P42)</f>
        <v>0</v>
      </c>
      <c r="R41" s="39">
        <f aca="true" t="shared" si="17" ref="R41:R56">R40+($R$57-$R$2)/BinDivisor</f>
        <v>0.490909090909091</v>
      </c>
      <c r="S41" s="44">
        <f>COUNTIF(Vertices[Clustering Coefficient],"&gt;= "&amp;R41)-COUNTIF(Vertices[Clustering Coefficient],"&gt;="&amp;R42)</f>
        <v>31</v>
      </c>
      <c r="T41" s="39" t="e">
        <f aca="true" t="shared" si="18" ref="T41:T56">T40+($T$57-$T$2)/BinDivisor</f>
        <v>#REF!</v>
      </c>
      <c r="U41" s="40" t="e">
        <f ca="1" t="shared" si="0"/>
        <v>#REF!</v>
      </c>
    </row>
    <row r="42" spans="1:21" ht="15">
      <c r="A42" s="34" t="s">
        <v>3845</v>
      </c>
      <c r="B42" s="34" t="s">
        <v>85</v>
      </c>
      <c r="D42" s="32">
        <f t="shared" si="10"/>
        <v>0</v>
      </c>
      <c r="E42" s="3">
        <f>COUNTIF(Vertices[Degree],"&gt;= "&amp;D42)-COUNTIF(Vertices[Degree],"&gt;="&amp;D43)</f>
        <v>0</v>
      </c>
      <c r="F42" s="37">
        <f t="shared" si="11"/>
        <v>21.381818181818197</v>
      </c>
      <c r="G42" s="38">
        <f>COUNTIF(Vertices[In-Degree],"&gt;= "&amp;F42)-COUNTIF(Vertices[In-Degree],"&gt;="&amp;F43)</f>
        <v>0</v>
      </c>
      <c r="H42" s="37">
        <f t="shared" si="12"/>
        <v>18.327272727272728</v>
      </c>
      <c r="I42" s="38">
        <f>COUNTIF(Vertices[Out-Degree],"&gt;= "&amp;H42)-COUNTIF(Vertices[Out-Degree],"&gt;="&amp;H43)</f>
        <v>0</v>
      </c>
      <c r="J42" s="37">
        <f t="shared" si="13"/>
        <v>5000.454817527277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0.03031687272727271</v>
      </c>
      <c r="O42" s="38">
        <f>COUNTIF(Vertices[Eigenvector Centrality],"&gt;= "&amp;N42)-COUNTIF(Vertices[Eigenvector Centrality],"&gt;="&amp;N43)</f>
        <v>2</v>
      </c>
      <c r="P42" s="37">
        <f t="shared" si="16"/>
        <v>4.695399254545458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3846</v>
      </c>
      <c r="B43" s="34" t="s">
        <v>85</v>
      </c>
      <c r="D43" s="32">
        <f t="shared" si="10"/>
        <v>0</v>
      </c>
      <c r="E43" s="3">
        <f>COUNTIF(Vertices[Degree],"&gt;= "&amp;D43)-COUNTIF(Vertices[Degree],"&gt;="&amp;D44)</f>
        <v>0</v>
      </c>
      <c r="F43" s="39">
        <f t="shared" si="11"/>
        <v>22.145454545454562</v>
      </c>
      <c r="G43" s="40">
        <f>COUNTIF(Vertices[In-Degree],"&gt;= "&amp;F43)-COUNTIF(Vertices[In-Degree],"&gt;="&amp;F44)</f>
        <v>0</v>
      </c>
      <c r="H43" s="39">
        <f t="shared" si="12"/>
        <v>18.981818181818184</v>
      </c>
      <c r="I43" s="40">
        <f>COUNTIF(Vertices[Out-Degree],"&gt;= "&amp;H43)-COUNTIF(Vertices[Out-Degree],"&gt;="&amp;H44)</f>
        <v>0</v>
      </c>
      <c r="J43" s="39">
        <f t="shared" si="13"/>
        <v>5179.042489581822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0.03139961818181816</v>
      </c>
      <c r="O43" s="40">
        <f>COUNTIF(Vertices[Eigenvector Centrality],"&gt;= "&amp;N43)-COUNTIF(Vertices[Eigenvector Centrality],"&gt;="&amp;N44)</f>
        <v>0</v>
      </c>
      <c r="P43" s="39">
        <f t="shared" si="16"/>
        <v>4.851810763636367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3847</v>
      </c>
      <c r="B44" s="34" t="s">
        <v>85</v>
      </c>
      <c r="D44" s="32">
        <f t="shared" si="10"/>
        <v>0</v>
      </c>
      <c r="E44" s="3">
        <f>COUNTIF(Vertices[Degree],"&gt;= "&amp;D44)-COUNTIF(Vertices[Degree],"&gt;="&amp;D45)</f>
        <v>0</v>
      </c>
      <c r="F44" s="37">
        <f t="shared" si="11"/>
        <v>22.909090909090928</v>
      </c>
      <c r="G44" s="38">
        <f>COUNTIF(Vertices[In-Degree],"&gt;= "&amp;F44)-COUNTIF(Vertices[In-Degree],"&gt;="&amp;F45)</f>
        <v>0</v>
      </c>
      <c r="H44" s="37">
        <f t="shared" si="12"/>
        <v>19.63636363636364</v>
      </c>
      <c r="I44" s="38">
        <f>COUNTIF(Vertices[Out-Degree],"&gt;= "&amp;H44)-COUNTIF(Vertices[Out-Degree],"&gt;="&amp;H45)</f>
        <v>0</v>
      </c>
      <c r="J44" s="37">
        <f t="shared" si="13"/>
        <v>5357.630161636368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0.032482363636363615</v>
      </c>
      <c r="O44" s="38">
        <f>COUNTIF(Vertices[Eigenvector Centrality],"&gt;= "&amp;N44)-COUNTIF(Vertices[Eigenvector Centrality],"&gt;="&amp;N45)</f>
        <v>0</v>
      </c>
      <c r="P44" s="37">
        <f t="shared" si="16"/>
        <v>5.008222272727276</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23.672727272727293</v>
      </c>
      <c r="G45" s="40">
        <f>COUNTIF(Vertices[In-Degree],"&gt;= "&amp;F45)-COUNTIF(Vertices[In-Degree],"&gt;="&amp;F46)</f>
        <v>0</v>
      </c>
      <c r="H45" s="39">
        <f t="shared" si="12"/>
        <v>20.290909090909096</v>
      </c>
      <c r="I45" s="40">
        <f>COUNTIF(Vertices[Out-Degree],"&gt;= "&amp;H45)-COUNTIF(Vertices[Out-Degree],"&gt;="&amp;H46)</f>
        <v>0</v>
      </c>
      <c r="J45" s="39">
        <f t="shared" si="13"/>
        <v>5536.217833690914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0.03356510909090907</v>
      </c>
      <c r="O45" s="40">
        <f>COUNTIF(Vertices[Eigenvector Centrality],"&gt;= "&amp;N45)-COUNTIF(Vertices[Eigenvector Centrality],"&gt;="&amp;N46)</f>
        <v>0</v>
      </c>
      <c r="P45" s="39">
        <f t="shared" si="16"/>
        <v>5.1646337818181856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24.43636363636366</v>
      </c>
      <c r="G46" s="38">
        <f>COUNTIF(Vertices[In-Degree],"&gt;= "&amp;F46)-COUNTIF(Vertices[In-Degree],"&gt;="&amp;F47)</f>
        <v>0</v>
      </c>
      <c r="H46" s="37">
        <f t="shared" si="12"/>
        <v>20.945454545454552</v>
      </c>
      <c r="I46" s="38">
        <f>COUNTIF(Vertices[Out-Degree],"&gt;= "&amp;H46)-COUNTIF(Vertices[Out-Degree],"&gt;="&amp;H47)</f>
        <v>1</v>
      </c>
      <c r="J46" s="37">
        <f t="shared" si="13"/>
        <v>5714.805505745459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0.03464785454545452</v>
      </c>
      <c r="O46" s="38">
        <f>COUNTIF(Vertices[Eigenvector Centrality],"&gt;= "&amp;N46)-COUNTIF(Vertices[Eigenvector Centrality],"&gt;="&amp;N47)</f>
        <v>0</v>
      </c>
      <c r="P46" s="37">
        <f t="shared" si="16"/>
        <v>5.321045290909095</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1:21" ht="15">
      <c r="A47" s="33"/>
      <c r="B47" s="33"/>
      <c r="D47" s="32">
        <f t="shared" si="10"/>
        <v>0</v>
      </c>
      <c r="E47" s="3">
        <f>COUNTIF(Vertices[Degree],"&gt;= "&amp;D47)-COUNTIF(Vertices[Degree],"&gt;="&amp;D48)</f>
        <v>0</v>
      </c>
      <c r="F47" s="39">
        <f t="shared" si="11"/>
        <v>25.200000000000024</v>
      </c>
      <c r="G47" s="40">
        <f>COUNTIF(Vertices[In-Degree],"&gt;= "&amp;F47)-COUNTIF(Vertices[In-Degree],"&gt;="&amp;F48)</f>
        <v>0</v>
      </c>
      <c r="H47" s="39">
        <f t="shared" si="12"/>
        <v>21.60000000000001</v>
      </c>
      <c r="I47" s="40">
        <f>COUNTIF(Vertices[Out-Degree],"&gt;= "&amp;H47)-COUNTIF(Vertices[Out-Degree],"&gt;="&amp;H48)</f>
        <v>0</v>
      </c>
      <c r="J47" s="39">
        <f t="shared" si="13"/>
        <v>5893.393177800005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0.035730599999999973</v>
      </c>
      <c r="O47" s="40">
        <f>COUNTIF(Vertices[Eigenvector Centrality],"&gt;= "&amp;N47)-COUNTIF(Vertices[Eigenvector Centrality],"&gt;="&amp;N48)</f>
        <v>0</v>
      </c>
      <c r="P47" s="39">
        <f t="shared" si="16"/>
        <v>5.477456800000004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25.96363636363639</v>
      </c>
      <c r="G48" s="38">
        <f>COUNTIF(Vertices[In-Degree],"&gt;= "&amp;F48)-COUNTIF(Vertices[In-Degree],"&gt;="&amp;F49)</f>
        <v>0</v>
      </c>
      <c r="H48" s="37">
        <f t="shared" si="12"/>
        <v>22.254545454545465</v>
      </c>
      <c r="I48" s="38">
        <f>COUNTIF(Vertices[Out-Degree],"&gt;= "&amp;H48)-COUNTIF(Vertices[Out-Degree],"&gt;="&amp;H49)</f>
        <v>0</v>
      </c>
      <c r="J48" s="37">
        <f t="shared" si="13"/>
        <v>6071.980849854551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0.036813345454545426</v>
      </c>
      <c r="O48" s="38">
        <f>COUNTIF(Vertices[Eigenvector Centrality],"&gt;= "&amp;N48)-COUNTIF(Vertices[Eigenvector Centrality],"&gt;="&amp;N49)</f>
        <v>0</v>
      </c>
      <c r="P48" s="37">
        <f t="shared" si="16"/>
        <v>5.633868309090913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22.90909090909092</v>
      </c>
      <c r="I49" s="40">
        <f>COUNTIF(Vertices[Out-Degree],"&gt;= "&amp;H49)-COUNTIF(Vertices[Out-Degree],"&gt;="&amp;H50)</f>
        <v>0</v>
      </c>
      <c r="J49" s="39">
        <f t="shared" si="13"/>
        <v>6250.5685219090965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0.03789609090909088</v>
      </c>
      <c r="O49" s="40">
        <f>COUNTIF(Vertices[Eigenvector Centrality],"&gt;= "&amp;N49)-COUNTIF(Vertices[Eigenvector Centrality],"&gt;="&amp;N50)</f>
        <v>0</v>
      </c>
      <c r="P49" s="39">
        <f t="shared" si="16"/>
        <v>5.790279818181823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0</v>
      </c>
      <c r="H50" s="37">
        <f t="shared" si="12"/>
        <v>23.563636363636377</v>
      </c>
      <c r="I50" s="38">
        <f>COUNTIF(Vertices[Out-Degree],"&gt;= "&amp;H50)-COUNTIF(Vertices[Out-Degree],"&gt;="&amp;H51)</f>
        <v>0</v>
      </c>
      <c r="J50" s="37">
        <f t="shared" si="13"/>
        <v>6429.156193963642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0.03897883636363633</v>
      </c>
      <c r="O50" s="38">
        <f>COUNTIF(Vertices[Eigenvector Centrality],"&gt;= "&amp;N50)-COUNTIF(Vertices[Eigenvector Centrality],"&gt;="&amp;N51)</f>
        <v>0</v>
      </c>
      <c r="P50" s="37">
        <f t="shared" si="16"/>
        <v>5.946691327272732</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24.218181818181833</v>
      </c>
      <c r="I51" s="40">
        <f>COUNTIF(Vertices[Out-Degree],"&gt;= "&amp;H51)-COUNTIF(Vertices[Out-Degree],"&gt;="&amp;H52)</f>
        <v>0</v>
      </c>
      <c r="J51" s="39">
        <f t="shared" si="13"/>
        <v>6607.743866018188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0.040061581818181785</v>
      </c>
      <c r="O51" s="40">
        <f>COUNTIF(Vertices[Eigenvector Centrality],"&gt;= "&amp;N51)-COUNTIF(Vertices[Eigenvector Centrality],"&gt;="&amp;N52)</f>
        <v>0</v>
      </c>
      <c r="P51" s="39">
        <f t="shared" si="16"/>
        <v>6.103102836363641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24.87272727272729</v>
      </c>
      <c r="I52" s="38">
        <f>COUNTIF(Vertices[Out-Degree],"&gt;= "&amp;H52)-COUNTIF(Vertices[Out-Degree],"&gt;="&amp;H53)</f>
        <v>0</v>
      </c>
      <c r="J52" s="37">
        <f t="shared" si="13"/>
        <v>6786.331538072734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0.04114432727272724</v>
      </c>
      <c r="O52" s="38">
        <f>COUNTIF(Vertices[Eigenvector Centrality],"&gt;= "&amp;N52)-COUNTIF(Vertices[Eigenvector Centrality],"&gt;="&amp;N53)</f>
        <v>0</v>
      </c>
      <c r="P52" s="37">
        <f t="shared" si="16"/>
        <v>6.2595143454545505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0</v>
      </c>
      <c r="H53" s="39">
        <f t="shared" si="12"/>
        <v>25.527272727272745</v>
      </c>
      <c r="I53" s="40">
        <f>COUNTIF(Vertices[Out-Degree],"&gt;= "&amp;H53)-COUNTIF(Vertices[Out-Degree],"&gt;="&amp;H54)</f>
        <v>0</v>
      </c>
      <c r="J53" s="39">
        <f t="shared" si="13"/>
        <v>6964.919210127279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0.04222707272727269</v>
      </c>
      <c r="O53" s="40">
        <f>COUNTIF(Vertices[Eigenvector Centrality],"&gt;= "&amp;N53)-COUNTIF(Vertices[Eigenvector Centrality],"&gt;="&amp;N54)</f>
        <v>0</v>
      </c>
      <c r="P53" s="39">
        <f t="shared" si="16"/>
        <v>6.41592585454546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26.1818181818182</v>
      </c>
      <c r="I54" s="38">
        <f>COUNTIF(Vertices[Out-Degree],"&gt;= "&amp;H54)-COUNTIF(Vertices[Out-Degree],"&gt;="&amp;H55)</f>
        <v>0</v>
      </c>
      <c r="J54" s="37">
        <f t="shared" si="13"/>
        <v>7143.506882181825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0.043309818181818144</v>
      </c>
      <c r="O54" s="38">
        <f>COUNTIF(Vertices[Eigenvector Centrality],"&gt;= "&amp;N54)-COUNTIF(Vertices[Eigenvector Centrality],"&gt;="&amp;N55)</f>
        <v>1</v>
      </c>
      <c r="P54" s="37">
        <f t="shared" si="16"/>
        <v>6.572337363636369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31.309090909090948</v>
      </c>
      <c r="G55" s="40">
        <f>COUNTIF(Vertices[In-Degree],"&gt;= "&amp;F55)-COUNTIF(Vertices[In-Degree],"&gt;="&amp;F56)</f>
        <v>0</v>
      </c>
      <c r="H55" s="39">
        <f t="shared" si="12"/>
        <v>26.836363636363657</v>
      </c>
      <c r="I55" s="40">
        <f>COUNTIF(Vertices[Out-Degree],"&gt;= "&amp;H55)-COUNTIF(Vertices[Out-Degree],"&gt;="&amp;H56)</f>
        <v>0</v>
      </c>
      <c r="J55" s="39">
        <f t="shared" si="13"/>
        <v>7322.094554236371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0.0443925636363636</v>
      </c>
      <c r="O55" s="40">
        <f>COUNTIF(Vertices[Eigenvector Centrality],"&gt;= "&amp;N55)-COUNTIF(Vertices[Eigenvector Centrality],"&gt;="&amp;N56)</f>
        <v>0</v>
      </c>
      <c r="P55" s="39">
        <f t="shared" si="16"/>
        <v>6.728748872727278</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32.07272727272731</v>
      </c>
      <c r="G56" s="38">
        <f>COUNTIF(Vertices[In-Degree],"&gt;= "&amp;F56)-COUNTIF(Vertices[In-Degree],"&gt;="&amp;F57)</f>
        <v>0</v>
      </c>
      <c r="H56" s="37">
        <f t="shared" si="12"/>
        <v>27.490909090909113</v>
      </c>
      <c r="I56" s="38">
        <f>COUNTIF(Vertices[Out-Degree],"&gt;= "&amp;H56)-COUNTIF(Vertices[Out-Degree],"&gt;="&amp;H57)</f>
        <v>0</v>
      </c>
      <c r="J56" s="37">
        <f t="shared" si="13"/>
        <v>7500.682226290916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0.04547530909090905</v>
      </c>
      <c r="O56" s="38">
        <f>COUNTIF(Vertices[Eigenvector Centrality],"&gt;= "&amp;N56)-COUNTIF(Vertices[Eigenvector Centrality],"&gt;="&amp;N57)</f>
        <v>1</v>
      </c>
      <c r="P56" s="37">
        <f t="shared" si="16"/>
        <v>6.885160381818188</v>
      </c>
      <c r="Q56" s="38">
        <f>COUNTIF(Vertices[PageRank],"&gt;= "&amp;P56)-COUNTIF(Vertices[PageRank],"&gt;="&amp;P57)</f>
        <v>1</v>
      </c>
      <c r="R56" s="37">
        <f t="shared" si="17"/>
        <v>0.7636363636363638</v>
      </c>
      <c r="S56" s="43">
        <f>COUNTIF(Vertices[Clustering Coefficient],"&gt;= "&amp;R56)-COUNTIF(Vertices[Clustering Coefficient],"&gt;="&amp;R57)</f>
        <v>2</v>
      </c>
      <c r="T56" s="37" t="e">
        <f ca="1" t="shared" si="18"/>
        <v>#REF!</v>
      </c>
      <c r="U56" s="38" t="e">
        <f ca="1" t="shared" si="0"/>
        <v>#REF!</v>
      </c>
    </row>
    <row r="57" spans="4:21" ht="15">
      <c r="D57" s="32">
        <f>MAX(Vertices[Degree])</f>
        <v>0</v>
      </c>
      <c r="E57" s="3">
        <f>COUNTIF(Vertices[Degree],"&gt;= "&amp;D57)-COUNTIF(Vertices[Degree],"&gt;="&amp;D58)</f>
        <v>0</v>
      </c>
      <c r="F57" s="41">
        <f>MAX(Vertices[In-Degree])</f>
        <v>42</v>
      </c>
      <c r="G57" s="42">
        <f>COUNTIF(Vertices[In-Degree],"&gt;= "&amp;F57)-COUNTIF(Vertices[In-Degree],"&gt;="&amp;F58)</f>
        <v>1</v>
      </c>
      <c r="H57" s="41">
        <f>MAX(Vertices[Out-Degree])</f>
        <v>36</v>
      </c>
      <c r="I57" s="42">
        <f>COUNTIF(Vertices[Out-Degree],"&gt;= "&amp;H57)-COUNTIF(Vertices[Out-Degree],"&gt;="&amp;H58)</f>
        <v>1</v>
      </c>
      <c r="J57" s="41">
        <f>MAX(Vertices[Betweenness Centrality])</f>
        <v>9822.321963</v>
      </c>
      <c r="K57" s="42">
        <f>COUNTIF(Vertices[Betweenness Centrality],"&gt;= "&amp;J57)-COUNTIF(Vertices[Betweenness Centrality],"&gt;="&amp;J58)</f>
        <v>1</v>
      </c>
      <c r="L57" s="41">
        <f>MAX(Vertices[Closeness Centrality])</f>
        <v>1</v>
      </c>
      <c r="M57" s="42">
        <f>COUNTIF(Vertices[Closeness Centrality],"&gt;= "&amp;L57)-COUNTIF(Vertices[Closeness Centrality],"&gt;="&amp;L58)</f>
        <v>22</v>
      </c>
      <c r="N57" s="41">
        <f>MAX(Vertices[Eigenvector Centrality])</f>
        <v>0.059551</v>
      </c>
      <c r="O57" s="42">
        <f>COUNTIF(Vertices[Eigenvector Centrality],"&gt;= "&amp;N57)-COUNTIF(Vertices[Eigenvector Centrality],"&gt;="&amp;N58)</f>
        <v>1</v>
      </c>
      <c r="P57" s="41">
        <f>MAX(Vertices[PageRank])</f>
        <v>8.91851</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42</v>
      </c>
    </row>
    <row r="75" spans="1:2" ht="15">
      <c r="A75" s="33" t="s">
        <v>90</v>
      </c>
      <c r="B75" s="47">
        <f>_xlfn.IFERROR(AVERAGE(Vertices[In-Degree]),NoMetricMessage)</f>
        <v>1.6859903381642511</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36</v>
      </c>
    </row>
    <row r="89" spans="1:2" ht="15">
      <c r="A89" s="33" t="s">
        <v>96</v>
      </c>
      <c r="B89" s="47">
        <f>_xlfn.IFERROR(AVERAGE(Vertices[Out-Degree]),NoMetricMessage)</f>
        <v>1.6859903381642511</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9822.321963</v>
      </c>
    </row>
    <row r="103" spans="1:2" ht="15">
      <c r="A103" s="33" t="s">
        <v>102</v>
      </c>
      <c r="B103" s="47">
        <f>_xlfn.IFERROR(AVERAGE(Vertices[Betweenness Centrality]),NoMetricMessage)</f>
        <v>132.23188404830918</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0.17651815458937198</v>
      </c>
    </row>
    <row r="118" spans="1:2" ht="15">
      <c r="A118" s="33" t="s">
        <v>109</v>
      </c>
      <c r="B118" s="47">
        <f>_xlfn.IFERROR(MEDIAN(Vertices[Closeness Centrality]),NoMetricMessage)</f>
        <v>0.003268</v>
      </c>
    </row>
    <row r="129" spans="1:2" ht="15">
      <c r="A129" s="33" t="s">
        <v>112</v>
      </c>
      <c r="B129" s="47">
        <f>IF(COUNT(Vertices[Eigenvector Centrality])&gt;0,N2,NoMetricMessage)</f>
        <v>0</v>
      </c>
    </row>
    <row r="130" spans="1:2" ht="15">
      <c r="A130" s="33" t="s">
        <v>113</v>
      </c>
      <c r="B130" s="47">
        <f>IF(COUNT(Vertices[Eigenvector Centrality])&gt;0,N57,NoMetricMessage)</f>
        <v>0.059551</v>
      </c>
    </row>
    <row r="131" spans="1:2" ht="15">
      <c r="A131" s="33" t="s">
        <v>114</v>
      </c>
      <c r="B131" s="47">
        <f>_xlfn.IFERROR(AVERAGE(Vertices[Eigenvector Centrality]),NoMetricMessage)</f>
        <v>0.004830961352657002</v>
      </c>
    </row>
    <row r="132" spans="1:2" ht="15">
      <c r="A132" s="33" t="s">
        <v>115</v>
      </c>
      <c r="B132" s="47">
        <f>_xlfn.IFERROR(MEDIAN(Vertices[Eigenvector Centrality]),NoMetricMessage)</f>
        <v>0.001076</v>
      </c>
    </row>
    <row r="143" spans="1:2" ht="15">
      <c r="A143" s="33" t="s">
        <v>140</v>
      </c>
      <c r="B143" s="47">
        <f>IF(COUNT(Vertices[PageRank])&gt;0,P2,NoMetricMessage)</f>
        <v>0.315877</v>
      </c>
    </row>
    <row r="144" spans="1:2" ht="15">
      <c r="A144" s="33" t="s">
        <v>141</v>
      </c>
      <c r="B144" s="47">
        <f>IF(COUNT(Vertices[PageRank])&gt;0,P57,NoMetricMessage)</f>
        <v>8.91851</v>
      </c>
    </row>
    <row r="145" spans="1:2" ht="15">
      <c r="A145" s="33" t="s">
        <v>142</v>
      </c>
      <c r="B145" s="47">
        <f>_xlfn.IFERROR(AVERAGE(Vertices[PageRank]),NoMetricMessage)</f>
        <v>0.9999972946859907</v>
      </c>
    </row>
    <row r="146" spans="1:2" ht="15">
      <c r="A146" s="33" t="s">
        <v>143</v>
      </c>
      <c r="B146" s="47">
        <f>_xlfn.IFERROR(MEDIAN(Vertices[PageRank]),NoMetricMessage)</f>
        <v>0.770268</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0.24798494727657946</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2680</v>
      </c>
      <c r="K7" s="13" t="s">
        <v>2681</v>
      </c>
    </row>
    <row r="8" spans="1:11" ht="409.5">
      <c r="A8"/>
      <c r="B8">
        <v>2</v>
      </c>
      <c r="C8">
        <v>2</v>
      </c>
      <c r="D8" t="s">
        <v>61</v>
      </c>
      <c r="E8" t="s">
        <v>61</v>
      </c>
      <c r="H8" t="s">
        <v>73</v>
      </c>
      <c r="J8" t="s">
        <v>2682</v>
      </c>
      <c r="K8" s="13" t="s">
        <v>2683</v>
      </c>
    </row>
    <row r="9" spans="1:11" ht="409.5">
      <c r="A9"/>
      <c r="B9">
        <v>3</v>
      </c>
      <c r="C9">
        <v>4</v>
      </c>
      <c r="D9" t="s">
        <v>62</v>
      </c>
      <c r="E9" t="s">
        <v>62</v>
      </c>
      <c r="H9" t="s">
        <v>74</v>
      </c>
      <c r="J9" t="s">
        <v>2684</v>
      </c>
      <c r="K9" s="13" t="s">
        <v>2685</v>
      </c>
    </row>
    <row r="10" spans="1:11" ht="409.5">
      <c r="A10"/>
      <c r="B10">
        <v>4</v>
      </c>
      <c r="D10" t="s">
        <v>63</v>
      </c>
      <c r="E10" t="s">
        <v>63</v>
      </c>
      <c r="H10" t="s">
        <v>75</v>
      </c>
      <c r="J10" t="s">
        <v>2686</v>
      </c>
      <c r="K10" s="13" t="s">
        <v>2687</v>
      </c>
    </row>
    <row r="11" spans="1:11" ht="15">
      <c r="A11"/>
      <c r="B11">
        <v>5</v>
      </c>
      <c r="D11" t="s">
        <v>46</v>
      </c>
      <c r="E11">
        <v>1</v>
      </c>
      <c r="H11" t="s">
        <v>76</v>
      </c>
      <c r="J11" t="s">
        <v>2688</v>
      </c>
      <c r="K11" t="s">
        <v>2689</v>
      </c>
    </row>
    <row r="12" spans="1:11" ht="15">
      <c r="A12"/>
      <c r="B12"/>
      <c r="D12" t="s">
        <v>64</v>
      </c>
      <c r="E12">
        <v>2</v>
      </c>
      <c r="H12">
        <v>0</v>
      </c>
      <c r="J12" t="s">
        <v>2690</v>
      </c>
      <c r="K12" t="s">
        <v>2691</v>
      </c>
    </row>
    <row r="13" spans="1:11" ht="15">
      <c r="A13"/>
      <c r="B13"/>
      <c r="D13">
        <v>1</v>
      </c>
      <c r="E13">
        <v>3</v>
      </c>
      <c r="H13">
        <v>1</v>
      </c>
      <c r="J13" t="s">
        <v>2692</v>
      </c>
      <c r="K13" t="s">
        <v>2693</v>
      </c>
    </row>
    <row r="14" spans="4:11" ht="15">
      <c r="D14">
        <v>2</v>
      </c>
      <c r="E14">
        <v>4</v>
      </c>
      <c r="H14">
        <v>2</v>
      </c>
      <c r="J14" t="s">
        <v>2694</v>
      </c>
      <c r="K14" t="s">
        <v>2695</v>
      </c>
    </row>
    <row r="15" spans="4:11" ht="15">
      <c r="D15">
        <v>3</v>
      </c>
      <c r="E15">
        <v>5</v>
      </c>
      <c r="H15">
        <v>3</v>
      </c>
      <c r="J15" t="s">
        <v>2696</v>
      </c>
      <c r="K15" t="s">
        <v>2697</v>
      </c>
    </row>
    <row r="16" spans="4:11" ht="15">
      <c r="D16">
        <v>4</v>
      </c>
      <c r="E16">
        <v>6</v>
      </c>
      <c r="H16">
        <v>4</v>
      </c>
      <c r="J16" t="s">
        <v>2698</v>
      </c>
      <c r="K16" t="s">
        <v>2699</v>
      </c>
    </row>
    <row r="17" spans="4:11" ht="15">
      <c r="D17">
        <v>5</v>
      </c>
      <c r="E17">
        <v>7</v>
      </c>
      <c r="H17">
        <v>5</v>
      </c>
      <c r="J17" t="s">
        <v>2700</v>
      </c>
      <c r="K17" t="s">
        <v>2701</v>
      </c>
    </row>
    <row r="18" spans="4:11" ht="15">
      <c r="D18">
        <v>6</v>
      </c>
      <c r="E18">
        <v>8</v>
      </c>
      <c r="H18">
        <v>6</v>
      </c>
      <c r="J18" t="s">
        <v>2702</v>
      </c>
      <c r="K18" t="s">
        <v>2703</v>
      </c>
    </row>
    <row r="19" spans="4:11" ht="15">
      <c r="D19">
        <v>7</v>
      </c>
      <c r="E19">
        <v>9</v>
      </c>
      <c r="H19">
        <v>7</v>
      </c>
      <c r="J19" t="s">
        <v>2704</v>
      </c>
      <c r="K19" t="s">
        <v>2705</v>
      </c>
    </row>
    <row r="20" spans="4:11" ht="15">
      <c r="D20">
        <v>8</v>
      </c>
      <c r="H20">
        <v>8</v>
      </c>
      <c r="J20" t="s">
        <v>2706</v>
      </c>
      <c r="K20" t="s">
        <v>2707</v>
      </c>
    </row>
    <row r="21" spans="4:11" ht="409.5">
      <c r="D21">
        <v>9</v>
      </c>
      <c r="H21">
        <v>9</v>
      </c>
      <c r="J21" t="s">
        <v>2708</v>
      </c>
      <c r="K21" s="13" t="s">
        <v>2709</v>
      </c>
    </row>
    <row r="22" spans="4:11" ht="409.5">
      <c r="D22">
        <v>10</v>
      </c>
      <c r="J22" t="s">
        <v>2710</v>
      </c>
      <c r="K22" s="13" t="s">
        <v>2711</v>
      </c>
    </row>
    <row r="23" spans="4:11" ht="409.5">
      <c r="D23">
        <v>11</v>
      </c>
      <c r="J23" t="s">
        <v>2712</v>
      </c>
      <c r="K23" s="13" t="s">
        <v>2713</v>
      </c>
    </row>
    <row r="24" spans="10:11" ht="409.5">
      <c r="J24" t="s">
        <v>2714</v>
      </c>
      <c r="K24" s="13" t="s">
        <v>3947</v>
      </c>
    </row>
    <row r="25" spans="10:11" ht="15">
      <c r="J25" t="s">
        <v>2715</v>
      </c>
      <c r="K25" t="b">
        <v>0</v>
      </c>
    </row>
    <row r="26" spans="10:11" ht="15">
      <c r="J26" t="s">
        <v>3945</v>
      </c>
      <c r="K26" t="s">
        <v>3946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2766</v>
      </c>
      <c r="B1" s="13" t="s">
        <v>2767</v>
      </c>
      <c r="C1" s="13" t="s">
        <v>2768</v>
      </c>
      <c r="D1" s="13" t="s">
        <v>2770</v>
      </c>
      <c r="E1" s="13" t="s">
        <v>2769</v>
      </c>
      <c r="F1" s="13" t="s">
        <v>2772</v>
      </c>
      <c r="G1" s="13" t="s">
        <v>2771</v>
      </c>
      <c r="H1" s="13" t="s">
        <v>2774</v>
      </c>
      <c r="I1" s="13" t="s">
        <v>2773</v>
      </c>
      <c r="J1" s="13" t="s">
        <v>2776</v>
      </c>
      <c r="K1" s="13" t="s">
        <v>2775</v>
      </c>
      <c r="L1" s="13" t="s">
        <v>2781</v>
      </c>
      <c r="M1" s="13" t="s">
        <v>2780</v>
      </c>
      <c r="N1" s="13" t="s">
        <v>2783</v>
      </c>
      <c r="O1" s="78" t="s">
        <v>2782</v>
      </c>
      <c r="P1" s="78" t="s">
        <v>2785</v>
      </c>
      <c r="Q1" s="13" t="s">
        <v>2784</v>
      </c>
      <c r="R1" s="13" t="s">
        <v>2787</v>
      </c>
      <c r="S1" s="13" t="s">
        <v>2786</v>
      </c>
      <c r="T1" s="13" t="s">
        <v>2791</v>
      </c>
      <c r="U1" s="78" t="s">
        <v>2790</v>
      </c>
      <c r="V1" s="78" t="s">
        <v>2792</v>
      </c>
    </row>
    <row r="2" spans="1:22" ht="15">
      <c r="A2" s="83" t="s">
        <v>588</v>
      </c>
      <c r="B2" s="78">
        <v>5</v>
      </c>
      <c r="C2" s="83" t="s">
        <v>596</v>
      </c>
      <c r="D2" s="78">
        <v>3</v>
      </c>
      <c r="E2" s="83" t="s">
        <v>600</v>
      </c>
      <c r="F2" s="78">
        <v>3</v>
      </c>
      <c r="G2" s="83" t="s">
        <v>588</v>
      </c>
      <c r="H2" s="78">
        <v>3</v>
      </c>
      <c r="I2" s="83" t="s">
        <v>599</v>
      </c>
      <c r="J2" s="78">
        <v>1</v>
      </c>
      <c r="K2" s="83" t="s">
        <v>573</v>
      </c>
      <c r="L2" s="78">
        <v>1</v>
      </c>
      <c r="M2" s="83" t="s">
        <v>581</v>
      </c>
      <c r="N2" s="78">
        <v>1</v>
      </c>
      <c r="O2" s="78"/>
      <c r="P2" s="78"/>
      <c r="Q2" s="83" t="s">
        <v>587</v>
      </c>
      <c r="R2" s="78">
        <v>1</v>
      </c>
      <c r="S2" s="83" t="s">
        <v>2788</v>
      </c>
      <c r="T2" s="78">
        <v>1</v>
      </c>
      <c r="U2" s="78"/>
      <c r="V2" s="78"/>
    </row>
    <row r="3" spans="1:22" ht="15">
      <c r="A3" s="83" t="s">
        <v>594</v>
      </c>
      <c r="B3" s="78">
        <v>5</v>
      </c>
      <c r="C3" s="83" t="s">
        <v>588</v>
      </c>
      <c r="D3" s="78">
        <v>2</v>
      </c>
      <c r="E3" s="78"/>
      <c r="F3" s="78"/>
      <c r="G3" s="83" t="s">
        <v>595</v>
      </c>
      <c r="H3" s="78">
        <v>3</v>
      </c>
      <c r="I3" s="83" t="s">
        <v>584</v>
      </c>
      <c r="J3" s="78">
        <v>1</v>
      </c>
      <c r="K3" s="83" t="s">
        <v>2777</v>
      </c>
      <c r="L3" s="78">
        <v>1</v>
      </c>
      <c r="M3" s="78"/>
      <c r="N3" s="78"/>
      <c r="O3" s="78"/>
      <c r="P3" s="78"/>
      <c r="Q3" s="78"/>
      <c r="R3" s="78"/>
      <c r="S3" s="83" t="s">
        <v>2789</v>
      </c>
      <c r="T3" s="78">
        <v>1</v>
      </c>
      <c r="U3" s="78"/>
      <c r="V3" s="78"/>
    </row>
    <row r="4" spans="1:22" ht="15">
      <c r="A4" s="83" t="s">
        <v>595</v>
      </c>
      <c r="B4" s="78">
        <v>4</v>
      </c>
      <c r="C4" s="83" t="s">
        <v>594</v>
      </c>
      <c r="D4" s="78">
        <v>2</v>
      </c>
      <c r="E4" s="78"/>
      <c r="F4" s="78"/>
      <c r="G4" s="83" t="s">
        <v>594</v>
      </c>
      <c r="H4" s="78">
        <v>3</v>
      </c>
      <c r="I4" s="83" t="s">
        <v>583</v>
      </c>
      <c r="J4" s="78">
        <v>1</v>
      </c>
      <c r="K4" s="83" t="s">
        <v>2778</v>
      </c>
      <c r="L4" s="78">
        <v>1</v>
      </c>
      <c r="M4" s="78"/>
      <c r="N4" s="78"/>
      <c r="O4" s="78"/>
      <c r="P4" s="78"/>
      <c r="Q4" s="78"/>
      <c r="R4" s="78"/>
      <c r="S4" s="83" t="s">
        <v>585</v>
      </c>
      <c r="T4" s="78">
        <v>1</v>
      </c>
      <c r="U4" s="78"/>
      <c r="V4" s="78"/>
    </row>
    <row r="5" spans="1:22" ht="15">
      <c r="A5" s="83" t="s">
        <v>600</v>
      </c>
      <c r="B5" s="78">
        <v>3</v>
      </c>
      <c r="C5" s="83" t="s">
        <v>595</v>
      </c>
      <c r="D5" s="78">
        <v>1</v>
      </c>
      <c r="E5" s="78"/>
      <c r="F5" s="78"/>
      <c r="G5" s="83" t="s">
        <v>598</v>
      </c>
      <c r="H5" s="78">
        <v>2</v>
      </c>
      <c r="I5" s="83" t="s">
        <v>576</v>
      </c>
      <c r="J5" s="78">
        <v>1</v>
      </c>
      <c r="K5" s="83" t="s">
        <v>2779</v>
      </c>
      <c r="L5" s="78">
        <v>1</v>
      </c>
      <c r="M5" s="78"/>
      <c r="N5" s="78"/>
      <c r="O5" s="78"/>
      <c r="P5" s="78"/>
      <c r="Q5" s="78"/>
      <c r="R5" s="78"/>
      <c r="S5" s="83" t="s">
        <v>582</v>
      </c>
      <c r="T5" s="78">
        <v>1</v>
      </c>
      <c r="U5" s="78"/>
      <c r="V5" s="78"/>
    </row>
    <row r="6" spans="1:22" ht="15">
      <c r="A6" s="83" t="s">
        <v>598</v>
      </c>
      <c r="B6" s="78">
        <v>3</v>
      </c>
      <c r="C6" s="83" t="s">
        <v>597</v>
      </c>
      <c r="D6" s="78">
        <v>1</v>
      </c>
      <c r="E6" s="78"/>
      <c r="F6" s="78"/>
      <c r="G6" s="83" t="s">
        <v>597</v>
      </c>
      <c r="H6" s="78">
        <v>1</v>
      </c>
      <c r="I6" s="78"/>
      <c r="J6" s="78"/>
      <c r="K6" s="83" t="s">
        <v>578</v>
      </c>
      <c r="L6" s="78">
        <v>1</v>
      </c>
      <c r="M6" s="78"/>
      <c r="N6" s="78"/>
      <c r="O6" s="78"/>
      <c r="P6" s="78"/>
      <c r="Q6" s="78"/>
      <c r="R6" s="78"/>
      <c r="S6" s="78"/>
      <c r="T6" s="78"/>
      <c r="U6" s="78"/>
      <c r="V6" s="78"/>
    </row>
    <row r="7" spans="1:22" ht="15">
      <c r="A7" s="83" t="s">
        <v>596</v>
      </c>
      <c r="B7" s="78">
        <v>3</v>
      </c>
      <c r="C7" s="83" t="s">
        <v>598</v>
      </c>
      <c r="D7" s="78">
        <v>1</v>
      </c>
      <c r="E7" s="78"/>
      <c r="F7" s="78"/>
      <c r="G7" s="78"/>
      <c r="H7" s="78"/>
      <c r="I7" s="78"/>
      <c r="J7" s="78"/>
      <c r="K7" s="83" t="s">
        <v>580</v>
      </c>
      <c r="L7" s="78">
        <v>1</v>
      </c>
      <c r="M7" s="78"/>
      <c r="N7" s="78"/>
      <c r="O7" s="78"/>
      <c r="P7" s="78"/>
      <c r="Q7" s="78"/>
      <c r="R7" s="78"/>
      <c r="S7" s="78"/>
      <c r="T7" s="78"/>
      <c r="U7" s="78"/>
      <c r="V7" s="78"/>
    </row>
    <row r="8" spans="1:22" ht="15">
      <c r="A8" s="83" t="s">
        <v>597</v>
      </c>
      <c r="B8" s="78">
        <v>2</v>
      </c>
      <c r="C8" s="83" t="s">
        <v>590</v>
      </c>
      <c r="D8" s="78">
        <v>1</v>
      </c>
      <c r="E8" s="78"/>
      <c r="F8" s="78"/>
      <c r="G8" s="78"/>
      <c r="H8" s="78"/>
      <c r="I8" s="78"/>
      <c r="J8" s="78"/>
      <c r="K8" s="83" t="s">
        <v>591</v>
      </c>
      <c r="L8" s="78">
        <v>1</v>
      </c>
      <c r="M8" s="78"/>
      <c r="N8" s="78"/>
      <c r="O8" s="78"/>
      <c r="P8" s="78"/>
      <c r="Q8" s="78"/>
      <c r="R8" s="78"/>
      <c r="S8" s="78"/>
      <c r="T8" s="78"/>
      <c r="U8" s="78"/>
      <c r="V8" s="78"/>
    </row>
    <row r="9" spans="1:22" ht="15">
      <c r="A9" s="83" t="s">
        <v>577</v>
      </c>
      <c r="B9" s="78">
        <v>2</v>
      </c>
      <c r="C9" s="83" t="s">
        <v>571</v>
      </c>
      <c r="D9" s="78">
        <v>1</v>
      </c>
      <c r="E9" s="78"/>
      <c r="F9" s="78"/>
      <c r="G9" s="78"/>
      <c r="H9" s="78"/>
      <c r="I9" s="78"/>
      <c r="J9" s="78"/>
      <c r="K9" s="78"/>
      <c r="L9" s="78"/>
      <c r="M9" s="78"/>
      <c r="N9" s="78"/>
      <c r="O9" s="78"/>
      <c r="P9" s="78"/>
      <c r="Q9" s="78"/>
      <c r="R9" s="78"/>
      <c r="S9" s="78"/>
      <c r="T9" s="78"/>
      <c r="U9" s="78"/>
      <c r="V9" s="78"/>
    </row>
    <row r="10" spans="1:22" ht="15">
      <c r="A10" s="83" t="s">
        <v>601</v>
      </c>
      <c r="B10" s="78">
        <v>1</v>
      </c>
      <c r="C10" s="83" t="s">
        <v>570</v>
      </c>
      <c r="D10" s="78">
        <v>1</v>
      </c>
      <c r="E10" s="78"/>
      <c r="F10" s="78"/>
      <c r="G10" s="78"/>
      <c r="H10" s="78"/>
      <c r="I10" s="78"/>
      <c r="J10" s="78"/>
      <c r="K10" s="78"/>
      <c r="L10" s="78"/>
      <c r="M10" s="78"/>
      <c r="N10" s="78"/>
      <c r="O10" s="78"/>
      <c r="P10" s="78"/>
      <c r="Q10" s="78"/>
      <c r="R10" s="78"/>
      <c r="S10" s="78"/>
      <c r="T10" s="78"/>
      <c r="U10" s="78"/>
      <c r="V10" s="78"/>
    </row>
    <row r="11" spans="1:22" ht="15">
      <c r="A11" s="83" t="s">
        <v>587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2800</v>
      </c>
      <c r="B14" s="13" t="s">
        <v>2767</v>
      </c>
      <c r="C14" s="13" t="s">
        <v>2801</v>
      </c>
      <c r="D14" s="13" t="s">
        <v>2770</v>
      </c>
      <c r="E14" s="13" t="s">
        <v>2802</v>
      </c>
      <c r="F14" s="13" t="s">
        <v>2772</v>
      </c>
      <c r="G14" s="13" t="s">
        <v>2803</v>
      </c>
      <c r="H14" s="13" t="s">
        <v>2774</v>
      </c>
      <c r="I14" s="13" t="s">
        <v>2804</v>
      </c>
      <c r="J14" s="13" t="s">
        <v>2776</v>
      </c>
      <c r="K14" s="13" t="s">
        <v>2805</v>
      </c>
      <c r="L14" s="13" t="s">
        <v>2781</v>
      </c>
      <c r="M14" s="13" t="s">
        <v>2809</v>
      </c>
      <c r="N14" s="13" t="s">
        <v>2783</v>
      </c>
      <c r="O14" s="78" t="s">
        <v>2810</v>
      </c>
      <c r="P14" s="78" t="s">
        <v>2785</v>
      </c>
      <c r="Q14" s="13" t="s">
        <v>2811</v>
      </c>
      <c r="R14" s="13" t="s">
        <v>2787</v>
      </c>
      <c r="S14" s="13" t="s">
        <v>2812</v>
      </c>
      <c r="T14" s="13" t="s">
        <v>2791</v>
      </c>
      <c r="U14" s="78" t="s">
        <v>2813</v>
      </c>
      <c r="V14" s="78" t="s">
        <v>2792</v>
      </c>
    </row>
    <row r="15" spans="1:22" ht="15">
      <c r="A15" s="78" t="s">
        <v>614</v>
      </c>
      <c r="B15" s="78">
        <v>22</v>
      </c>
      <c r="C15" s="78" t="s">
        <v>614</v>
      </c>
      <c r="D15" s="78">
        <v>10</v>
      </c>
      <c r="E15" s="78" t="s">
        <v>618</v>
      </c>
      <c r="F15" s="78">
        <v>3</v>
      </c>
      <c r="G15" s="78" t="s">
        <v>614</v>
      </c>
      <c r="H15" s="78">
        <v>12</v>
      </c>
      <c r="I15" s="78" t="s">
        <v>604</v>
      </c>
      <c r="J15" s="78">
        <v>1</v>
      </c>
      <c r="K15" s="78" t="s">
        <v>605</v>
      </c>
      <c r="L15" s="78">
        <v>2</v>
      </c>
      <c r="M15" s="78" t="s">
        <v>607</v>
      </c>
      <c r="N15" s="78">
        <v>1</v>
      </c>
      <c r="O15" s="78"/>
      <c r="P15" s="78"/>
      <c r="Q15" s="78" t="s">
        <v>613</v>
      </c>
      <c r="R15" s="78">
        <v>1</v>
      </c>
      <c r="S15" s="78" t="s">
        <v>611</v>
      </c>
      <c r="T15" s="78">
        <v>3</v>
      </c>
      <c r="U15" s="78"/>
      <c r="V15" s="78"/>
    </row>
    <row r="16" spans="1:22" ht="15">
      <c r="A16" s="78" t="s">
        <v>605</v>
      </c>
      <c r="B16" s="78">
        <v>4</v>
      </c>
      <c r="C16" s="78" t="s">
        <v>604</v>
      </c>
      <c r="D16" s="78">
        <v>1</v>
      </c>
      <c r="E16" s="78"/>
      <c r="F16" s="78"/>
      <c r="G16" s="78"/>
      <c r="H16" s="78"/>
      <c r="I16" s="78" t="s">
        <v>610</v>
      </c>
      <c r="J16" s="78">
        <v>1</v>
      </c>
      <c r="K16" s="78" t="s">
        <v>2806</v>
      </c>
      <c r="L16" s="78">
        <v>1</v>
      </c>
      <c r="M16" s="78"/>
      <c r="N16" s="78"/>
      <c r="O16" s="78"/>
      <c r="P16" s="78"/>
      <c r="Q16" s="78"/>
      <c r="R16" s="78"/>
      <c r="S16" s="78" t="s">
        <v>610</v>
      </c>
      <c r="T16" s="78">
        <v>1</v>
      </c>
      <c r="U16" s="78"/>
      <c r="V16" s="78"/>
    </row>
    <row r="17" spans="1:22" ht="15">
      <c r="A17" s="78" t="s">
        <v>611</v>
      </c>
      <c r="B17" s="78">
        <v>4</v>
      </c>
      <c r="C17" s="78" t="s">
        <v>603</v>
      </c>
      <c r="D17" s="78">
        <v>1</v>
      </c>
      <c r="E17" s="78"/>
      <c r="F17" s="78"/>
      <c r="G17" s="78"/>
      <c r="H17" s="78"/>
      <c r="I17" s="78" t="s">
        <v>605</v>
      </c>
      <c r="J17" s="78">
        <v>1</v>
      </c>
      <c r="K17" s="78" t="s">
        <v>2807</v>
      </c>
      <c r="L17" s="78">
        <v>1</v>
      </c>
      <c r="M17" s="78"/>
      <c r="N17" s="78"/>
      <c r="O17" s="78"/>
      <c r="P17" s="78"/>
      <c r="Q17" s="78"/>
      <c r="R17" s="78"/>
      <c r="S17" s="78"/>
      <c r="T17" s="78"/>
      <c r="U17" s="78"/>
      <c r="V17" s="78"/>
    </row>
    <row r="18" spans="1:22" ht="15">
      <c r="A18" s="78" t="s">
        <v>604</v>
      </c>
      <c r="B18" s="78">
        <v>4</v>
      </c>
      <c r="C18" s="78" t="s">
        <v>602</v>
      </c>
      <c r="D18" s="78">
        <v>1</v>
      </c>
      <c r="E18" s="78"/>
      <c r="F18" s="78"/>
      <c r="G18" s="78"/>
      <c r="H18" s="78"/>
      <c r="I18" s="78" t="s">
        <v>607</v>
      </c>
      <c r="J18" s="78">
        <v>1</v>
      </c>
      <c r="K18" s="78" t="s">
        <v>2808</v>
      </c>
      <c r="L18" s="78">
        <v>1</v>
      </c>
      <c r="M18" s="78"/>
      <c r="N18" s="78"/>
      <c r="O18" s="78"/>
      <c r="P18" s="78"/>
      <c r="Q18" s="78"/>
      <c r="R18" s="78"/>
      <c r="S18" s="78"/>
      <c r="T18" s="78"/>
      <c r="U18" s="78"/>
      <c r="V18" s="78"/>
    </row>
    <row r="19" spans="1:22" ht="15">
      <c r="A19" s="78" t="s">
        <v>618</v>
      </c>
      <c r="B19" s="78">
        <v>3</v>
      </c>
      <c r="C19" s="78"/>
      <c r="D19" s="78"/>
      <c r="E19" s="78"/>
      <c r="F19" s="78"/>
      <c r="G19" s="78"/>
      <c r="H19" s="78"/>
      <c r="I19" s="78"/>
      <c r="J19" s="78"/>
      <c r="K19" s="78" t="s">
        <v>607</v>
      </c>
      <c r="L19" s="78">
        <v>1</v>
      </c>
      <c r="M19" s="78"/>
      <c r="N19" s="78"/>
      <c r="O19" s="78"/>
      <c r="P19" s="78"/>
      <c r="Q19" s="78"/>
      <c r="R19" s="78"/>
      <c r="S19" s="78"/>
      <c r="T19" s="78"/>
      <c r="U19" s="78"/>
      <c r="V19" s="78"/>
    </row>
    <row r="20" spans="1:22" ht="15">
      <c r="A20" s="78" t="s">
        <v>608</v>
      </c>
      <c r="B20" s="78">
        <v>3</v>
      </c>
      <c r="C20" s="78"/>
      <c r="D20" s="78"/>
      <c r="E20" s="78"/>
      <c r="F20" s="78"/>
      <c r="G20" s="78"/>
      <c r="H20" s="78"/>
      <c r="I20" s="78"/>
      <c r="J20" s="78"/>
      <c r="K20" s="78" t="s">
        <v>608</v>
      </c>
      <c r="L20" s="78">
        <v>1</v>
      </c>
      <c r="M20" s="78"/>
      <c r="N20" s="78"/>
      <c r="O20" s="78"/>
      <c r="P20" s="78"/>
      <c r="Q20" s="78"/>
      <c r="R20" s="78"/>
      <c r="S20" s="78"/>
      <c r="T20" s="78"/>
      <c r="U20" s="78"/>
      <c r="V20" s="78"/>
    </row>
    <row r="21" spans="1:22" ht="15">
      <c r="A21" s="78" t="s">
        <v>607</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610</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613</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616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2820</v>
      </c>
      <c r="B27" s="13" t="s">
        <v>2767</v>
      </c>
      <c r="C27" s="13" t="s">
        <v>2828</v>
      </c>
      <c r="D27" s="13" t="s">
        <v>2770</v>
      </c>
      <c r="E27" s="13" t="s">
        <v>2835</v>
      </c>
      <c r="F27" s="13" t="s">
        <v>2772</v>
      </c>
      <c r="G27" s="13" t="s">
        <v>2836</v>
      </c>
      <c r="H27" s="13" t="s">
        <v>2774</v>
      </c>
      <c r="I27" s="13" t="s">
        <v>2837</v>
      </c>
      <c r="J27" s="13" t="s">
        <v>2776</v>
      </c>
      <c r="K27" s="13" t="s">
        <v>2840</v>
      </c>
      <c r="L27" s="13" t="s">
        <v>2781</v>
      </c>
      <c r="M27" s="13" t="s">
        <v>2842</v>
      </c>
      <c r="N27" s="13" t="s">
        <v>2783</v>
      </c>
      <c r="O27" s="78" t="s">
        <v>2843</v>
      </c>
      <c r="P27" s="78" t="s">
        <v>2785</v>
      </c>
      <c r="Q27" s="13" t="s">
        <v>2844</v>
      </c>
      <c r="R27" s="13" t="s">
        <v>2787</v>
      </c>
      <c r="S27" s="13" t="s">
        <v>2845</v>
      </c>
      <c r="T27" s="13" t="s">
        <v>2791</v>
      </c>
      <c r="U27" s="78" t="s">
        <v>2853</v>
      </c>
      <c r="V27" s="78" t="s">
        <v>2792</v>
      </c>
    </row>
    <row r="28" spans="1:22" ht="15">
      <c r="A28" s="78" t="s">
        <v>2821</v>
      </c>
      <c r="B28" s="78">
        <v>18</v>
      </c>
      <c r="C28" s="78" t="s">
        <v>2821</v>
      </c>
      <c r="D28" s="78">
        <v>7</v>
      </c>
      <c r="E28" s="78" t="s">
        <v>624</v>
      </c>
      <c r="F28" s="78">
        <v>1</v>
      </c>
      <c r="G28" s="78" t="s">
        <v>2821</v>
      </c>
      <c r="H28" s="78">
        <v>9</v>
      </c>
      <c r="I28" s="78" t="s">
        <v>2838</v>
      </c>
      <c r="J28" s="78">
        <v>2</v>
      </c>
      <c r="K28" s="78" t="s">
        <v>2841</v>
      </c>
      <c r="L28" s="78">
        <v>1</v>
      </c>
      <c r="M28" s="78" t="s">
        <v>635</v>
      </c>
      <c r="N28" s="78">
        <v>4</v>
      </c>
      <c r="O28" s="78"/>
      <c r="P28" s="78"/>
      <c r="Q28" s="78" t="s">
        <v>633</v>
      </c>
      <c r="R28" s="78">
        <v>1</v>
      </c>
      <c r="S28" s="78" t="s">
        <v>626</v>
      </c>
      <c r="T28" s="78">
        <v>5</v>
      </c>
      <c r="U28" s="78"/>
      <c r="V28" s="78"/>
    </row>
    <row r="29" spans="1:22" ht="15">
      <c r="A29" s="78" t="s">
        <v>332</v>
      </c>
      <c r="B29" s="78">
        <v>15</v>
      </c>
      <c r="C29" s="78" t="s">
        <v>2822</v>
      </c>
      <c r="D29" s="78">
        <v>5</v>
      </c>
      <c r="E29" s="78"/>
      <c r="F29" s="78"/>
      <c r="G29" s="78" t="s">
        <v>2823</v>
      </c>
      <c r="H29" s="78">
        <v>9</v>
      </c>
      <c r="I29" s="78" t="s">
        <v>2839</v>
      </c>
      <c r="J29" s="78">
        <v>2</v>
      </c>
      <c r="K29" s="78" t="s">
        <v>332</v>
      </c>
      <c r="L29" s="78">
        <v>1</v>
      </c>
      <c r="M29" s="78" t="s">
        <v>623</v>
      </c>
      <c r="N29" s="78">
        <v>2</v>
      </c>
      <c r="O29" s="78"/>
      <c r="P29" s="78"/>
      <c r="Q29" s="78"/>
      <c r="R29" s="78"/>
      <c r="S29" s="78" t="s">
        <v>2846</v>
      </c>
      <c r="T29" s="78">
        <v>3</v>
      </c>
      <c r="U29" s="78"/>
      <c r="V29" s="78"/>
    </row>
    <row r="30" spans="1:22" ht="15">
      <c r="A30" s="78" t="s">
        <v>2822</v>
      </c>
      <c r="B30" s="78">
        <v>14</v>
      </c>
      <c r="C30" s="78" t="s">
        <v>2823</v>
      </c>
      <c r="D30" s="78">
        <v>4</v>
      </c>
      <c r="E30" s="78"/>
      <c r="F30" s="78"/>
      <c r="G30" s="78" t="s">
        <v>2822</v>
      </c>
      <c r="H30" s="78">
        <v>9</v>
      </c>
      <c r="I30" s="78" t="s">
        <v>647</v>
      </c>
      <c r="J30" s="78">
        <v>1</v>
      </c>
      <c r="K30" s="78"/>
      <c r="L30" s="78"/>
      <c r="M30" s="78"/>
      <c r="N30" s="78"/>
      <c r="O30" s="78"/>
      <c r="P30" s="78"/>
      <c r="Q30" s="78"/>
      <c r="R30" s="78"/>
      <c r="S30" s="78" t="s">
        <v>631</v>
      </c>
      <c r="T30" s="78">
        <v>2</v>
      </c>
      <c r="U30" s="78"/>
      <c r="V30" s="78"/>
    </row>
    <row r="31" spans="1:22" ht="15">
      <c r="A31" s="78" t="s">
        <v>2823</v>
      </c>
      <c r="B31" s="78">
        <v>13</v>
      </c>
      <c r="C31" s="78" t="s">
        <v>2829</v>
      </c>
      <c r="D31" s="78">
        <v>4</v>
      </c>
      <c r="E31" s="78"/>
      <c r="F31" s="78"/>
      <c r="G31" s="78" t="s">
        <v>2824</v>
      </c>
      <c r="H31" s="78">
        <v>9</v>
      </c>
      <c r="I31" s="78" t="s">
        <v>619</v>
      </c>
      <c r="J31" s="78">
        <v>1</v>
      </c>
      <c r="K31" s="78"/>
      <c r="L31" s="78"/>
      <c r="M31" s="78"/>
      <c r="N31" s="78"/>
      <c r="O31" s="78"/>
      <c r="P31" s="78"/>
      <c r="Q31" s="78"/>
      <c r="R31" s="78"/>
      <c r="S31" s="78" t="s">
        <v>2847</v>
      </c>
      <c r="T31" s="78">
        <v>2</v>
      </c>
      <c r="U31" s="78"/>
      <c r="V31" s="78"/>
    </row>
    <row r="32" spans="1:22" ht="15">
      <c r="A32" s="78" t="s">
        <v>2824</v>
      </c>
      <c r="B32" s="78">
        <v>12</v>
      </c>
      <c r="C32" s="78" t="s">
        <v>2830</v>
      </c>
      <c r="D32" s="78">
        <v>4</v>
      </c>
      <c r="E32" s="78"/>
      <c r="F32" s="78"/>
      <c r="G32" s="78" t="s">
        <v>2825</v>
      </c>
      <c r="H32" s="78">
        <v>9</v>
      </c>
      <c r="I32" s="78"/>
      <c r="J32" s="78"/>
      <c r="K32" s="78"/>
      <c r="L32" s="78"/>
      <c r="M32" s="78"/>
      <c r="N32" s="78"/>
      <c r="O32" s="78"/>
      <c r="P32" s="78"/>
      <c r="Q32" s="78"/>
      <c r="R32" s="78"/>
      <c r="S32" s="78" t="s">
        <v>2821</v>
      </c>
      <c r="T32" s="78">
        <v>2</v>
      </c>
      <c r="U32" s="78"/>
      <c r="V32" s="78"/>
    </row>
    <row r="33" spans="1:22" ht="15">
      <c r="A33" s="78" t="s">
        <v>2825</v>
      </c>
      <c r="B33" s="78">
        <v>10</v>
      </c>
      <c r="C33" s="78" t="s">
        <v>2831</v>
      </c>
      <c r="D33" s="78">
        <v>4</v>
      </c>
      <c r="E33" s="78"/>
      <c r="F33" s="78"/>
      <c r="G33" s="78" t="s">
        <v>332</v>
      </c>
      <c r="H33" s="78">
        <v>8</v>
      </c>
      <c r="I33" s="78"/>
      <c r="J33" s="78"/>
      <c r="K33" s="78"/>
      <c r="L33" s="78"/>
      <c r="M33" s="78"/>
      <c r="N33" s="78"/>
      <c r="O33" s="78"/>
      <c r="P33" s="78"/>
      <c r="Q33" s="78"/>
      <c r="R33" s="78"/>
      <c r="S33" s="78" t="s">
        <v>2848</v>
      </c>
      <c r="T33" s="78">
        <v>1</v>
      </c>
      <c r="U33" s="78"/>
      <c r="V33" s="78"/>
    </row>
    <row r="34" spans="1:22" ht="15">
      <c r="A34" s="78" t="s">
        <v>619</v>
      </c>
      <c r="B34" s="78">
        <v>8</v>
      </c>
      <c r="C34" s="78" t="s">
        <v>2832</v>
      </c>
      <c r="D34" s="78">
        <v>4</v>
      </c>
      <c r="E34" s="78"/>
      <c r="F34" s="78"/>
      <c r="G34" s="78" t="s">
        <v>2826</v>
      </c>
      <c r="H34" s="78">
        <v>6</v>
      </c>
      <c r="I34" s="78"/>
      <c r="J34" s="78"/>
      <c r="K34" s="78"/>
      <c r="L34" s="78"/>
      <c r="M34" s="78"/>
      <c r="N34" s="78"/>
      <c r="O34" s="78"/>
      <c r="P34" s="78"/>
      <c r="Q34" s="78"/>
      <c r="R34" s="78"/>
      <c r="S34" s="78" t="s">
        <v>2849</v>
      </c>
      <c r="T34" s="78">
        <v>1</v>
      </c>
      <c r="U34" s="78"/>
      <c r="V34" s="78"/>
    </row>
    <row r="35" spans="1:22" ht="15">
      <c r="A35" s="78" t="s">
        <v>623</v>
      </c>
      <c r="B35" s="78">
        <v>8</v>
      </c>
      <c r="C35" s="78" t="s">
        <v>2833</v>
      </c>
      <c r="D35" s="78">
        <v>4</v>
      </c>
      <c r="E35" s="78"/>
      <c r="F35" s="78"/>
      <c r="G35" s="78" t="s">
        <v>619</v>
      </c>
      <c r="H35" s="78">
        <v>6</v>
      </c>
      <c r="I35" s="78"/>
      <c r="J35" s="78"/>
      <c r="K35" s="78"/>
      <c r="L35" s="78"/>
      <c r="M35" s="78"/>
      <c r="N35" s="78"/>
      <c r="O35" s="78"/>
      <c r="P35" s="78"/>
      <c r="Q35" s="78"/>
      <c r="R35" s="78"/>
      <c r="S35" s="78" t="s">
        <v>2850</v>
      </c>
      <c r="T35" s="78">
        <v>1</v>
      </c>
      <c r="U35" s="78"/>
      <c r="V35" s="78"/>
    </row>
    <row r="36" spans="1:22" ht="15">
      <c r="A36" s="78" t="s">
        <v>2826</v>
      </c>
      <c r="B36" s="78">
        <v>6</v>
      </c>
      <c r="C36" s="78" t="s">
        <v>2834</v>
      </c>
      <c r="D36" s="78">
        <v>4</v>
      </c>
      <c r="E36" s="78"/>
      <c r="F36" s="78"/>
      <c r="G36" s="78" t="s">
        <v>2827</v>
      </c>
      <c r="H36" s="78">
        <v>6</v>
      </c>
      <c r="I36" s="78"/>
      <c r="J36" s="78"/>
      <c r="K36" s="78"/>
      <c r="L36" s="78"/>
      <c r="M36" s="78"/>
      <c r="N36" s="78"/>
      <c r="O36" s="78"/>
      <c r="P36" s="78"/>
      <c r="Q36" s="78"/>
      <c r="R36" s="78"/>
      <c r="S36" s="78" t="s">
        <v>2851</v>
      </c>
      <c r="T36" s="78">
        <v>1</v>
      </c>
      <c r="U36" s="78"/>
      <c r="V36" s="78"/>
    </row>
    <row r="37" spans="1:22" ht="15">
      <c r="A37" s="78" t="s">
        <v>2827</v>
      </c>
      <c r="B37" s="78">
        <v>6</v>
      </c>
      <c r="C37" s="78" t="s">
        <v>2824</v>
      </c>
      <c r="D37" s="78">
        <v>3</v>
      </c>
      <c r="E37" s="78"/>
      <c r="F37" s="78"/>
      <c r="G37" s="78" t="s">
        <v>623</v>
      </c>
      <c r="H37" s="78">
        <v>6</v>
      </c>
      <c r="I37" s="78"/>
      <c r="J37" s="78"/>
      <c r="K37" s="78"/>
      <c r="L37" s="78"/>
      <c r="M37" s="78"/>
      <c r="N37" s="78"/>
      <c r="O37" s="78"/>
      <c r="P37" s="78"/>
      <c r="Q37" s="78"/>
      <c r="R37" s="78"/>
      <c r="S37" s="78" t="s">
        <v>2852</v>
      </c>
      <c r="T37" s="78">
        <v>1</v>
      </c>
      <c r="U37" s="78"/>
      <c r="V37" s="78"/>
    </row>
    <row r="40" spans="1:22" ht="15" customHeight="1">
      <c r="A40" s="13" t="s">
        <v>2860</v>
      </c>
      <c r="B40" s="13" t="s">
        <v>2767</v>
      </c>
      <c r="C40" s="13" t="s">
        <v>2866</v>
      </c>
      <c r="D40" s="13" t="s">
        <v>2770</v>
      </c>
      <c r="E40" s="13" t="s">
        <v>2868</v>
      </c>
      <c r="F40" s="13" t="s">
        <v>2772</v>
      </c>
      <c r="G40" s="13" t="s">
        <v>2877</v>
      </c>
      <c r="H40" s="13" t="s">
        <v>2774</v>
      </c>
      <c r="I40" s="13" t="s">
        <v>2881</v>
      </c>
      <c r="J40" s="13" t="s">
        <v>2776</v>
      </c>
      <c r="K40" s="13" t="s">
        <v>2889</v>
      </c>
      <c r="L40" s="13" t="s">
        <v>2781</v>
      </c>
      <c r="M40" s="13" t="s">
        <v>2899</v>
      </c>
      <c r="N40" s="13" t="s">
        <v>2783</v>
      </c>
      <c r="O40" s="13" t="s">
        <v>2905</v>
      </c>
      <c r="P40" s="13" t="s">
        <v>2785</v>
      </c>
      <c r="Q40" s="13" t="s">
        <v>2914</v>
      </c>
      <c r="R40" s="13" t="s">
        <v>2787</v>
      </c>
      <c r="S40" s="13" t="s">
        <v>2925</v>
      </c>
      <c r="T40" s="13" t="s">
        <v>2791</v>
      </c>
      <c r="U40" s="13" t="s">
        <v>2934</v>
      </c>
      <c r="V40" s="13" t="s">
        <v>2792</v>
      </c>
    </row>
    <row r="41" spans="1:22" ht="15">
      <c r="A41" s="84" t="s">
        <v>2861</v>
      </c>
      <c r="B41" s="84">
        <v>111</v>
      </c>
      <c r="C41" s="84" t="s">
        <v>334</v>
      </c>
      <c r="D41" s="84">
        <v>42</v>
      </c>
      <c r="E41" s="84" t="s">
        <v>2869</v>
      </c>
      <c r="F41" s="84">
        <v>18</v>
      </c>
      <c r="G41" s="84" t="s">
        <v>332</v>
      </c>
      <c r="H41" s="84">
        <v>28</v>
      </c>
      <c r="I41" s="84" t="s">
        <v>332</v>
      </c>
      <c r="J41" s="84">
        <v>16</v>
      </c>
      <c r="K41" s="84" t="s">
        <v>332</v>
      </c>
      <c r="L41" s="84">
        <v>14</v>
      </c>
      <c r="M41" s="84" t="s">
        <v>332</v>
      </c>
      <c r="N41" s="84">
        <v>12</v>
      </c>
      <c r="O41" s="84" t="s">
        <v>332</v>
      </c>
      <c r="P41" s="84">
        <v>8</v>
      </c>
      <c r="Q41" s="84" t="s">
        <v>2915</v>
      </c>
      <c r="R41" s="84">
        <v>3</v>
      </c>
      <c r="S41" s="84" t="s">
        <v>2926</v>
      </c>
      <c r="T41" s="84">
        <v>15</v>
      </c>
      <c r="U41" s="84" t="s">
        <v>332</v>
      </c>
      <c r="V41" s="84">
        <v>6</v>
      </c>
    </row>
    <row r="42" spans="1:22" ht="15">
      <c r="A42" s="84" t="s">
        <v>2862</v>
      </c>
      <c r="B42" s="84">
        <v>20</v>
      </c>
      <c r="C42" s="84" t="s">
        <v>332</v>
      </c>
      <c r="D42" s="84">
        <v>40</v>
      </c>
      <c r="E42" s="84" t="s">
        <v>2870</v>
      </c>
      <c r="F42" s="84">
        <v>15</v>
      </c>
      <c r="G42" s="84" t="s">
        <v>334</v>
      </c>
      <c r="H42" s="84">
        <v>14</v>
      </c>
      <c r="I42" s="84" t="s">
        <v>2882</v>
      </c>
      <c r="J42" s="84">
        <v>8</v>
      </c>
      <c r="K42" s="84" t="s">
        <v>2890</v>
      </c>
      <c r="L42" s="84">
        <v>9</v>
      </c>
      <c r="M42" s="84" t="s">
        <v>385</v>
      </c>
      <c r="N42" s="84">
        <v>6</v>
      </c>
      <c r="O42" s="84" t="s">
        <v>232</v>
      </c>
      <c r="P42" s="84">
        <v>8</v>
      </c>
      <c r="Q42" s="84" t="s">
        <v>2916</v>
      </c>
      <c r="R42" s="84">
        <v>3</v>
      </c>
      <c r="S42" s="84" t="s">
        <v>2927</v>
      </c>
      <c r="T42" s="84">
        <v>14</v>
      </c>
      <c r="U42" s="84" t="s">
        <v>259</v>
      </c>
      <c r="V42" s="84">
        <v>3</v>
      </c>
    </row>
    <row r="43" spans="1:22" ht="15">
      <c r="A43" s="84" t="s">
        <v>2863</v>
      </c>
      <c r="B43" s="84">
        <v>0</v>
      </c>
      <c r="C43" s="84" t="s">
        <v>313</v>
      </c>
      <c r="D43" s="84">
        <v>16</v>
      </c>
      <c r="E43" s="84" t="s">
        <v>2871</v>
      </c>
      <c r="F43" s="84">
        <v>15</v>
      </c>
      <c r="G43" s="84" t="s">
        <v>313</v>
      </c>
      <c r="H43" s="84">
        <v>12</v>
      </c>
      <c r="I43" s="84" t="s">
        <v>2883</v>
      </c>
      <c r="J43" s="84">
        <v>7</v>
      </c>
      <c r="K43" s="84" t="s">
        <v>2891</v>
      </c>
      <c r="L43" s="84">
        <v>8</v>
      </c>
      <c r="M43" s="84" t="s">
        <v>2900</v>
      </c>
      <c r="N43" s="84">
        <v>3</v>
      </c>
      <c r="O43" s="84" t="s">
        <v>2906</v>
      </c>
      <c r="P43" s="84">
        <v>5</v>
      </c>
      <c r="Q43" s="84" t="s">
        <v>2917</v>
      </c>
      <c r="R43" s="84">
        <v>3</v>
      </c>
      <c r="S43" s="84" t="s">
        <v>2888</v>
      </c>
      <c r="T43" s="84">
        <v>7</v>
      </c>
      <c r="U43" s="84" t="s">
        <v>2935</v>
      </c>
      <c r="V43" s="84">
        <v>3</v>
      </c>
    </row>
    <row r="44" spans="1:22" ht="15">
      <c r="A44" s="84" t="s">
        <v>2864</v>
      </c>
      <c r="B44" s="84">
        <v>4293</v>
      </c>
      <c r="C44" s="84" t="s">
        <v>290</v>
      </c>
      <c r="D44" s="84">
        <v>13</v>
      </c>
      <c r="E44" s="84" t="s">
        <v>2872</v>
      </c>
      <c r="F44" s="84">
        <v>15</v>
      </c>
      <c r="G44" s="84" t="s">
        <v>314</v>
      </c>
      <c r="H44" s="84">
        <v>12</v>
      </c>
      <c r="I44" s="84" t="s">
        <v>2884</v>
      </c>
      <c r="J44" s="84">
        <v>6</v>
      </c>
      <c r="K44" s="84" t="s">
        <v>2892</v>
      </c>
      <c r="L44" s="84">
        <v>7</v>
      </c>
      <c r="M44" s="84" t="s">
        <v>358</v>
      </c>
      <c r="N44" s="84">
        <v>3</v>
      </c>
      <c r="O44" s="84" t="s">
        <v>2907</v>
      </c>
      <c r="P44" s="84">
        <v>4</v>
      </c>
      <c r="Q44" s="84" t="s">
        <v>2918</v>
      </c>
      <c r="R44" s="84">
        <v>3</v>
      </c>
      <c r="S44" s="84" t="s">
        <v>275</v>
      </c>
      <c r="T44" s="84">
        <v>6</v>
      </c>
      <c r="U44" s="84" t="s">
        <v>2900</v>
      </c>
      <c r="V44" s="84">
        <v>2</v>
      </c>
    </row>
    <row r="45" spans="1:22" ht="15">
      <c r="A45" s="84" t="s">
        <v>2865</v>
      </c>
      <c r="B45" s="84">
        <v>4424</v>
      </c>
      <c r="C45" s="84" t="s">
        <v>314</v>
      </c>
      <c r="D45" s="84">
        <v>12</v>
      </c>
      <c r="E45" s="84" t="s">
        <v>2873</v>
      </c>
      <c r="F45" s="84">
        <v>15</v>
      </c>
      <c r="G45" s="84" t="s">
        <v>301</v>
      </c>
      <c r="H45" s="84">
        <v>11</v>
      </c>
      <c r="I45" s="84" t="s">
        <v>270</v>
      </c>
      <c r="J45" s="84">
        <v>5</v>
      </c>
      <c r="K45" s="84" t="s">
        <v>2893</v>
      </c>
      <c r="L45" s="84">
        <v>6</v>
      </c>
      <c r="M45" s="84" t="s">
        <v>301</v>
      </c>
      <c r="N45" s="84">
        <v>3</v>
      </c>
      <c r="O45" s="84" t="s">
        <v>2908</v>
      </c>
      <c r="P45" s="84">
        <v>4</v>
      </c>
      <c r="Q45" s="84" t="s">
        <v>2919</v>
      </c>
      <c r="R45" s="84">
        <v>3</v>
      </c>
      <c r="S45" s="84" t="s">
        <v>2928</v>
      </c>
      <c r="T45" s="84">
        <v>6</v>
      </c>
      <c r="U45" s="84" t="s">
        <v>2936</v>
      </c>
      <c r="V45" s="84">
        <v>2</v>
      </c>
    </row>
    <row r="46" spans="1:22" ht="15">
      <c r="A46" s="84" t="s">
        <v>332</v>
      </c>
      <c r="B46" s="84">
        <v>167</v>
      </c>
      <c r="C46" s="84" t="s">
        <v>301</v>
      </c>
      <c r="D46" s="84">
        <v>8</v>
      </c>
      <c r="E46" s="84" t="s">
        <v>2874</v>
      </c>
      <c r="F46" s="84">
        <v>15</v>
      </c>
      <c r="G46" s="84" t="s">
        <v>377</v>
      </c>
      <c r="H46" s="84">
        <v>10</v>
      </c>
      <c r="I46" s="84" t="s">
        <v>2885</v>
      </c>
      <c r="J46" s="84">
        <v>5</v>
      </c>
      <c r="K46" s="84" t="s">
        <v>2894</v>
      </c>
      <c r="L46" s="84">
        <v>5</v>
      </c>
      <c r="M46" s="84" t="s">
        <v>2901</v>
      </c>
      <c r="N46" s="84">
        <v>3</v>
      </c>
      <c r="O46" s="84" t="s">
        <v>2909</v>
      </c>
      <c r="P46" s="84">
        <v>4</v>
      </c>
      <c r="Q46" s="84" t="s">
        <v>2920</v>
      </c>
      <c r="R46" s="84">
        <v>3</v>
      </c>
      <c r="S46" s="84" t="s">
        <v>2929</v>
      </c>
      <c r="T46" s="84">
        <v>6</v>
      </c>
      <c r="U46" s="84" t="s">
        <v>2937</v>
      </c>
      <c r="V46" s="84">
        <v>2</v>
      </c>
    </row>
    <row r="47" spans="1:22" ht="15">
      <c r="A47" s="84" t="s">
        <v>334</v>
      </c>
      <c r="B47" s="84">
        <v>57</v>
      </c>
      <c r="C47" s="84" t="s">
        <v>377</v>
      </c>
      <c r="D47" s="84">
        <v>7</v>
      </c>
      <c r="E47" s="84" t="s">
        <v>322</v>
      </c>
      <c r="F47" s="84">
        <v>14</v>
      </c>
      <c r="G47" s="84" t="s">
        <v>2878</v>
      </c>
      <c r="H47" s="84">
        <v>9</v>
      </c>
      <c r="I47" s="84" t="s">
        <v>2886</v>
      </c>
      <c r="J47" s="84">
        <v>5</v>
      </c>
      <c r="K47" s="84" t="s">
        <v>2895</v>
      </c>
      <c r="L47" s="84">
        <v>4</v>
      </c>
      <c r="M47" s="84" t="s">
        <v>384</v>
      </c>
      <c r="N47" s="84">
        <v>2</v>
      </c>
      <c r="O47" s="84" t="s">
        <v>2910</v>
      </c>
      <c r="P47" s="84">
        <v>4</v>
      </c>
      <c r="Q47" s="84" t="s">
        <v>2921</v>
      </c>
      <c r="R47" s="84">
        <v>3</v>
      </c>
      <c r="S47" s="84" t="s">
        <v>2930</v>
      </c>
      <c r="T47" s="84">
        <v>6</v>
      </c>
      <c r="U47" s="84" t="s">
        <v>364</v>
      </c>
      <c r="V47" s="84">
        <v>2</v>
      </c>
    </row>
    <row r="48" spans="1:22" ht="15">
      <c r="A48" s="84" t="s">
        <v>313</v>
      </c>
      <c r="B48" s="84">
        <v>28</v>
      </c>
      <c r="C48" s="84" t="s">
        <v>2867</v>
      </c>
      <c r="D48" s="84">
        <v>7</v>
      </c>
      <c r="E48" s="84" t="s">
        <v>383</v>
      </c>
      <c r="F48" s="84">
        <v>14</v>
      </c>
      <c r="G48" s="84" t="s">
        <v>2879</v>
      </c>
      <c r="H48" s="84">
        <v>9</v>
      </c>
      <c r="I48" s="84" t="s">
        <v>271</v>
      </c>
      <c r="J48" s="84">
        <v>5</v>
      </c>
      <c r="K48" s="84" t="s">
        <v>2896</v>
      </c>
      <c r="L48" s="84">
        <v>3</v>
      </c>
      <c r="M48" s="84" t="s">
        <v>2902</v>
      </c>
      <c r="N48" s="84">
        <v>2</v>
      </c>
      <c r="O48" s="84" t="s">
        <v>2911</v>
      </c>
      <c r="P48" s="84">
        <v>4</v>
      </c>
      <c r="Q48" s="84" t="s">
        <v>2922</v>
      </c>
      <c r="R48" s="84">
        <v>3</v>
      </c>
      <c r="S48" s="84" t="s">
        <v>2931</v>
      </c>
      <c r="T48" s="84">
        <v>6</v>
      </c>
      <c r="U48" s="84" t="s">
        <v>2938</v>
      </c>
      <c r="V48" s="84">
        <v>2</v>
      </c>
    </row>
    <row r="49" spans="1:22" ht="15">
      <c r="A49" s="84" t="s">
        <v>314</v>
      </c>
      <c r="B49" s="84">
        <v>24</v>
      </c>
      <c r="C49" s="84" t="s">
        <v>345</v>
      </c>
      <c r="D49" s="84">
        <v>7</v>
      </c>
      <c r="E49" s="84" t="s">
        <v>2875</v>
      </c>
      <c r="F49" s="84">
        <v>12</v>
      </c>
      <c r="G49" s="84" t="s">
        <v>2867</v>
      </c>
      <c r="H49" s="84">
        <v>9</v>
      </c>
      <c r="I49" s="84" t="s">
        <v>2887</v>
      </c>
      <c r="J49" s="84">
        <v>5</v>
      </c>
      <c r="K49" s="84" t="s">
        <v>2897</v>
      </c>
      <c r="L49" s="84">
        <v>3</v>
      </c>
      <c r="M49" s="84" t="s">
        <v>2903</v>
      </c>
      <c r="N49" s="84">
        <v>2</v>
      </c>
      <c r="O49" s="84" t="s">
        <v>2912</v>
      </c>
      <c r="P49" s="84">
        <v>4</v>
      </c>
      <c r="Q49" s="84" t="s">
        <v>2923</v>
      </c>
      <c r="R49" s="84">
        <v>3</v>
      </c>
      <c r="S49" s="84" t="s">
        <v>2932</v>
      </c>
      <c r="T49" s="84">
        <v>6</v>
      </c>
      <c r="U49" s="84" t="s">
        <v>2898</v>
      </c>
      <c r="V49" s="84">
        <v>2</v>
      </c>
    </row>
    <row r="50" spans="1:22" ht="15">
      <c r="A50" s="84" t="s">
        <v>301</v>
      </c>
      <c r="B50" s="84">
        <v>22</v>
      </c>
      <c r="C50" s="84" t="s">
        <v>344</v>
      </c>
      <c r="D50" s="84">
        <v>7</v>
      </c>
      <c r="E50" s="84" t="s">
        <v>2876</v>
      </c>
      <c r="F50" s="84">
        <v>12</v>
      </c>
      <c r="G50" s="84" t="s">
        <v>2880</v>
      </c>
      <c r="H50" s="84">
        <v>9</v>
      </c>
      <c r="I50" s="84" t="s">
        <v>2888</v>
      </c>
      <c r="J50" s="84">
        <v>4</v>
      </c>
      <c r="K50" s="84" t="s">
        <v>2898</v>
      </c>
      <c r="L50" s="84">
        <v>3</v>
      </c>
      <c r="M50" s="84" t="s">
        <v>2904</v>
      </c>
      <c r="N50" s="84">
        <v>2</v>
      </c>
      <c r="O50" s="84" t="s">
        <v>2913</v>
      </c>
      <c r="P50" s="84">
        <v>4</v>
      </c>
      <c r="Q50" s="84" t="s">
        <v>2924</v>
      </c>
      <c r="R50" s="84">
        <v>3</v>
      </c>
      <c r="S50" s="84" t="s">
        <v>2933</v>
      </c>
      <c r="T50" s="84">
        <v>6</v>
      </c>
      <c r="U50" s="84" t="s">
        <v>2939</v>
      </c>
      <c r="V50" s="84">
        <v>2</v>
      </c>
    </row>
    <row r="53" spans="1:22" ht="15" customHeight="1">
      <c r="A53" s="13" t="s">
        <v>2965</v>
      </c>
      <c r="B53" s="13" t="s">
        <v>2767</v>
      </c>
      <c r="C53" s="13" t="s">
        <v>2976</v>
      </c>
      <c r="D53" s="13" t="s">
        <v>2770</v>
      </c>
      <c r="E53" s="13" t="s">
        <v>2982</v>
      </c>
      <c r="F53" s="13" t="s">
        <v>2772</v>
      </c>
      <c r="G53" s="13" t="s">
        <v>2990</v>
      </c>
      <c r="H53" s="13" t="s">
        <v>2774</v>
      </c>
      <c r="I53" s="13" t="s">
        <v>2994</v>
      </c>
      <c r="J53" s="13" t="s">
        <v>2776</v>
      </c>
      <c r="K53" s="13" t="s">
        <v>3005</v>
      </c>
      <c r="L53" s="13" t="s">
        <v>2781</v>
      </c>
      <c r="M53" s="13" t="s">
        <v>3016</v>
      </c>
      <c r="N53" s="13" t="s">
        <v>2783</v>
      </c>
      <c r="O53" s="13" t="s">
        <v>3027</v>
      </c>
      <c r="P53" s="13" t="s">
        <v>2785</v>
      </c>
      <c r="Q53" s="13" t="s">
        <v>3038</v>
      </c>
      <c r="R53" s="13" t="s">
        <v>2787</v>
      </c>
      <c r="S53" s="13" t="s">
        <v>3049</v>
      </c>
      <c r="T53" s="13" t="s">
        <v>2791</v>
      </c>
      <c r="U53" s="78" t="s">
        <v>3060</v>
      </c>
      <c r="V53" s="78" t="s">
        <v>2792</v>
      </c>
    </row>
    <row r="54" spans="1:22" ht="15">
      <c r="A54" s="84" t="s">
        <v>2966</v>
      </c>
      <c r="B54" s="84">
        <v>28</v>
      </c>
      <c r="C54" s="84" t="s">
        <v>2966</v>
      </c>
      <c r="D54" s="84">
        <v>16</v>
      </c>
      <c r="E54" s="84" t="s">
        <v>2968</v>
      </c>
      <c r="F54" s="84">
        <v>15</v>
      </c>
      <c r="G54" s="84" t="s">
        <v>2966</v>
      </c>
      <c r="H54" s="84">
        <v>12</v>
      </c>
      <c r="I54" s="84" t="s">
        <v>2995</v>
      </c>
      <c r="J54" s="84">
        <v>6</v>
      </c>
      <c r="K54" s="84" t="s">
        <v>3006</v>
      </c>
      <c r="L54" s="84">
        <v>3</v>
      </c>
      <c r="M54" s="84" t="s">
        <v>3017</v>
      </c>
      <c r="N54" s="84">
        <v>4</v>
      </c>
      <c r="O54" s="84" t="s">
        <v>3028</v>
      </c>
      <c r="P54" s="84">
        <v>5</v>
      </c>
      <c r="Q54" s="84" t="s">
        <v>3039</v>
      </c>
      <c r="R54" s="84">
        <v>3</v>
      </c>
      <c r="S54" s="84" t="s">
        <v>3050</v>
      </c>
      <c r="T54" s="84">
        <v>8</v>
      </c>
      <c r="U54" s="84"/>
      <c r="V54" s="84"/>
    </row>
    <row r="55" spans="1:22" ht="15">
      <c r="A55" s="84" t="s">
        <v>2967</v>
      </c>
      <c r="B55" s="84">
        <v>27</v>
      </c>
      <c r="C55" s="84" t="s">
        <v>2967</v>
      </c>
      <c r="D55" s="84">
        <v>16</v>
      </c>
      <c r="E55" s="84" t="s">
        <v>2969</v>
      </c>
      <c r="F55" s="84">
        <v>15</v>
      </c>
      <c r="G55" s="84" t="s">
        <v>2967</v>
      </c>
      <c r="H55" s="84">
        <v>11</v>
      </c>
      <c r="I55" s="84" t="s">
        <v>2996</v>
      </c>
      <c r="J55" s="84">
        <v>3</v>
      </c>
      <c r="K55" s="84" t="s">
        <v>3007</v>
      </c>
      <c r="L55" s="84">
        <v>3</v>
      </c>
      <c r="M55" s="84" t="s">
        <v>3018</v>
      </c>
      <c r="N55" s="84">
        <v>2</v>
      </c>
      <c r="O55" s="84" t="s">
        <v>3029</v>
      </c>
      <c r="P55" s="84">
        <v>4</v>
      </c>
      <c r="Q55" s="84" t="s">
        <v>3040</v>
      </c>
      <c r="R55" s="84">
        <v>3</v>
      </c>
      <c r="S55" s="84" t="s">
        <v>3051</v>
      </c>
      <c r="T55" s="84">
        <v>6</v>
      </c>
      <c r="U55" s="84"/>
      <c r="V55" s="84"/>
    </row>
    <row r="56" spans="1:22" ht="15">
      <c r="A56" s="84" t="s">
        <v>2968</v>
      </c>
      <c r="B56" s="84">
        <v>15</v>
      </c>
      <c r="C56" s="84" t="s">
        <v>2977</v>
      </c>
      <c r="D56" s="84">
        <v>9</v>
      </c>
      <c r="E56" s="84" t="s">
        <v>2970</v>
      </c>
      <c r="F56" s="84">
        <v>15</v>
      </c>
      <c r="G56" s="84" t="s">
        <v>2991</v>
      </c>
      <c r="H56" s="84">
        <v>9</v>
      </c>
      <c r="I56" s="84" t="s">
        <v>2997</v>
      </c>
      <c r="J56" s="84">
        <v>3</v>
      </c>
      <c r="K56" s="84" t="s">
        <v>3008</v>
      </c>
      <c r="L56" s="84">
        <v>2</v>
      </c>
      <c r="M56" s="84" t="s">
        <v>3019</v>
      </c>
      <c r="N56" s="84">
        <v>2</v>
      </c>
      <c r="O56" s="84" t="s">
        <v>3030</v>
      </c>
      <c r="P56" s="84">
        <v>4</v>
      </c>
      <c r="Q56" s="84" t="s">
        <v>3041</v>
      </c>
      <c r="R56" s="84">
        <v>3</v>
      </c>
      <c r="S56" s="84" t="s">
        <v>3052</v>
      </c>
      <c r="T56" s="84">
        <v>6</v>
      </c>
      <c r="U56" s="84"/>
      <c r="V56" s="84"/>
    </row>
    <row r="57" spans="1:22" ht="15">
      <c r="A57" s="84" t="s">
        <v>2969</v>
      </c>
      <c r="B57" s="84">
        <v>15</v>
      </c>
      <c r="C57" s="84" t="s">
        <v>2978</v>
      </c>
      <c r="D57" s="84">
        <v>9</v>
      </c>
      <c r="E57" s="84" t="s">
        <v>2983</v>
      </c>
      <c r="F57" s="84">
        <v>12</v>
      </c>
      <c r="G57" s="84" t="s">
        <v>2971</v>
      </c>
      <c r="H57" s="84">
        <v>8</v>
      </c>
      <c r="I57" s="84" t="s">
        <v>2998</v>
      </c>
      <c r="J57" s="84">
        <v>3</v>
      </c>
      <c r="K57" s="84" t="s">
        <v>3009</v>
      </c>
      <c r="L57" s="84">
        <v>2</v>
      </c>
      <c r="M57" s="84" t="s">
        <v>3020</v>
      </c>
      <c r="N57" s="84">
        <v>2</v>
      </c>
      <c r="O57" s="84" t="s">
        <v>3031</v>
      </c>
      <c r="P57" s="84">
        <v>4</v>
      </c>
      <c r="Q57" s="84" t="s">
        <v>3042</v>
      </c>
      <c r="R57" s="84">
        <v>3</v>
      </c>
      <c r="S57" s="84" t="s">
        <v>3053</v>
      </c>
      <c r="T57" s="84">
        <v>6</v>
      </c>
      <c r="U57" s="84"/>
      <c r="V57" s="84"/>
    </row>
    <row r="58" spans="1:22" ht="15">
      <c r="A58" s="84" t="s">
        <v>2970</v>
      </c>
      <c r="B58" s="84">
        <v>15</v>
      </c>
      <c r="C58" s="84" t="s">
        <v>2971</v>
      </c>
      <c r="D58" s="84">
        <v>6</v>
      </c>
      <c r="E58" s="84" t="s">
        <v>2984</v>
      </c>
      <c r="F58" s="84">
        <v>12</v>
      </c>
      <c r="G58" s="84" t="s">
        <v>2973</v>
      </c>
      <c r="H58" s="84">
        <v>8</v>
      </c>
      <c r="I58" s="84" t="s">
        <v>2999</v>
      </c>
      <c r="J58" s="84">
        <v>2</v>
      </c>
      <c r="K58" s="84" t="s">
        <v>3010</v>
      </c>
      <c r="L58" s="84">
        <v>2</v>
      </c>
      <c r="M58" s="84" t="s">
        <v>3021</v>
      </c>
      <c r="N58" s="84">
        <v>2</v>
      </c>
      <c r="O58" s="84" t="s">
        <v>3032</v>
      </c>
      <c r="P58" s="84">
        <v>4</v>
      </c>
      <c r="Q58" s="84" t="s">
        <v>3043</v>
      </c>
      <c r="R58" s="84">
        <v>3</v>
      </c>
      <c r="S58" s="84" t="s">
        <v>3054</v>
      </c>
      <c r="T58" s="84">
        <v>6</v>
      </c>
      <c r="U58" s="84"/>
      <c r="V58" s="84"/>
    </row>
    <row r="59" spans="1:22" ht="15">
      <c r="A59" s="84" t="s">
        <v>2971</v>
      </c>
      <c r="B59" s="84">
        <v>14</v>
      </c>
      <c r="C59" s="84" t="s">
        <v>2972</v>
      </c>
      <c r="D59" s="84">
        <v>6</v>
      </c>
      <c r="E59" s="84" t="s">
        <v>2985</v>
      </c>
      <c r="F59" s="84">
        <v>12</v>
      </c>
      <c r="G59" s="84" t="s">
        <v>2974</v>
      </c>
      <c r="H59" s="84">
        <v>8</v>
      </c>
      <c r="I59" s="84" t="s">
        <v>3000</v>
      </c>
      <c r="J59" s="84">
        <v>2</v>
      </c>
      <c r="K59" s="84" t="s">
        <v>3011</v>
      </c>
      <c r="L59" s="84">
        <v>2</v>
      </c>
      <c r="M59" s="84" t="s">
        <v>3022</v>
      </c>
      <c r="N59" s="84">
        <v>2</v>
      </c>
      <c r="O59" s="84" t="s">
        <v>3033</v>
      </c>
      <c r="P59" s="84">
        <v>4</v>
      </c>
      <c r="Q59" s="84" t="s">
        <v>3044</v>
      </c>
      <c r="R59" s="84">
        <v>3</v>
      </c>
      <c r="S59" s="84" t="s">
        <v>3055</v>
      </c>
      <c r="T59" s="84">
        <v>6</v>
      </c>
      <c r="U59" s="84"/>
      <c r="V59" s="84"/>
    </row>
    <row r="60" spans="1:22" ht="15">
      <c r="A60" s="84" t="s">
        <v>2972</v>
      </c>
      <c r="B60" s="84">
        <v>14</v>
      </c>
      <c r="C60" s="84" t="s">
        <v>2979</v>
      </c>
      <c r="D60" s="84">
        <v>5</v>
      </c>
      <c r="E60" s="84" t="s">
        <v>2986</v>
      </c>
      <c r="F60" s="84">
        <v>12</v>
      </c>
      <c r="G60" s="84" t="s">
        <v>2975</v>
      </c>
      <c r="H60" s="84">
        <v>8</v>
      </c>
      <c r="I60" s="84" t="s">
        <v>3001</v>
      </c>
      <c r="J60" s="84">
        <v>2</v>
      </c>
      <c r="K60" s="84" t="s">
        <v>3012</v>
      </c>
      <c r="L60" s="84">
        <v>2</v>
      </c>
      <c r="M60" s="84" t="s">
        <v>3023</v>
      </c>
      <c r="N60" s="84">
        <v>2</v>
      </c>
      <c r="O60" s="84" t="s">
        <v>3034</v>
      </c>
      <c r="P60" s="84">
        <v>4</v>
      </c>
      <c r="Q60" s="84" t="s">
        <v>3045</v>
      </c>
      <c r="R60" s="84">
        <v>3</v>
      </c>
      <c r="S60" s="84" t="s">
        <v>3056</v>
      </c>
      <c r="T60" s="84">
        <v>6</v>
      </c>
      <c r="U60" s="84"/>
      <c r="V60" s="84"/>
    </row>
    <row r="61" spans="1:22" ht="15">
      <c r="A61" s="84" t="s">
        <v>2973</v>
      </c>
      <c r="B61" s="84">
        <v>13</v>
      </c>
      <c r="C61" s="84" t="s">
        <v>2980</v>
      </c>
      <c r="D61" s="84">
        <v>5</v>
      </c>
      <c r="E61" s="84" t="s">
        <v>2987</v>
      </c>
      <c r="F61" s="84">
        <v>12</v>
      </c>
      <c r="G61" s="84" t="s">
        <v>2972</v>
      </c>
      <c r="H61" s="84">
        <v>8</v>
      </c>
      <c r="I61" s="84" t="s">
        <v>3002</v>
      </c>
      <c r="J61" s="84">
        <v>2</v>
      </c>
      <c r="K61" s="84" t="s">
        <v>3013</v>
      </c>
      <c r="L61" s="84">
        <v>2</v>
      </c>
      <c r="M61" s="84" t="s">
        <v>3024</v>
      </c>
      <c r="N61" s="84">
        <v>2</v>
      </c>
      <c r="O61" s="84" t="s">
        <v>3035</v>
      </c>
      <c r="P61" s="84">
        <v>4</v>
      </c>
      <c r="Q61" s="84" t="s">
        <v>3046</v>
      </c>
      <c r="R61" s="84">
        <v>3</v>
      </c>
      <c r="S61" s="84" t="s">
        <v>3057</v>
      </c>
      <c r="T61" s="84">
        <v>5</v>
      </c>
      <c r="U61" s="84"/>
      <c r="V61" s="84"/>
    </row>
    <row r="62" spans="1:22" ht="15">
      <c r="A62" s="84" t="s">
        <v>2974</v>
      </c>
      <c r="B62" s="84">
        <v>13</v>
      </c>
      <c r="C62" s="84" t="s">
        <v>2981</v>
      </c>
      <c r="D62" s="84">
        <v>5</v>
      </c>
      <c r="E62" s="84" t="s">
        <v>2988</v>
      </c>
      <c r="F62" s="84">
        <v>12</v>
      </c>
      <c r="G62" s="84" t="s">
        <v>2992</v>
      </c>
      <c r="H62" s="84">
        <v>6</v>
      </c>
      <c r="I62" s="84" t="s">
        <v>3003</v>
      </c>
      <c r="J62" s="84">
        <v>2</v>
      </c>
      <c r="K62" s="84" t="s">
        <v>3014</v>
      </c>
      <c r="L62" s="84">
        <v>2</v>
      </c>
      <c r="M62" s="84" t="s">
        <v>3025</v>
      </c>
      <c r="N62" s="84">
        <v>2</v>
      </c>
      <c r="O62" s="84" t="s">
        <v>3036</v>
      </c>
      <c r="P62" s="84">
        <v>4</v>
      </c>
      <c r="Q62" s="84" t="s">
        <v>3047</v>
      </c>
      <c r="R62" s="84">
        <v>3</v>
      </c>
      <c r="S62" s="84" t="s">
        <v>3058</v>
      </c>
      <c r="T62" s="84">
        <v>5</v>
      </c>
      <c r="U62" s="84"/>
      <c r="V62" s="84"/>
    </row>
    <row r="63" spans="1:22" ht="15">
      <c r="A63" s="84" t="s">
        <v>2975</v>
      </c>
      <c r="B63" s="84">
        <v>13</v>
      </c>
      <c r="C63" s="84" t="s">
        <v>2973</v>
      </c>
      <c r="D63" s="84">
        <v>5</v>
      </c>
      <c r="E63" s="84" t="s">
        <v>2989</v>
      </c>
      <c r="F63" s="84">
        <v>12</v>
      </c>
      <c r="G63" s="84" t="s">
        <v>2993</v>
      </c>
      <c r="H63" s="84">
        <v>6</v>
      </c>
      <c r="I63" s="84" t="s">
        <v>3004</v>
      </c>
      <c r="J63" s="84">
        <v>2</v>
      </c>
      <c r="K63" s="84" t="s">
        <v>3015</v>
      </c>
      <c r="L63" s="84">
        <v>2</v>
      </c>
      <c r="M63" s="84" t="s">
        <v>3026</v>
      </c>
      <c r="N63" s="84">
        <v>2</v>
      </c>
      <c r="O63" s="84" t="s">
        <v>3037</v>
      </c>
      <c r="P63" s="84">
        <v>4</v>
      </c>
      <c r="Q63" s="84" t="s">
        <v>3048</v>
      </c>
      <c r="R63" s="84">
        <v>3</v>
      </c>
      <c r="S63" s="84" t="s">
        <v>3059</v>
      </c>
      <c r="T63" s="84">
        <v>5</v>
      </c>
      <c r="U63" s="84"/>
      <c r="V63" s="84"/>
    </row>
    <row r="66" spans="1:22" ht="15" customHeight="1">
      <c r="A66" s="13" t="s">
        <v>3077</v>
      </c>
      <c r="B66" s="13" t="s">
        <v>2767</v>
      </c>
      <c r="C66" s="13" t="s">
        <v>3079</v>
      </c>
      <c r="D66" s="13" t="s">
        <v>2770</v>
      </c>
      <c r="E66" s="13" t="s">
        <v>3080</v>
      </c>
      <c r="F66" s="13" t="s">
        <v>2772</v>
      </c>
      <c r="G66" s="78" t="s">
        <v>3083</v>
      </c>
      <c r="H66" s="78" t="s">
        <v>2774</v>
      </c>
      <c r="I66" s="13" t="s">
        <v>3086</v>
      </c>
      <c r="J66" s="13" t="s">
        <v>2776</v>
      </c>
      <c r="K66" s="78" t="s">
        <v>3089</v>
      </c>
      <c r="L66" s="78" t="s">
        <v>2781</v>
      </c>
      <c r="M66" s="13" t="s">
        <v>3091</v>
      </c>
      <c r="N66" s="13" t="s">
        <v>2783</v>
      </c>
      <c r="O66" s="13" t="s">
        <v>3093</v>
      </c>
      <c r="P66" s="13" t="s">
        <v>2785</v>
      </c>
      <c r="Q66" s="78" t="s">
        <v>3095</v>
      </c>
      <c r="R66" s="78" t="s">
        <v>2787</v>
      </c>
      <c r="S66" s="78" t="s">
        <v>3097</v>
      </c>
      <c r="T66" s="78" t="s">
        <v>2791</v>
      </c>
      <c r="U66" s="13" t="s">
        <v>3099</v>
      </c>
      <c r="V66" s="13" t="s">
        <v>2792</v>
      </c>
    </row>
    <row r="67" spans="1:22" ht="15">
      <c r="A67" s="78" t="s">
        <v>232</v>
      </c>
      <c r="B67" s="78">
        <v>5</v>
      </c>
      <c r="C67" s="78" t="s">
        <v>313</v>
      </c>
      <c r="D67" s="78">
        <v>4</v>
      </c>
      <c r="E67" s="78" t="s">
        <v>322</v>
      </c>
      <c r="F67" s="78">
        <v>2</v>
      </c>
      <c r="G67" s="78"/>
      <c r="H67" s="78"/>
      <c r="I67" s="78" t="s">
        <v>272</v>
      </c>
      <c r="J67" s="78">
        <v>2</v>
      </c>
      <c r="K67" s="78"/>
      <c r="L67" s="78"/>
      <c r="M67" s="78" t="s">
        <v>385</v>
      </c>
      <c r="N67" s="78">
        <v>4</v>
      </c>
      <c r="O67" s="78" t="s">
        <v>232</v>
      </c>
      <c r="P67" s="78">
        <v>5</v>
      </c>
      <c r="Q67" s="78"/>
      <c r="R67" s="78"/>
      <c r="S67" s="78"/>
      <c r="T67" s="78"/>
      <c r="U67" s="78" t="s">
        <v>259</v>
      </c>
      <c r="V67" s="78">
        <v>3</v>
      </c>
    </row>
    <row r="68" spans="1:22" ht="15">
      <c r="A68" s="78" t="s">
        <v>313</v>
      </c>
      <c r="B68" s="78">
        <v>4</v>
      </c>
      <c r="C68" s="78" t="s">
        <v>332</v>
      </c>
      <c r="D68" s="78">
        <v>2</v>
      </c>
      <c r="E68" s="78"/>
      <c r="F68" s="78"/>
      <c r="G68" s="78"/>
      <c r="H68" s="78"/>
      <c r="I68" s="78" t="s">
        <v>271</v>
      </c>
      <c r="J68" s="78">
        <v>2</v>
      </c>
      <c r="K68" s="78"/>
      <c r="L68" s="78"/>
      <c r="M68" s="78" t="s">
        <v>332</v>
      </c>
      <c r="N68" s="78">
        <v>1</v>
      </c>
      <c r="O68" s="78" t="s">
        <v>233</v>
      </c>
      <c r="P68" s="78">
        <v>1</v>
      </c>
      <c r="Q68" s="78"/>
      <c r="R68" s="78"/>
      <c r="S68" s="78"/>
      <c r="T68" s="78"/>
      <c r="U68" s="78" t="s">
        <v>364</v>
      </c>
      <c r="V68" s="78">
        <v>1</v>
      </c>
    </row>
    <row r="69" spans="1:22" ht="15">
      <c r="A69" s="78" t="s">
        <v>304</v>
      </c>
      <c r="B69" s="78">
        <v>4</v>
      </c>
      <c r="C69" s="78" t="s">
        <v>213</v>
      </c>
      <c r="D69" s="78">
        <v>2</v>
      </c>
      <c r="E69" s="78"/>
      <c r="F69" s="78"/>
      <c r="G69" s="78"/>
      <c r="H69" s="78"/>
      <c r="I69" s="78" t="s">
        <v>270</v>
      </c>
      <c r="J69" s="78">
        <v>1</v>
      </c>
      <c r="K69" s="78"/>
      <c r="L69" s="78"/>
      <c r="M69" s="78" t="s">
        <v>255</v>
      </c>
      <c r="N69" s="78">
        <v>1</v>
      </c>
      <c r="O69" s="78" t="s">
        <v>231</v>
      </c>
      <c r="P69" s="78">
        <v>1</v>
      </c>
      <c r="Q69" s="78"/>
      <c r="R69" s="78"/>
      <c r="S69" s="78"/>
      <c r="T69" s="78"/>
      <c r="U69" s="78" t="s">
        <v>260</v>
      </c>
      <c r="V69" s="78">
        <v>1</v>
      </c>
    </row>
    <row r="70" spans="1:22" ht="15">
      <c r="A70" s="78" t="s">
        <v>385</v>
      </c>
      <c r="B70" s="78">
        <v>4</v>
      </c>
      <c r="C70" s="78" t="s">
        <v>317</v>
      </c>
      <c r="D70" s="78">
        <v>1</v>
      </c>
      <c r="E70" s="78"/>
      <c r="F70" s="78"/>
      <c r="G70" s="78"/>
      <c r="H70" s="78"/>
      <c r="I70" s="78" t="s">
        <v>3088</v>
      </c>
      <c r="J70" s="78">
        <v>1</v>
      </c>
      <c r="K70" s="78"/>
      <c r="L70" s="78"/>
      <c r="M70" s="78" t="s">
        <v>256</v>
      </c>
      <c r="N70" s="78">
        <v>1</v>
      </c>
      <c r="O70" s="78"/>
      <c r="P70" s="78"/>
      <c r="Q70" s="78"/>
      <c r="R70" s="78"/>
      <c r="S70" s="78"/>
      <c r="T70" s="78"/>
      <c r="U70" s="78"/>
      <c r="V70" s="78"/>
    </row>
    <row r="71" spans="1:22" ht="15">
      <c r="A71" s="78" t="s">
        <v>332</v>
      </c>
      <c r="B71" s="78">
        <v>3</v>
      </c>
      <c r="C71" s="78" t="s">
        <v>214</v>
      </c>
      <c r="D71" s="78">
        <v>1</v>
      </c>
      <c r="E71" s="78"/>
      <c r="F71" s="78"/>
      <c r="G71" s="78"/>
      <c r="H71" s="78"/>
      <c r="I71" s="78" t="s">
        <v>366</v>
      </c>
      <c r="J71" s="78">
        <v>1</v>
      </c>
      <c r="K71" s="78"/>
      <c r="L71" s="78"/>
      <c r="M71" s="78"/>
      <c r="N71" s="78"/>
      <c r="O71" s="78"/>
      <c r="P71" s="78"/>
      <c r="Q71" s="78"/>
      <c r="R71" s="78"/>
      <c r="S71" s="78"/>
      <c r="T71" s="78"/>
      <c r="U71" s="78"/>
      <c r="V71" s="78"/>
    </row>
    <row r="72" spans="1:22" ht="15">
      <c r="A72" s="78" t="s">
        <v>259</v>
      </c>
      <c r="B72" s="78">
        <v>3</v>
      </c>
      <c r="C72" s="78"/>
      <c r="D72" s="78"/>
      <c r="E72" s="78"/>
      <c r="F72" s="78"/>
      <c r="G72" s="78"/>
      <c r="H72" s="78"/>
      <c r="I72" s="78" t="s">
        <v>263</v>
      </c>
      <c r="J72" s="78">
        <v>1</v>
      </c>
      <c r="K72" s="78"/>
      <c r="L72" s="78"/>
      <c r="M72" s="78"/>
      <c r="N72" s="78"/>
      <c r="O72" s="78"/>
      <c r="P72" s="78"/>
      <c r="Q72" s="78"/>
      <c r="R72" s="78"/>
      <c r="S72" s="78"/>
      <c r="T72" s="78"/>
      <c r="U72" s="78"/>
      <c r="V72" s="78"/>
    </row>
    <row r="73" spans="1:22" ht="15">
      <c r="A73" s="78" t="s">
        <v>322</v>
      </c>
      <c r="B73" s="78">
        <v>2</v>
      </c>
      <c r="C73" s="78"/>
      <c r="D73" s="78"/>
      <c r="E73" s="78"/>
      <c r="F73" s="78"/>
      <c r="G73" s="78"/>
      <c r="H73" s="78"/>
      <c r="I73" s="78" t="s">
        <v>264</v>
      </c>
      <c r="J73" s="78">
        <v>1</v>
      </c>
      <c r="K73" s="78"/>
      <c r="L73" s="78"/>
      <c r="M73" s="78"/>
      <c r="N73" s="78"/>
      <c r="O73" s="78"/>
      <c r="P73" s="78"/>
      <c r="Q73" s="78"/>
      <c r="R73" s="78"/>
      <c r="S73" s="78"/>
      <c r="T73" s="78"/>
      <c r="U73" s="78"/>
      <c r="V73" s="78"/>
    </row>
    <row r="74" spans="1:22" ht="15">
      <c r="A74" s="78" t="s">
        <v>389</v>
      </c>
      <c r="B74" s="78">
        <v>2</v>
      </c>
      <c r="C74" s="78"/>
      <c r="D74" s="78"/>
      <c r="E74" s="78"/>
      <c r="F74" s="78"/>
      <c r="G74" s="78"/>
      <c r="H74" s="78"/>
      <c r="I74" s="78" t="s">
        <v>252</v>
      </c>
      <c r="J74" s="78">
        <v>1</v>
      </c>
      <c r="K74" s="78"/>
      <c r="L74" s="78"/>
      <c r="M74" s="78"/>
      <c r="N74" s="78"/>
      <c r="O74" s="78"/>
      <c r="P74" s="78"/>
      <c r="Q74" s="78"/>
      <c r="R74" s="78"/>
      <c r="S74" s="78"/>
      <c r="T74" s="78"/>
      <c r="U74" s="78"/>
      <c r="V74" s="78"/>
    </row>
    <row r="75" spans="1:22" ht="15">
      <c r="A75" s="78" t="s">
        <v>271</v>
      </c>
      <c r="B75" s="78">
        <v>2</v>
      </c>
      <c r="C75" s="78"/>
      <c r="D75" s="78"/>
      <c r="E75" s="78"/>
      <c r="F75" s="78"/>
      <c r="G75" s="78"/>
      <c r="H75" s="78"/>
      <c r="I75" s="78" t="s">
        <v>253</v>
      </c>
      <c r="J75" s="78">
        <v>1</v>
      </c>
      <c r="K75" s="78"/>
      <c r="L75" s="78"/>
      <c r="M75" s="78"/>
      <c r="N75" s="78"/>
      <c r="O75" s="78"/>
      <c r="P75" s="78"/>
      <c r="Q75" s="78"/>
      <c r="R75" s="78"/>
      <c r="S75" s="78"/>
      <c r="T75" s="78"/>
      <c r="U75" s="78"/>
      <c r="V75" s="78"/>
    </row>
    <row r="76" spans="1:22" ht="15">
      <c r="A76" s="78" t="s">
        <v>272</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3078</v>
      </c>
      <c r="B79" s="13" t="s">
        <v>2767</v>
      </c>
      <c r="C79" s="13" t="s">
        <v>3081</v>
      </c>
      <c r="D79" s="13" t="s">
        <v>2770</v>
      </c>
      <c r="E79" s="13" t="s">
        <v>3082</v>
      </c>
      <c r="F79" s="13" t="s">
        <v>2772</v>
      </c>
      <c r="G79" s="13" t="s">
        <v>3085</v>
      </c>
      <c r="H79" s="13" t="s">
        <v>2774</v>
      </c>
      <c r="I79" s="13" t="s">
        <v>3087</v>
      </c>
      <c r="J79" s="13" t="s">
        <v>2776</v>
      </c>
      <c r="K79" s="78" t="s">
        <v>3090</v>
      </c>
      <c r="L79" s="78" t="s">
        <v>2781</v>
      </c>
      <c r="M79" s="13" t="s">
        <v>3092</v>
      </c>
      <c r="N79" s="13" t="s">
        <v>2783</v>
      </c>
      <c r="O79" s="13" t="s">
        <v>3094</v>
      </c>
      <c r="P79" s="13" t="s">
        <v>2785</v>
      </c>
      <c r="Q79" s="13" t="s">
        <v>3096</v>
      </c>
      <c r="R79" s="13" t="s">
        <v>2787</v>
      </c>
      <c r="S79" s="13" t="s">
        <v>3098</v>
      </c>
      <c r="T79" s="13" t="s">
        <v>2791</v>
      </c>
      <c r="U79" s="13" t="s">
        <v>3101</v>
      </c>
      <c r="V79" s="13" t="s">
        <v>2792</v>
      </c>
    </row>
    <row r="80" spans="1:22" ht="15">
      <c r="A80" s="78" t="s">
        <v>332</v>
      </c>
      <c r="B80" s="78">
        <v>81</v>
      </c>
      <c r="C80" s="78" t="s">
        <v>332</v>
      </c>
      <c r="D80" s="78">
        <v>21</v>
      </c>
      <c r="E80" s="78" t="s">
        <v>383</v>
      </c>
      <c r="F80" s="78">
        <v>14</v>
      </c>
      <c r="G80" s="78" t="s">
        <v>332</v>
      </c>
      <c r="H80" s="78">
        <v>13</v>
      </c>
      <c r="I80" s="78" t="s">
        <v>332</v>
      </c>
      <c r="J80" s="78">
        <v>16</v>
      </c>
      <c r="K80" s="78"/>
      <c r="L80" s="78"/>
      <c r="M80" s="78" t="s">
        <v>332</v>
      </c>
      <c r="N80" s="78">
        <v>11</v>
      </c>
      <c r="O80" s="78" t="s">
        <v>332</v>
      </c>
      <c r="P80" s="78">
        <v>8</v>
      </c>
      <c r="Q80" s="78" t="s">
        <v>281</v>
      </c>
      <c r="R80" s="78">
        <v>2</v>
      </c>
      <c r="S80" s="78" t="s">
        <v>275</v>
      </c>
      <c r="T80" s="78">
        <v>6</v>
      </c>
      <c r="U80" s="78" t="s">
        <v>363</v>
      </c>
      <c r="V80" s="78">
        <v>1</v>
      </c>
    </row>
    <row r="81" spans="1:22" ht="15">
      <c r="A81" s="78" t="s">
        <v>314</v>
      </c>
      <c r="B81" s="78">
        <v>24</v>
      </c>
      <c r="C81" s="78" t="s">
        <v>334</v>
      </c>
      <c r="D81" s="78">
        <v>16</v>
      </c>
      <c r="E81" s="78" t="s">
        <v>322</v>
      </c>
      <c r="F81" s="78">
        <v>12</v>
      </c>
      <c r="G81" s="78" t="s">
        <v>314</v>
      </c>
      <c r="H81" s="78">
        <v>12</v>
      </c>
      <c r="I81" s="78" t="s">
        <v>270</v>
      </c>
      <c r="J81" s="78">
        <v>3</v>
      </c>
      <c r="K81" s="78"/>
      <c r="L81" s="78"/>
      <c r="M81" s="78" t="s">
        <v>384</v>
      </c>
      <c r="N81" s="78">
        <v>4</v>
      </c>
      <c r="O81" s="78" t="s">
        <v>351</v>
      </c>
      <c r="P81" s="78">
        <v>3</v>
      </c>
      <c r="Q81" s="78" t="s">
        <v>375</v>
      </c>
      <c r="R81" s="78">
        <v>1</v>
      </c>
      <c r="S81" s="78" t="s">
        <v>370</v>
      </c>
      <c r="T81" s="78">
        <v>3</v>
      </c>
      <c r="U81" s="78" t="s">
        <v>364</v>
      </c>
      <c r="V81" s="78">
        <v>1</v>
      </c>
    </row>
    <row r="82" spans="1:22" ht="15">
      <c r="A82" s="78" t="s">
        <v>301</v>
      </c>
      <c r="B82" s="78">
        <v>22</v>
      </c>
      <c r="C82" s="78" t="s">
        <v>290</v>
      </c>
      <c r="D82" s="78">
        <v>13</v>
      </c>
      <c r="E82" s="78" t="s">
        <v>332</v>
      </c>
      <c r="F82" s="78">
        <v>6</v>
      </c>
      <c r="G82" s="78" t="s">
        <v>301</v>
      </c>
      <c r="H82" s="78">
        <v>11</v>
      </c>
      <c r="I82" s="78" t="s">
        <v>271</v>
      </c>
      <c r="J82" s="78">
        <v>3</v>
      </c>
      <c r="K82" s="78"/>
      <c r="L82" s="78"/>
      <c r="M82" s="78" t="s">
        <v>358</v>
      </c>
      <c r="N82" s="78">
        <v>3</v>
      </c>
      <c r="O82" s="78" t="s">
        <v>350</v>
      </c>
      <c r="P82" s="78">
        <v>3</v>
      </c>
      <c r="Q82" s="78" t="s">
        <v>374</v>
      </c>
      <c r="R82" s="78">
        <v>1</v>
      </c>
      <c r="S82" s="78" t="s">
        <v>332</v>
      </c>
      <c r="T82" s="78">
        <v>2</v>
      </c>
      <c r="U82" s="78"/>
      <c r="V82" s="78"/>
    </row>
    <row r="83" spans="1:22" ht="15">
      <c r="A83" s="78" t="s">
        <v>290</v>
      </c>
      <c r="B83" s="78">
        <v>19</v>
      </c>
      <c r="C83" s="78" t="s">
        <v>314</v>
      </c>
      <c r="D83" s="78">
        <v>12</v>
      </c>
      <c r="E83" s="78" t="s">
        <v>391</v>
      </c>
      <c r="F83" s="78">
        <v>5</v>
      </c>
      <c r="G83" s="78" t="s">
        <v>313</v>
      </c>
      <c r="H83" s="78">
        <v>10</v>
      </c>
      <c r="I83" s="78" t="s">
        <v>365</v>
      </c>
      <c r="J83" s="78">
        <v>2</v>
      </c>
      <c r="K83" s="78"/>
      <c r="L83" s="78"/>
      <c r="M83" s="78" t="s">
        <v>301</v>
      </c>
      <c r="N83" s="78">
        <v>3</v>
      </c>
      <c r="O83" s="78" t="s">
        <v>349</v>
      </c>
      <c r="P83" s="78">
        <v>3</v>
      </c>
      <c r="Q83" s="78" t="s">
        <v>373</v>
      </c>
      <c r="R83" s="78">
        <v>1</v>
      </c>
      <c r="S83" s="78" t="s">
        <v>3100</v>
      </c>
      <c r="T83" s="78">
        <v>1</v>
      </c>
      <c r="U83" s="78"/>
      <c r="V83" s="78"/>
    </row>
    <row r="84" spans="1:22" ht="15">
      <c r="A84" s="78" t="s">
        <v>271</v>
      </c>
      <c r="B84" s="78">
        <v>18</v>
      </c>
      <c r="C84" s="78" t="s">
        <v>301</v>
      </c>
      <c r="D84" s="78">
        <v>8</v>
      </c>
      <c r="E84" s="78" t="s">
        <v>323</v>
      </c>
      <c r="F84" s="78">
        <v>4</v>
      </c>
      <c r="G84" s="78" t="s">
        <v>377</v>
      </c>
      <c r="H84" s="78">
        <v>10</v>
      </c>
      <c r="I84" s="78" t="s">
        <v>272</v>
      </c>
      <c r="J84" s="78">
        <v>1</v>
      </c>
      <c r="K84" s="78"/>
      <c r="L84" s="78"/>
      <c r="M84" s="78" t="s">
        <v>385</v>
      </c>
      <c r="N84" s="78">
        <v>2</v>
      </c>
      <c r="O84" s="78" t="s">
        <v>348</v>
      </c>
      <c r="P84" s="78">
        <v>3</v>
      </c>
      <c r="Q84" s="78" t="s">
        <v>320</v>
      </c>
      <c r="R84" s="78">
        <v>1</v>
      </c>
      <c r="S84" s="78" t="s">
        <v>271</v>
      </c>
      <c r="T84" s="78">
        <v>1</v>
      </c>
      <c r="U84" s="78"/>
      <c r="V84" s="78"/>
    </row>
    <row r="85" spans="1:22" ht="15">
      <c r="A85" s="78" t="s">
        <v>232</v>
      </c>
      <c r="B85" s="78">
        <v>17</v>
      </c>
      <c r="C85" s="78" t="s">
        <v>377</v>
      </c>
      <c r="D85" s="78">
        <v>7</v>
      </c>
      <c r="E85" s="78" t="s">
        <v>392</v>
      </c>
      <c r="F85" s="78">
        <v>2</v>
      </c>
      <c r="G85" s="78" t="s">
        <v>232</v>
      </c>
      <c r="H85" s="78">
        <v>8</v>
      </c>
      <c r="I85" s="78" t="s">
        <v>279</v>
      </c>
      <c r="J85" s="78">
        <v>1</v>
      </c>
      <c r="K85" s="78"/>
      <c r="L85" s="78"/>
      <c r="M85" s="78" t="s">
        <v>357</v>
      </c>
      <c r="N85" s="78">
        <v>2</v>
      </c>
      <c r="O85" s="78" t="s">
        <v>232</v>
      </c>
      <c r="P85" s="78">
        <v>3</v>
      </c>
      <c r="Q85" s="78" t="s">
        <v>372</v>
      </c>
      <c r="R85" s="78">
        <v>1</v>
      </c>
      <c r="S85" s="78"/>
      <c r="T85" s="78"/>
      <c r="U85" s="78"/>
      <c r="V85" s="78"/>
    </row>
    <row r="86" spans="1:22" ht="15">
      <c r="A86" s="78" t="s">
        <v>377</v>
      </c>
      <c r="B86" s="78">
        <v>17</v>
      </c>
      <c r="C86" s="78" t="s">
        <v>344</v>
      </c>
      <c r="D86" s="78">
        <v>7</v>
      </c>
      <c r="E86" s="78" t="s">
        <v>413</v>
      </c>
      <c r="F86" s="78">
        <v>1</v>
      </c>
      <c r="G86" s="78" t="s">
        <v>271</v>
      </c>
      <c r="H86" s="78">
        <v>8</v>
      </c>
      <c r="I86" s="78" t="s">
        <v>3088</v>
      </c>
      <c r="J86" s="78">
        <v>1</v>
      </c>
      <c r="K86" s="78"/>
      <c r="L86" s="78"/>
      <c r="M86" s="78" t="s">
        <v>387</v>
      </c>
      <c r="N86" s="78">
        <v>1</v>
      </c>
      <c r="O86" s="78"/>
      <c r="P86" s="78"/>
      <c r="Q86" s="78"/>
      <c r="R86" s="78"/>
      <c r="S86" s="78"/>
      <c r="T86" s="78"/>
      <c r="U86" s="78"/>
      <c r="V86" s="78"/>
    </row>
    <row r="87" spans="1:22" ht="15">
      <c r="A87" s="78" t="s">
        <v>334</v>
      </c>
      <c r="B87" s="78">
        <v>17</v>
      </c>
      <c r="C87" s="78" t="s">
        <v>313</v>
      </c>
      <c r="D87" s="78">
        <v>7</v>
      </c>
      <c r="E87" s="78" t="s">
        <v>3084</v>
      </c>
      <c r="F87" s="78">
        <v>1</v>
      </c>
      <c r="G87" s="78" t="s">
        <v>316</v>
      </c>
      <c r="H87" s="78">
        <v>7</v>
      </c>
      <c r="I87" s="78" t="s">
        <v>263</v>
      </c>
      <c r="J87" s="78">
        <v>1</v>
      </c>
      <c r="K87" s="78"/>
      <c r="L87" s="78"/>
      <c r="M87" s="78" t="s">
        <v>386</v>
      </c>
      <c r="N87" s="78">
        <v>1</v>
      </c>
      <c r="O87" s="78"/>
      <c r="P87" s="78"/>
      <c r="Q87" s="78"/>
      <c r="R87" s="78"/>
      <c r="S87" s="78"/>
      <c r="T87" s="78"/>
      <c r="U87" s="78"/>
      <c r="V87" s="78"/>
    </row>
    <row r="88" spans="1:22" ht="15">
      <c r="A88" s="78" t="s">
        <v>313</v>
      </c>
      <c r="B88" s="78">
        <v>17</v>
      </c>
      <c r="C88" s="78" t="s">
        <v>232</v>
      </c>
      <c r="D88" s="78">
        <v>6</v>
      </c>
      <c r="E88" s="78" t="s">
        <v>310</v>
      </c>
      <c r="F88" s="78">
        <v>1</v>
      </c>
      <c r="G88" s="78" t="s">
        <v>411</v>
      </c>
      <c r="H88" s="78">
        <v>6</v>
      </c>
      <c r="I88" s="78" t="s">
        <v>264</v>
      </c>
      <c r="J88" s="78">
        <v>1</v>
      </c>
      <c r="K88" s="78"/>
      <c r="L88" s="78"/>
      <c r="M88" s="78" t="s">
        <v>362</v>
      </c>
      <c r="N88" s="78">
        <v>1</v>
      </c>
      <c r="O88" s="78"/>
      <c r="P88" s="78"/>
      <c r="Q88" s="78"/>
      <c r="R88" s="78"/>
      <c r="S88" s="78"/>
      <c r="T88" s="78"/>
      <c r="U88" s="78"/>
      <c r="V88" s="78"/>
    </row>
    <row r="89" spans="1:22" ht="15">
      <c r="A89" s="78" t="s">
        <v>383</v>
      </c>
      <c r="B89" s="78">
        <v>14</v>
      </c>
      <c r="C89" s="78" t="s">
        <v>271</v>
      </c>
      <c r="D89" s="78">
        <v>6</v>
      </c>
      <c r="E89" s="78"/>
      <c r="F89" s="78"/>
      <c r="G89" s="78" t="s">
        <v>231</v>
      </c>
      <c r="H89" s="78">
        <v>6</v>
      </c>
      <c r="I89" s="78"/>
      <c r="J89" s="78"/>
      <c r="K89" s="78"/>
      <c r="L89" s="78"/>
      <c r="M89" s="78" t="s">
        <v>361</v>
      </c>
      <c r="N89" s="78">
        <v>1</v>
      </c>
      <c r="O89" s="78"/>
      <c r="P89" s="78"/>
      <c r="Q89" s="78"/>
      <c r="R89" s="78"/>
      <c r="S89" s="78"/>
      <c r="T89" s="78"/>
      <c r="U89" s="78"/>
      <c r="V89" s="78"/>
    </row>
    <row r="92" spans="1:22" ht="15" customHeight="1">
      <c r="A92" s="13" t="s">
        <v>3127</v>
      </c>
      <c r="B92" s="13" t="s">
        <v>2767</v>
      </c>
      <c r="C92" s="13" t="s">
        <v>3128</v>
      </c>
      <c r="D92" s="13" t="s">
        <v>2770</v>
      </c>
      <c r="E92" s="13" t="s">
        <v>3129</v>
      </c>
      <c r="F92" s="13" t="s">
        <v>2772</v>
      </c>
      <c r="G92" s="13" t="s">
        <v>3130</v>
      </c>
      <c r="H92" s="13" t="s">
        <v>2774</v>
      </c>
      <c r="I92" s="13" t="s">
        <v>3131</v>
      </c>
      <c r="J92" s="13" t="s">
        <v>2776</v>
      </c>
      <c r="K92" s="13" t="s">
        <v>3132</v>
      </c>
      <c r="L92" s="13" t="s">
        <v>2781</v>
      </c>
      <c r="M92" s="13" t="s">
        <v>3133</v>
      </c>
      <c r="N92" s="13" t="s">
        <v>2783</v>
      </c>
      <c r="O92" s="13" t="s">
        <v>3134</v>
      </c>
      <c r="P92" s="13" t="s">
        <v>2785</v>
      </c>
      <c r="Q92" s="13" t="s">
        <v>3135</v>
      </c>
      <c r="R92" s="13" t="s">
        <v>2787</v>
      </c>
      <c r="S92" s="13" t="s">
        <v>3136</v>
      </c>
      <c r="T92" s="13" t="s">
        <v>2791</v>
      </c>
      <c r="U92" s="13" t="s">
        <v>3137</v>
      </c>
      <c r="V92" s="13" t="s">
        <v>2792</v>
      </c>
    </row>
    <row r="93" spans="1:22" ht="15">
      <c r="A93" s="114" t="s">
        <v>318</v>
      </c>
      <c r="B93" s="78">
        <v>916873</v>
      </c>
      <c r="C93" s="114" t="s">
        <v>318</v>
      </c>
      <c r="D93" s="78">
        <v>916873</v>
      </c>
      <c r="E93" s="114" t="s">
        <v>306</v>
      </c>
      <c r="F93" s="78">
        <v>141247</v>
      </c>
      <c r="G93" s="114" t="s">
        <v>407</v>
      </c>
      <c r="H93" s="78">
        <v>476785</v>
      </c>
      <c r="I93" s="114" t="s">
        <v>280</v>
      </c>
      <c r="J93" s="78">
        <v>551263</v>
      </c>
      <c r="K93" s="114" t="s">
        <v>293</v>
      </c>
      <c r="L93" s="78">
        <v>225295</v>
      </c>
      <c r="M93" s="114" t="s">
        <v>387</v>
      </c>
      <c r="N93" s="78">
        <v>600103</v>
      </c>
      <c r="O93" s="114" t="s">
        <v>215</v>
      </c>
      <c r="P93" s="78">
        <v>25041</v>
      </c>
      <c r="Q93" s="114" t="s">
        <v>375</v>
      </c>
      <c r="R93" s="78">
        <v>22271</v>
      </c>
      <c r="S93" s="114" t="s">
        <v>276</v>
      </c>
      <c r="T93" s="78">
        <v>18189</v>
      </c>
      <c r="U93" s="114" t="s">
        <v>259</v>
      </c>
      <c r="V93" s="78">
        <v>26946</v>
      </c>
    </row>
    <row r="94" spans="1:22" ht="15">
      <c r="A94" s="114" t="s">
        <v>314</v>
      </c>
      <c r="B94" s="78">
        <v>743269</v>
      </c>
      <c r="C94" s="114" t="s">
        <v>314</v>
      </c>
      <c r="D94" s="78">
        <v>743269</v>
      </c>
      <c r="E94" s="114" t="s">
        <v>295</v>
      </c>
      <c r="F94" s="78">
        <v>76748</v>
      </c>
      <c r="G94" s="114" t="s">
        <v>408</v>
      </c>
      <c r="H94" s="78">
        <v>117502</v>
      </c>
      <c r="I94" s="114" t="s">
        <v>262</v>
      </c>
      <c r="J94" s="78">
        <v>99744</v>
      </c>
      <c r="K94" s="114" t="s">
        <v>227</v>
      </c>
      <c r="L94" s="78">
        <v>37818</v>
      </c>
      <c r="M94" s="114" t="s">
        <v>362</v>
      </c>
      <c r="N94" s="78">
        <v>373781</v>
      </c>
      <c r="O94" s="114" t="s">
        <v>232</v>
      </c>
      <c r="P94" s="78">
        <v>10201</v>
      </c>
      <c r="Q94" s="114" t="s">
        <v>281</v>
      </c>
      <c r="R94" s="78">
        <v>12265</v>
      </c>
      <c r="S94" s="114" t="s">
        <v>257</v>
      </c>
      <c r="T94" s="78">
        <v>10847</v>
      </c>
      <c r="U94" s="114" t="s">
        <v>269</v>
      </c>
      <c r="V94" s="78">
        <v>20821</v>
      </c>
    </row>
    <row r="95" spans="1:22" ht="15">
      <c r="A95" s="114" t="s">
        <v>382</v>
      </c>
      <c r="B95" s="78">
        <v>607713</v>
      </c>
      <c r="C95" s="114" t="s">
        <v>343</v>
      </c>
      <c r="D95" s="78">
        <v>162112</v>
      </c>
      <c r="E95" s="114" t="s">
        <v>296</v>
      </c>
      <c r="F95" s="78">
        <v>65355</v>
      </c>
      <c r="G95" s="114" t="s">
        <v>284</v>
      </c>
      <c r="H95" s="78">
        <v>55896</v>
      </c>
      <c r="I95" s="114" t="s">
        <v>279</v>
      </c>
      <c r="J95" s="78">
        <v>39648</v>
      </c>
      <c r="K95" s="114" t="s">
        <v>249</v>
      </c>
      <c r="L95" s="78">
        <v>30332</v>
      </c>
      <c r="M95" s="114" t="s">
        <v>236</v>
      </c>
      <c r="N95" s="78">
        <v>288420</v>
      </c>
      <c r="O95" s="114" t="s">
        <v>231</v>
      </c>
      <c r="P95" s="78">
        <v>5776</v>
      </c>
      <c r="Q95" s="114" t="s">
        <v>373</v>
      </c>
      <c r="R95" s="78">
        <v>5131</v>
      </c>
      <c r="S95" s="114" t="s">
        <v>275</v>
      </c>
      <c r="T95" s="78">
        <v>5376</v>
      </c>
      <c r="U95" s="114" t="s">
        <v>260</v>
      </c>
      <c r="V95" s="78">
        <v>3828</v>
      </c>
    </row>
    <row r="96" spans="1:22" ht="15">
      <c r="A96" s="114" t="s">
        <v>387</v>
      </c>
      <c r="B96" s="78">
        <v>600103</v>
      </c>
      <c r="C96" s="114" t="s">
        <v>221</v>
      </c>
      <c r="D96" s="78">
        <v>91918</v>
      </c>
      <c r="E96" s="114" t="s">
        <v>298</v>
      </c>
      <c r="F96" s="78">
        <v>60175</v>
      </c>
      <c r="G96" s="114" t="s">
        <v>397</v>
      </c>
      <c r="H96" s="78">
        <v>51193</v>
      </c>
      <c r="I96" s="114" t="s">
        <v>212</v>
      </c>
      <c r="J96" s="78">
        <v>34824</v>
      </c>
      <c r="K96" s="114" t="s">
        <v>223</v>
      </c>
      <c r="L96" s="78">
        <v>29371</v>
      </c>
      <c r="M96" s="114" t="s">
        <v>357</v>
      </c>
      <c r="N96" s="78">
        <v>47681</v>
      </c>
      <c r="O96" s="114" t="s">
        <v>233</v>
      </c>
      <c r="P96" s="78">
        <v>3179</v>
      </c>
      <c r="Q96" s="114" t="s">
        <v>320</v>
      </c>
      <c r="R96" s="78">
        <v>4901</v>
      </c>
      <c r="S96" s="114" t="s">
        <v>370</v>
      </c>
      <c r="T96" s="78">
        <v>5291</v>
      </c>
      <c r="U96" s="114" t="s">
        <v>261</v>
      </c>
      <c r="V96" s="78">
        <v>3662</v>
      </c>
    </row>
    <row r="97" spans="1:22" ht="15">
      <c r="A97" s="114" t="s">
        <v>280</v>
      </c>
      <c r="B97" s="78">
        <v>551263</v>
      </c>
      <c r="C97" s="114" t="s">
        <v>340</v>
      </c>
      <c r="D97" s="78">
        <v>65724</v>
      </c>
      <c r="E97" s="114" t="s">
        <v>383</v>
      </c>
      <c r="F97" s="78">
        <v>50606</v>
      </c>
      <c r="G97" s="114" t="s">
        <v>288</v>
      </c>
      <c r="H97" s="78">
        <v>29010</v>
      </c>
      <c r="I97" s="114" t="s">
        <v>252</v>
      </c>
      <c r="J97" s="78">
        <v>14926</v>
      </c>
      <c r="K97" s="114" t="s">
        <v>234</v>
      </c>
      <c r="L97" s="78">
        <v>21022</v>
      </c>
      <c r="M97" s="114" t="s">
        <v>358</v>
      </c>
      <c r="N97" s="78">
        <v>42457</v>
      </c>
      <c r="O97" s="114" t="s">
        <v>217</v>
      </c>
      <c r="P97" s="78">
        <v>2516</v>
      </c>
      <c r="Q97" s="114" t="s">
        <v>372</v>
      </c>
      <c r="R97" s="78">
        <v>4543</v>
      </c>
      <c r="S97" s="114" t="s">
        <v>273</v>
      </c>
      <c r="T97" s="78">
        <v>4678</v>
      </c>
      <c r="U97" s="114" t="s">
        <v>364</v>
      </c>
      <c r="V97" s="78">
        <v>3484</v>
      </c>
    </row>
    <row r="98" spans="1:22" ht="15">
      <c r="A98" s="114" t="s">
        <v>407</v>
      </c>
      <c r="B98" s="78">
        <v>476785</v>
      </c>
      <c r="C98" s="114" t="s">
        <v>402</v>
      </c>
      <c r="D98" s="78">
        <v>57934</v>
      </c>
      <c r="E98" s="114" t="s">
        <v>297</v>
      </c>
      <c r="F98" s="78">
        <v>49114</v>
      </c>
      <c r="G98" s="114" t="s">
        <v>411</v>
      </c>
      <c r="H98" s="78">
        <v>16419</v>
      </c>
      <c r="I98" s="114" t="s">
        <v>253</v>
      </c>
      <c r="J98" s="78">
        <v>14095</v>
      </c>
      <c r="K98" s="114" t="s">
        <v>235</v>
      </c>
      <c r="L98" s="78">
        <v>16984</v>
      </c>
      <c r="M98" s="114" t="s">
        <v>361</v>
      </c>
      <c r="N98" s="78">
        <v>16087</v>
      </c>
      <c r="O98" s="114" t="s">
        <v>348</v>
      </c>
      <c r="P98" s="78">
        <v>2508</v>
      </c>
      <c r="Q98" s="114" t="s">
        <v>374</v>
      </c>
      <c r="R98" s="78">
        <v>1397</v>
      </c>
      <c r="S98" s="114" t="s">
        <v>258</v>
      </c>
      <c r="T98" s="78">
        <v>3754</v>
      </c>
      <c r="U98" s="114" t="s">
        <v>363</v>
      </c>
      <c r="V98" s="78">
        <v>3030</v>
      </c>
    </row>
    <row r="99" spans="1:22" ht="15">
      <c r="A99" s="114" t="s">
        <v>362</v>
      </c>
      <c r="B99" s="78">
        <v>373781</v>
      </c>
      <c r="C99" s="114" t="s">
        <v>341</v>
      </c>
      <c r="D99" s="78">
        <v>50208</v>
      </c>
      <c r="E99" s="114" t="s">
        <v>392</v>
      </c>
      <c r="F99" s="78">
        <v>45647</v>
      </c>
      <c r="G99" s="114" t="s">
        <v>315</v>
      </c>
      <c r="H99" s="78">
        <v>15280</v>
      </c>
      <c r="I99" s="114" t="s">
        <v>272</v>
      </c>
      <c r="J99" s="78">
        <v>3889</v>
      </c>
      <c r="K99" s="114" t="s">
        <v>254</v>
      </c>
      <c r="L99" s="78">
        <v>11871</v>
      </c>
      <c r="M99" s="114" t="s">
        <v>360</v>
      </c>
      <c r="N99" s="78">
        <v>13609</v>
      </c>
      <c r="O99" s="114" t="s">
        <v>228</v>
      </c>
      <c r="P99" s="78">
        <v>2147</v>
      </c>
      <c r="Q99" s="114" t="s">
        <v>282</v>
      </c>
      <c r="R99" s="78">
        <v>1073</v>
      </c>
      <c r="S99" s="114" t="s">
        <v>274</v>
      </c>
      <c r="T99" s="78">
        <v>1540</v>
      </c>
      <c r="U99" s="114"/>
      <c r="V99" s="78"/>
    </row>
    <row r="100" spans="1:22" ht="15">
      <c r="A100" s="114" t="s">
        <v>236</v>
      </c>
      <c r="B100" s="78">
        <v>288420</v>
      </c>
      <c r="C100" s="114" t="s">
        <v>214</v>
      </c>
      <c r="D100" s="78">
        <v>49264</v>
      </c>
      <c r="E100" s="114" t="s">
        <v>323</v>
      </c>
      <c r="F100" s="78">
        <v>32005</v>
      </c>
      <c r="G100" s="114" t="s">
        <v>377</v>
      </c>
      <c r="H100" s="78">
        <v>11618</v>
      </c>
      <c r="I100" s="114" t="s">
        <v>264</v>
      </c>
      <c r="J100" s="78">
        <v>2360</v>
      </c>
      <c r="K100" s="114" t="s">
        <v>220</v>
      </c>
      <c r="L100" s="78">
        <v>7232</v>
      </c>
      <c r="M100" s="114" t="s">
        <v>255</v>
      </c>
      <c r="N100" s="78">
        <v>10828</v>
      </c>
      <c r="O100" s="114" t="s">
        <v>230</v>
      </c>
      <c r="P100" s="78">
        <v>529</v>
      </c>
      <c r="Q100" s="114"/>
      <c r="R100" s="78"/>
      <c r="S100" s="114"/>
      <c r="T100" s="78"/>
      <c r="U100" s="114"/>
      <c r="V100" s="78"/>
    </row>
    <row r="101" spans="1:22" ht="15">
      <c r="A101" s="114" t="s">
        <v>293</v>
      </c>
      <c r="B101" s="78">
        <v>225295</v>
      </c>
      <c r="C101" s="114" t="s">
        <v>317</v>
      </c>
      <c r="D101" s="78">
        <v>27379</v>
      </c>
      <c r="E101" s="114" t="s">
        <v>307</v>
      </c>
      <c r="F101" s="78">
        <v>24653</v>
      </c>
      <c r="G101" s="114" t="s">
        <v>283</v>
      </c>
      <c r="H101" s="78">
        <v>6419</v>
      </c>
      <c r="I101" s="114" t="s">
        <v>270</v>
      </c>
      <c r="J101" s="78">
        <v>2316</v>
      </c>
      <c r="K101" s="114" t="s">
        <v>291</v>
      </c>
      <c r="L101" s="78">
        <v>2829</v>
      </c>
      <c r="M101" s="114" t="s">
        <v>300</v>
      </c>
      <c r="N101" s="78">
        <v>8448</v>
      </c>
      <c r="O101" s="114" t="s">
        <v>229</v>
      </c>
      <c r="P101" s="78">
        <v>455</v>
      </c>
      <c r="Q101" s="114"/>
      <c r="R101" s="78"/>
      <c r="S101" s="114"/>
      <c r="T101" s="78"/>
      <c r="U101" s="114"/>
      <c r="V101" s="78"/>
    </row>
    <row r="102" spans="1:22" ht="15">
      <c r="A102" s="114" t="s">
        <v>343</v>
      </c>
      <c r="B102" s="78">
        <v>162112</v>
      </c>
      <c r="C102" s="114" t="s">
        <v>367</v>
      </c>
      <c r="D102" s="78">
        <v>11822</v>
      </c>
      <c r="E102" s="114" t="s">
        <v>312</v>
      </c>
      <c r="F102" s="78">
        <v>17790</v>
      </c>
      <c r="G102" s="114" t="s">
        <v>395</v>
      </c>
      <c r="H102" s="78">
        <v>3845</v>
      </c>
      <c r="I102" s="114" t="s">
        <v>332</v>
      </c>
      <c r="J102" s="78">
        <v>1671</v>
      </c>
      <c r="K102" s="114" t="s">
        <v>299</v>
      </c>
      <c r="L102" s="78">
        <v>2775</v>
      </c>
      <c r="M102" s="114" t="s">
        <v>384</v>
      </c>
      <c r="N102" s="78">
        <v>5872</v>
      </c>
      <c r="O102" s="114" t="s">
        <v>350</v>
      </c>
      <c r="P102" s="78">
        <v>440</v>
      </c>
      <c r="Q102" s="114"/>
      <c r="R102" s="78"/>
      <c r="S102" s="114"/>
      <c r="T102" s="78"/>
      <c r="U102" s="114"/>
      <c r="V102" s="78"/>
    </row>
  </sheetData>
  <hyperlinks>
    <hyperlink ref="A2" r:id="rId1" display="https://nodexlgraphgallery.org/Pages/Graph.aspx?graphID=211983"/>
    <hyperlink ref="A3" r:id="rId2" display="https://nodexlgraphgallery.org/Pages/Graph.aspx?graphID=211805"/>
    <hyperlink ref="A4" r:id="rId3" display="https://nodexlgraphgallery.org/Pages/Graph.aspx?graphID=210977"/>
    <hyperlink ref="A5" r:id="rId4" display="https://digitacy.com/visualizing-ecommerce-website-structures-100m-pages-crawled/"/>
    <hyperlink ref="A6" r:id="rId5" display="https://nodexlgraphgallery.org/Pages/Graph.aspx?graphID=211677"/>
    <hyperlink ref="A7" r:id="rId6" display="https://nodexlgraphgallery.org/Pages/Graph.aspx?graphID=209537"/>
    <hyperlink ref="A8" r:id="rId7" display="https://nodexlgraphgallery.org/Pages/Graph.aspx?graphID=209909"/>
    <hyperlink ref="A9" r:id="rId8" display="https://gephi.org/"/>
    <hyperlink ref="A10" r:id="rId9" display="https://github.com/gephi/gephi/issues/1787"/>
    <hyperlink ref="A11" r:id="rId10" display="https://educationaltechnologyjournal.springeropen.com/articles/10.1186/s41239-019-0167-9"/>
    <hyperlink ref="C2" r:id="rId11" display="https://nodexlgraphgallery.org/Pages/Graph.aspx?graphID=209537"/>
    <hyperlink ref="C3" r:id="rId12" display="https://nodexlgraphgallery.org/Pages/Graph.aspx?graphID=211983"/>
    <hyperlink ref="C4" r:id="rId13" display="https://nodexlgraphgallery.org/Pages/Graph.aspx?graphID=211805"/>
    <hyperlink ref="C5" r:id="rId14" display="https://nodexlgraphgallery.org/Pages/Graph.aspx?graphID=210977"/>
    <hyperlink ref="C6" r:id="rId15" display="https://nodexlgraphgallery.org/Pages/Graph.aspx?graphID=209909"/>
    <hyperlink ref="C7" r:id="rId16" display="https://nodexlgraphgallery.org/Pages/Graph.aspx?graphID=211677"/>
    <hyperlink ref="C8" r:id="rId17" display="https://twitter.com/RajapintaCo/status/1171438469526126594"/>
    <hyperlink ref="C9" r:id="rId18" display="http://www.tutormentorconference.org/ConferenceMaps.htm"/>
    <hyperlink ref="C10" r:id="rId19" display="https://tutormentor.blogspot.com/2015/05/report-looks-at-tutormentor-conferences.html"/>
    <hyperlink ref="E2" r:id="rId20" display="https://digitacy.com/visualizing-ecommerce-website-structures-100m-pages-crawled/"/>
    <hyperlink ref="G2" r:id="rId21" display="https://nodexlgraphgallery.org/Pages/Graph.aspx?graphID=211983"/>
    <hyperlink ref="G3" r:id="rId22" display="https://nodexlgraphgallery.org/Pages/Graph.aspx?graphID=210977"/>
    <hyperlink ref="G4" r:id="rId23" display="https://nodexlgraphgallery.org/Pages/Graph.aspx?graphID=211805"/>
    <hyperlink ref="G5" r:id="rId24" display="https://nodexlgraphgallery.org/Pages/Graph.aspx?graphID=211677"/>
    <hyperlink ref="G6" r:id="rId25" display="https://nodexlgraphgallery.org/Pages/Graph.aspx?graphID=209909"/>
    <hyperlink ref="I2" r:id="rId26" display="https://twitter.com/laloumo/status/1065515482567057410"/>
    <hyperlink ref="I3" r:id="rId27" display="https://gephi.wordpress.com/2017/09/26/gephi-0-9-2-a-new-csv-importer/"/>
    <hyperlink ref="I4" r:id="rId28" display="https://github.com/schochastics/snahelper"/>
    <hyperlink ref="I5" r:id="rId29" display="https://www.youtube.com/watch?v=8EU_iRikAEw&amp;feature=youtu.be"/>
    <hyperlink ref="K2" r:id="rId30" display="https://github.com/gephi/gephi/wiki/Fruchterman-Reingold"/>
    <hyperlink ref="K3" r:id="rId31" display="https://link.springer.com/article/10.1007%2FBF02478225"/>
    <hyperlink ref="K4" r:id="rId32" display="https://www.jstor.org/stable/3033543"/>
    <hyperlink ref="K5" r:id="rId33" display="https://kops.uni-konstanz.de/bitstream/handle/123456789/5739/algorithm.pdf"/>
    <hyperlink ref="K6" r:id="rId34" display="https://www.youtube.com/watch?v=2FqM4gKeNO4&amp;feature=youtu.be&amp;t=341"/>
    <hyperlink ref="K7" r:id="rId35" display="https://gephi.org/"/>
    <hyperlink ref="K8" r:id="rId36" display="https://github.com/AntonioCheca/MTGG"/>
    <hyperlink ref="M2" r:id="rId37" display="https://www.youtube.com/watch?v=dhQ3TucrSvs"/>
    <hyperlink ref="Q2" r:id="rId38" display="https://educationaltechnologyjournal.springeropen.com/articles/10.1186/s41239-019-0167-9"/>
    <hyperlink ref="S2" r:id="rId39" display="https://www.linkedin.com/slink?code=gwpJpXV"/>
    <hyperlink ref="S3" r:id="rId40" display="https://www.linkedin.com/slink?code=gT-d8yJ"/>
    <hyperlink ref="S4" r:id="rId41" display="https://www.linkedin.com/slink?code=gQyrApk"/>
    <hyperlink ref="S5" r:id="rId42" display="https://cartorezo.wordpress.com/2019/10/02/cash-investigation-sur-les-travailleurs-de-lia-les-politiques-manquent-dintelligence/"/>
  </hyperlinks>
  <printOptions/>
  <pageMargins left="0.7" right="0.7" top="0.75" bottom="0.75" header="0.3" footer="0.3"/>
  <pageSetup orientation="portrait" paperSize="9"/>
  <tableParts>
    <tablePart r:id="rId50"/>
    <tablePart r:id="rId49"/>
    <tablePart r:id="rId47"/>
    <tablePart r:id="rId46"/>
    <tablePart r:id="rId48"/>
    <tablePart r:id="rId44"/>
    <tablePart r:id="rId45"/>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3444</v>
      </c>
      <c r="B1" s="13" t="s">
        <v>3806</v>
      </c>
      <c r="C1" s="13" t="s">
        <v>3807</v>
      </c>
      <c r="D1" s="13" t="s">
        <v>144</v>
      </c>
      <c r="E1" s="13" t="s">
        <v>3809</v>
      </c>
      <c r="F1" s="13" t="s">
        <v>3810</v>
      </c>
      <c r="G1" s="13" t="s">
        <v>3811</v>
      </c>
    </row>
    <row r="2" spans="1:7" ht="15">
      <c r="A2" s="78" t="s">
        <v>2861</v>
      </c>
      <c r="B2" s="78">
        <v>111</v>
      </c>
      <c r="C2" s="117">
        <v>0.025090415913200725</v>
      </c>
      <c r="D2" s="78" t="s">
        <v>3808</v>
      </c>
      <c r="E2" s="78"/>
      <c r="F2" s="78"/>
      <c r="G2" s="78"/>
    </row>
    <row r="3" spans="1:7" ht="15">
      <c r="A3" s="78" t="s">
        <v>2862</v>
      </c>
      <c r="B3" s="78">
        <v>20</v>
      </c>
      <c r="C3" s="117">
        <v>0.0045207956600361665</v>
      </c>
      <c r="D3" s="78" t="s">
        <v>3808</v>
      </c>
      <c r="E3" s="78"/>
      <c r="F3" s="78"/>
      <c r="G3" s="78"/>
    </row>
    <row r="4" spans="1:7" ht="15">
      <c r="A4" s="78" t="s">
        <v>2863</v>
      </c>
      <c r="B4" s="78">
        <v>0</v>
      </c>
      <c r="C4" s="117">
        <v>0</v>
      </c>
      <c r="D4" s="78" t="s">
        <v>3808</v>
      </c>
      <c r="E4" s="78"/>
      <c r="F4" s="78"/>
      <c r="G4" s="78"/>
    </row>
    <row r="5" spans="1:7" ht="15">
      <c r="A5" s="78" t="s">
        <v>2864</v>
      </c>
      <c r="B5" s="78">
        <v>4293</v>
      </c>
      <c r="C5" s="117">
        <v>0.9703887884267631</v>
      </c>
      <c r="D5" s="78" t="s">
        <v>3808</v>
      </c>
      <c r="E5" s="78"/>
      <c r="F5" s="78"/>
      <c r="G5" s="78"/>
    </row>
    <row r="6" spans="1:7" ht="15">
      <c r="A6" s="78" t="s">
        <v>2865</v>
      </c>
      <c r="B6" s="78">
        <v>4424</v>
      </c>
      <c r="C6" s="117">
        <v>1</v>
      </c>
      <c r="D6" s="78" t="s">
        <v>3808</v>
      </c>
      <c r="E6" s="78"/>
      <c r="F6" s="78"/>
      <c r="G6" s="78"/>
    </row>
    <row r="7" spans="1:7" ht="15">
      <c r="A7" s="84" t="s">
        <v>332</v>
      </c>
      <c r="B7" s="84">
        <v>167</v>
      </c>
      <c r="C7" s="118">
        <v>0.005783983243778749</v>
      </c>
      <c r="D7" s="84" t="s">
        <v>3808</v>
      </c>
      <c r="E7" s="84" t="b">
        <v>0</v>
      </c>
      <c r="F7" s="84" t="b">
        <v>0</v>
      </c>
      <c r="G7" s="84" t="b">
        <v>0</v>
      </c>
    </row>
    <row r="8" spans="1:7" ht="15">
      <c r="A8" s="84" t="s">
        <v>334</v>
      </c>
      <c r="B8" s="84">
        <v>57</v>
      </c>
      <c r="C8" s="118">
        <v>0.012151246372307816</v>
      </c>
      <c r="D8" s="84" t="s">
        <v>3808</v>
      </c>
      <c r="E8" s="84" t="b">
        <v>0</v>
      </c>
      <c r="F8" s="84" t="b">
        <v>0</v>
      </c>
      <c r="G8" s="84" t="b">
        <v>0</v>
      </c>
    </row>
    <row r="9" spans="1:7" ht="15">
      <c r="A9" s="84" t="s">
        <v>313</v>
      </c>
      <c r="B9" s="84">
        <v>28</v>
      </c>
      <c r="C9" s="118">
        <v>0.00799635460756154</v>
      </c>
      <c r="D9" s="84" t="s">
        <v>3808</v>
      </c>
      <c r="E9" s="84" t="b">
        <v>0</v>
      </c>
      <c r="F9" s="84" t="b">
        <v>0</v>
      </c>
      <c r="G9" s="84" t="b">
        <v>0</v>
      </c>
    </row>
    <row r="10" spans="1:7" ht="15">
      <c r="A10" s="84" t="s">
        <v>314</v>
      </c>
      <c r="B10" s="84">
        <v>24</v>
      </c>
      <c r="C10" s="118">
        <v>0.006423518164695654</v>
      </c>
      <c r="D10" s="84" t="s">
        <v>3808</v>
      </c>
      <c r="E10" s="84" t="b">
        <v>0</v>
      </c>
      <c r="F10" s="84" t="b">
        <v>0</v>
      </c>
      <c r="G10" s="84" t="b">
        <v>0</v>
      </c>
    </row>
    <row r="11" spans="1:7" ht="15">
      <c r="A11" s="84" t="s">
        <v>301</v>
      </c>
      <c r="B11" s="84">
        <v>22</v>
      </c>
      <c r="C11" s="118">
        <v>0.006145369537217061</v>
      </c>
      <c r="D11" s="84" t="s">
        <v>3808</v>
      </c>
      <c r="E11" s="84" t="b">
        <v>0</v>
      </c>
      <c r="F11" s="84" t="b">
        <v>0</v>
      </c>
      <c r="G11" s="84" t="b">
        <v>0</v>
      </c>
    </row>
    <row r="12" spans="1:7" ht="15">
      <c r="A12" s="84" t="s">
        <v>232</v>
      </c>
      <c r="B12" s="84">
        <v>22</v>
      </c>
      <c r="C12" s="118">
        <v>0.006145369537217061</v>
      </c>
      <c r="D12" s="84" t="s">
        <v>3808</v>
      </c>
      <c r="E12" s="84" t="b">
        <v>0</v>
      </c>
      <c r="F12" s="84" t="b">
        <v>0</v>
      </c>
      <c r="G12" s="84" t="b">
        <v>0</v>
      </c>
    </row>
    <row r="13" spans="1:7" ht="15">
      <c r="A13" s="84" t="s">
        <v>2882</v>
      </c>
      <c r="B13" s="84">
        <v>22</v>
      </c>
      <c r="C13" s="118">
        <v>0.0072772257942116635</v>
      </c>
      <c r="D13" s="84" t="s">
        <v>3808</v>
      </c>
      <c r="E13" s="84" t="b">
        <v>0</v>
      </c>
      <c r="F13" s="84" t="b">
        <v>0</v>
      </c>
      <c r="G13" s="84" t="b">
        <v>0</v>
      </c>
    </row>
    <row r="14" spans="1:7" ht="15">
      <c r="A14" s="84" t="s">
        <v>2900</v>
      </c>
      <c r="B14" s="84">
        <v>21</v>
      </c>
      <c r="C14" s="118">
        <v>0.005997265955671155</v>
      </c>
      <c r="D14" s="84" t="s">
        <v>3808</v>
      </c>
      <c r="E14" s="84" t="b">
        <v>0</v>
      </c>
      <c r="F14" s="84" t="b">
        <v>0</v>
      </c>
      <c r="G14" s="84" t="b">
        <v>0</v>
      </c>
    </row>
    <row r="15" spans="1:7" ht="15">
      <c r="A15" s="84" t="s">
        <v>2926</v>
      </c>
      <c r="B15" s="84">
        <v>21</v>
      </c>
      <c r="C15" s="118">
        <v>0.007350125464167514</v>
      </c>
      <c r="D15" s="84" t="s">
        <v>3808</v>
      </c>
      <c r="E15" s="84" t="b">
        <v>0</v>
      </c>
      <c r="F15" s="84" t="b">
        <v>0</v>
      </c>
      <c r="G15" s="84" t="b">
        <v>0</v>
      </c>
    </row>
    <row r="16" spans="1:7" ht="15">
      <c r="A16" s="84" t="s">
        <v>2869</v>
      </c>
      <c r="B16" s="84">
        <v>20</v>
      </c>
      <c r="C16" s="118">
        <v>0.0062793921833335965</v>
      </c>
      <c r="D16" s="84" t="s">
        <v>3808</v>
      </c>
      <c r="E16" s="84" t="b">
        <v>0</v>
      </c>
      <c r="F16" s="84" t="b">
        <v>0</v>
      </c>
      <c r="G16" s="84" t="b">
        <v>0</v>
      </c>
    </row>
    <row r="17" spans="1:7" ht="15">
      <c r="A17" s="84" t="s">
        <v>271</v>
      </c>
      <c r="B17" s="84">
        <v>20</v>
      </c>
      <c r="C17" s="118">
        <v>0.005842763205383042</v>
      </c>
      <c r="D17" s="84" t="s">
        <v>3808</v>
      </c>
      <c r="E17" s="84" t="b">
        <v>0</v>
      </c>
      <c r="F17" s="84" t="b">
        <v>0</v>
      </c>
      <c r="G17" s="84" t="b">
        <v>0</v>
      </c>
    </row>
    <row r="18" spans="1:7" ht="15">
      <c r="A18" s="84" t="s">
        <v>2927</v>
      </c>
      <c r="B18" s="84">
        <v>20</v>
      </c>
      <c r="C18" s="118">
        <v>0.006801018448103383</v>
      </c>
      <c r="D18" s="84" t="s">
        <v>3808</v>
      </c>
      <c r="E18" s="84" t="b">
        <v>0</v>
      </c>
      <c r="F18" s="84" t="b">
        <v>0</v>
      </c>
      <c r="G18" s="84" t="b">
        <v>0</v>
      </c>
    </row>
    <row r="19" spans="1:7" ht="15">
      <c r="A19" s="84" t="s">
        <v>290</v>
      </c>
      <c r="B19" s="84">
        <v>19</v>
      </c>
      <c r="C19" s="118">
        <v>0.005681541067233249</v>
      </c>
      <c r="D19" s="84" t="s">
        <v>3808</v>
      </c>
      <c r="E19" s="84" t="b">
        <v>0</v>
      </c>
      <c r="F19" s="84" t="b">
        <v>0</v>
      </c>
      <c r="G19" s="84" t="b">
        <v>0</v>
      </c>
    </row>
    <row r="20" spans="1:7" ht="15">
      <c r="A20" s="84" t="s">
        <v>2873</v>
      </c>
      <c r="B20" s="84">
        <v>18</v>
      </c>
      <c r="C20" s="118">
        <v>0.005513245570304729</v>
      </c>
      <c r="D20" s="84" t="s">
        <v>3808</v>
      </c>
      <c r="E20" s="84" t="b">
        <v>0</v>
      </c>
      <c r="F20" s="84" t="b">
        <v>0</v>
      </c>
      <c r="G20" s="84" t="b">
        <v>0</v>
      </c>
    </row>
    <row r="21" spans="1:7" ht="15">
      <c r="A21" s="84" t="s">
        <v>2867</v>
      </c>
      <c r="B21" s="84">
        <v>18</v>
      </c>
      <c r="C21" s="118">
        <v>0.005513245570304729</v>
      </c>
      <c r="D21" s="84" t="s">
        <v>3808</v>
      </c>
      <c r="E21" s="84" t="b">
        <v>0</v>
      </c>
      <c r="F21" s="84" t="b">
        <v>0</v>
      </c>
      <c r="G21" s="84" t="b">
        <v>0</v>
      </c>
    </row>
    <row r="22" spans="1:7" ht="15">
      <c r="A22" s="84" t="s">
        <v>377</v>
      </c>
      <c r="B22" s="84">
        <v>17</v>
      </c>
      <c r="C22" s="118">
        <v>0.005337483355833557</v>
      </c>
      <c r="D22" s="84" t="s">
        <v>3808</v>
      </c>
      <c r="E22" s="84" t="b">
        <v>0</v>
      </c>
      <c r="F22" s="84" t="b">
        <v>0</v>
      </c>
      <c r="G22" s="84" t="b">
        <v>0</v>
      </c>
    </row>
    <row r="23" spans="1:7" ht="15">
      <c r="A23" s="84" t="s">
        <v>2872</v>
      </c>
      <c r="B23" s="84">
        <v>16</v>
      </c>
      <c r="C23" s="118">
        <v>0.0051538147115779784</v>
      </c>
      <c r="D23" s="84" t="s">
        <v>3808</v>
      </c>
      <c r="E23" s="84" t="b">
        <v>0</v>
      </c>
      <c r="F23" s="84" t="b">
        <v>0</v>
      </c>
      <c r="G23" s="84" t="b">
        <v>0</v>
      </c>
    </row>
    <row r="24" spans="1:7" ht="15">
      <c r="A24" s="84" t="s">
        <v>2888</v>
      </c>
      <c r="B24" s="84">
        <v>15</v>
      </c>
      <c r="C24" s="118">
        <v>0.0049617448596897705</v>
      </c>
      <c r="D24" s="84" t="s">
        <v>3808</v>
      </c>
      <c r="E24" s="84" t="b">
        <v>0</v>
      </c>
      <c r="F24" s="84" t="b">
        <v>0</v>
      </c>
      <c r="G24" s="84" t="b">
        <v>0</v>
      </c>
    </row>
    <row r="25" spans="1:7" ht="15">
      <c r="A25" s="84" t="s">
        <v>2870</v>
      </c>
      <c r="B25" s="84">
        <v>15</v>
      </c>
      <c r="C25" s="118">
        <v>0.0049617448596897705</v>
      </c>
      <c r="D25" s="84" t="s">
        <v>3808</v>
      </c>
      <c r="E25" s="84" t="b">
        <v>0</v>
      </c>
      <c r="F25" s="84" t="b">
        <v>0</v>
      </c>
      <c r="G25" s="84" t="b">
        <v>0</v>
      </c>
    </row>
    <row r="26" spans="1:7" ht="15">
      <c r="A26" s="84" t="s">
        <v>2871</v>
      </c>
      <c r="B26" s="84">
        <v>15</v>
      </c>
      <c r="C26" s="118">
        <v>0.0049617448596897705</v>
      </c>
      <c r="D26" s="84" t="s">
        <v>3808</v>
      </c>
      <c r="E26" s="84" t="b">
        <v>0</v>
      </c>
      <c r="F26" s="84" t="b">
        <v>0</v>
      </c>
      <c r="G26" s="84" t="b">
        <v>0</v>
      </c>
    </row>
    <row r="27" spans="1:7" ht="15">
      <c r="A27" s="84" t="s">
        <v>2876</v>
      </c>
      <c r="B27" s="84">
        <v>15</v>
      </c>
      <c r="C27" s="118">
        <v>0.0051007638360775365</v>
      </c>
      <c r="D27" s="84" t="s">
        <v>3808</v>
      </c>
      <c r="E27" s="84" t="b">
        <v>0</v>
      </c>
      <c r="F27" s="84" t="b">
        <v>0</v>
      </c>
      <c r="G27" s="84" t="b">
        <v>0</v>
      </c>
    </row>
    <row r="28" spans="1:7" ht="15">
      <c r="A28" s="84" t="s">
        <v>2874</v>
      </c>
      <c r="B28" s="84">
        <v>15</v>
      </c>
      <c r="C28" s="118">
        <v>0.0049617448596897705</v>
      </c>
      <c r="D28" s="84" t="s">
        <v>3808</v>
      </c>
      <c r="E28" s="84" t="b">
        <v>0</v>
      </c>
      <c r="F28" s="84" t="b">
        <v>0</v>
      </c>
      <c r="G28" s="84" t="b">
        <v>0</v>
      </c>
    </row>
    <row r="29" spans="1:7" ht="15">
      <c r="A29" s="84" t="s">
        <v>3445</v>
      </c>
      <c r="B29" s="84">
        <v>15</v>
      </c>
      <c r="C29" s="118">
        <v>0.0049617448596897705</v>
      </c>
      <c r="D29" s="84" t="s">
        <v>3808</v>
      </c>
      <c r="E29" s="84" t="b">
        <v>0</v>
      </c>
      <c r="F29" s="84" t="b">
        <v>0</v>
      </c>
      <c r="G29" s="84" t="b">
        <v>0</v>
      </c>
    </row>
    <row r="30" spans="1:7" ht="15">
      <c r="A30" s="84" t="s">
        <v>3446</v>
      </c>
      <c r="B30" s="84">
        <v>15</v>
      </c>
      <c r="C30" s="118">
        <v>0.005991046203409333</v>
      </c>
      <c r="D30" s="84" t="s">
        <v>3808</v>
      </c>
      <c r="E30" s="84" t="b">
        <v>0</v>
      </c>
      <c r="F30" s="84" t="b">
        <v>0</v>
      </c>
      <c r="G30" s="84" t="b">
        <v>0</v>
      </c>
    </row>
    <row r="31" spans="1:7" ht="15">
      <c r="A31" s="84" t="s">
        <v>322</v>
      </c>
      <c r="B31" s="84">
        <v>14</v>
      </c>
      <c r="C31" s="118">
        <v>0.004760712913672367</v>
      </c>
      <c r="D31" s="84" t="s">
        <v>3808</v>
      </c>
      <c r="E31" s="84" t="b">
        <v>0</v>
      </c>
      <c r="F31" s="84" t="b">
        <v>0</v>
      </c>
      <c r="G31" s="84" t="b">
        <v>0</v>
      </c>
    </row>
    <row r="32" spans="1:7" ht="15">
      <c r="A32" s="84" t="s">
        <v>383</v>
      </c>
      <c r="B32" s="84">
        <v>14</v>
      </c>
      <c r="C32" s="118">
        <v>0.004760712913672367</v>
      </c>
      <c r="D32" s="84" t="s">
        <v>3808</v>
      </c>
      <c r="E32" s="84" t="b">
        <v>0</v>
      </c>
      <c r="F32" s="84" t="b">
        <v>0</v>
      </c>
      <c r="G32" s="84" t="b">
        <v>0</v>
      </c>
    </row>
    <row r="33" spans="1:7" ht="15">
      <c r="A33" s="84" t="s">
        <v>3447</v>
      </c>
      <c r="B33" s="84">
        <v>14</v>
      </c>
      <c r="C33" s="118">
        <v>0.004760712913672367</v>
      </c>
      <c r="D33" s="84" t="s">
        <v>3808</v>
      </c>
      <c r="E33" s="84" t="b">
        <v>0</v>
      </c>
      <c r="F33" s="84" t="b">
        <v>0</v>
      </c>
      <c r="G33" s="84" t="b">
        <v>0</v>
      </c>
    </row>
    <row r="34" spans="1:7" ht="15">
      <c r="A34" s="84" t="s">
        <v>2904</v>
      </c>
      <c r="B34" s="84">
        <v>14</v>
      </c>
      <c r="C34" s="118">
        <v>0.004900083642778342</v>
      </c>
      <c r="D34" s="84" t="s">
        <v>3808</v>
      </c>
      <c r="E34" s="84" t="b">
        <v>0</v>
      </c>
      <c r="F34" s="84" t="b">
        <v>0</v>
      </c>
      <c r="G34" s="84" t="b">
        <v>0</v>
      </c>
    </row>
    <row r="35" spans="1:7" ht="15">
      <c r="A35" s="84" t="s">
        <v>3448</v>
      </c>
      <c r="B35" s="84">
        <v>13</v>
      </c>
      <c r="C35" s="118">
        <v>0.004550077668294176</v>
      </c>
      <c r="D35" s="84" t="s">
        <v>3808</v>
      </c>
      <c r="E35" s="84" t="b">
        <v>0</v>
      </c>
      <c r="F35" s="84" t="b">
        <v>0</v>
      </c>
      <c r="G35" s="84" t="b">
        <v>0</v>
      </c>
    </row>
    <row r="36" spans="1:7" ht="15">
      <c r="A36" s="84" t="s">
        <v>2880</v>
      </c>
      <c r="B36" s="84">
        <v>13</v>
      </c>
      <c r="C36" s="118">
        <v>0.004550077668294176</v>
      </c>
      <c r="D36" s="84" t="s">
        <v>3808</v>
      </c>
      <c r="E36" s="84" t="b">
        <v>0</v>
      </c>
      <c r="F36" s="84" t="b">
        <v>0</v>
      </c>
      <c r="G36" s="84" t="b">
        <v>0</v>
      </c>
    </row>
    <row r="37" spans="1:7" ht="15">
      <c r="A37" s="84" t="s">
        <v>2878</v>
      </c>
      <c r="B37" s="84">
        <v>13</v>
      </c>
      <c r="C37" s="118">
        <v>0.004550077668294176</v>
      </c>
      <c r="D37" s="84" t="s">
        <v>3808</v>
      </c>
      <c r="E37" s="84" t="b">
        <v>1</v>
      </c>
      <c r="F37" s="84" t="b">
        <v>0</v>
      </c>
      <c r="G37" s="84" t="b">
        <v>0</v>
      </c>
    </row>
    <row r="38" spans="1:7" ht="15">
      <c r="A38" s="84" t="s">
        <v>2875</v>
      </c>
      <c r="B38" s="84">
        <v>12</v>
      </c>
      <c r="C38" s="118">
        <v>0.004329098998205475</v>
      </c>
      <c r="D38" s="84" t="s">
        <v>3808</v>
      </c>
      <c r="E38" s="84" t="b">
        <v>0</v>
      </c>
      <c r="F38" s="84" t="b">
        <v>0</v>
      </c>
      <c r="G38" s="84" t="b">
        <v>0</v>
      </c>
    </row>
    <row r="39" spans="1:7" ht="15">
      <c r="A39" s="84" t="s">
        <v>3449</v>
      </c>
      <c r="B39" s="84">
        <v>12</v>
      </c>
      <c r="C39" s="118">
        <v>0.004329098998205475</v>
      </c>
      <c r="D39" s="84" t="s">
        <v>3808</v>
      </c>
      <c r="E39" s="84" t="b">
        <v>0</v>
      </c>
      <c r="F39" s="84" t="b">
        <v>0</v>
      </c>
      <c r="G39" s="84" t="b">
        <v>0</v>
      </c>
    </row>
    <row r="40" spans="1:7" ht="15">
      <c r="A40" s="84" t="s">
        <v>3450</v>
      </c>
      <c r="B40" s="84">
        <v>12</v>
      </c>
      <c r="C40" s="118">
        <v>0.004329098998205475</v>
      </c>
      <c r="D40" s="84" t="s">
        <v>3808</v>
      </c>
      <c r="E40" s="84" t="b">
        <v>0</v>
      </c>
      <c r="F40" s="84" t="b">
        <v>0</v>
      </c>
      <c r="G40" s="84" t="b">
        <v>0</v>
      </c>
    </row>
    <row r="41" spans="1:7" ht="15">
      <c r="A41" s="84" t="s">
        <v>3451</v>
      </c>
      <c r="B41" s="84">
        <v>12</v>
      </c>
      <c r="C41" s="118">
        <v>0.004329098998205475</v>
      </c>
      <c r="D41" s="84" t="s">
        <v>3808</v>
      </c>
      <c r="E41" s="84" t="b">
        <v>0</v>
      </c>
      <c r="F41" s="84" t="b">
        <v>0</v>
      </c>
      <c r="G41" s="84" t="b">
        <v>0</v>
      </c>
    </row>
    <row r="42" spans="1:7" ht="15">
      <c r="A42" s="84" t="s">
        <v>3452</v>
      </c>
      <c r="B42" s="84">
        <v>12</v>
      </c>
      <c r="C42" s="118">
        <v>0.004329098998205475</v>
      </c>
      <c r="D42" s="84" t="s">
        <v>3808</v>
      </c>
      <c r="E42" s="84" t="b">
        <v>0</v>
      </c>
      <c r="F42" s="84" t="b">
        <v>0</v>
      </c>
      <c r="G42" s="84" t="b">
        <v>0</v>
      </c>
    </row>
    <row r="43" spans="1:7" ht="15">
      <c r="A43" s="84" t="s">
        <v>2893</v>
      </c>
      <c r="B43" s="84">
        <v>11</v>
      </c>
      <c r="C43" s="118">
        <v>0.0049925690045578616</v>
      </c>
      <c r="D43" s="84" t="s">
        <v>3808</v>
      </c>
      <c r="E43" s="84" t="b">
        <v>0</v>
      </c>
      <c r="F43" s="84" t="b">
        <v>0</v>
      </c>
      <c r="G43" s="84" t="b">
        <v>0</v>
      </c>
    </row>
    <row r="44" spans="1:7" ht="15">
      <c r="A44" s="84" t="s">
        <v>3453</v>
      </c>
      <c r="B44" s="84">
        <v>10</v>
      </c>
      <c r="C44" s="118">
        <v>0.004152250791284276</v>
      </c>
      <c r="D44" s="84" t="s">
        <v>3808</v>
      </c>
      <c r="E44" s="84" t="b">
        <v>0</v>
      </c>
      <c r="F44" s="84" t="b">
        <v>0</v>
      </c>
      <c r="G44" s="84" t="b">
        <v>0</v>
      </c>
    </row>
    <row r="45" spans="1:7" ht="15">
      <c r="A45" s="84" t="s">
        <v>2879</v>
      </c>
      <c r="B45" s="84">
        <v>10</v>
      </c>
      <c r="C45" s="118">
        <v>0.003852498199239561</v>
      </c>
      <c r="D45" s="84" t="s">
        <v>3808</v>
      </c>
      <c r="E45" s="84" t="b">
        <v>0</v>
      </c>
      <c r="F45" s="84" t="b">
        <v>0</v>
      </c>
      <c r="G45" s="84" t="b">
        <v>0</v>
      </c>
    </row>
    <row r="46" spans="1:7" ht="15">
      <c r="A46" s="84" t="s">
        <v>3454</v>
      </c>
      <c r="B46" s="84">
        <v>10</v>
      </c>
      <c r="C46" s="118">
        <v>0.003852498199239561</v>
      </c>
      <c r="D46" s="84" t="s">
        <v>3808</v>
      </c>
      <c r="E46" s="84" t="b">
        <v>0</v>
      </c>
      <c r="F46" s="84" t="b">
        <v>0</v>
      </c>
      <c r="G46" s="84" t="b">
        <v>0</v>
      </c>
    </row>
    <row r="47" spans="1:7" ht="15">
      <c r="A47" s="84" t="s">
        <v>3455</v>
      </c>
      <c r="B47" s="84">
        <v>10</v>
      </c>
      <c r="C47" s="118">
        <v>0.006014483984380355</v>
      </c>
      <c r="D47" s="84" t="s">
        <v>3808</v>
      </c>
      <c r="E47" s="84" t="b">
        <v>0</v>
      </c>
      <c r="F47" s="84" t="b">
        <v>0</v>
      </c>
      <c r="G47" s="84" t="b">
        <v>0</v>
      </c>
    </row>
    <row r="48" spans="1:7" ht="15">
      <c r="A48" s="84" t="s">
        <v>2935</v>
      </c>
      <c r="B48" s="84">
        <v>9</v>
      </c>
      <c r="C48" s="118">
        <v>0.0035946277220456</v>
      </c>
      <c r="D48" s="84" t="s">
        <v>3808</v>
      </c>
      <c r="E48" s="84" t="b">
        <v>0</v>
      </c>
      <c r="F48" s="84" t="b">
        <v>0</v>
      </c>
      <c r="G48" s="84" t="b">
        <v>0</v>
      </c>
    </row>
    <row r="49" spans="1:7" ht="15">
      <c r="A49" s="84" t="s">
        <v>2907</v>
      </c>
      <c r="B49" s="84">
        <v>9</v>
      </c>
      <c r="C49" s="118">
        <v>0.0035946277220456</v>
      </c>
      <c r="D49" s="84" t="s">
        <v>3808</v>
      </c>
      <c r="E49" s="84" t="b">
        <v>0</v>
      </c>
      <c r="F49" s="84" t="b">
        <v>0</v>
      </c>
      <c r="G49" s="84" t="b">
        <v>0</v>
      </c>
    </row>
    <row r="50" spans="1:7" ht="15">
      <c r="A50" s="84" t="s">
        <v>3456</v>
      </c>
      <c r="B50" s="84">
        <v>9</v>
      </c>
      <c r="C50" s="118">
        <v>0.0035946277220456</v>
      </c>
      <c r="D50" s="84" t="s">
        <v>3808</v>
      </c>
      <c r="E50" s="84" t="b">
        <v>0</v>
      </c>
      <c r="F50" s="84" t="b">
        <v>0</v>
      </c>
      <c r="G50" s="84" t="b">
        <v>0</v>
      </c>
    </row>
    <row r="51" spans="1:7" ht="15">
      <c r="A51" s="84" t="s">
        <v>3457</v>
      </c>
      <c r="B51" s="84">
        <v>9</v>
      </c>
      <c r="C51" s="118">
        <v>0.003898463238539758</v>
      </c>
      <c r="D51" s="84" t="s">
        <v>3808</v>
      </c>
      <c r="E51" s="84" t="b">
        <v>0</v>
      </c>
      <c r="F51" s="84" t="b">
        <v>0</v>
      </c>
      <c r="G51" s="84" t="b">
        <v>0</v>
      </c>
    </row>
    <row r="52" spans="1:7" ht="15">
      <c r="A52" s="84" t="s">
        <v>316</v>
      </c>
      <c r="B52" s="84">
        <v>9</v>
      </c>
      <c r="C52" s="118">
        <v>0.0035946277220456</v>
      </c>
      <c r="D52" s="84" t="s">
        <v>3808</v>
      </c>
      <c r="E52" s="84" t="b">
        <v>0</v>
      </c>
      <c r="F52" s="84" t="b">
        <v>0</v>
      </c>
      <c r="G52" s="84" t="b">
        <v>0</v>
      </c>
    </row>
    <row r="53" spans="1:7" ht="15">
      <c r="A53" s="84" t="s">
        <v>3458</v>
      </c>
      <c r="B53" s="84">
        <v>9</v>
      </c>
      <c r="C53" s="118">
        <v>0.0035946277220456</v>
      </c>
      <c r="D53" s="84" t="s">
        <v>3808</v>
      </c>
      <c r="E53" s="84" t="b">
        <v>0</v>
      </c>
      <c r="F53" s="84" t="b">
        <v>0</v>
      </c>
      <c r="G53" s="84" t="b">
        <v>0</v>
      </c>
    </row>
    <row r="54" spans="1:7" ht="15">
      <c r="A54" s="84" t="s">
        <v>2883</v>
      </c>
      <c r="B54" s="84">
        <v>9</v>
      </c>
      <c r="C54" s="118">
        <v>0.003898463238539758</v>
      </c>
      <c r="D54" s="84" t="s">
        <v>3808</v>
      </c>
      <c r="E54" s="84" t="b">
        <v>0</v>
      </c>
      <c r="F54" s="84" t="b">
        <v>0</v>
      </c>
      <c r="G54" s="84" t="b">
        <v>0</v>
      </c>
    </row>
    <row r="55" spans="1:7" ht="15">
      <c r="A55" s="84" t="s">
        <v>2901</v>
      </c>
      <c r="B55" s="84">
        <v>9</v>
      </c>
      <c r="C55" s="118">
        <v>0.0037370257121558475</v>
      </c>
      <c r="D55" s="84" t="s">
        <v>3808</v>
      </c>
      <c r="E55" s="84" t="b">
        <v>0</v>
      </c>
      <c r="F55" s="84" t="b">
        <v>0</v>
      </c>
      <c r="G55" s="84" t="b">
        <v>0</v>
      </c>
    </row>
    <row r="56" spans="1:7" ht="15">
      <c r="A56" s="84" t="s">
        <v>2890</v>
      </c>
      <c r="B56" s="84">
        <v>9</v>
      </c>
      <c r="C56" s="118">
        <v>0.005413035585942319</v>
      </c>
      <c r="D56" s="84" t="s">
        <v>3808</v>
      </c>
      <c r="E56" s="84" t="b">
        <v>0</v>
      </c>
      <c r="F56" s="84" t="b">
        <v>0</v>
      </c>
      <c r="G56" s="84" t="b">
        <v>0</v>
      </c>
    </row>
    <row r="57" spans="1:7" ht="15">
      <c r="A57" s="84" t="s">
        <v>2891</v>
      </c>
      <c r="B57" s="84">
        <v>9</v>
      </c>
      <c r="C57" s="118">
        <v>0.005413035585942319</v>
      </c>
      <c r="D57" s="84" t="s">
        <v>3808</v>
      </c>
      <c r="E57" s="84" t="b">
        <v>0</v>
      </c>
      <c r="F57" s="84" t="b">
        <v>0</v>
      </c>
      <c r="G57" s="84" t="b">
        <v>0</v>
      </c>
    </row>
    <row r="58" spans="1:7" ht="15">
      <c r="A58" s="84" t="s">
        <v>3459</v>
      </c>
      <c r="B58" s="84">
        <v>8</v>
      </c>
      <c r="C58" s="118">
        <v>0.003465300656479785</v>
      </c>
      <c r="D58" s="84" t="s">
        <v>3808</v>
      </c>
      <c r="E58" s="84" t="b">
        <v>0</v>
      </c>
      <c r="F58" s="84" t="b">
        <v>0</v>
      </c>
      <c r="G58" s="84" t="b">
        <v>0</v>
      </c>
    </row>
    <row r="59" spans="1:7" ht="15">
      <c r="A59" s="84" t="s">
        <v>3460</v>
      </c>
      <c r="B59" s="84">
        <v>8</v>
      </c>
      <c r="C59" s="118">
        <v>0.00332180063302742</v>
      </c>
      <c r="D59" s="84" t="s">
        <v>3808</v>
      </c>
      <c r="E59" s="84" t="b">
        <v>0</v>
      </c>
      <c r="F59" s="84" t="b">
        <v>0</v>
      </c>
      <c r="G59" s="84" t="b">
        <v>0</v>
      </c>
    </row>
    <row r="60" spans="1:7" ht="15">
      <c r="A60" s="84" t="s">
        <v>3461</v>
      </c>
      <c r="B60" s="84">
        <v>8</v>
      </c>
      <c r="C60" s="118">
        <v>0.003465300656479785</v>
      </c>
      <c r="D60" s="84" t="s">
        <v>3808</v>
      </c>
      <c r="E60" s="84" t="b">
        <v>0</v>
      </c>
      <c r="F60" s="84" t="b">
        <v>0</v>
      </c>
      <c r="G60" s="84" t="b">
        <v>0</v>
      </c>
    </row>
    <row r="61" spans="1:7" ht="15">
      <c r="A61" s="84" t="s">
        <v>231</v>
      </c>
      <c r="B61" s="84">
        <v>8</v>
      </c>
      <c r="C61" s="118">
        <v>0.00332180063302742</v>
      </c>
      <c r="D61" s="84" t="s">
        <v>3808</v>
      </c>
      <c r="E61" s="84" t="b">
        <v>0</v>
      </c>
      <c r="F61" s="84" t="b">
        <v>0</v>
      </c>
      <c r="G61" s="84" t="b">
        <v>0</v>
      </c>
    </row>
    <row r="62" spans="1:7" ht="15">
      <c r="A62" s="84" t="s">
        <v>3462</v>
      </c>
      <c r="B62" s="84">
        <v>8</v>
      </c>
      <c r="C62" s="118">
        <v>0.00332180063302742</v>
      </c>
      <c r="D62" s="84" t="s">
        <v>3808</v>
      </c>
      <c r="E62" s="84" t="b">
        <v>0</v>
      </c>
      <c r="F62" s="84" t="b">
        <v>0</v>
      </c>
      <c r="G62" s="84" t="b">
        <v>0</v>
      </c>
    </row>
    <row r="63" spans="1:7" ht="15">
      <c r="A63" s="84" t="s">
        <v>2902</v>
      </c>
      <c r="B63" s="84">
        <v>8</v>
      </c>
      <c r="C63" s="118">
        <v>0.00332180063302742</v>
      </c>
      <c r="D63" s="84" t="s">
        <v>3808</v>
      </c>
      <c r="E63" s="84" t="b">
        <v>0</v>
      </c>
      <c r="F63" s="84" t="b">
        <v>0</v>
      </c>
      <c r="G63" s="84" t="b">
        <v>0</v>
      </c>
    </row>
    <row r="64" spans="1:7" ht="15">
      <c r="A64" s="84" t="s">
        <v>344</v>
      </c>
      <c r="B64" s="84">
        <v>8</v>
      </c>
      <c r="C64" s="118">
        <v>0.00332180063302742</v>
      </c>
      <c r="D64" s="84" t="s">
        <v>3808</v>
      </c>
      <c r="E64" s="84" t="b">
        <v>0</v>
      </c>
      <c r="F64" s="84" t="b">
        <v>0</v>
      </c>
      <c r="G64" s="84" t="b">
        <v>0</v>
      </c>
    </row>
    <row r="65" spans="1:7" ht="15">
      <c r="A65" s="84" t="s">
        <v>2909</v>
      </c>
      <c r="B65" s="84">
        <v>8</v>
      </c>
      <c r="C65" s="118">
        <v>0.00332180063302742</v>
      </c>
      <c r="D65" s="84" t="s">
        <v>3808</v>
      </c>
      <c r="E65" s="84" t="b">
        <v>0</v>
      </c>
      <c r="F65" s="84" t="b">
        <v>0</v>
      </c>
      <c r="G65" s="84" t="b">
        <v>0</v>
      </c>
    </row>
    <row r="66" spans="1:7" ht="15">
      <c r="A66" s="84" t="s">
        <v>389</v>
      </c>
      <c r="B66" s="84">
        <v>8</v>
      </c>
      <c r="C66" s="118">
        <v>0.003465300656479785</v>
      </c>
      <c r="D66" s="84" t="s">
        <v>3808</v>
      </c>
      <c r="E66" s="84" t="b">
        <v>0</v>
      </c>
      <c r="F66" s="84" t="b">
        <v>0</v>
      </c>
      <c r="G66" s="84" t="b">
        <v>0</v>
      </c>
    </row>
    <row r="67" spans="1:7" ht="15">
      <c r="A67" s="84" t="s">
        <v>2937</v>
      </c>
      <c r="B67" s="84">
        <v>8</v>
      </c>
      <c r="C67" s="118">
        <v>0.003465300656479785</v>
      </c>
      <c r="D67" s="84" t="s">
        <v>3808</v>
      </c>
      <c r="E67" s="84" t="b">
        <v>0</v>
      </c>
      <c r="F67" s="84" t="b">
        <v>0</v>
      </c>
      <c r="G67" s="84" t="b">
        <v>0</v>
      </c>
    </row>
    <row r="68" spans="1:7" ht="15">
      <c r="A68" s="84" t="s">
        <v>2929</v>
      </c>
      <c r="B68" s="84">
        <v>8</v>
      </c>
      <c r="C68" s="118">
        <v>0.00332180063302742</v>
      </c>
      <c r="D68" s="84" t="s">
        <v>3808</v>
      </c>
      <c r="E68" s="84" t="b">
        <v>0</v>
      </c>
      <c r="F68" s="84" t="b">
        <v>0</v>
      </c>
      <c r="G68" s="84" t="b">
        <v>0</v>
      </c>
    </row>
    <row r="69" spans="1:7" ht="15">
      <c r="A69" s="84" t="s">
        <v>3463</v>
      </c>
      <c r="B69" s="84">
        <v>8</v>
      </c>
      <c r="C69" s="118">
        <v>0.00332180063302742</v>
      </c>
      <c r="D69" s="84" t="s">
        <v>3808</v>
      </c>
      <c r="E69" s="84" t="b">
        <v>0</v>
      </c>
      <c r="F69" s="84" t="b">
        <v>0</v>
      </c>
      <c r="G69" s="84" t="b">
        <v>0</v>
      </c>
    </row>
    <row r="70" spans="1:7" ht="15">
      <c r="A70" s="84" t="s">
        <v>3464</v>
      </c>
      <c r="B70" s="84">
        <v>8</v>
      </c>
      <c r="C70" s="118">
        <v>0.004811587187504284</v>
      </c>
      <c r="D70" s="84" t="s">
        <v>3808</v>
      </c>
      <c r="E70" s="84" t="b">
        <v>0</v>
      </c>
      <c r="F70" s="84" t="b">
        <v>0</v>
      </c>
      <c r="G70" s="84" t="b">
        <v>0</v>
      </c>
    </row>
    <row r="71" spans="1:7" ht="15">
      <c r="A71" s="84" t="s">
        <v>2885</v>
      </c>
      <c r="B71" s="84">
        <v>7</v>
      </c>
      <c r="C71" s="118">
        <v>0.0033485303570513197</v>
      </c>
      <c r="D71" s="84" t="s">
        <v>3808</v>
      </c>
      <c r="E71" s="84" t="b">
        <v>0</v>
      </c>
      <c r="F71" s="84" t="b">
        <v>0</v>
      </c>
      <c r="G71" s="84" t="b">
        <v>0</v>
      </c>
    </row>
    <row r="72" spans="1:7" ht="15">
      <c r="A72" s="84" t="s">
        <v>3465</v>
      </c>
      <c r="B72" s="84">
        <v>7</v>
      </c>
      <c r="C72" s="118">
        <v>0.0030321380744198117</v>
      </c>
      <c r="D72" s="84" t="s">
        <v>3808</v>
      </c>
      <c r="E72" s="84" t="b">
        <v>0</v>
      </c>
      <c r="F72" s="84" t="b">
        <v>0</v>
      </c>
      <c r="G72" s="84" t="b">
        <v>0</v>
      </c>
    </row>
    <row r="73" spans="1:7" ht="15">
      <c r="A73" s="84" t="s">
        <v>3466</v>
      </c>
      <c r="B73" s="84">
        <v>7</v>
      </c>
      <c r="C73" s="118">
        <v>0.0030321380744198117</v>
      </c>
      <c r="D73" s="84" t="s">
        <v>3808</v>
      </c>
      <c r="E73" s="84" t="b">
        <v>0</v>
      </c>
      <c r="F73" s="84" t="b">
        <v>0</v>
      </c>
      <c r="G73" s="84" t="b">
        <v>0</v>
      </c>
    </row>
    <row r="74" spans="1:7" ht="15">
      <c r="A74" s="84" t="s">
        <v>3467</v>
      </c>
      <c r="B74" s="84">
        <v>7</v>
      </c>
      <c r="C74" s="118">
        <v>0.0038288709841204486</v>
      </c>
      <c r="D74" s="84" t="s">
        <v>3808</v>
      </c>
      <c r="E74" s="84" t="b">
        <v>0</v>
      </c>
      <c r="F74" s="84" t="b">
        <v>0</v>
      </c>
      <c r="G74" s="84" t="b">
        <v>0</v>
      </c>
    </row>
    <row r="75" spans="1:7" ht="15">
      <c r="A75" s="84" t="s">
        <v>3468</v>
      </c>
      <c r="B75" s="84">
        <v>7</v>
      </c>
      <c r="C75" s="118">
        <v>0.0030321380744198117</v>
      </c>
      <c r="D75" s="84" t="s">
        <v>3808</v>
      </c>
      <c r="E75" s="84" t="b">
        <v>0</v>
      </c>
      <c r="F75" s="84" t="b">
        <v>0</v>
      </c>
      <c r="G75" s="84" t="b">
        <v>0</v>
      </c>
    </row>
    <row r="76" spans="1:7" ht="15">
      <c r="A76" s="84" t="s">
        <v>411</v>
      </c>
      <c r="B76" s="84">
        <v>7</v>
      </c>
      <c r="C76" s="118">
        <v>0.0030321380744198117</v>
      </c>
      <c r="D76" s="84" t="s">
        <v>3808</v>
      </c>
      <c r="E76" s="84" t="b">
        <v>0</v>
      </c>
      <c r="F76" s="84" t="b">
        <v>0</v>
      </c>
      <c r="G76" s="84" t="b">
        <v>0</v>
      </c>
    </row>
    <row r="77" spans="1:7" ht="15">
      <c r="A77" s="84" t="s">
        <v>3469</v>
      </c>
      <c r="B77" s="84">
        <v>7</v>
      </c>
      <c r="C77" s="118">
        <v>0.0030321380744198117</v>
      </c>
      <c r="D77" s="84" t="s">
        <v>3808</v>
      </c>
      <c r="E77" s="84" t="b">
        <v>0</v>
      </c>
      <c r="F77" s="84" t="b">
        <v>0</v>
      </c>
      <c r="G77" s="84" t="b">
        <v>0</v>
      </c>
    </row>
    <row r="78" spans="1:7" ht="15">
      <c r="A78" s="84" t="s">
        <v>3470</v>
      </c>
      <c r="B78" s="84">
        <v>7</v>
      </c>
      <c r="C78" s="118">
        <v>0.0030321380744198117</v>
      </c>
      <c r="D78" s="84" t="s">
        <v>3808</v>
      </c>
      <c r="E78" s="84" t="b">
        <v>0</v>
      </c>
      <c r="F78" s="84" t="b">
        <v>0</v>
      </c>
      <c r="G78" s="84" t="b">
        <v>0</v>
      </c>
    </row>
    <row r="79" spans="1:7" ht="15">
      <c r="A79" s="84" t="s">
        <v>289</v>
      </c>
      <c r="B79" s="84">
        <v>7</v>
      </c>
      <c r="C79" s="118">
        <v>0.003177089366536821</v>
      </c>
      <c r="D79" s="84" t="s">
        <v>3808</v>
      </c>
      <c r="E79" s="84" t="b">
        <v>0</v>
      </c>
      <c r="F79" s="84" t="b">
        <v>0</v>
      </c>
      <c r="G79" s="84" t="b">
        <v>0</v>
      </c>
    </row>
    <row r="80" spans="1:7" ht="15">
      <c r="A80" s="84" t="s">
        <v>3471</v>
      </c>
      <c r="B80" s="84">
        <v>7</v>
      </c>
      <c r="C80" s="118">
        <v>0.0030321380744198117</v>
      </c>
      <c r="D80" s="84" t="s">
        <v>3808</v>
      </c>
      <c r="E80" s="84" t="b">
        <v>0</v>
      </c>
      <c r="F80" s="84" t="b">
        <v>0</v>
      </c>
      <c r="G80" s="84" t="b">
        <v>0</v>
      </c>
    </row>
    <row r="81" spans="1:7" ht="15">
      <c r="A81" s="84" t="s">
        <v>2906</v>
      </c>
      <c r="B81" s="84">
        <v>7</v>
      </c>
      <c r="C81" s="118">
        <v>0.0030321380744198117</v>
      </c>
      <c r="D81" s="84" t="s">
        <v>3808</v>
      </c>
      <c r="E81" s="84" t="b">
        <v>0</v>
      </c>
      <c r="F81" s="84" t="b">
        <v>0</v>
      </c>
      <c r="G81" s="84" t="b">
        <v>0</v>
      </c>
    </row>
    <row r="82" spans="1:7" ht="15">
      <c r="A82" s="84" t="s">
        <v>2962</v>
      </c>
      <c r="B82" s="84">
        <v>7</v>
      </c>
      <c r="C82" s="118">
        <v>0.003177089366536821</v>
      </c>
      <c r="D82" s="84" t="s">
        <v>3808</v>
      </c>
      <c r="E82" s="84" t="b">
        <v>0</v>
      </c>
      <c r="F82" s="84" t="b">
        <v>0</v>
      </c>
      <c r="G82" s="84" t="b">
        <v>0</v>
      </c>
    </row>
    <row r="83" spans="1:7" ht="15">
      <c r="A83" s="84" t="s">
        <v>270</v>
      </c>
      <c r="B83" s="84">
        <v>7</v>
      </c>
      <c r="C83" s="118">
        <v>0.0033485303570513197</v>
      </c>
      <c r="D83" s="84" t="s">
        <v>3808</v>
      </c>
      <c r="E83" s="84" t="b">
        <v>0</v>
      </c>
      <c r="F83" s="84" t="b">
        <v>0</v>
      </c>
      <c r="G83" s="84" t="b">
        <v>0</v>
      </c>
    </row>
    <row r="84" spans="1:7" ht="15">
      <c r="A84" s="84" t="s">
        <v>2884</v>
      </c>
      <c r="B84" s="84">
        <v>7</v>
      </c>
      <c r="C84" s="118">
        <v>0.003177089366536821</v>
      </c>
      <c r="D84" s="84" t="s">
        <v>3808</v>
      </c>
      <c r="E84" s="84" t="b">
        <v>0</v>
      </c>
      <c r="F84" s="84" t="b">
        <v>0</v>
      </c>
      <c r="G84" s="84" t="b">
        <v>0</v>
      </c>
    </row>
    <row r="85" spans="1:7" ht="15">
      <c r="A85" s="84" t="s">
        <v>2892</v>
      </c>
      <c r="B85" s="84">
        <v>7</v>
      </c>
      <c r="C85" s="118">
        <v>0.004861920406649876</v>
      </c>
      <c r="D85" s="84" t="s">
        <v>3808</v>
      </c>
      <c r="E85" s="84" t="b">
        <v>0</v>
      </c>
      <c r="F85" s="84" t="b">
        <v>0</v>
      </c>
      <c r="G85" s="84" t="b">
        <v>0</v>
      </c>
    </row>
    <row r="86" spans="1:7" ht="15">
      <c r="A86" s="84" t="s">
        <v>345</v>
      </c>
      <c r="B86" s="84">
        <v>7</v>
      </c>
      <c r="C86" s="118">
        <v>0.0033485303570513197</v>
      </c>
      <c r="D86" s="84" t="s">
        <v>3808</v>
      </c>
      <c r="E86" s="84" t="b">
        <v>0</v>
      </c>
      <c r="F86" s="84" t="b">
        <v>0</v>
      </c>
      <c r="G86" s="84" t="b">
        <v>0</v>
      </c>
    </row>
    <row r="87" spans="1:7" ht="15">
      <c r="A87" s="84" t="s">
        <v>3472</v>
      </c>
      <c r="B87" s="84">
        <v>6</v>
      </c>
      <c r="C87" s="118">
        <v>0.002723219457031561</v>
      </c>
      <c r="D87" s="84" t="s">
        <v>3808</v>
      </c>
      <c r="E87" s="84" t="b">
        <v>0</v>
      </c>
      <c r="F87" s="84" t="b">
        <v>0</v>
      </c>
      <c r="G87" s="84" t="b">
        <v>0</v>
      </c>
    </row>
    <row r="88" spans="1:7" ht="15">
      <c r="A88" s="84" t="s">
        <v>3473</v>
      </c>
      <c r="B88" s="84">
        <v>6</v>
      </c>
      <c r="C88" s="118">
        <v>0.002723219457031561</v>
      </c>
      <c r="D88" s="84" t="s">
        <v>3808</v>
      </c>
      <c r="E88" s="84" t="b">
        <v>0</v>
      </c>
      <c r="F88" s="84" t="b">
        <v>0</v>
      </c>
      <c r="G88" s="84" t="b">
        <v>0</v>
      </c>
    </row>
    <row r="89" spans="1:7" ht="15">
      <c r="A89" s="84" t="s">
        <v>3474</v>
      </c>
      <c r="B89" s="84">
        <v>6</v>
      </c>
      <c r="C89" s="118">
        <v>0.002723219457031561</v>
      </c>
      <c r="D89" s="84" t="s">
        <v>3808</v>
      </c>
      <c r="E89" s="84" t="b">
        <v>0</v>
      </c>
      <c r="F89" s="84" t="b">
        <v>0</v>
      </c>
      <c r="G89" s="84" t="b">
        <v>0</v>
      </c>
    </row>
    <row r="90" spans="1:7" ht="15">
      <c r="A90" s="84" t="s">
        <v>2919</v>
      </c>
      <c r="B90" s="84">
        <v>6</v>
      </c>
      <c r="C90" s="118">
        <v>0.002723219457031561</v>
      </c>
      <c r="D90" s="84" t="s">
        <v>3808</v>
      </c>
      <c r="E90" s="84" t="b">
        <v>0</v>
      </c>
      <c r="F90" s="84" t="b">
        <v>0</v>
      </c>
      <c r="G90" s="84" t="b">
        <v>0</v>
      </c>
    </row>
    <row r="91" spans="1:7" ht="15">
      <c r="A91" s="84" t="s">
        <v>3475</v>
      </c>
      <c r="B91" s="84">
        <v>6</v>
      </c>
      <c r="C91" s="118">
        <v>0.002723219457031561</v>
      </c>
      <c r="D91" s="84" t="s">
        <v>3808</v>
      </c>
      <c r="E91" s="84" t="b">
        <v>0</v>
      </c>
      <c r="F91" s="84" t="b">
        <v>0</v>
      </c>
      <c r="G91" s="84" t="b">
        <v>0</v>
      </c>
    </row>
    <row r="92" spans="1:7" ht="15">
      <c r="A92" s="84" t="s">
        <v>3476</v>
      </c>
      <c r="B92" s="84">
        <v>6</v>
      </c>
      <c r="C92" s="118">
        <v>0.002723219457031561</v>
      </c>
      <c r="D92" s="84" t="s">
        <v>3808</v>
      </c>
      <c r="E92" s="84" t="b">
        <v>0</v>
      </c>
      <c r="F92" s="84" t="b">
        <v>0</v>
      </c>
      <c r="G92" s="84" t="b">
        <v>0</v>
      </c>
    </row>
    <row r="93" spans="1:7" ht="15">
      <c r="A93" s="84" t="s">
        <v>3477</v>
      </c>
      <c r="B93" s="84">
        <v>6</v>
      </c>
      <c r="C93" s="118">
        <v>0.002723219457031561</v>
      </c>
      <c r="D93" s="84" t="s">
        <v>3808</v>
      </c>
      <c r="E93" s="84" t="b">
        <v>0</v>
      </c>
      <c r="F93" s="84" t="b">
        <v>0</v>
      </c>
      <c r="G93" s="84" t="b">
        <v>0</v>
      </c>
    </row>
    <row r="94" spans="1:7" ht="15">
      <c r="A94" s="84" t="s">
        <v>376</v>
      </c>
      <c r="B94" s="84">
        <v>6</v>
      </c>
      <c r="C94" s="118">
        <v>0.002723219457031561</v>
      </c>
      <c r="D94" s="84" t="s">
        <v>3808</v>
      </c>
      <c r="E94" s="84" t="b">
        <v>0</v>
      </c>
      <c r="F94" s="84" t="b">
        <v>0</v>
      </c>
      <c r="G94" s="84" t="b">
        <v>0</v>
      </c>
    </row>
    <row r="95" spans="1:7" ht="15">
      <c r="A95" s="84" t="s">
        <v>2898</v>
      </c>
      <c r="B95" s="84">
        <v>6</v>
      </c>
      <c r="C95" s="118">
        <v>0.0028701688774725597</v>
      </c>
      <c r="D95" s="84" t="s">
        <v>3808</v>
      </c>
      <c r="E95" s="84" t="b">
        <v>0</v>
      </c>
      <c r="F95" s="84" t="b">
        <v>0</v>
      </c>
      <c r="G95" s="84" t="b">
        <v>0</v>
      </c>
    </row>
    <row r="96" spans="1:7" ht="15">
      <c r="A96" s="84" t="s">
        <v>3478</v>
      </c>
      <c r="B96" s="84">
        <v>6</v>
      </c>
      <c r="C96" s="118">
        <v>0.003050020432699389</v>
      </c>
      <c r="D96" s="84" t="s">
        <v>3808</v>
      </c>
      <c r="E96" s="84" t="b">
        <v>0</v>
      </c>
      <c r="F96" s="84" t="b">
        <v>0</v>
      </c>
      <c r="G96" s="84" t="b">
        <v>0</v>
      </c>
    </row>
    <row r="97" spans="1:7" ht="15">
      <c r="A97" s="84" t="s">
        <v>3479</v>
      </c>
      <c r="B97" s="84">
        <v>6</v>
      </c>
      <c r="C97" s="118">
        <v>0.002723219457031561</v>
      </c>
      <c r="D97" s="84" t="s">
        <v>3808</v>
      </c>
      <c r="E97" s="84" t="b">
        <v>0</v>
      </c>
      <c r="F97" s="84" t="b">
        <v>0</v>
      </c>
      <c r="G97" s="84" t="b">
        <v>0</v>
      </c>
    </row>
    <row r="98" spans="1:7" ht="15">
      <c r="A98" s="84" t="s">
        <v>385</v>
      </c>
      <c r="B98" s="84">
        <v>6</v>
      </c>
      <c r="C98" s="118">
        <v>0.002723219457031561</v>
      </c>
      <c r="D98" s="84" t="s">
        <v>3808</v>
      </c>
      <c r="E98" s="84" t="b">
        <v>0</v>
      </c>
      <c r="F98" s="84" t="b">
        <v>0</v>
      </c>
      <c r="G98" s="84" t="b">
        <v>0</v>
      </c>
    </row>
    <row r="99" spans="1:7" ht="15">
      <c r="A99" s="84" t="s">
        <v>3480</v>
      </c>
      <c r="B99" s="84">
        <v>6</v>
      </c>
      <c r="C99" s="118">
        <v>0.0032818894149603847</v>
      </c>
      <c r="D99" s="84" t="s">
        <v>3808</v>
      </c>
      <c r="E99" s="84" t="b">
        <v>0</v>
      </c>
      <c r="F99" s="84" t="b">
        <v>0</v>
      </c>
      <c r="G99" s="84" t="b">
        <v>0</v>
      </c>
    </row>
    <row r="100" spans="1:7" ht="15">
      <c r="A100" s="84" t="s">
        <v>275</v>
      </c>
      <c r="B100" s="84">
        <v>6</v>
      </c>
      <c r="C100" s="118">
        <v>0.002723219457031561</v>
      </c>
      <c r="D100" s="84" t="s">
        <v>3808</v>
      </c>
      <c r="E100" s="84" t="b">
        <v>0</v>
      </c>
      <c r="F100" s="84" t="b">
        <v>0</v>
      </c>
      <c r="G100" s="84" t="b">
        <v>0</v>
      </c>
    </row>
    <row r="101" spans="1:7" ht="15">
      <c r="A101" s="84" t="s">
        <v>2928</v>
      </c>
      <c r="B101" s="84">
        <v>6</v>
      </c>
      <c r="C101" s="118">
        <v>0.002723219457031561</v>
      </c>
      <c r="D101" s="84" t="s">
        <v>3808</v>
      </c>
      <c r="E101" s="84" t="b">
        <v>0</v>
      </c>
      <c r="F101" s="84" t="b">
        <v>0</v>
      </c>
      <c r="G101" s="84" t="b">
        <v>0</v>
      </c>
    </row>
    <row r="102" spans="1:7" ht="15">
      <c r="A102" s="84" t="s">
        <v>2930</v>
      </c>
      <c r="B102" s="84">
        <v>6</v>
      </c>
      <c r="C102" s="118">
        <v>0.002723219457031561</v>
      </c>
      <c r="D102" s="84" t="s">
        <v>3808</v>
      </c>
      <c r="E102" s="84" t="b">
        <v>0</v>
      </c>
      <c r="F102" s="84" t="b">
        <v>0</v>
      </c>
      <c r="G102" s="84" t="b">
        <v>0</v>
      </c>
    </row>
    <row r="103" spans="1:7" ht="15">
      <c r="A103" s="84" t="s">
        <v>2931</v>
      </c>
      <c r="B103" s="84">
        <v>6</v>
      </c>
      <c r="C103" s="118">
        <v>0.002723219457031561</v>
      </c>
      <c r="D103" s="84" t="s">
        <v>3808</v>
      </c>
      <c r="E103" s="84" t="b">
        <v>0</v>
      </c>
      <c r="F103" s="84" t="b">
        <v>0</v>
      </c>
      <c r="G103" s="84" t="b">
        <v>0</v>
      </c>
    </row>
    <row r="104" spans="1:7" ht="15">
      <c r="A104" s="84" t="s">
        <v>2932</v>
      </c>
      <c r="B104" s="84">
        <v>6</v>
      </c>
      <c r="C104" s="118">
        <v>0.002723219457031561</v>
      </c>
      <c r="D104" s="84" t="s">
        <v>3808</v>
      </c>
      <c r="E104" s="84" t="b">
        <v>0</v>
      </c>
      <c r="F104" s="84" t="b">
        <v>0</v>
      </c>
      <c r="G104" s="84" t="b">
        <v>0</v>
      </c>
    </row>
    <row r="105" spans="1:7" ht="15">
      <c r="A105" s="84" t="s">
        <v>2933</v>
      </c>
      <c r="B105" s="84">
        <v>6</v>
      </c>
      <c r="C105" s="118">
        <v>0.002723219457031561</v>
      </c>
      <c r="D105" s="84" t="s">
        <v>3808</v>
      </c>
      <c r="E105" s="84" t="b">
        <v>1</v>
      </c>
      <c r="F105" s="84" t="b">
        <v>0</v>
      </c>
      <c r="G105" s="84" t="b">
        <v>0</v>
      </c>
    </row>
    <row r="106" spans="1:7" ht="15">
      <c r="A106" s="84" t="s">
        <v>2887</v>
      </c>
      <c r="B106" s="84">
        <v>6</v>
      </c>
      <c r="C106" s="118">
        <v>0.003050020432699389</v>
      </c>
      <c r="D106" s="84" t="s">
        <v>3808</v>
      </c>
      <c r="E106" s="84" t="b">
        <v>0</v>
      </c>
      <c r="F106" s="84" t="b">
        <v>0</v>
      </c>
      <c r="G106" s="84" t="b">
        <v>0</v>
      </c>
    </row>
    <row r="107" spans="1:7" ht="15">
      <c r="A107" s="84" t="s">
        <v>3481</v>
      </c>
      <c r="B107" s="84">
        <v>5</v>
      </c>
      <c r="C107" s="118">
        <v>0.0023918073978938</v>
      </c>
      <c r="D107" s="84" t="s">
        <v>3808</v>
      </c>
      <c r="E107" s="84" t="b">
        <v>0</v>
      </c>
      <c r="F107" s="84" t="b">
        <v>0</v>
      </c>
      <c r="G107" s="84" t="b">
        <v>0</v>
      </c>
    </row>
    <row r="108" spans="1:7" ht="15">
      <c r="A108" s="84" t="s">
        <v>3482</v>
      </c>
      <c r="B108" s="84">
        <v>5</v>
      </c>
      <c r="C108" s="118">
        <v>0.0023918073978938</v>
      </c>
      <c r="D108" s="84" t="s">
        <v>3808</v>
      </c>
      <c r="E108" s="84" t="b">
        <v>0</v>
      </c>
      <c r="F108" s="84" t="b">
        <v>0</v>
      </c>
      <c r="G108" s="84" t="b">
        <v>0</v>
      </c>
    </row>
    <row r="109" spans="1:7" ht="15">
      <c r="A109" s="84" t="s">
        <v>3483</v>
      </c>
      <c r="B109" s="84">
        <v>5</v>
      </c>
      <c r="C109" s="118">
        <v>0.0023918073978938</v>
      </c>
      <c r="D109" s="84" t="s">
        <v>3808</v>
      </c>
      <c r="E109" s="84" t="b">
        <v>1</v>
      </c>
      <c r="F109" s="84" t="b">
        <v>0</v>
      </c>
      <c r="G109" s="84" t="b">
        <v>0</v>
      </c>
    </row>
    <row r="110" spans="1:7" ht="15">
      <c r="A110" s="84" t="s">
        <v>3484</v>
      </c>
      <c r="B110" s="84">
        <v>5</v>
      </c>
      <c r="C110" s="118">
        <v>0.0025416836939161575</v>
      </c>
      <c r="D110" s="84" t="s">
        <v>3808</v>
      </c>
      <c r="E110" s="84" t="b">
        <v>0</v>
      </c>
      <c r="F110" s="84" t="b">
        <v>0</v>
      </c>
      <c r="G110" s="84" t="b">
        <v>0</v>
      </c>
    </row>
    <row r="111" spans="1:7" ht="15">
      <c r="A111" s="84" t="s">
        <v>391</v>
      </c>
      <c r="B111" s="84">
        <v>5</v>
      </c>
      <c r="C111" s="118">
        <v>0.0023918073978938</v>
      </c>
      <c r="D111" s="84" t="s">
        <v>3808</v>
      </c>
      <c r="E111" s="84" t="b">
        <v>0</v>
      </c>
      <c r="F111" s="84" t="b">
        <v>0</v>
      </c>
      <c r="G111" s="84" t="b">
        <v>0</v>
      </c>
    </row>
    <row r="112" spans="1:7" ht="15">
      <c r="A112" s="84" t="s">
        <v>341</v>
      </c>
      <c r="B112" s="84">
        <v>5</v>
      </c>
      <c r="C112" s="118">
        <v>0.0023918073978938</v>
      </c>
      <c r="D112" s="84" t="s">
        <v>3808</v>
      </c>
      <c r="E112" s="84" t="b">
        <v>0</v>
      </c>
      <c r="F112" s="84" t="b">
        <v>0</v>
      </c>
      <c r="G112" s="84" t="b">
        <v>0</v>
      </c>
    </row>
    <row r="113" spans="1:7" ht="15">
      <c r="A113" s="84" t="s">
        <v>3485</v>
      </c>
      <c r="B113" s="84">
        <v>5</v>
      </c>
      <c r="C113" s="118">
        <v>0.002734907845800321</v>
      </c>
      <c r="D113" s="84" t="s">
        <v>3808</v>
      </c>
      <c r="E113" s="84" t="b">
        <v>1</v>
      </c>
      <c r="F113" s="84" t="b">
        <v>0</v>
      </c>
      <c r="G113" s="84" t="b">
        <v>0</v>
      </c>
    </row>
    <row r="114" spans="1:7" ht="15">
      <c r="A114" s="84" t="s">
        <v>399</v>
      </c>
      <c r="B114" s="84">
        <v>5</v>
      </c>
      <c r="C114" s="118">
        <v>0.0023918073978938</v>
      </c>
      <c r="D114" s="84" t="s">
        <v>3808</v>
      </c>
      <c r="E114" s="84" t="b">
        <v>0</v>
      </c>
      <c r="F114" s="84" t="b">
        <v>0</v>
      </c>
      <c r="G114" s="84" t="b">
        <v>0</v>
      </c>
    </row>
    <row r="115" spans="1:7" ht="15">
      <c r="A115" s="84" t="s">
        <v>398</v>
      </c>
      <c r="B115" s="84">
        <v>5</v>
      </c>
      <c r="C115" s="118">
        <v>0.0023918073978938</v>
      </c>
      <c r="D115" s="84" t="s">
        <v>3808</v>
      </c>
      <c r="E115" s="84" t="b">
        <v>0</v>
      </c>
      <c r="F115" s="84" t="b">
        <v>0</v>
      </c>
      <c r="G115" s="84" t="b">
        <v>0</v>
      </c>
    </row>
    <row r="116" spans="1:7" ht="15">
      <c r="A116" s="84" t="s">
        <v>304</v>
      </c>
      <c r="B116" s="84">
        <v>5</v>
      </c>
      <c r="C116" s="118">
        <v>0.0025416836939161575</v>
      </c>
      <c r="D116" s="84" t="s">
        <v>3808</v>
      </c>
      <c r="E116" s="84" t="b">
        <v>0</v>
      </c>
      <c r="F116" s="84" t="b">
        <v>0</v>
      </c>
      <c r="G116" s="84" t="b">
        <v>0</v>
      </c>
    </row>
    <row r="117" spans="1:7" ht="15">
      <c r="A117" s="84" t="s">
        <v>3486</v>
      </c>
      <c r="B117" s="84">
        <v>5</v>
      </c>
      <c r="C117" s="118">
        <v>0.0023918073978938</v>
      </c>
      <c r="D117" s="84" t="s">
        <v>3808</v>
      </c>
      <c r="E117" s="84" t="b">
        <v>0</v>
      </c>
      <c r="F117" s="84" t="b">
        <v>0</v>
      </c>
      <c r="G117" s="84" t="b">
        <v>0</v>
      </c>
    </row>
    <row r="118" spans="1:7" ht="15">
      <c r="A118" s="84" t="s">
        <v>3487</v>
      </c>
      <c r="B118" s="84">
        <v>5</v>
      </c>
      <c r="C118" s="118">
        <v>0.0023918073978938</v>
      </c>
      <c r="D118" s="84" t="s">
        <v>3808</v>
      </c>
      <c r="E118" s="84" t="b">
        <v>0</v>
      </c>
      <c r="F118" s="84" t="b">
        <v>0</v>
      </c>
      <c r="G118" s="84" t="b">
        <v>0</v>
      </c>
    </row>
    <row r="119" spans="1:7" ht="15">
      <c r="A119" s="84" t="s">
        <v>3488</v>
      </c>
      <c r="B119" s="84">
        <v>5</v>
      </c>
      <c r="C119" s="118">
        <v>0.0023918073978938</v>
      </c>
      <c r="D119" s="84" t="s">
        <v>3808</v>
      </c>
      <c r="E119" s="84" t="b">
        <v>0</v>
      </c>
      <c r="F119" s="84" t="b">
        <v>0</v>
      </c>
      <c r="G119" s="84" t="b">
        <v>0</v>
      </c>
    </row>
    <row r="120" spans="1:7" ht="15">
      <c r="A120" s="84" t="s">
        <v>3489</v>
      </c>
      <c r="B120" s="84">
        <v>5</v>
      </c>
      <c r="C120" s="118">
        <v>0.0023918073978938</v>
      </c>
      <c r="D120" s="84" t="s">
        <v>3808</v>
      </c>
      <c r="E120" s="84" t="b">
        <v>0</v>
      </c>
      <c r="F120" s="84" t="b">
        <v>0</v>
      </c>
      <c r="G120" s="84" t="b">
        <v>0</v>
      </c>
    </row>
    <row r="121" spans="1:7" ht="15">
      <c r="A121" s="84" t="s">
        <v>2846</v>
      </c>
      <c r="B121" s="84">
        <v>5</v>
      </c>
      <c r="C121" s="118">
        <v>0.0023918073978938</v>
      </c>
      <c r="D121" s="84" t="s">
        <v>3808</v>
      </c>
      <c r="E121" s="84" t="b">
        <v>0</v>
      </c>
      <c r="F121" s="84" t="b">
        <v>0</v>
      </c>
      <c r="G121" s="84" t="b">
        <v>0</v>
      </c>
    </row>
    <row r="122" spans="1:7" ht="15">
      <c r="A122" s="84" t="s">
        <v>3490</v>
      </c>
      <c r="B122" s="84">
        <v>5</v>
      </c>
      <c r="C122" s="118">
        <v>0.0023918073978938</v>
      </c>
      <c r="D122" s="84" t="s">
        <v>3808</v>
      </c>
      <c r="E122" s="84" t="b">
        <v>0</v>
      </c>
      <c r="F122" s="84" t="b">
        <v>0</v>
      </c>
      <c r="G122" s="84" t="b">
        <v>0</v>
      </c>
    </row>
    <row r="123" spans="1:7" ht="15">
      <c r="A123" s="84" t="s">
        <v>2936</v>
      </c>
      <c r="B123" s="84">
        <v>5</v>
      </c>
      <c r="C123" s="118">
        <v>0.0030072419921901776</v>
      </c>
      <c r="D123" s="84" t="s">
        <v>3808</v>
      </c>
      <c r="E123" s="84" t="b">
        <v>0</v>
      </c>
      <c r="F123" s="84" t="b">
        <v>0</v>
      </c>
      <c r="G123" s="84" t="b">
        <v>0</v>
      </c>
    </row>
    <row r="124" spans="1:7" ht="15">
      <c r="A124" s="84" t="s">
        <v>3491</v>
      </c>
      <c r="B124" s="84">
        <v>5</v>
      </c>
      <c r="C124" s="118">
        <v>0.0023918073978938</v>
      </c>
      <c r="D124" s="84" t="s">
        <v>3808</v>
      </c>
      <c r="E124" s="84" t="b">
        <v>0</v>
      </c>
      <c r="F124" s="84" t="b">
        <v>0</v>
      </c>
      <c r="G124" s="84" t="b">
        <v>0</v>
      </c>
    </row>
    <row r="125" spans="1:7" ht="15">
      <c r="A125" s="84" t="s">
        <v>2886</v>
      </c>
      <c r="B125" s="84">
        <v>5</v>
      </c>
      <c r="C125" s="118">
        <v>0.0025416836939161575</v>
      </c>
      <c r="D125" s="84" t="s">
        <v>3808</v>
      </c>
      <c r="E125" s="84" t="b">
        <v>0</v>
      </c>
      <c r="F125" s="84" t="b">
        <v>0</v>
      </c>
      <c r="G125" s="84" t="b">
        <v>0</v>
      </c>
    </row>
    <row r="126" spans="1:7" ht="15">
      <c r="A126" s="84" t="s">
        <v>1226</v>
      </c>
      <c r="B126" s="84">
        <v>5</v>
      </c>
      <c r="C126" s="118">
        <v>0.002734907845800321</v>
      </c>
      <c r="D126" s="84" t="s">
        <v>3808</v>
      </c>
      <c r="E126" s="84" t="b">
        <v>0</v>
      </c>
      <c r="F126" s="84" t="b">
        <v>0</v>
      </c>
      <c r="G126" s="84" t="b">
        <v>0</v>
      </c>
    </row>
    <row r="127" spans="1:7" ht="15">
      <c r="A127" s="84" t="s">
        <v>3492</v>
      </c>
      <c r="B127" s="84">
        <v>5</v>
      </c>
      <c r="C127" s="118">
        <v>0.0023918073978938</v>
      </c>
      <c r="D127" s="84" t="s">
        <v>3808</v>
      </c>
      <c r="E127" s="84" t="b">
        <v>1</v>
      </c>
      <c r="F127" s="84" t="b">
        <v>0</v>
      </c>
      <c r="G127" s="84" t="b">
        <v>0</v>
      </c>
    </row>
    <row r="128" spans="1:7" ht="15">
      <c r="A128" s="84" t="s">
        <v>2894</v>
      </c>
      <c r="B128" s="84">
        <v>5</v>
      </c>
      <c r="C128" s="118">
        <v>0.0034728002904641972</v>
      </c>
      <c r="D128" s="84" t="s">
        <v>3808</v>
      </c>
      <c r="E128" s="84" t="b">
        <v>0</v>
      </c>
      <c r="F128" s="84" t="b">
        <v>0</v>
      </c>
      <c r="G128" s="84" t="b">
        <v>0</v>
      </c>
    </row>
    <row r="129" spans="1:7" ht="15">
      <c r="A129" s="84" t="s">
        <v>3493</v>
      </c>
      <c r="B129" s="84">
        <v>4</v>
      </c>
      <c r="C129" s="118">
        <v>0.0021879262766402565</v>
      </c>
      <c r="D129" s="84" t="s">
        <v>3808</v>
      </c>
      <c r="E129" s="84" t="b">
        <v>0</v>
      </c>
      <c r="F129" s="84" t="b">
        <v>0</v>
      </c>
      <c r="G129" s="84" t="b">
        <v>0</v>
      </c>
    </row>
    <row r="130" spans="1:7" ht="15">
      <c r="A130" s="84" t="s">
        <v>3494</v>
      </c>
      <c r="B130" s="84">
        <v>4</v>
      </c>
      <c r="C130" s="118">
        <v>0.0021879262766402565</v>
      </c>
      <c r="D130" s="84" t="s">
        <v>3808</v>
      </c>
      <c r="E130" s="84" t="b">
        <v>0</v>
      </c>
      <c r="F130" s="84" t="b">
        <v>0</v>
      </c>
      <c r="G130" s="84" t="b">
        <v>0</v>
      </c>
    </row>
    <row r="131" spans="1:7" ht="15">
      <c r="A131" s="84" t="s">
        <v>3495</v>
      </c>
      <c r="B131" s="84">
        <v>4</v>
      </c>
      <c r="C131" s="118">
        <v>0.002033346955132926</v>
      </c>
      <c r="D131" s="84" t="s">
        <v>3808</v>
      </c>
      <c r="E131" s="84" t="b">
        <v>0</v>
      </c>
      <c r="F131" s="84" t="b">
        <v>0</v>
      </c>
      <c r="G131" s="84" t="b">
        <v>0</v>
      </c>
    </row>
    <row r="132" spans="1:7" ht="15">
      <c r="A132" s="84" t="s">
        <v>2916</v>
      </c>
      <c r="B132" s="84">
        <v>4</v>
      </c>
      <c r="C132" s="118">
        <v>0.002033346955132926</v>
      </c>
      <c r="D132" s="84" t="s">
        <v>3808</v>
      </c>
      <c r="E132" s="84" t="b">
        <v>0</v>
      </c>
      <c r="F132" s="84" t="b">
        <v>0</v>
      </c>
      <c r="G132" s="84" t="b">
        <v>0</v>
      </c>
    </row>
    <row r="133" spans="1:7" ht="15">
      <c r="A133" s="84" t="s">
        <v>3496</v>
      </c>
      <c r="B133" s="84">
        <v>4</v>
      </c>
      <c r="C133" s="118">
        <v>0.002033346955132926</v>
      </c>
      <c r="D133" s="84" t="s">
        <v>3808</v>
      </c>
      <c r="E133" s="84" t="b">
        <v>0</v>
      </c>
      <c r="F133" s="84" t="b">
        <v>0</v>
      </c>
      <c r="G133" s="84" t="b">
        <v>0</v>
      </c>
    </row>
    <row r="134" spans="1:7" ht="15">
      <c r="A134" s="84" t="s">
        <v>3497</v>
      </c>
      <c r="B134" s="84">
        <v>4</v>
      </c>
      <c r="C134" s="118">
        <v>0.002033346955132926</v>
      </c>
      <c r="D134" s="84" t="s">
        <v>3808</v>
      </c>
      <c r="E134" s="84" t="b">
        <v>0</v>
      </c>
      <c r="F134" s="84" t="b">
        <v>0</v>
      </c>
      <c r="G134" s="84" t="b">
        <v>0</v>
      </c>
    </row>
    <row r="135" spans="1:7" ht="15">
      <c r="A135" s="84" t="s">
        <v>3498</v>
      </c>
      <c r="B135" s="84">
        <v>4</v>
      </c>
      <c r="C135" s="118">
        <v>0.002033346955132926</v>
      </c>
      <c r="D135" s="84" t="s">
        <v>3808</v>
      </c>
      <c r="E135" s="84" t="b">
        <v>0</v>
      </c>
      <c r="F135" s="84" t="b">
        <v>0</v>
      </c>
      <c r="G135" s="84" t="b">
        <v>0</v>
      </c>
    </row>
    <row r="136" spans="1:7" ht="15">
      <c r="A136" s="84" t="s">
        <v>3499</v>
      </c>
      <c r="B136" s="84">
        <v>4</v>
      </c>
      <c r="C136" s="118">
        <v>0.002033346955132926</v>
      </c>
      <c r="D136" s="84" t="s">
        <v>3808</v>
      </c>
      <c r="E136" s="84" t="b">
        <v>0</v>
      </c>
      <c r="F136" s="84" t="b">
        <v>0</v>
      </c>
      <c r="G136" s="84" t="b">
        <v>0</v>
      </c>
    </row>
    <row r="137" spans="1:7" ht="15">
      <c r="A137" s="84" t="s">
        <v>3500</v>
      </c>
      <c r="B137" s="84">
        <v>4</v>
      </c>
      <c r="C137" s="118">
        <v>0.002033346955132926</v>
      </c>
      <c r="D137" s="84" t="s">
        <v>3808</v>
      </c>
      <c r="E137" s="84" t="b">
        <v>0</v>
      </c>
      <c r="F137" s="84" t="b">
        <v>0</v>
      </c>
      <c r="G137" s="84" t="b">
        <v>0</v>
      </c>
    </row>
    <row r="138" spans="1:7" ht="15">
      <c r="A138" s="84" t="s">
        <v>323</v>
      </c>
      <c r="B138" s="84">
        <v>4</v>
      </c>
      <c r="C138" s="118">
        <v>0.002033346955132926</v>
      </c>
      <c r="D138" s="84" t="s">
        <v>3808</v>
      </c>
      <c r="E138" s="84" t="b">
        <v>0</v>
      </c>
      <c r="F138" s="84" t="b">
        <v>0</v>
      </c>
      <c r="G138" s="84" t="b">
        <v>0</v>
      </c>
    </row>
    <row r="139" spans="1:7" ht="15">
      <c r="A139" s="84" t="s">
        <v>3501</v>
      </c>
      <c r="B139" s="84">
        <v>4</v>
      </c>
      <c r="C139" s="118">
        <v>0.002033346955132926</v>
      </c>
      <c r="D139" s="84" t="s">
        <v>3808</v>
      </c>
      <c r="E139" s="84" t="b">
        <v>0</v>
      </c>
      <c r="F139" s="84" t="b">
        <v>0</v>
      </c>
      <c r="G139" s="84" t="b">
        <v>0</v>
      </c>
    </row>
    <row r="140" spans="1:7" ht="15">
      <c r="A140" s="84" t="s">
        <v>2924</v>
      </c>
      <c r="B140" s="84">
        <v>4</v>
      </c>
      <c r="C140" s="118">
        <v>0.002033346955132926</v>
      </c>
      <c r="D140" s="84" t="s">
        <v>3808</v>
      </c>
      <c r="E140" s="84" t="b">
        <v>0</v>
      </c>
      <c r="F140" s="84" t="b">
        <v>0</v>
      </c>
      <c r="G140" s="84" t="b">
        <v>0</v>
      </c>
    </row>
    <row r="141" spans="1:7" ht="15">
      <c r="A141" s="84" t="s">
        <v>3502</v>
      </c>
      <c r="B141" s="84">
        <v>4</v>
      </c>
      <c r="C141" s="118">
        <v>0.002033346955132926</v>
      </c>
      <c r="D141" s="84" t="s">
        <v>3808</v>
      </c>
      <c r="E141" s="84" t="b">
        <v>0</v>
      </c>
      <c r="F141" s="84" t="b">
        <v>0</v>
      </c>
      <c r="G141" s="84" t="b">
        <v>0</v>
      </c>
    </row>
    <row r="142" spans="1:7" ht="15">
      <c r="A142" s="84" t="s">
        <v>3503</v>
      </c>
      <c r="B142" s="84">
        <v>4</v>
      </c>
      <c r="C142" s="118">
        <v>0.002033346955132926</v>
      </c>
      <c r="D142" s="84" t="s">
        <v>3808</v>
      </c>
      <c r="E142" s="84" t="b">
        <v>0</v>
      </c>
      <c r="F142" s="84" t="b">
        <v>0</v>
      </c>
      <c r="G142" s="84" t="b">
        <v>0</v>
      </c>
    </row>
    <row r="143" spans="1:7" ht="15">
      <c r="A143" s="84" t="s">
        <v>3504</v>
      </c>
      <c r="B143" s="84">
        <v>4</v>
      </c>
      <c r="C143" s="118">
        <v>0.002033346955132926</v>
      </c>
      <c r="D143" s="84" t="s">
        <v>3808</v>
      </c>
      <c r="E143" s="84" t="b">
        <v>0</v>
      </c>
      <c r="F143" s="84" t="b">
        <v>0</v>
      </c>
      <c r="G143" s="84" t="b">
        <v>0</v>
      </c>
    </row>
    <row r="144" spans="1:7" ht="15">
      <c r="A144" s="84" t="s">
        <v>3505</v>
      </c>
      <c r="B144" s="84">
        <v>4</v>
      </c>
      <c r="C144" s="118">
        <v>0.002033346955132926</v>
      </c>
      <c r="D144" s="84" t="s">
        <v>3808</v>
      </c>
      <c r="E144" s="84" t="b">
        <v>0</v>
      </c>
      <c r="F144" s="84" t="b">
        <v>0</v>
      </c>
      <c r="G144" s="84" t="b">
        <v>0</v>
      </c>
    </row>
    <row r="145" spans="1:7" ht="15">
      <c r="A145" s="84" t="s">
        <v>3506</v>
      </c>
      <c r="B145" s="84">
        <v>4</v>
      </c>
      <c r="C145" s="118">
        <v>0.0021879262766402565</v>
      </c>
      <c r="D145" s="84" t="s">
        <v>3808</v>
      </c>
      <c r="E145" s="84" t="b">
        <v>0</v>
      </c>
      <c r="F145" s="84" t="b">
        <v>0</v>
      </c>
      <c r="G145" s="84" t="b">
        <v>0</v>
      </c>
    </row>
    <row r="146" spans="1:7" ht="15">
      <c r="A146" s="84" t="s">
        <v>3507</v>
      </c>
      <c r="B146" s="84">
        <v>4</v>
      </c>
      <c r="C146" s="118">
        <v>0.002033346955132926</v>
      </c>
      <c r="D146" s="84" t="s">
        <v>3808</v>
      </c>
      <c r="E146" s="84" t="b">
        <v>0</v>
      </c>
      <c r="F146" s="84" t="b">
        <v>0</v>
      </c>
      <c r="G146" s="84" t="b">
        <v>0</v>
      </c>
    </row>
    <row r="147" spans="1:7" ht="15">
      <c r="A147" s="84" t="s">
        <v>395</v>
      </c>
      <c r="B147" s="84">
        <v>4</v>
      </c>
      <c r="C147" s="118">
        <v>0.002033346955132926</v>
      </c>
      <c r="D147" s="84" t="s">
        <v>3808</v>
      </c>
      <c r="E147" s="84" t="b">
        <v>0</v>
      </c>
      <c r="F147" s="84" t="b">
        <v>0</v>
      </c>
      <c r="G147" s="84" t="b">
        <v>0</v>
      </c>
    </row>
    <row r="148" spans="1:7" ht="15">
      <c r="A148" s="84" t="s">
        <v>3508</v>
      </c>
      <c r="B148" s="84">
        <v>4</v>
      </c>
      <c r="C148" s="118">
        <v>0.002033346955132926</v>
      </c>
      <c r="D148" s="84" t="s">
        <v>3808</v>
      </c>
      <c r="E148" s="84" t="b">
        <v>0</v>
      </c>
      <c r="F148" s="84" t="b">
        <v>0</v>
      </c>
      <c r="G148" s="84" t="b">
        <v>0</v>
      </c>
    </row>
    <row r="149" spans="1:7" ht="15">
      <c r="A149" s="84" t="s">
        <v>3509</v>
      </c>
      <c r="B149" s="84">
        <v>4</v>
      </c>
      <c r="C149" s="118">
        <v>0.002033346955132926</v>
      </c>
      <c r="D149" s="84" t="s">
        <v>3808</v>
      </c>
      <c r="E149" s="84" t="b">
        <v>0</v>
      </c>
      <c r="F149" s="84" t="b">
        <v>0</v>
      </c>
      <c r="G149" s="84" t="b">
        <v>0</v>
      </c>
    </row>
    <row r="150" spans="1:7" ht="15">
      <c r="A150" s="84" t="s">
        <v>3510</v>
      </c>
      <c r="B150" s="84">
        <v>4</v>
      </c>
      <c r="C150" s="118">
        <v>0.002033346955132926</v>
      </c>
      <c r="D150" s="84" t="s">
        <v>3808</v>
      </c>
      <c r="E150" s="84" t="b">
        <v>0</v>
      </c>
      <c r="F150" s="84" t="b">
        <v>0</v>
      </c>
      <c r="G150" s="84" t="b">
        <v>0</v>
      </c>
    </row>
    <row r="151" spans="1:7" ht="15">
      <c r="A151" s="84" t="s">
        <v>3511</v>
      </c>
      <c r="B151" s="84">
        <v>4</v>
      </c>
      <c r="C151" s="118">
        <v>0.002033346955132926</v>
      </c>
      <c r="D151" s="84" t="s">
        <v>3808</v>
      </c>
      <c r="E151" s="84" t="b">
        <v>0</v>
      </c>
      <c r="F151" s="84" t="b">
        <v>0</v>
      </c>
      <c r="G151" s="84" t="b">
        <v>0</v>
      </c>
    </row>
    <row r="152" spans="1:7" ht="15">
      <c r="A152" s="84" t="s">
        <v>3512</v>
      </c>
      <c r="B152" s="84">
        <v>4</v>
      </c>
      <c r="C152" s="118">
        <v>0.002033346955132926</v>
      </c>
      <c r="D152" s="84" t="s">
        <v>3808</v>
      </c>
      <c r="E152" s="84" t="b">
        <v>0</v>
      </c>
      <c r="F152" s="84" t="b">
        <v>0</v>
      </c>
      <c r="G152" s="84" t="b">
        <v>0</v>
      </c>
    </row>
    <row r="153" spans="1:7" ht="15">
      <c r="A153" s="84" t="s">
        <v>318</v>
      </c>
      <c r="B153" s="84">
        <v>4</v>
      </c>
      <c r="C153" s="118">
        <v>0.002033346955132926</v>
      </c>
      <c r="D153" s="84" t="s">
        <v>3808</v>
      </c>
      <c r="E153" s="84" t="b">
        <v>0</v>
      </c>
      <c r="F153" s="84" t="b">
        <v>0</v>
      </c>
      <c r="G153" s="84" t="b">
        <v>0</v>
      </c>
    </row>
    <row r="154" spans="1:7" ht="15">
      <c r="A154" s="84" t="s">
        <v>3513</v>
      </c>
      <c r="B154" s="84">
        <v>4</v>
      </c>
      <c r="C154" s="118">
        <v>0.002033346955132926</v>
      </c>
      <c r="D154" s="84" t="s">
        <v>3808</v>
      </c>
      <c r="E154" s="84" t="b">
        <v>1</v>
      </c>
      <c r="F154" s="84" t="b">
        <v>0</v>
      </c>
      <c r="G154" s="84" t="b">
        <v>0</v>
      </c>
    </row>
    <row r="155" spans="1:7" ht="15">
      <c r="A155" s="84" t="s">
        <v>3514</v>
      </c>
      <c r="B155" s="84">
        <v>4</v>
      </c>
      <c r="C155" s="118">
        <v>0.0021879262766402565</v>
      </c>
      <c r="D155" s="84" t="s">
        <v>3808</v>
      </c>
      <c r="E155" s="84" t="b">
        <v>0</v>
      </c>
      <c r="F155" s="84" t="b">
        <v>0</v>
      </c>
      <c r="G155" s="84" t="b">
        <v>0</v>
      </c>
    </row>
    <row r="156" spans="1:7" ht="15">
      <c r="A156" s="84" t="s">
        <v>3515</v>
      </c>
      <c r="B156" s="84">
        <v>4</v>
      </c>
      <c r="C156" s="118">
        <v>0.002033346955132926</v>
      </c>
      <c r="D156" s="84" t="s">
        <v>3808</v>
      </c>
      <c r="E156" s="84" t="b">
        <v>0</v>
      </c>
      <c r="F156" s="84" t="b">
        <v>0</v>
      </c>
      <c r="G156" s="84" t="b">
        <v>0</v>
      </c>
    </row>
    <row r="157" spans="1:7" ht="15">
      <c r="A157" s="84" t="s">
        <v>3516</v>
      </c>
      <c r="B157" s="84">
        <v>4</v>
      </c>
      <c r="C157" s="118">
        <v>0.002405793593752142</v>
      </c>
      <c r="D157" s="84" t="s">
        <v>3808</v>
      </c>
      <c r="E157" s="84" t="b">
        <v>0</v>
      </c>
      <c r="F157" s="84" t="b">
        <v>0</v>
      </c>
      <c r="G157" s="84" t="b">
        <v>0</v>
      </c>
    </row>
    <row r="158" spans="1:7" ht="15">
      <c r="A158" s="84" t="s">
        <v>2903</v>
      </c>
      <c r="B158" s="84">
        <v>4</v>
      </c>
      <c r="C158" s="118">
        <v>0.002033346955132926</v>
      </c>
      <c r="D158" s="84" t="s">
        <v>3808</v>
      </c>
      <c r="E158" s="84" t="b">
        <v>0</v>
      </c>
      <c r="F158" s="84" t="b">
        <v>0</v>
      </c>
      <c r="G158" s="84" t="b">
        <v>0</v>
      </c>
    </row>
    <row r="159" spans="1:7" ht="15">
      <c r="A159" s="84" t="s">
        <v>3517</v>
      </c>
      <c r="B159" s="84">
        <v>4</v>
      </c>
      <c r="C159" s="118">
        <v>0.002033346955132926</v>
      </c>
      <c r="D159" s="84" t="s">
        <v>3808</v>
      </c>
      <c r="E159" s="84" t="b">
        <v>0</v>
      </c>
      <c r="F159" s="84" t="b">
        <v>0</v>
      </c>
      <c r="G159" s="84" t="b">
        <v>0</v>
      </c>
    </row>
    <row r="160" spans="1:7" ht="15">
      <c r="A160" s="84" t="s">
        <v>3518</v>
      </c>
      <c r="B160" s="84">
        <v>4</v>
      </c>
      <c r="C160" s="118">
        <v>0.0021879262766402565</v>
      </c>
      <c r="D160" s="84" t="s">
        <v>3808</v>
      </c>
      <c r="E160" s="84" t="b">
        <v>1</v>
      </c>
      <c r="F160" s="84" t="b">
        <v>0</v>
      </c>
      <c r="G160" s="84" t="b">
        <v>0</v>
      </c>
    </row>
    <row r="161" spans="1:7" ht="15">
      <c r="A161" s="84" t="s">
        <v>3519</v>
      </c>
      <c r="B161" s="84">
        <v>4</v>
      </c>
      <c r="C161" s="118">
        <v>0.002405793593752142</v>
      </c>
      <c r="D161" s="84" t="s">
        <v>3808</v>
      </c>
      <c r="E161" s="84" t="b">
        <v>0</v>
      </c>
      <c r="F161" s="84" t="b">
        <v>0</v>
      </c>
      <c r="G161" s="84" t="b">
        <v>0</v>
      </c>
    </row>
    <row r="162" spans="1:7" ht="15">
      <c r="A162" s="84" t="s">
        <v>3520</v>
      </c>
      <c r="B162" s="84">
        <v>4</v>
      </c>
      <c r="C162" s="118">
        <v>0.0021879262766402565</v>
      </c>
      <c r="D162" s="84" t="s">
        <v>3808</v>
      </c>
      <c r="E162" s="84" t="b">
        <v>0</v>
      </c>
      <c r="F162" s="84" t="b">
        <v>0</v>
      </c>
      <c r="G162" s="84" t="b">
        <v>0</v>
      </c>
    </row>
    <row r="163" spans="1:7" ht="15">
      <c r="A163" s="84" t="s">
        <v>3521</v>
      </c>
      <c r="B163" s="84">
        <v>4</v>
      </c>
      <c r="C163" s="118">
        <v>0.002033346955132926</v>
      </c>
      <c r="D163" s="84" t="s">
        <v>3808</v>
      </c>
      <c r="E163" s="84" t="b">
        <v>0</v>
      </c>
      <c r="F163" s="84" t="b">
        <v>0</v>
      </c>
      <c r="G163" s="84" t="b">
        <v>0</v>
      </c>
    </row>
    <row r="164" spans="1:7" ht="15">
      <c r="A164" s="84" t="s">
        <v>3522</v>
      </c>
      <c r="B164" s="84">
        <v>4</v>
      </c>
      <c r="C164" s="118">
        <v>0.002033346955132926</v>
      </c>
      <c r="D164" s="84" t="s">
        <v>3808</v>
      </c>
      <c r="E164" s="84" t="b">
        <v>0</v>
      </c>
      <c r="F164" s="84" t="b">
        <v>0</v>
      </c>
      <c r="G164" s="84" t="b">
        <v>0</v>
      </c>
    </row>
    <row r="165" spans="1:7" ht="15">
      <c r="A165" s="84" t="s">
        <v>3523</v>
      </c>
      <c r="B165" s="84">
        <v>4</v>
      </c>
      <c r="C165" s="118">
        <v>0.002033346955132926</v>
      </c>
      <c r="D165" s="84" t="s">
        <v>3808</v>
      </c>
      <c r="E165" s="84" t="b">
        <v>0</v>
      </c>
      <c r="F165" s="84" t="b">
        <v>0</v>
      </c>
      <c r="G165" s="84" t="b">
        <v>0</v>
      </c>
    </row>
    <row r="166" spans="1:7" ht="15">
      <c r="A166" s="84" t="s">
        <v>3524</v>
      </c>
      <c r="B166" s="84">
        <v>4</v>
      </c>
      <c r="C166" s="118">
        <v>0.002033346955132926</v>
      </c>
      <c r="D166" s="84" t="s">
        <v>3808</v>
      </c>
      <c r="E166" s="84" t="b">
        <v>0</v>
      </c>
      <c r="F166" s="84" t="b">
        <v>0</v>
      </c>
      <c r="G166" s="84" t="b">
        <v>0</v>
      </c>
    </row>
    <row r="167" spans="1:7" ht="15">
      <c r="A167" s="84" t="s">
        <v>3525</v>
      </c>
      <c r="B167" s="84">
        <v>4</v>
      </c>
      <c r="C167" s="118">
        <v>0.002033346955132926</v>
      </c>
      <c r="D167" s="84" t="s">
        <v>3808</v>
      </c>
      <c r="E167" s="84" t="b">
        <v>0</v>
      </c>
      <c r="F167" s="84" t="b">
        <v>0</v>
      </c>
      <c r="G167" s="84" t="b">
        <v>0</v>
      </c>
    </row>
    <row r="168" spans="1:7" ht="15">
      <c r="A168" s="84" t="s">
        <v>3526</v>
      </c>
      <c r="B168" s="84">
        <v>4</v>
      </c>
      <c r="C168" s="118">
        <v>0.0021879262766402565</v>
      </c>
      <c r="D168" s="84" t="s">
        <v>3808</v>
      </c>
      <c r="E168" s="84" t="b">
        <v>0</v>
      </c>
      <c r="F168" s="84" t="b">
        <v>0</v>
      </c>
      <c r="G168" s="84" t="b">
        <v>0</v>
      </c>
    </row>
    <row r="169" spans="1:7" ht="15">
      <c r="A169" s="84" t="s">
        <v>3527</v>
      </c>
      <c r="B169" s="84">
        <v>4</v>
      </c>
      <c r="C169" s="118">
        <v>0.002033346955132926</v>
      </c>
      <c r="D169" s="84" t="s">
        <v>3808</v>
      </c>
      <c r="E169" s="84" t="b">
        <v>0</v>
      </c>
      <c r="F169" s="84" t="b">
        <v>0</v>
      </c>
      <c r="G169" s="84" t="b">
        <v>0</v>
      </c>
    </row>
    <row r="170" spans="1:7" ht="15">
      <c r="A170" s="84" t="s">
        <v>272</v>
      </c>
      <c r="B170" s="84">
        <v>4</v>
      </c>
      <c r="C170" s="118">
        <v>0.002033346955132926</v>
      </c>
      <c r="D170" s="84" t="s">
        <v>3808</v>
      </c>
      <c r="E170" s="84" t="b">
        <v>0</v>
      </c>
      <c r="F170" s="84" t="b">
        <v>0</v>
      </c>
      <c r="G170" s="84" t="b">
        <v>0</v>
      </c>
    </row>
    <row r="171" spans="1:7" ht="15">
      <c r="A171" s="84" t="s">
        <v>3528</v>
      </c>
      <c r="B171" s="84">
        <v>4</v>
      </c>
      <c r="C171" s="118">
        <v>0.002033346955132926</v>
      </c>
      <c r="D171" s="84" t="s">
        <v>3808</v>
      </c>
      <c r="E171" s="84" t="b">
        <v>0</v>
      </c>
      <c r="F171" s="84" t="b">
        <v>0</v>
      </c>
      <c r="G171" s="84" t="b">
        <v>0</v>
      </c>
    </row>
    <row r="172" spans="1:7" ht="15">
      <c r="A172" s="84" t="s">
        <v>367</v>
      </c>
      <c r="B172" s="84">
        <v>4</v>
      </c>
      <c r="C172" s="118">
        <v>0.0021879262766402565</v>
      </c>
      <c r="D172" s="84" t="s">
        <v>3808</v>
      </c>
      <c r="E172" s="84" t="b">
        <v>0</v>
      </c>
      <c r="F172" s="84" t="b">
        <v>0</v>
      </c>
      <c r="G172" s="84" t="b">
        <v>0</v>
      </c>
    </row>
    <row r="173" spans="1:7" ht="15">
      <c r="A173" s="84" t="s">
        <v>3529</v>
      </c>
      <c r="B173" s="84">
        <v>4</v>
      </c>
      <c r="C173" s="118">
        <v>0.002033346955132926</v>
      </c>
      <c r="D173" s="84" t="s">
        <v>3808</v>
      </c>
      <c r="E173" s="84" t="b">
        <v>0</v>
      </c>
      <c r="F173" s="84" t="b">
        <v>0</v>
      </c>
      <c r="G173" s="84" t="b">
        <v>0</v>
      </c>
    </row>
    <row r="174" spans="1:7" ht="15">
      <c r="A174" s="84" t="s">
        <v>2961</v>
      </c>
      <c r="B174" s="84">
        <v>4</v>
      </c>
      <c r="C174" s="118">
        <v>0.002405793593752142</v>
      </c>
      <c r="D174" s="84" t="s">
        <v>3808</v>
      </c>
      <c r="E174" s="84" t="b">
        <v>0</v>
      </c>
      <c r="F174" s="84" t="b">
        <v>0</v>
      </c>
      <c r="G174" s="84" t="b">
        <v>0</v>
      </c>
    </row>
    <row r="175" spans="1:7" ht="15">
      <c r="A175" s="84" t="s">
        <v>2895</v>
      </c>
      <c r="B175" s="84">
        <v>4</v>
      </c>
      <c r="C175" s="118">
        <v>0.002778240232371358</v>
      </c>
      <c r="D175" s="84" t="s">
        <v>3808</v>
      </c>
      <c r="E175" s="84" t="b">
        <v>0</v>
      </c>
      <c r="F175" s="84" t="b">
        <v>0</v>
      </c>
      <c r="G175" s="84" t="b">
        <v>0</v>
      </c>
    </row>
    <row r="176" spans="1:7" ht="15">
      <c r="A176" s="84" t="s">
        <v>2908</v>
      </c>
      <c r="B176" s="84">
        <v>4</v>
      </c>
      <c r="C176" s="118">
        <v>0.002033346955132926</v>
      </c>
      <c r="D176" s="84" t="s">
        <v>3808</v>
      </c>
      <c r="E176" s="84" t="b">
        <v>1</v>
      </c>
      <c r="F176" s="84" t="b">
        <v>0</v>
      </c>
      <c r="G176" s="84" t="b">
        <v>0</v>
      </c>
    </row>
    <row r="177" spans="1:7" ht="15">
      <c r="A177" s="84" t="s">
        <v>2910</v>
      </c>
      <c r="B177" s="84">
        <v>4</v>
      </c>
      <c r="C177" s="118">
        <v>0.002033346955132926</v>
      </c>
      <c r="D177" s="84" t="s">
        <v>3808</v>
      </c>
      <c r="E177" s="84" t="b">
        <v>1</v>
      </c>
      <c r="F177" s="84" t="b">
        <v>0</v>
      </c>
      <c r="G177" s="84" t="b">
        <v>0</v>
      </c>
    </row>
    <row r="178" spans="1:7" ht="15">
      <c r="A178" s="84" t="s">
        <v>2911</v>
      </c>
      <c r="B178" s="84">
        <v>4</v>
      </c>
      <c r="C178" s="118">
        <v>0.002033346955132926</v>
      </c>
      <c r="D178" s="84" t="s">
        <v>3808</v>
      </c>
      <c r="E178" s="84" t="b">
        <v>0</v>
      </c>
      <c r="F178" s="84" t="b">
        <v>0</v>
      </c>
      <c r="G178" s="84" t="b">
        <v>0</v>
      </c>
    </row>
    <row r="179" spans="1:7" ht="15">
      <c r="A179" s="84" t="s">
        <v>2912</v>
      </c>
      <c r="B179" s="84">
        <v>4</v>
      </c>
      <c r="C179" s="118">
        <v>0.002033346955132926</v>
      </c>
      <c r="D179" s="84" t="s">
        <v>3808</v>
      </c>
      <c r="E179" s="84" t="b">
        <v>0</v>
      </c>
      <c r="F179" s="84" t="b">
        <v>0</v>
      </c>
      <c r="G179" s="84" t="b">
        <v>0</v>
      </c>
    </row>
    <row r="180" spans="1:7" ht="15">
      <c r="A180" s="84" t="s">
        <v>2913</v>
      </c>
      <c r="B180" s="84">
        <v>4</v>
      </c>
      <c r="C180" s="118">
        <v>0.002033346955132926</v>
      </c>
      <c r="D180" s="84" t="s">
        <v>3808</v>
      </c>
      <c r="E180" s="84" t="b">
        <v>0</v>
      </c>
      <c r="F180" s="84" t="b">
        <v>0</v>
      </c>
      <c r="G180" s="84" t="b">
        <v>0</v>
      </c>
    </row>
    <row r="181" spans="1:7" ht="15">
      <c r="A181" s="84" t="s">
        <v>3530</v>
      </c>
      <c r="B181" s="84">
        <v>4</v>
      </c>
      <c r="C181" s="118">
        <v>0.002033346955132926</v>
      </c>
      <c r="D181" s="84" t="s">
        <v>3808</v>
      </c>
      <c r="E181" s="84" t="b">
        <v>0</v>
      </c>
      <c r="F181" s="84" t="b">
        <v>0</v>
      </c>
      <c r="G181" s="84" t="b">
        <v>0</v>
      </c>
    </row>
    <row r="182" spans="1:7" ht="15">
      <c r="A182" s="84" t="s">
        <v>3531</v>
      </c>
      <c r="B182" s="84">
        <v>4</v>
      </c>
      <c r="C182" s="118">
        <v>0.002405793593752142</v>
      </c>
      <c r="D182" s="84" t="s">
        <v>3808</v>
      </c>
      <c r="E182" s="84" t="b">
        <v>0</v>
      </c>
      <c r="F182" s="84" t="b">
        <v>0</v>
      </c>
      <c r="G182" s="84" t="b">
        <v>0</v>
      </c>
    </row>
    <row r="183" spans="1:7" ht="15">
      <c r="A183" s="84" t="s">
        <v>317</v>
      </c>
      <c r="B183" s="84">
        <v>4</v>
      </c>
      <c r="C183" s="118">
        <v>0.002033346955132926</v>
      </c>
      <c r="D183" s="84" t="s">
        <v>3808</v>
      </c>
      <c r="E183" s="84" t="b">
        <v>0</v>
      </c>
      <c r="F183" s="84" t="b">
        <v>0</v>
      </c>
      <c r="G183" s="84" t="b">
        <v>0</v>
      </c>
    </row>
    <row r="184" spans="1:7" ht="15">
      <c r="A184" s="84" t="s">
        <v>3532</v>
      </c>
      <c r="B184" s="84">
        <v>3</v>
      </c>
      <c r="C184" s="118">
        <v>0.0016409447074801924</v>
      </c>
      <c r="D184" s="84" t="s">
        <v>3808</v>
      </c>
      <c r="E184" s="84" t="b">
        <v>0</v>
      </c>
      <c r="F184" s="84" t="b">
        <v>0</v>
      </c>
      <c r="G184" s="84" t="b">
        <v>0</v>
      </c>
    </row>
    <row r="185" spans="1:7" ht="15">
      <c r="A185" s="84" t="s">
        <v>3533</v>
      </c>
      <c r="B185" s="84">
        <v>3</v>
      </c>
      <c r="C185" s="118">
        <v>0.0018043451953141064</v>
      </c>
      <c r="D185" s="84" t="s">
        <v>3808</v>
      </c>
      <c r="E185" s="84" t="b">
        <v>0</v>
      </c>
      <c r="F185" s="84" t="b">
        <v>0</v>
      </c>
      <c r="G185" s="84" t="b">
        <v>0</v>
      </c>
    </row>
    <row r="186" spans="1:7" ht="15">
      <c r="A186" s="84" t="s">
        <v>3534</v>
      </c>
      <c r="B186" s="84">
        <v>3</v>
      </c>
      <c r="C186" s="118">
        <v>0.0016409447074801924</v>
      </c>
      <c r="D186" s="84" t="s">
        <v>3808</v>
      </c>
      <c r="E186" s="84" t="b">
        <v>0</v>
      </c>
      <c r="F186" s="84" t="b">
        <v>0</v>
      </c>
      <c r="G186" s="84" t="b">
        <v>0</v>
      </c>
    </row>
    <row r="187" spans="1:7" ht="15">
      <c r="A187" s="84" t="s">
        <v>415</v>
      </c>
      <c r="B187" s="84">
        <v>3</v>
      </c>
      <c r="C187" s="118">
        <v>0.0016409447074801924</v>
      </c>
      <c r="D187" s="84" t="s">
        <v>3808</v>
      </c>
      <c r="E187" s="84" t="b">
        <v>0</v>
      </c>
      <c r="F187" s="84" t="b">
        <v>0</v>
      </c>
      <c r="G187" s="84" t="b">
        <v>0</v>
      </c>
    </row>
    <row r="188" spans="1:7" ht="15">
      <c r="A188" s="84" t="s">
        <v>414</v>
      </c>
      <c r="B188" s="84">
        <v>3</v>
      </c>
      <c r="C188" s="118">
        <v>0.0016409447074801924</v>
      </c>
      <c r="D188" s="84" t="s">
        <v>3808</v>
      </c>
      <c r="E188" s="84" t="b">
        <v>0</v>
      </c>
      <c r="F188" s="84" t="b">
        <v>0</v>
      </c>
      <c r="G188" s="84" t="b">
        <v>0</v>
      </c>
    </row>
    <row r="189" spans="1:7" ht="15">
      <c r="A189" s="84" t="s">
        <v>3535</v>
      </c>
      <c r="B189" s="84">
        <v>3</v>
      </c>
      <c r="C189" s="118">
        <v>0.0016409447074801924</v>
      </c>
      <c r="D189" s="84" t="s">
        <v>3808</v>
      </c>
      <c r="E189" s="84" t="b">
        <v>0</v>
      </c>
      <c r="F189" s="84" t="b">
        <v>0</v>
      </c>
      <c r="G189" s="84" t="b">
        <v>0</v>
      </c>
    </row>
    <row r="190" spans="1:7" ht="15">
      <c r="A190" s="84" t="s">
        <v>327</v>
      </c>
      <c r="B190" s="84">
        <v>3</v>
      </c>
      <c r="C190" s="118">
        <v>0.0016409447074801924</v>
      </c>
      <c r="D190" s="84" t="s">
        <v>3808</v>
      </c>
      <c r="E190" s="84" t="b">
        <v>0</v>
      </c>
      <c r="F190" s="84" t="b">
        <v>0</v>
      </c>
      <c r="G190" s="84" t="b">
        <v>0</v>
      </c>
    </row>
    <row r="191" spans="1:7" ht="15">
      <c r="A191" s="84" t="s">
        <v>3536</v>
      </c>
      <c r="B191" s="84">
        <v>3</v>
      </c>
      <c r="C191" s="118">
        <v>0.0016409447074801924</v>
      </c>
      <c r="D191" s="84" t="s">
        <v>3808</v>
      </c>
      <c r="E191" s="84" t="b">
        <v>0</v>
      </c>
      <c r="F191" s="84" t="b">
        <v>0</v>
      </c>
      <c r="G191" s="84" t="b">
        <v>0</v>
      </c>
    </row>
    <row r="192" spans="1:7" ht="15">
      <c r="A192" s="84" t="s">
        <v>3537</v>
      </c>
      <c r="B192" s="84">
        <v>3</v>
      </c>
      <c r="C192" s="118">
        <v>0.0016409447074801924</v>
      </c>
      <c r="D192" s="84" t="s">
        <v>3808</v>
      </c>
      <c r="E192" s="84" t="b">
        <v>0</v>
      </c>
      <c r="F192" s="84" t="b">
        <v>0</v>
      </c>
      <c r="G192" s="84" t="b">
        <v>0</v>
      </c>
    </row>
    <row r="193" spans="1:7" ht="15">
      <c r="A193" s="84" t="s">
        <v>3538</v>
      </c>
      <c r="B193" s="84">
        <v>3</v>
      </c>
      <c r="C193" s="118">
        <v>0.0016409447074801924</v>
      </c>
      <c r="D193" s="84" t="s">
        <v>3808</v>
      </c>
      <c r="E193" s="84" t="b">
        <v>0</v>
      </c>
      <c r="F193" s="84" t="b">
        <v>0</v>
      </c>
      <c r="G193" s="84" t="b">
        <v>0</v>
      </c>
    </row>
    <row r="194" spans="1:7" ht="15">
      <c r="A194" s="84" t="s">
        <v>3539</v>
      </c>
      <c r="B194" s="84">
        <v>3</v>
      </c>
      <c r="C194" s="118">
        <v>0.0016409447074801924</v>
      </c>
      <c r="D194" s="84" t="s">
        <v>3808</v>
      </c>
      <c r="E194" s="84" t="b">
        <v>0</v>
      </c>
      <c r="F194" s="84" t="b">
        <v>0</v>
      </c>
      <c r="G194" s="84" t="b">
        <v>0</v>
      </c>
    </row>
    <row r="195" spans="1:7" ht="15">
      <c r="A195" s="84" t="s">
        <v>3540</v>
      </c>
      <c r="B195" s="84">
        <v>3</v>
      </c>
      <c r="C195" s="118">
        <v>0.0016409447074801924</v>
      </c>
      <c r="D195" s="84" t="s">
        <v>3808</v>
      </c>
      <c r="E195" s="84" t="b">
        <v>0</v>
      </c>
      <c r="F195" s="84" t="b">
        <v>0</v>
      </c>
      <c r="G195" s="84" t="b">
        <v>0</v>
      </c>
    </row>
    <row r="196" spans="1:7" ht="15">
      <c r="A196" s="84" t="s">
        <v>3541</v>
      </c>
      <c r="B196" s="84">
        <v>3</v>
      </c>
      <c r="C196" s="118">
        <v>0.0016409447074801924</v>
      </c>
      <c r="D196" s="84" t="s">
        <v>3808</v>
      </c>
      <c r="E196" s="84" t="b">
        <v>0</v>
      </c>
      <c r="F196" s="84" t="b">
        <v>0</v>
      </c>
      <c r="G196" s="84" t="b">
        <v>0</v>
      </c>
    </row>
    <row r="197" spans="1:7" ht="15">
      <c r="A197" s="84" t="s">
        <v>3542</v>
      </c>
      <c r="B197" s="84">
        <v>3</v>
      </c>
      <c r="C197" s="118">
        <v>0.0016409447074801924</v>
      </c>
      <c r="D197" s="84" t="s">
        <v>3808</v>
      </c>
      <c r="E197" s="84" t="b">
        <v>0</v>
      </c>
      <c r="F197" s="84" t="b">
        <v>0</v>
      </c>
      <c r="G197" s="84" t="b">
        <v>0</v>
      </c>
    </row>
    <row r="198" spans="1:7" ht="15">
      <c r="A198" s="84" t="s">
        <v>3543</v>
      </c>
      <c r="B198" s="84">
        <v>3</v>
      </c>
      <c r="C198" s="118">
        <v>0.0016409447074801924</v>
      </c>
      <c r="D198" s="84" t="s">
        <v>3808</v>
      </c>
      <c r="E198" s="84" t="b">
        <v>0</v>
      </c>
      <c r="F198" s="84" t="b">
        <v>0</v>
      </c>
      <c r="G198" s="84" t="b">
        <v>0</v>
      </c>
    </row>
    <row r="199" spans="1:7" ht="15">
      <c r="A199" s="84" t="s">
        <v>3544</v>
      </c>
      <c r="B199" s="84">
        <v>3</v>
      </c>
      <c r="C199" s="118">
        <v>0.0016409447074801924</v>
      </c>
      <c r="D199" s="84" t="s">
        <v>3808</v>
      </c>
      <c r="E199" s="84" t="b">
        <v>0</v>
      </c>
      <c r="F199" s="84" t="b">
        <v>0</v>
      </c>
      <c r="G199" s="84" t="b">
        <v>0</v>
      </c>
    </row>
    <row r="200" spans="1:7" ht="15">
      <c r="A200" s="84" t="s">
        <v>3545</v>
      </c>
      <c r="B200" s="84">
        <v>3</v>
      </c>
      <c r="C200" s="118">
        <v>0.0016409447074801924</v>
      </c>
      <c r="D200" s="84" t="s">
        <v>3808</v>
      </c>
      <c r="E200" s="84" t="b">
        <v>0</v>
      </c>
      <c r="F200" s="84" t="b">
        <v>0</v>
      </c>
      <c r="G200" s="84" t="b">
        <v>0</v>
      </c>
    </row>
    <row r="201" spans="1:7" ht="15">
      <c r="A201" s="84" t="s">
        <v>2915</v>
      </c>
      <c r="B201" s="84">
        <v>3</v>
      </c>
      <c r="C201" s="118">
        <v>0.0016409447074801924</v>
      </c>
      <c r="D201" s="84" t="s">
        <v>3808</v>
      </c>
      <c r="E201" s="84" t="b">
        <v>0</v>
      </c>
      <c r="F201" s="84" t="b">
        <v>0</v>
      </c>
      <c r="G201" s="84" t="b">
        <v>0</v>
      </c>
    </row>
    <row r="202" spans="1:7" ht="15">
      <c r="A202" s="84" t="s">
        <v>2917</v>
      </c>
      <c r="B202" s="84">
        <v>3</v>
      </c>
      <c r="C202" s="118">
        <v>0.0016409447074801924</v>
      </c>
      <c r="D202" s="84" t="s">
        <v>3808</v>
      </c>
      <c r="E202" s="84" t="b">
        <v>0</v>
      </c>
      <c r="F202" s="84" t="b">
        <v>0</v>
      </c>
      <c r="G202" s="84" t="b">
        <v>0</v>
      </c>
    </row>
    <row r="203" spans="1:7" ht="15">
      <c r="A203" s="84" t="s">
        <v>2918</v>
      </c>
      <c r="B203" s="84">
        <v>3</v>
      </c>
      <c r="C203" s="118">
        <v>0.0016409447074801924</v>
      </c>
      <c r="D203" s="84" t="s">
        <v>3808</v>
      </c>
      <c r="E203" s="84" t="b">
        <v>0</v>
      </c>
      <c r="F203" s="84" t="b">
        <v>0</v>
      </c>
      <c r="G203" s="84" t="b">
        <v>0</v>
      </c>
    </row>
    <row r="204" spans="1:7" ht="15">
      <c r="A204" s="84" t="s">
        <v>2920</v>
      </c>
      <c r="B204" s="84">
        <v>3</v>
      </c>
      <c r="C204" s="118">
        <v>0.0016409447074801924</v>
      </c>
      <c r="D204" s="84" t="s">
        <v>3808</v>
      </c>
      <c r="E204" s="84" t="b">
        <v>0</v>
      </c>
      <c r="F204" s="84" t="b">
        <v>0</v>
      </c>
      <c r="G204" s="84" t="b">
        <v>0</v>
      </c>
    </row>
    <row r="205" spans="1:7" ht="15">
      <c r="A205" s="84" t="s">
        <v>2921</v>
      </c>
      <c r="B205" s="84">
        <v>3</v>
      </c>
      <c r="C205" s="118">
        <v>0.0016409447074801924</v>
      </c>
      <c r="D205" s="84" t="s">
        <v>3808</v>
      </c>
      <c r="E205" s="84" t="b">
        <v>0</v>
      </c>
      <c r="F205" s="84" t="b">
        <v>0</v>
      </c>
      <c r="G205" s="84" t="b">
        <v>0</v>
      </c>
    </row>
    <row r="206" spans="1:7" ht="15">
      <c r="A206" s="84" t="s">
        <v>2922</v>
      </c>
      <c r="B206" s="84">
        <v>3</v>
      </c>
      <c r="C206" s="118">
        <v>0.0016409447074801924</v>
      </c>
      <c r="D206" s="84" t="s">
        <v>3808</v>
      </c>
      <c r="E206" s="84" t="b">
        <v>0</v>
      </c>
      <c r="F206" s="84" t="b">
        <v>0</v>
      </c>
      <c r="G206" s="84" t="b">
        <v>0</v>
      </c>
    </row>
    <row r="207" spans="1:7" ht="15">
      <c r="A207" s="84" t="s">
        <v>2923</v>
      </c>
      <c r="B207" s="84">
        <v>3</v>
      </c>
      <c r="C207" s="118">
        <v>0.0016409447074801924</v>
      </c>
      <c r="D207" s="84" t="s">
        <v>3808</v>
      </c>
      <c r="E207" s="84" t="b">
        <v>0</v>
      </c>
      <c r="F207" s="84" t="b">
        <v>0</v>
      </c>
      <c r="G207" s="84" t="b">
        <v>0</v>
      </c>
    </row>
    <row r="208" spans="1:7" ht="15">
      <c r="A208" s="84" t="s">
        <v>3546</v>
      </c>
      <c r="B208" s="84">
        <v>3</v>
      </c>
      <c r="C208" s="118">
        <v>0.0016409447074801924</v>
      </c>
      <c r="D208" s="84" t="s">
        <v>3808</v>
      </c>
      <c r="E208" s="84" t="b">
        <v>0</v>
      </c>
      <c r="F208" s="84" t="b">
        <v>0</v>
      </c>
      <c r="G208" s="84" t="b">
        <v>0</v>
      </c>
    </row>
    <row r="209" spans="1:7" ht="15">
      <c r="A209" s="84" t="s">
        <v>3547</v>
      </c>
      <c r="B209" s="84">
        <v>3</v>
      </c>
      <c r="C209" s="118">
        <v>0.0016409447074801924</v>
      </c>
      <c r="D209" s="84" t="s">
        <v>3808</v>
      </c>
      <c r="E209" s="84" t="b">
        <v>0</v>
      </c>
      <c r="F209" s="84" t="b">
        <v>0</v>
      </c>
      <c r="G209" s="84" t="b">
        <v>0</v>
      </c>
    </row>
    <row r="210" spans="1:7" ht="15">
      <c r="A210" s="84" t="s">
        <v>3548</v>
      </c>
      <c r="B210" s="84">
        <v>3</v>
      </c>
      <c r="C210" s="118">
        <v>0.0016409447074801924</v>
      </c>
      <c r="D210" s="84" t="s">
        <v>3808</v>
      </c>
      <c r="E210" s="84" t="b">
        <v>0</v>
      </c>
      <c r="F210" s="84" t="b">
        <v>0</v>
      </c>
      <c r="G210" s="84" t="b">
        <v>0</v>
      </c>
    </row>
    <row r="211" spans="1:7" ht="15">
      <c r="A211" s="84" t="s">
        <v>3549</v>
      </c>
      <c r="B211" s="84">
        <v>3</v>
      </c>
      <c r="C211" s="118">
        <v>0.0016409447074801924</v>
      </c>
      <c r="D211" s="84" t="s">
        <v>3808</v>
      </c>
      <c r="E211" s="84" t="b">
        <v>0</v>
      </c>
      <c r="F211" s="84" t="b">
        <v>0</v>
      </c>
      <c r="G211" s="84" t="b">
        <v>0</v>
      </c>
    </row>
    <row r="212" spans="1:7" ht="15">
      <c r="A212" s="84" t="s">
        <v>3550</v>
      </c>
      <c r="B212" s="84">
        <v>3</v>
      </c>
      <c r="C212" s="118">
        <v>0.0016409447074801924</v>
      </c>
      <c r="D212" s="84" t="s">
        <v>3808</v>
      </c>
      <c r="E212" s="84" t="b">
        <v>0</v>
      </c>
      <c r="F212" s="84" t="b">
        <v>0</v>
      </c>
      <c r="G212" s="84" t="b">
        <v>0</v>
      </c>
    </row>
    <row r="213" spans="1:7" ht="15">
      <c r="A213" s="84" t="s">
        <v>3551</v>
      </c>
      <c r="B213" s="84">
        <v>3</v>
      </c>
      <c r="C213" s="118">
        <v>0.0016409447074801924</v>
      </c>
      <c r="D213" s="84" t="s">
        <v>3808</v>
      </c>
      <c r="E213" s="84" t="b">
        <v>0</v>
      </c>
      <c r="F213" s="84" t="b">
        <v>0</v>
      </c>
      <c r="G213" s="84" t="b">
        <v>0</v>
      </c>
    </row>
    <row r="214" spans="1:7" ht="15">
      <c r="A214" s="84" t="s">
        <v>3552</v>
      </c>
      <c r="B214" s="84">
        <v>3</v>
      </c>
      <c r="C214" s="118">
        <v>0.0016409447074801924</v>
      </c>
      <c r="D214" s="84" t="s">
        <v>3808</v>
      </c>
      <c r="E214" s="84" t="b">
        <v>0</v>
      </c>
      <c r="F214" s="84" t="b">
        <v>0</v>
      </c>
      <c r="G214" s="84" t="b">
        <v>0</v>
      </c>
    </row>
    <row r="215" spans="1:7" ht="15">
      <c r="A215" s="84" t="s">
        <v>3553</v>
      </c>
      <c r="B215" s="84">
        <v>3</v>
      </c>
      <c r="C215" s="118">
        <v>0.0016409447074801924</v>
      </c>
      <c r="D215" s="84" t="s">
        <v>3808</v>
      </c>
      <c r="E215" s="84" t="b">
        <v>0</v>
      </c>
      <c r="F215" s="84" t="b">
        <v>0</v>
      </c>
      <c r="G215" s="84" t="b">
        <v>0</v>
      </c>
    </row>
    <row r="216" spans="1:7" ht="15">
      <c r="A216" s="84" t="s">
        <v>3554</v>
      </c>
      <c r="B216" s="84">
        <v>3</v>
      </c>
      <c r="C216" s="118">
        <v>0.0016409447074801924</v>
      </c>
      <c r="D216" s="84" t="s">
        <v>3808</v>
      </c>
      <c r="E216" s="84" t="b">
        <v>0</v>
      </c>
      <c r="F216" s="84" t="b">
        <v>0</v>
      </c>
      <c r="G216" s="84" t="b">
        <v>0</v>
      </c>
    </row>
    <row r="217" spans="1:7" ht="15">
      <c r="A217" s="84" t="s">
        <v>397</v>
      </c>
      <c r="B217" s="84">
        <v>3</v>
      </c>
      <c r="C217" s="118">
        <v>0.0016409447074801924</v>
      </c>
      <c r="D217" s="84" t="s">
        <v>3808</v>
      </c>
      <c r="E217" s="84" t="b">
        <v>0</v>
      </c>
      <c r="F217" s="84" t="b">
        <v>0</v>
      </c>
      <c r="G217" s="84" t="b">
        <v>0</v>
      </c>
    </row>
    <row r="218" spans="1:7" ht="15">
      <c r="A218" s="84" t="s">
        <v>396</v>
      </c>
      <c r="B218" s="84">
        <v>3</v>
      </c>
      <c r="C218" s="118">
        <v>0.0016409447074801924</v>
      </c>
      <c r="D218" s="84" t="s">
        <v>3808</v>
      </c>
      <c r="E218" s="84" t="b">
        <v>0</v>
      </c>
      <c r="F218" s="84" t="b">
        <v>0</v>
      </c>
      <c r="G218" s="84" t="b">
        <v>0</v>
      </c>
    </row>
    <row r="219" spans="1:7" ht="15">
      <c r="A219" s="84" t="s">
        <v>3555</v>
      </c>
      <c r="B219" s="84">
        <v>3</v>
      </c>
      <c r="C219" s="118">
        <v>0.0016409447074801924</v>
      </c>
      <c r="D219" s="84" t="s">
        <v>3808</v>
      </c>
      <c r="E219" s="84" t="b">
        <v>1</v>
      </c>
      <c r="F219" s="84" t="b">
        <v>0</v>
      </c>
      <c r="G219" s="84" t="b">
        <v>0</v>
      </c>
    </row>
    <row r="220" spans="1:7" ht="15">
      <c r="A220" s="84" t="s">
        <v>3556</v>
      </c>
      <c r="B220" s="84">
        <v>3</v>
      </c>
      <c r="C220" s="118">
        <v>0.0016409447074801924</v>
      </c>
      <c r="D220" s="84" t="s">
        <v>3808</v>
      </c>
      <c r="E220" s="84" t="b">
        <v>0</v>
      </c>
      <c r="F220" s="84" t="b">
        <v>0</v>
      </c>
      <c r="G220" s="84" t="b">
        <v>0</v>
      </c>
    </row>
    <row r="221" spans="1:7" ht="15">
      <c r="A221" s="84" t="s">
        <v>3557</v>
      </c>
      <c r="B221" s="84">
        <v>3</v>
      </c>
      <c r="C221" s="118">
        <v>0.0016409447074801924</v>
      </c>
      <c r="D221" s="84" t="s">
        <v>3808</v>
      </c>
      <c r="E221" s="84" t="b">
        <v>1</v>
      </c>
      <c r="F221" s="84" t="b">
        <v>0</v>
      </c>
      <c r="G221" s="84" t="b">
        <v>0</v>
      </c>
    </row>
    <row r="222" spans="1:7" ht="15">
      <c r="A222" s="84" t="s">
        <v>3558</v>
      </c>
      <c r="B222" s="84">
        <v>3</v>
      </c>
      <c r="C222" s="118">
        <v>0.0016409447074801924</v>
      </c>
      <c r="D222" s="84" t="s">
        <v>3808</v>
      </c>
      <c r="E222" s="84" t="b">
        <v>0</v>
      </c>
      <c r="F222" s="84" t="b">
        <v>0</v>
      </c>
      <c r="G222" s="84" t="b">
        <v>0</v>
      </c>
    </row>
    <row r="223" spans="1:7" ht="15">
      <c r="A223" s="84" t="s">
        <v>390</v>
      </c>
      <c r="B223" s="84">
        <v>3</v>
      </c>
      <c r="C223" s="118">
        <v>0.0016409447074801924</v>
      </c>
      <c r="D223" s="84" t="s">
        <v>3808</v>
      </c>
      <c r="E223" s="84" t="b">
        <v>0</v>
      </c>
      <c r="F223" s="84" t="b">
        <v>0</v>
      </c>
      <c r="G223" s="84" t="b">
        <v>0</v>
      </c>
    </row>
    <row r="224" spans="1:7" ht="15">
      <c r="A224" s="84" t="s">
        <v>3559</v>
      </c>
      <c r="B224" s="84">
        <v>3</v>
      </c>
      <c r="C224" s="118">
        <v>0.0016409447074801924</v>
      </c>
      <c r="D224" s="84" t="s">
        <v>3808</v>
      </c>
      <c r="E224" s="84" t="b">
        <v>0</v>
      </c>
      <c r="F224" s="84" t="b">
        <v>0</v>
      </c>
      <c r="G224" s="84" t="b">
        <v>0</v>
      </c>
    </row>
    <row r="225" spans="1:7" ht="15">
      <c r="A225" s="84" t="s">
        <v>3560</v>
      </c>
      <c r="B225" s="84">
        <v>3</v>
      </c>
      <c r="C225" s="118">
        <v>0.0016409447074801924</v>
      </c>
      <c r="D225" s="84" t="s">
        <v>3808</v>
      </c>
      <c r="E225" s="84" t="b">
        <v>0</v>
      </c>
      <c r="F225" s="84" t="b">
        <v>0</v>
      </c>
      <c r="G225" s="84" t="b">
        <v>0</v>
      </c>
    </row>
    <row r="226" spans="1:7" ht="15">
      <c r="A226" s="84" t="s">
        <v>3561</v>
      </c>
      <c r="B226" s="84">
        <v>3</v>
      </c>
      <c r="C226" s="118">
        <v>0.0016409447074801924</v>
      </c>
      <c r="D226" s="84" t="s">
        <v>3808</v>
      </c>
      <c r="E226" s="84" t="b">
        <v>0</v>
      </c>
      <c r="F226" s="84" t="b">
        <v>0</v>
      </c>
      <c r="G226" s="84" t="b">
        <v>0</v>
      </c>
    </row>
    <row r="227" spans="1:7" ht="15">
      <c r="A227" s="84" t="s">
        <v>3562</v>
      </c>
      <c r="B227" s="84">
        <v>3</v>
      </c>
      <c r="C227" s="118">
        <v>0.0016409447074801924</v>
      </c>
      <c r="D227" s="84" t="s">
        <v>3808</v>
      </c>
      <c r="E227" s="84" t="b">
        <v>0</v>
      </c>
      <c r="F227" s="84" t="b">
        <v>0</v>
      </c>
      <c r="G227" s="84" t="b">
        <v>0</v>
      </c>
    </row>
    <row r="228" spans="1:7" ht="15">
      <c r="A228" s="84" t="s">
        <v>3563</v>
      </c>
      <c r="B228" s="84">
        <v>3</v>
      </c>
      <c r="C228" s="118">
        <v>0.0016409447074801924</v>
      </c>
      <c r="D228" s="84" t="s">
        <v>3808</v>
      </c>
      <c r="E228" s="84" t="b">
        <v>0</v>
      </c>
      <c r="F228" s="84" t="b">
        <v>0</v>
      </c>
      <c r="G228" s="84" t="b">
        <v>0</v>
      </c>
    </row>
    <row r="229" spans="1:7" ht="15">
      <c r="A229" s="84" t="s">
        <v>3564</v>
      </c>
      <c r="B229" s="84">
        <v>3</v>
      </c>
      <c r="C229" s="118">
        <v>0.0016409447074801924</v>
      </c>
      <c r="D229" s="84" t="s">
        <v>3808</v>
      </c>
      <c r="E229" s="84" t="b">
        <v>0</v>
      </c>
      <c r="F229" s="84" t="b">
        <v>0</v>
      </c>
      <c r="G229" s="84" t="b">
        <v>0</v>
      </c>
    </row>
    <row r="230" spans="1:7" ht="15">
      <c r="A230" s="84" t="s">
        <v>3565</v>
      </c>
      <c r="B230" s="84">
        <v>3</v>
      </c>
      <c r="C230" s="118">
        <v>0.0016409447074801924</v>
      </c>
      <c r="D230" s="84" t="s">
        <v>3808</v>
      </c>
      <c r="E230" s="84" t="b">
        <v>0</v>
      </c>
      <c r="F230" s="84" t="b">
        <v>0</v>
      </c>
      <c r="G230" s="84" t="b">
        <v>0</v>
      </c>
    </row>
    <row r="231" spans="1:7" ht="15">
      <c r="A231" s="84" t="s">
        <v>3566</v>
      </c>
      <c r="B231" s="84">
        <v>3</v>
      </c>
      <c r="C231" s="118">
        <v>0.0016409447074801924</v>
      </c>
      <c r="D231" s="84" t="s">
        <v>3808</v>
      </c>
      <c r="E231" s="84" t="b">
        <v>0</v>
      </c>
      <c r="F231" s="84" t="b">
        <v>0</v>
      </c>
      <c r="G231" s="84" t="b">
        <v>0</v>
      </c>
    </row>
    <row r="232" spans="1:7" ht="15">
      <c r="A232" s="84" t="s">
        <v>3567</v>
      </c>
      <c r="B232" s="84">
        <v>3</v>
      </c>
      <c r="C232" s="118">
        <v>0.0018043451953141064</v>
      </c>
      <c r="D232" s="84" t="s">
        <v>3808</v>
      </c>
      <c r="E232" s="84" t="b">
        <v>0</v>
      </c>
      <c r="F232" s="84" t="b">
        <v>0</v>
      </c>
      <c r="G232" s="84" t="b">
        <v>0</v>
      </c>
    </row>
    <row r="233" spans="1:7" ht="15">
      <c r="A233" s="84" t="s">
        <v>3568</v>
      </c>
      <c r="B233" s="84">
        <v>3</v>
      </c>
      <c r="C233" s="118">
        <v>0.0016409447074801924</v>
      </c>
      <c r="D233" s="84" t="s">
        <v>3808</v>
      </c>
      <c r="E233" s="84" t="b">
        <v>0</v>
      </c>
      <c r="F233" s="84" t="b">
        <v>0</v>
      </c>
      <c r="G233" s="84" t="b">
        <v>0</v>
      </c>
    </row>
    <row r="234" spans="1:7" ht="15">
      <c r="A234" s="84" t="s">
        <v>358</v>
      </c>
      <c r="B234" s="84">
        <v>3</v>
      </c>
      <c r="C234" s="118">
        <v>0.0016409447074801924</v>
      </c>
      <c r="D234" s="84" t="s">
        <v>3808</v>
      </c>
      <c r="E234" s="84" t="b">
        <v>0</v>
      </c>
      <c r="F234" s="84" t="b">
        <v>0</v>
      </c>
      <c r="G234" s="84" t="b">
        <v>0</v>
      </c>
    </row>
    <row r="235" spans="1:7" ht="15">
      <c r="A235" s="84" t="s">
        <v>3569</v>
      </c>
      <c r="B235" s="84">
        <v>3</v>
      </c>
      <c r="C235" s="118">
        <v>0.0018043451953141064</v>
      </c>
      <c r="D235" s="84" t="s">
        <v>3808</v>
      </c>
      <c r="E235" s="84" t="b">
        <v>0</v>
      </c>
      <c r="F235" s="84" t="b">
        <v>0</v>
      </c>
      <c r="G235" s="84" t="b">
        <v>0</v>
      </c>
    </row>
    <row r="236" spans="1:7" ht="15">
      <c r="A236" s="84" t="s">
        <v>3570</v>
      </c>
      <c r="B236" s="84">
        <v>3</v>
      </c>
      <c r="C236" s="118">
        <v>0.0018043451953141064</v>
      </c>
      <c r="D236" s="84" t="s">
        <v>3808</v>
      </c>
      <c r="E236" s="84" t="b">
        <v>0</v>
      </c>
      <c r="F236" s="84" t="b">
        <v>0</v>
      </c>
      <c r="G236" s="84" t="b">
        <v>0</v>
      </c>
    </row>
    <row r="237" spans="1:7" ht="15">
      <c r="A237" s="84" t="s">
        <v>3571</v>
      </c>
      <c r="B237" s="84">
        <v>3</v>
      </c>
      <c r="C237" s="118">
        <v>0.0016409447074801924</v>
      </c>
      <c r="D237" s="84" t="s">
        <v>3808</v>
      </c>
      <c r="E237" s="84" t="b">
        <v>0</v>
      </c>
      <c r="F237" s="84" t="b">
        <v>0</v>
      </c>
      <c r="G237" s="84" t="b">
        <v>0</v>
      </c>
    </row>
    <row r="238" spans="1:7" ht="15">
      <c r="A238" s="84" t="s">
        <v>3572</v>
      </c>
      <c r="B238" s="84">
        <v>3</v>
      </c>
      <c r="C238" s="118">
        <v>0.0018043451953141064</v>
      </c>
      <c r="D238" s="84" t="s">
        <v>3808</v>
      </c>
      <c r="E238" s="84" t="b">
        <v>0</v>
      </c>
      <c r="F238" s="84" t="b">
        <v>0</v>
      </c>
      <c r="G238" s="84" t="b">
        <v>0</v>
      </c>
    </row>
    <row r="239" spans="1:7" ht="15">
      <c r="A239" s="84" t="s">
        <v>2838</v>
      </c>
      <c r="B239" s="84">
        <v>3</v>
      </c>
      <c r="C239" s="118">
        <v>0.0018043451953141064</v>
      </c>
      <c r="D239" s="84" t="s">
        <v>3808</v>
      </c>
      <c r="E239" s="84" t="b">
        <v>0</v>
      </c>
      <c r="F239" s="84" t="b">
        <v>0</v>
      </c>
      <c r="G239" s="84" t="b">
        <v>0</v>
      </c>
    </row>
    <row r="240" spans="1:7" ht="15">
      <c r="A240" s="84" t="s">
        <v>3573</v>
      </c>
      <c r="B240" s="84">
        <v>3</v>
      </c>
      <c r="C240" s="118">
        <v>0.0016409447074801924</v>
      </c>
      <c r="D240" s="84" t="s">
        <v>3808</v>
      </c>
      <c r="E240" s="84" t="b">
        <v>0</v>
      </c>
      <c r="F240" s="84" t="b">
        <v>1</v>
      </c>
      <c r="G240" s="84" t="b">
        <v>0</v>
      </c>
    </row>
    <row r="241" spans="1:7" ht="15">
      <c r="A241" s="84" t="s">
        <v>3574</v>
      </c>
      <c r="B241" s="84">
        <v>3</v>
      </c>
      <c r="C241" s="118">
        <v>0.0016409447074801924</v>
      </c>
      <c r="D241" s="84" t="s">
        <v>3808</v>
      </c>
      <c r="E241" s="84" t="b">
        <v>0</v>
      </c>
      <c r="F241" s="84" t="b">
        <v>0</v>
      </c>
      <c r="G241" s="84" t="b">
        <v>0</v>
      </c>
    </row>
    <row r="242" spans="1:7" ht="15">
      <c r="A242" s="84" t="s">
        <v>3575</v>
      </c>
      <c r="B242" s="84">
        <v>3</v>
      </c>
      <c r="C242" s="118">
        <v>0.0016409447074801924</v>
      </c>
      <c r="D242" s="84" t="s">
        <v>3808</v>
      </c>
      <c r="E242" s="84" t="b">
        <v>0</v>
      </c>
      <c r="F242" s="84" t="b">
        <v>0</v>
      </c>
      <c r="G242" s="84" t="b">
        <v>0</v>
      </c>
    </row>
    <row r="243" spans="1:7" ht="15">
      <c r="A243" s="84" t="s">
        <v>3576</v>
      </c>
      <c r="B243" s="84">
        <v>3</v>
      </c>
      <c r="C243" s="118">
        <v>0.0016409447074801924</v>
      </c>
      <c r="D243" s="84" t="s">
        <v>3808</v>
      </c>
      <c r="E243" s="84" t="b">
        <v>0</v>
      </c>
      <c r="F243" s="84" t="b">
        <v>0</v>
      </c>
      <c r="G243" s="84" t="b">
        <v>0</v>
      </c>
    </row>
    <row r="244" spans="1:7" ht="15">
      <c r="A244" s="84" t="s">
        <v>3577</v>
      </c>
      <c r="B244" s="84">
        <v>3</v>
      </c>
      <c r="C244" s="118">
        <v>0.0016409447074801924</v>
      </c>
      <c r="D244" s="84" t="s">
        <v>3808</v>
      </c>
      <c r="E244" s="84" t="b">
        <v>0</v>
      </c>
      <c r="F244" s="84" t="b">
        <v>0</v>
      </c>
      <c r="G244" s="84" t="b">
        <v>0</v>
      </c>
    </row>
    <row r="245" spans="1:7" ht="15">
      <c r="A245" s="84" t="s">
        <v>3578</v>
      </c>
      <c r="B245" s="84">
        <v>3</v>
      </c>
      <c r="C245" s="118">
        <v>0.0016409447074801924</v>
      </c>
      <c r="D245" s="84" t="s">
        <v>3808</v>
      </c>
      <c r="E245" s="84" t="b">
        <v>0</v>
      </c>
      <c r="F245" s="84" t="b">
        <v>0</v>
      </c>
      <c r="G245" s="84" t="b">
        <v>0</v>
      </c>
    </row>
    <row r="246" spans="1:7" ht="15">
      <c r="A246" s="84" t="s">
        <v>2956</v>
      </c>
      <c r="B246" s="84">
        <v>3</v>
      </c>
      <c r="C246" s="118">
        <v>0.0020836801742785183</v>
      </c>
      <c r="D246" s="84" t="s">
        <v>3808</v>
      </c>
      <c r="E246" s="84" t="b">
        <v>0</v>
      </c>
      <c r="F246" s="84" t="b">
        <v>0</v>
      </c>
      <c r="G246" s="84" t="b">
        <v>0</v>
      </c>
    </row>
    <row r="247" spans="1:7" ht="15">
      <c r="A247" s="84" t="s">
        <v>3579</v>
      </c>
      <c r="B247" s="84">
        <v>3</v>
      </c>
      <c r="C247" s="118">
        <v>0.0016409447074801924</v>
      </c>
      <c r="D247" s="84" t="s">
        <v>3808</v>
      </c>
      <c r="E247" s="84" t="b">
        <v>0</v>
      </c>
      <c r="F247" s="84" t="b">
        <v>0</v>
      </c>
      <c r="G247" s="84" t="b">
        <v>0</v>
      </c>
    </row>
    <row r="248" spans="1:7" ht="15">
      <c r="A248" s="84" t="s">
        <v>370</v>
      </c>
      <c r="B248" s="84">
        <v>3</v>
      </c>
      <c r="C248" s="118">
        <v>0.0016409447074801924</v>
      </c>
      <c r="D248" s="84" t="s">
        <v>3808</v>
      </c>
      <c r="E248" s="84" t="b">
        <v>0</v>
      </c>
      <c r="F248" s="84" t="b">
        <v>0</v>
      </c>
      <c r="G248" s="84" t="b">
        <v>0</v>
      </c>
    </row>
    <row r="249" spans="1:7" ht="15">
      <c r="A249" s="84" t="s">
        <v>3580</v>
      </c>
      <c r="B249" s="84">
        <v>3</v>
      </c>
      <c r="C249" s="118">
        <v>0.0016409447074801924</v>
      </c>
      <c r="D249" s="84" t="s">
        <v>3808</v>
      </c>
      <c r="E249" s="84" t="b">
        <v>0</v>
      </c>
      <c r="F249" s="84" t="b">
        <v>0</v>
      </c>
      <c r="G249" s="84" t="b">
        <v>0</v>
      </c>
    </row>
    <row r="250" spans="1:7" ht="15">
      <c r="A250" s="84" t="s">
        <v>259</v>
      </c>
      <c r="B250" s="84">
        <v>3</v>
      </c>
      <c r="C250" s="118">
        <v>0.0016409447074801924</v>
      </c>
      <c r="D250" s="84" t="s">
        <v>3808</v>
      </c>
      <c r="E250" s="84" t="b">
        <v>0</v>
      </c>
      <c r="F250" s="84" t="b">
        <v>0</v>
      </c>
      <c r="G250" s="84" t="b">
        <v>0</v>
      </c>
    </row>
    <row r="251" spans="1:7" ht="15">
      <c r="A251" s="84" t="s">
        <v>3581</v>
      </c>
      <c r="B251" s="84">
        <v>3</v>
      </c>
      <c r="C251" s="118">
        <v>0.0016409447074801924</v>
      </c>
      <c r="D251" s="84" t="s">
        <v>3808</v>
      </c>
      <c r="E251" s="84" t="b">
        <v>0</v>
      </c>
      <c r="F251" s="84" t="b">
        <v>0</v>
      </c>
      <c r="G251" s="84" t="b">
        <v>0</v>
      </c>
    </row>
    <row r="252" spans="1:7" ht="15">
      <c r="A252" s="84" t="s">
        <v>3582</v>
      </c>
      <c r="B252" s="84">
        <v>3</v>
      </c>
      <c r="C252" s="118">
        <v>0.0016409447074801924</v>
      </c>
      <c r="D252" s="84" t="s">
        <v>3808</v>
      </c>
      <c r="E252" s="84" t="b">
        <v>0</v>
      </c>
      <c r="F252" s="84" t="b">
        <v>0</v>
      </c>
      <c r="G252" s="84" t="b">
        <v>0</v>
      </c>
    </row>
    <row r="253" spans="1:7" ht="15">
      <c r="A253" s="84" t="s">
        <v>3583</v>
      </c>
      <c r="B253" s="84">
        <v>3</v>
      </c>
      <c r="C253" s="118">
        <v>0.0016409447074801924</v>
      </c>
      <c r="D253" s="84" t="s">
        <v>3808</v>
      </c>
      <c r="E253" s="84" t="b">
        <v>0</v>
      </c>
      <c r="F253" s="84" t="b">
        <v>0</v>
      </c>
      <c r="G253" s="84" t="b">
        <v>0</v>
      </c>
    </row>
    <row r="254" spans="1:7" ht="15">
      <c r="A254" s="84" t="s">
        <v>3584</v>
      </c>
      <c r="B254" s="84">
        <v>3</v>
      </c>
      <c r="C254" s="118">
        <v>0.0018043451953141064</v>
      </c>
      <c r="D254" s="84" t="s">
        <v>3808</v>
      </c>
      <c r="E254" s="84" t="b">
        <v>0</v>
      </c>
      <c r="F254" s="84" t="b">
        <v>0</v>
      </c>
      <c r="G254" s="84" t="b">
        <v>0</v>
      </c>
    </row>
    <row r="255" spans="1:7" ht="15">
      <c r="A255" s="84" t="s">
        <v>3585</v>
      </c>
      <c r="B255" s="84">
        <v>3</v>
      </c>
      <c r="C255" s="118">
        <v>0.0016409447074801924</v>
      </c>
      <c r="D255" s="84" t="s">
        <v>3808</v>
      </c>
      <c r="E255" s="84" t="b">
        <v>0</v>
      </c>
      <c r="F255" s="84" t="b">
        <v>0</v>
      </c>
      <c r="G255" s="84" t="b">
        <v>0</v>
      </c>
    </row>
    <row r="256" spans="1:7" ht="15">
      <c r="A256" s="84" t="s">
        <v>3586</v>
      </c>
      <c r="B256" s="84">
        <v>3</v>
      </c>
      <c r="C256" s="118">
        <v>0.0016409447074801924</v>
      </c>
      <c r="D256" s="84" t="s">
        <v>3808</v>
      </c>
      <c r="E256" s="84" t="b">
        <v>0</v>
      </c>
      <c r="F256" s="84" t="b">
        <v>0</v>
      </c>
      <c r="G256" s="84" t="b">
        <v>0</v>
      </c>
    </row>
    <row r="257" spans="1:7" ht="15">
      <c r="A257" s="84" t="s">
        <v>3587</v>
      </c>
      <c r="B257" s="84">
        <v>3</v>
      </c>
      <c r="C257" s="118">
        <v>0.0016409447074801924</v>
      </c>
      <c r="D257" s="84" t="s">
        <v>3808</v>
      </c>
      <c r="E257" s="84" t="b">
        <v>0</v>
      </c>
      <c r="F257" s="84" t="b">
        <v>0</v>
      </c>
      <c r="G257" s="84" t="b">
        <v>0</v>
      </c>
    </row>
    <row r="258" spans="1:7" ht="15">
      <c r="A258" s="84" t="s">
        <v>3588</v>
      </c>
      <c r="B258" s="84">
        <v>3</v>
      </c>
      <c r="C258" s="118">
        <v>0.0016409447074801924</v>
      </c>
      <c r="D258" s="84" t="s">
        <v>3808</v>
      </c>
      <c r="E258" s="84" t="b">
        <v>0</v>
      </c>
      <c r="F258" s="84" t="b">
        <v>0</v>
      </c>
      <c r="G258" s="84" t="b">
        <v>0</v>
      </c>
    </row>
    <row r="259" spans="1:7" ht="15">
      <c r="A259" s="84" t="s">
        <v>3589</v>
      </c>
      <c r="B259" s="84">
        <v>3</v>
      </c>
      <c r="C259" s="118">
        <v>0.0016409447074801924</v>
      </c>
      <c r="D259" s="84" t="s">
        <v>3808</v>
      </c>
      <c r="E259" s="84" t="b">
        <v>0</v>
      </c>
      <c r="F259" s="84" t="b">
        <v>0</v>
      </c>
      <c r="G259" s="84" t="b">
        <v>0</v>
      </c>
    </row>
    <row r="260" spans="1:7" ht="15">
      <c r="A260" s="84" t="s">
        <v>3590</v>
      </c>
      <c r="B260" s="84">
        <v>3</v>
      </c>
      <c r="C260" s="118">
        <v>0.0016409447074801924</v>
      </c>
      <c r="D260" s="84" t="s">
        <v>3808</v>
      </c>
      <c r="E260" s="84" t="b">
        <v>0</v>
      </c>
      <c r="F260" s="84" t="b">
        <v>0</v>
      </c>
      <c r="G260" s="84" t="b">
        <v>0</v>
      </c>
    </row>
    <row r="261" spans="1:7" ht="15">
      <c r="A261" s="84" t="s">
        <v>3591</v>
      </c>
      <c r="B261" s="84">
        <v>3</v>
      </c>
      <c r="C261" s="118">
        <v>0.0016409447074801924</v>
      </c>
      <c r="D261" s="84" t="s">
        <v>3808</v>
      </c>
      <c r="E261" s="84" t="b">
        <v>0</v>
      </c>
      <c r="F261" s="84" t="b">
        <v>0</v>
      </c>
      <c r="G261" s="84" t="b">
        <v>0</v>
      </c>
    </row>
    <row r="262" spans="1:7" ht="15">
      <c r="A262" s="84" t="s">
        <v>3592</v>
      </c>
      <c r="B262" s="84">
        <v>3</v>
      </c>
      <c r="C262" s="118">
        <v>0.0016409447074801924</v>
      </c>
      <c r="D262" s="84" t="s">
        <v>3808</v>
      </c>
      <c r="E262" s="84" t="b">
        <v>0</v>
      </c>
      <c r="F262" s="84" t="b">
        <v>0</v>
      </c>
      <c r="G262" s="84" t="b">
        <v>0</v>
      </c>
    </row>
    <row r="263" spans="1:7" ht="15">
      <c r="A263" s="84" t="s">
        <v>3593</v>
      </c>
      <c r="B263" s="84">
        <v>3</v>
      </c>
      <c r="C263" s="118">
        <v>0.0016409447074801924</v>
      </c>
      <c r="D263" s="84" t="s">
        <v>3808</v>
      </c>
      <c r="E263" s="84" t="b">
        <v>1</v>
      </c>
      <c r="F263" s="84" t="b">
        <v>0</v>
      </c>
      <c r="G263" s="84" t="b">
        <v>0</v>
      </c>
    </row>
    <row r="264" spans="1:7" ht="15">
      <c r="A264" s="84" t="s">
        <v>3594</v>
      </c>
      <c r="B264" s="84">
        <v>3</v>
      </c>
      <c r="C264" s="118">
        <v>0.0016409447074801924</v>
      </c>
      <c r="D264" s="84" t="s">
        <v>3808</v>
      </c>
      <c r="E264" s="84" t="b">
        <v>0</v>
      </c>
      <c r="F264" s="84" t="b">
        <v>0</v>
      </c>
      <c r="G264" s="84" t="b">
        <v>0</v>
      </c>
    </row>
    <row r="265" spans="1:7" ht="15">
      <c r="A265" s="84" t="s">
        <v>3595</v>
      </c>
      <c r="B265" s="84">
        <v>3</v>
      </c>
      <c r="C265" s="118">
        <v>0.0016409447074801924</v>
      </c>
      <c r="D265" s="84" t="s">
        <v>3808</v>
      </c>
      <c r="E265" s="84" t="b">
        <v>0</v>
      </c>
      <c r="F265" s="84" t="b">
        <v>0</v>
      </c>
      <c r="G265" s="84" t="b">
        <v>0</v>
      </c>
    </row>
    <row r="266" spans="1:7" ht="15">
      <c r="A266" s="84" t="s">
        <v>3596</v>
      </c>
      <c r="B266" s="84">
        <v>3</v>
      </c>
      <c r="C266" s="118">
        <v>0.0016409447074801924</v>
      </c>
      <c r="D266" s="84" t="s">
        <v>3808</v>
      </c>
      <c r="E266" s="84" t="b">
        <v>0</v>
      </c>
      <c r="F266" s="84" t="b">
        <v>0</v>
      </c>
      <c r="G266" s="84" t="b">
        <v>0</v>
      </c>
    </row>
    <row r="267" spans="1:7" ht="15">
      <c r="A267" s="84" t="s">
        <v>3597</v>
      </c>
      <c r="B267" s="84">
        <v>3</v>
      </c>
      <c r="C267" s="118">
        <v>0.0016409447074801924</v>
      </c>
      <c r="D267" s="84" t="s">
        <v>3808</v>
      </c>
      <c r="E267" s="84" t="b">
        <v>0</v>
      </c>
      <c r="F267" s="84" t="b">
        <v>0</v>
      </c>
      <c r="G267" s="84" t="b">
        <v>0</v>
      </c>
    </row>
    <row r="268" spans="1:7" ht="15">
      <c r="A268" s="84" t="s">
        <v>3598</v>
      </c>
      <c r="B268" s="84">
        <v>3</v>
      </c>
      <c r="C268" s="118">
        <v>0.0016409447074801924</v>
      </c>
      <c r="D268" s="84" t="s">
        <v>3808</v>
      </c>
      <c r="E268" s="84" t="b">
        <v>0</v>
      </c>
      <c r="F268" s="84" t="b">
        <v>0</v>
      </c>
      <c r="G268" s="84" t="b">
        <v>0</v>
      </c>
    </row>
    <row r="269" spans="1:7" ht="15">
      <c r="A269" s="84" t="s">
        <v>3599</v>
      </c>
      <c r="B269" s="84">
        <v>3</v>
      </c>
      <c r="C269" s="118">
        <v>0.0016409447074801924</v>
      </c>
      <c r="D269" s="84" t="s">
        <v>3808</v>
      </c>
      <c r="E269" s="84" t="b">
        <v>0</v>
      </c>
      <c r="F269" s="84" t="b">
        <v>0</v>
      </c>
      <c r="G269" s="84" t="b">
        <v>0</v>
      </c>
    </row>
    <row r="270" spans="1:7" ht="15">
      <c r="A270" s="84" t="s">
        <v>3600</v>
      </c>
      <c r="B270" s="84">
        <v>3</v>
      </c>
      <c r="C270" s="118">
        <v>0.0016409447074801924</v>
      </c>
      <c r="D270" s="84" t="s">
        <v>3808</v>
      </c>
      <c r="E270" s="84" t="b">
        <v>0</v>
      </c>
      <c r="F270" s="84" t="b">
        <v>0</v>
      </c>
      <c r="G270" s="84" t="b">
        <v>0</v>
      </c>
    </row>
    <row r="271" spans="1:7" ht="15">
      <c r="A271" s="84" t="s">
        <v>3601</v>
      </c>
      <c r="B271" s="84">
        <v>3</v>
      </c>
      <c r="C271" s="118">
        <v>0.0016409447074801924</v>
      </c>
      <c r="D271" s="84" t="s">
        <v>3808</v>
      </c>
      <c r="E271" s="84" t="b">
        <v>0</v>
      </c>
      <c r="F271" s="84" t="b">
        <v>0</v>
      </c>
      <c r="G271" s="84" t="b">
        <v>0</v>
      </c>
    </row>
    <row r="272" spans="1:7" ht="15">
      <c r="A272" s="84" t="s">
        <v>3602</v>
      </c>
      <c r="B272" s="84">
        <v>3</v>
      </c>
      <c r="C272" s="118">
        <v>0.0016409447074801924</v>
      </c>
      <c r="D272" s="84" t="s">
        <v>3808</v>
      </c>
      <c r="E272" s="84" t="b">
        <v>0</v>
      </c>
      <c r="F272" s="84" t="b">
        <v>0</v>
      </c>
      <c r="G272" s="84" t="b">
        <v>0</v>
      </c>
    </row>
    <row r="273" spans="1:7" ht="15">
      <c r="A273" s="84" t="s">
        <v>3603</v>
      </c>
      <c r="B273" s="84">
        <v>3</v>
      </c>
      <c r="C273" s="118">
        <v>0.0016409447074801924</v>
      </c>
      <c r="D273" s="84" t="s">
        <v>3808</v>
      </c>
      <c r="E273" s="84" t="b">
        <v>0</v>
      </c>
      <c r="F273" s="84" t="b">
        <v>0</v>
      </c>
      <c r="G273" s="84" t="b">
        <v>0</v>
      </c>
    </row>
    <row r="274" spans="1:7" ht="15">
      <c r="A274" s="84" t="s">
        <v>3604</v>
      </c>
      <c r="B274" s="84">
        <v>3</v>
      </c>
      <c r="C274" s="118">
        <v>0.0016409447074801924</v>
      </c>
      <c r="D274" s="84" t="s">
        <v>3808</v>
      </c>
      <c r="E274" s="84" t="b">
        <v>0</v>
      </c>
      <c r="F274" s="84" t="b">
        <v>0</v>
      </c>
      <c r="G274" s="84" t="b">
        <v>0</v>
      </c>
    </row>
    <row r="275" spans="1:7" ht="15">
      <c r="A275" s="84" t="s">
        <v>3605</v>
      </c>
      <c r="B275" s="84">
        <v>3</v>
      </c>
      <c r="C275" s="118">
        <v>0.0016409447074801924</v>
      </c>
      <c r="D275" s="84" t="s">
        <v>3808</v>
      </c>
      <c r="E275" s="84" t="b">
        <v>0</v>
      </c>
      <c r="F275" s="84" t="b">
        <v>0</v>
      </c>
      <c r="G275" s="84" t="b">
        <v>0</v>
      </c>
    </row>
    <row r="276" spans="1:7" ht="15">
      <c r="A276" s="84" t="s">
        <v>3606</v>
      </c>
      <c r="B276" s="84">
        <v>3</v>
      </c>
      <c r="C276" s="118">
        <v>0.0016409447074801924</v>
      </c>
      <c r="D276" s="84" t="s">
        <v>3808</v>
      </c>
      <c r="E276" s="84" t="b">
        <v>0</v>
      </c>
      <c r="F276" s="84" t="b">
        <v>0</v>
      </c>
      <c r="G276" s="84" t="b">
        <v>0</v>
      </c>
    </row>
    <row r="277" spans="1:7" ht="15">
      <c r="A277" s="84" t="s">
        <v>3607</v>
      </c>
      <c r="B277" s="84">
        <v>3</v>
      </c>
      <c r="C277" s="118">
        <v>0.0018043451953141064</v>
      </c>
      <c r="D277" s="84" t="s">
        <v>3808</v>
      </c>
      <c r="E277" s="84" t="b">
        <v>0</v>
      </c>
      <c r="F277" s="84" t="b">
        <v>0</v>
      </c>
      <c r="G277" s="84" t="b">
        <v>0</v>
      </c>
    </row>
    <row r="278" spans="1:7" ht="15">
      <c r="A278" s="84" t="s">
        <v>3608</v>
      </c>
      <c r="B278" s="84">
        <v>3</v>
      </c>
      <c r="C278" s="118">
        <v>0.0018043451953141064</v>
      </c>
      <c r="D278" s="84" t="s">
        <v>3808</v>
      </c>
      <c r="E278" s="84" t="b">
        <v>0</v>
      </c>
      <c r="F278" s="84" t="b">
        <v>0</v>
      </c>
      <c r="G278" s="84" t="b">
        <v>0</v>
      </c>
    </row>
    <row r="279" spans="1:7" ht="15">
      <c r="A279" s="84" t="s">
        <v>2963</v>
      </c>
      <c r="B279" s="84">
        <v>3</v>
      </c>
      <c r="C279" s="118">
        <v>0.0020836801742785183</v>
      </c>
      <c r="D279" s="84" t="s">
        <v>3808</v>
      </c>
      <c r="E279" s="84" t="b">
        <v>0</v>
      </c>
      <c r="F279" s="84" t="b">
        <v>0</v>
      </c>
      <c r="G279" s="84" t="b">
        <v>0</v>
      </c>
    </row>
    <row r="280" spans="1:7" ht="15">
      <c r="A280" s="84" t="s">
        <v>2897</v>
      </c>
      <c r="B280" s="84">
        <v>3</v>
      </c>
      <c r="C280" s="118">
        <v>0.0018043451953141064</v>
      </c>
      <c r="D280" s="84" t="s">
        <v>3808</v>
      </c>
      <c r="E280" s="84" t="b">
        <v>0</v>
      </c>
      <c r="F280" s="84" t="b">
        <v>0</v>
      </c>
      <c r="G280" s="84" t="b">
        <v>0</v>
      </c>
    </row>
    <row r="281" spans="1:7" ht="15">
      <c r="A281" s="84" t="s">
        <v>351</v>
      </c>
      <c r="B281" s="84">
        <v>3</v>
      </c>
      <c r="C281" s="118">
        <v>0.0016409447074801924</v>
      </c>
      <c r="D281" s="84" t="s">
        <v>3808</v>
      </c>
      <c r="E281" s="84" t="b">
        <v>0</v>
      </c>
      <c r="F281" s="84" t="b">
        <v>0</v>
      </c>
      <c r="G281" s="84" t="b">
        <v>0</v>
      </c>
    </row>
    <row r="282" spans="1:7" ht="15">
      <c r="A282" s="84" t="s">
        <v>350</v>
      </c>
      <c r="B282" s="84">
        <v>3</v>
      </c>
      <c r="C282" s="118">
        <v>0.0016409447074801924</v>
      </c>
      <c r="D282" s="84" t="s">
        <v>3808</v>
      </c>
      <c r="E282" s="84" t="b">
        <v>0</v>
      </c>
      <c r="F282" s="84" t="b">
        <v>0</v>
      </c>
      <c r="G282" s="84" t="b">
        <v>0</v>
      </c>
    </row>
    <row r="283" spans="1:7" ht="15">
      <c r="A283" s="84" t="s">
        <v>349</v>
      </c>
      <c r="B283" s="84">
        <v>3</v>
      </c>
      <c r="C283" s="118">
        <v>0.0016409447074801924</v>
      </c>
      <c r="D283" s="84" t="s">
        <v>3808</v>
      </c>
      <c r="E283" s="84" t="b">
        <v>0</v>
      </c>
      <c r="F283" s="84" t="b">
        <v>0</v>
      </c>
      <c r="G283" s="84" t="b">
        <v>0</v>
      </c>
    </row>
    <row r="284" spans="1:7" ht="15">
      <c r="A284" s="84" t="s">
        <v>348</v>
      </c>
      <c r="B284" s="84">
        <v>3</v>
      </c>
      <c r="C284" s="118">
        <v>0.0016409447074801924</v>
      </c>
      <c r="D284" s="84" t="s">
        <v>3808</v>
      </c>
      <c r="E284" s="84" t="b">
        <v>0</v>
      </c>
      <c r="F284" s="84" t="b">
        <v>0</v>
      </c>
      <c r="G284" s="84" t="b">
        <v>0</v>
      </c>
    </row>
    <row r="285" spans="1:7" ht="15">
      <c r="A285" s="84" t="s">
        <v>2896</v>
      </c>
      <c r="B285" s="84">
        <v>3</v>
      </c>
      <c r="C285" s="118">
        <v>0.0020836801742785183</v>
      </c>
      <c r="D285" s="84" t="s">
        <v>3808</v>
      </c>
      <c r="E285" s="84" t="b">
        <v>0</v>
      </c>
      <c r="F285" s="84" t="b">
        <v>0</v>
      </c>
      <c r="G285" s="84" t="b">
        <v>0</v>
      </c>
    </row>
    <row r="286" spans="1:7" ht="15">
      <c r="A286" s="84" t="s">
        <v>3609</v>
      </c>
      <c r="B286" s="84">
        <v>3</v>
      </c>
      <c r="C286" s="118">
        <v>0.0016409447074801924</v>
      </c>
      <c r="D286" s="84" t="s">
        <v>3808</v>
      </c>
      <c r="E286" s="84" t="b">
        <v>0</v>
      </c>
      <c r="F286" s="84" t="b">
        <v>0</v>
      </c>
      <c r="G286" s="84" t="b">
        <v>0</v>
      </c>
    </row>
    <row r="287" spans="1:7" ht="15">
      <c r="A287" s="84" t="s">
        <v>343</v>
      </c>
      <c r="B287" s="84">
        <v>3</v>
      </c>
      <c r="C287" s="118">
        <v>0.0016409447074801924</v>
      </c>
      <c r="D287" s="84" t="s">
        <v>3808</v>
      </c>
      <c r="E287" s="84" t="b">
        <v>0</v>
      </c>
      <c r="F287" s="84" t="b">
        <v>0</v>
      </c>
      <c r="G287" s="84" t="b">
        <v>0</v>
      </c>
    </row>
    <row r="288" spans="1:7" ht="15">
      <c r="A288" s="84" t="s">
        <v>342</v>
      </c>
      <c r="B288" s="84">
        <v>3</v>
      </c>
      <c r="C288" s="118">
        <v>0.0016409447074801924</v>
      </c>
      <c r="D288" s="84" t="s">
        <v>3808</v>
      </c>
      <c r="E288" s="84" t="b">
        <v>0</v>
      </c>
      <c r="F288" s="84" t="b">
        <v>0</v>
      </c>
      <c r="G288" s="84" t="b">
        <v>0</v>
      </c>
    </row>
    <row r="289" spans="1:7" ht="15">
      <c r="A289" s="84" t="s">
        <v>340</v>
      </c>
      <c r="B289" s="84">
        <v>3</v>
      </c>
      <c r="C289" s="118">
        <v>0.0016409447074801924</v>
      </c>
      <c r="D289" s="84" t="s">
        <v>3808</v>
      </c>
      <c r="E289" s="84" t="b">
        <v>0</v>
      </c>
      <c r="F289" s="84" t="b">
        <v>0</v>
      </c>
      <c r="G289" s="84" t="b">
        <v>0</v>
      </c>
    </row>
    <row r="290" spans="1:7" ht="15">
      <c r="A290" s="84" t="s">
        <v>333</v>
      </c>
      <c r="B290" s="84">
        <v>3</v>
      </c>
      <c r="C290" s="118">
        <v>0.0016409447074801924</v>
      </c>
      <c r="D290" s="84" t="s">
        <v>3808</v>
      </c>
      <c r="E290" s="84" t="b">
        <v>0</v>
      </c>
      <c r="F290" s="84" t="b">
        <v>0</v>
      </c>
      <c r="G290" s="84" t="b">
        <v>0</v>
      </c>
    </row>
    <row r="291" spans="1:7" ht="15">
      <c r="A291" s="84" t="s">
        <v>418</v>
      </c>
      <c r="B291" s="84">
        <v>2</v>
      </c>
      <c r="C291" s="118">
        <v>0.001202896796876071</v>
      </c>
      <c r="D291" s="84" t="s">
        <v>3808</v>
      </c>
      <c r="E291" s="84" t="b">
        <v>0</v>
      </c>
      <c r="F291" s="84" t="b">
        <v>0</v>
      </c>
      <c r="G291" s="84" t="b">
        <v>0</v>
      </c>
    </row>
    <row r="292" spans="1:7" ht="15">
      <c r="A292" s="84" t="s">
        <v>417</v>
      </c>
      <c r="B292" s="84">
        <v>2</v>
      </c>
      <c r="C292" s="118">
        <v>0.001202896796876071</v>
      </c>
      <c r="D292" s="84" t="s">
        <v>3808</v>
      </c>
      <c r="E292" s="84" t="b">
        <v>0</v>
      </c>
      <c r="F292" s="84" t="b">
        <v>0</v>
      </c>
      <c r="G292" s="84" t="b">
        <v>0</v>
      </c>
    </row>
    <row r="293" spans="1:7" ht="15">
      <c r="A293" s="84" t="s">
        <v>3610</v>
      </c>
      <c r="B293" s="84">
        <v>2</v>
      </c>
      <c r="C293" s="118">
        <v>0.001202896796876071</v>
      </c>
      <c r="D293" s="84" t="s">
        <v>3808</v>
      </c>
      <c r="E293" s="84" t="b">
        <v>0</v>
      </c>
      <c r="F293" s="84" t="b">
        <v>0</v>
      </c>
      <c r="G293" s="84" t="b">
        <v>0</v>
      </c>
    </row>
    <row r="294" spans="1:7" ht="15">
      <c r="A294" s="84" t="s">
        <v>3611</v>
      </c>
      <c r="B294" s="84">
        <v>2</v>
      </c>
      <c r="C294" s="118">
        <v>0.001202896796876071</v>
      </c>
      <c r="D294" s="84" t="s">
        <v>3808</v>
      </c>
      <c r="E294" s="84" t="b">
        <v>0</v>
      </c>
      <c r="F294" s="84" t="b">
        <v>0</v>
      </c>
      <c r="G294" s="84" t="b">
        <v>0</v>
      </c>
    </row>
    <row r="295" spans="1:7" ht="15">
      <c r="A295" s="84" t="s">
        <v>3612</v>
      </c>
      <c r="B295" s="84">
        <v>2</v>
      </c>
      <c r="C295" s="118">
        <v>0.001202896796876071</v>
      </c>
      <c r="D295" s="84" t="s">
        <v>3808</v>
      </c>
      <c r="E295" s="84" t="b">
        <v>0</v>
      </c>
      <c r="F295" s="84" t="b">
        <v>0</v>
      </c>
      <c r="G295" s="84" t="b">
        <v>0</v>
      </c>
    </row>
    <row r="296" spans="1:7" ht="15">
      <c r="A296" s="84" t="s">
        <v>3613</v>
      </c>
      <c r="B296" s="84">
        <v>2</v>
      </c>
      <c r="C296" s="118">
        <v>0.001202896796876071</v>
      </c>
      <c r="D296" s="84" t="s">
        <v>3808</v>
      </c>
      <c r="E296" s="84" t="b">
        <v>0</v>
      </c>
      <c r="F296" s="84" t="b">
        <v>0</v>
      </c>
      <c r="G296" s="84" t="b">
        <v>0</v>
      </c>
    </row>
    <row r="297" spans="1:7" ht="15">
      <c r="A297" s="84" t="s">
        <v>3614</v>
      </c>
      <c r="B297" s="84">
        <v>2</v>
      </c>
      <c r="C297" s="118">
        <v>0.001202896796876071</v>
      </c>
      <c r="D297" s="84" t="s">
        <v>3808</v>
      </c>
      <c r="E297" s="84" t="b">
        <v>0</v>
      </c>
      <c r="F297" s="84" t="b">
        <v>0</v>
      </c>
      <c r="G297" s="84" t="b">
        <v>0</v>
      </c>
    </row>
    <row r="298" spans="1:7" ht="15">
      <c r="A298" s="84" t="s">
        <v>3615</v>
      </c>
      <c r="B298" s="84">
        <v>2</v>
      </c>
      <c r="C298" s="118">
        <v>0.001202896796876071</v>
      </c>
      <c r="D298" s="84" t="s">
        <v>3808</v>
      </c>
      <c r="E298" s="84" t="b">
        <v>0</v>
      </c>
      <c r="F298" s="84" t="b">
        <v>0</v>
      </c>
      <c r="G298" s="84" t="b">
        <v>0</v>
      </c>
    </row>
    <row r="299" spans="1:7" ht="15">
      <c r="A299" s="84" t="s">
        <v>3616</v>
      </c>
      <c r="B299" s="84">
        <v>2</v>
      </c>
      <c r="C299" s="118">
        <v>0.001202896796876071</v>
      </c>
      <c r="D299" s="84" t="s">
        <v>3808</v>
      </c>
      <c r="E299" s="84" t="b">
        <v>0</v>
      </c>
      <c r="F299" s="84" t="b">
        <v>0</v>
      </c>
      <c r="G299" s="84" t="b">
        <v>0</v>
      </c>
    </row>
    <row r="300" spans="1:7" ht="15">
      <c r="A300" s="84" t="s">
        <v>3617</v>
      </c>
      <c r="B300" s="84">
        <v>2</v>
      </c>
      <c r="C300" s="118">
        <v>0.001202896796876071</v>
      </c>
      <c r="D300" s="84" t="s">
        <v>3808</v>
      </c>
      <c r="E300" s="84" t="b">
        <v>0</v>
      </c>
      <c r="F300" s="84" t="b">
        <v>0</v>
      </c>
      <c r="G300" s="84" t="b">
        <v>0</v>
      </c>
    </row>
    <row r="301" spans="1:7" ht="15">
      <c r="A301" s="84" t="s">
        <v>3618</v>
      </c>
      <c r="B301" s="84">
        <v>2</v>
      </c>
      <c r="C301" s="118">
        <v>0.001202896796876071</v>
      </c>
      <c r="D301" s="84" t="s">
        <v>3808</v>
      </c>
      <c r="E301" s="84" t="b">
        <v>0</v>
      </c>
      <c r="F301" s="84" t="b">
        <v>0</v>
      </c>
      <c r="G301" s="84" t="b">
        <v>0</v>
      </c>
    </row>
    <row r="302" spans="1:7" ht="15">
      <c r="A302" s="84" t="s">
        <v>3619</v>
      </c>
      <c r="B302" s="84">
        <v>2</v>
      </c>
      <c r="C302" s="118">
        <v>0.001202896796876071</v>
      </c>
      <c r="D302" s="84" t="s">
        <v>3808</v>
      </c>
      <c r="E302" s="84" t="b">
        <v>0</v>
      </c>
      <c r="F302" s="84" t="b">
        <v>0</v>
      </c>
      <c r="G302" s="84" t="b">
        <v>0</v>
      </c>
    </row>
    <row r="303" spans="1:7" ht="15">
      <c r="A303" s="84" t="s">
        <v>3620</v>
      </c>
      <c r="B303" s="84">
        <v>2</v>
      </c>
      <c r="C303" s="118">
        <v>0.001202896796876071</v>
      </c>
      <c r="D303" s="84" t="s">
        <v>3808</v>
      </c>
      <c r="E303" s="84" t="b">
        <v>0</v>
      </c>
      <c r="F303" s="84" t="b">
        <v>0</v>
      </c>
      <c r="G303" s="84" t="b">
        <v>0</v>
      </c>
    </row>
    <row r="304" spans="1:7" ht="15">
      <c r="A304" s="84" t="s">
        <v>3621</v>
      </c>
      <c r="B304" s="84">
        <v>2</v>
      </c>
      <c r="C304" s="118">
        <v>0.001389120116185679</v>
      </c>
      <c r="D304" s="84" t="s">
        <v>3808</v>
      </c>
      <c r="E304" s="84" t="b">
        <v>0</v>
      </c>
      <c r="F304" s="84" t="b">
        <v>0</v>
      </c>
      <c r="G304" s="84" t="b">
        <v>0</v>
      </c>
    </row>
    <row r="305" spans="1:7" ht="15">
      <c r="A305" s="84" t="s">
        <v>3622</v>
      </c>
      <c r="B305" s="84">
        <v>2</v>
      </c>
      <c r="C305" s="118">
        <v>0.001202896796876071</v>
      </c>
      <c r="D305" s="84" t="s">
        <v>3808</v>
      </c>
      <c r="E305" s="84" t="b">
        <v>0</v>
      </c>
      <c r="F305" s="84" t="b">
        <v>0</v>
      </c>
      <c r="G305" s="84" t="b">
        <v>0</v>
      </c>
    </row>
    <row r="306" spans="1:7" ht="15">
      <c r="A306" s="84" t="s">
        <v>324</v>
      </c>
      <c r="B306" s="84">
        <v>2</v>
      </c>
      <c r="C306" s="118">
        <v>0.001202896796876071</v>
      </c>
      <c r="D306" s="84" t="s">
        <v>3808</v>
      </c>
      <c r="E306" s="84" t="b">
        <v>0</v>
      </c>
      <c r="F306" s="84" t="b">
        <v>0</v>
      </c>
      <c r="G306" s="84" t="b">
        <v>0</v>
      </c>
    </row>
    <row r="307" spans="1:7" ht="15">
      <c r="A307" s="84" t="s">
        <v>3623</v>
      </c>
      <c r="B307" s="84">
        <v>2</v>
      </c>
      <c r="C307" s="118">
        <v>0.001202896796876071</v>
      </c>
      <c r="D307" s="84" t="s">
        <v>3808</v>
      </c>
      <c r="E307" s="84" t="b">
        <v>0</v>
      </c>
      <c r="F307" s="84" t="b">
        <v>0</v>
      </c>
      <c r="G307" s="84" t="b">
        <v>0</v>
      </c>
    </row>
    <row r="308" spans="1:7" ht="15">
      <c r="A308" s="84" t="s">
        <v>3624</v>
      </c>
      <c r="B308" s="84">
        <v>2</v>
      </c>
      <c r="C308" s="118">
        <v>0.001389120116185679</v>
      </c>
      <c r="D308" s="84" t="s">
        <v>3808</v>
      </c>
      <c r="E308" s="84" t="b">
        <v>0</v>
      </c>
      <c r="F308" s="84" t="b">
        <v>0</v>
      </c>
      <c r="G308" s="84" t="b">
        <v>0</v>
      </c>
    </row>
    <row r="309" spans="1:7" ht="15">
      <c r="A309" s="84" t="s">
        <v>281</v>
      </c>
      <c r="B309" s="84">
        <v>2</v>
      </c>
      <c r="C309" s="118">
        <v>0.001202896796876071</v>
      </c>
      <c r="D309" s="84" t="s">
        <v>3808</v>
      </c>
      <c r="E309" s="84" t="b">
        <v>0</v>
      </c>
      <c r="F309" s="84" t="b">
        <v>0</v>
      </c>
      <c r="G309" s="84" t="b">
        <v>0</v>
      </c>
    </row>
    <row r="310" spans="1:7" ht="15">
      <c r="A310" s="84" t="s">
        <v>3625</v>
      </c>
      <c r="B310" s="84">
        <v>2</v>
      </c>
      <c r="C310" s="118">
        <v>0.001389120116185679</v>
      </c>
      <c r="D310" s="84" t="s">
        <v>3808</v>
      </c>
      <c r="E310" s="84" t="b">
        <v>0</v>
      </c>
      <c r="F310" s="84" t="b">
        <v>0</v>
      </c>
      <c r="G310" s="84" t="b">
        <v>0</v>
      </c>
    </row>
    <row r="311" spans="1:7" ht="15">
      <c r="A311" s="84" t="s">
        <v>3626</v>
      </c>
      <c r="B311" s="84">
        <v>2</v>
      </c>
      <c r="C311" s="118">
        <v>0.001202896796876071</v>
      </c>
      <c r="D311" s="84" t="s">
        <v>3808</v>
      </c>
      <c r="E311" s="84" t="b">
        <v>0</v>
      </c>
      <c r="F311" s="84" t="b">
        <v>0</v>
      </c>
      <c r="G311" s="84" t="b">
        <v>0</v>
      </c>
    </row>
    <row r="312" spans="1:7" ht="15">
      <c r="A312" s="84" t="s">
        <v>3627</v>
      </c>
      <c r="B312" s="84">
        <v>2</v>
      </c>
      <c r="C312" s="118">
        <v>0.001202896796876071</v>
      </c>
      <c r="D312" s="84" t="s">
        <v>3808</v>
      </c>
      <c r="E312" s="84" t="b">
        <v>0</v>
      </c>
      <c r="F312" s="84" t="b">
        <v>0</v>
      </c>
      <c r="G312" s="84" t="b">
        <v>0</v>
      </c>
    </row>
    <row r="313" spans="1:7" ht="15">
      <c r="A313" s="84" t="s">
        <v>409</v>
      </c>
      <c r="B313" s="84">
        <v>2</v>
      </c>
      <c r="C313" s="118">
        <v>0.001202896796876071</v>
      </c>
      <c r="D313" s="84" t="s">
        <v>3808</v>
      </c>
      <c r="E313" s="84" t="b">
        <v>0</v>
      </c>
      <c r="F313" s="84" t="b">
        <v>0</v>
      </c>
      <c r="G313" s="84" t="b">
        <v>0</v>
      </c>
    </row>
    <row r="314" spans="1:7" ht="15">
      <c r="A314" s="84" t="s">
        <v>408</v>
      </c>
      <c r="B314" s="84">
        <v>2</v>
      </c>
      <c r="C314" s="118">
        <v>0.001202896796876071</v>
      </c>
      <c r="D314" s="84" t="s">
        <v>3808</v>
      </c>
      <c r="E314" s="84" t="b">
        <v>0</v>
      </c>
      <c r="F314" s="84" t="b">
        <v>0</v>
      </c>
      <c r="G314" s="84" t="b">
        <v>0</v>
      </c>
    </row>
    <row r="315" spans="1:7" ht="15">
      <c r="A315" s="84" t="s">
        <v>407</v>
      </c>
      <c r="B315" s="84">
        <v>2</v>
      </c>
      <c r="C315" s="118">
        <v>0.001202896796876071</v>
      </c>
      <c r="D315" s="84" t="s">
        <v>3808</v>
      </c>
      <c r="E315" s="84" t="b">
        <v>0</v>
      </c>
      <c r="F315" s="84" t="b">
        <v>0</v>
      </c>
      <c r="G315" s="84" t="b">
        <v>0</v>
      </c>
    </row>
    <row r="316" spans="1:7" ht="15">
      <c r="A316" s="84" t="s">
        <v>3628</v>
      </c>
      <c r="B316" s="84">
        <v>2</v>
      </c>
      <c r="C316" s="118">
        <v>0.001202896796876071</v>
      </c>
      <c r="D316" s="84" t="s">
        <v>3808</v>
      </c>
      <c r="E316" s="84" t="b">
        <v>0</v>
      </c>
      <c r="F316" s="84" t="b">
        <v>0</v>
      </c>
      <c r="G316" s="84" t="b">
        <v>0</v>
      </c>
    </row>
    <row r="317" spans="1:7" ht="15">
      <c r="A317" s="84" t="s">
        <v>3629</v>
      </c>
      <c r="B317" s="84">
        <v>2</v>
      </c>
      <c r="C317" s="118">
        <v>0.001202896796876071</v>
      </c>
      <c r="D317" s="84" t="s">
        <v>3808</v>
      </c>
      <c r="E317" s="84" t="b">
        <v>0</v>
      </c>
      <c r="F317" s="84" t="b">
        <v>0</v>
      </c>
      <c r="G317" s="84" t="b">
        <v>0</v>
      </c>
    </row>
    <row r="318" spans="1:7" ht="15">
      <c r="A318" s="84" t="s">
        <v>3630</v>
      </c>
      <c r="B318" s="84">
        <v>2</v>
      </c>
      <c r="C318" s="118">
        <v>0.001202896796876071</v>
      </c>
      <c r="D318" s="84" t="s">
        <v>3808</v>
      </c>
      <c r="E318" s="84" t="b">
        <v>0</v>
      </c>
      <c r="F318" s="84" t="b">
        <v>0</v>
      </c>
      <c r="G318" s="84" t="b">
        <v>0</v>
      </c>
    </row>
    <row r="319" spans="1:7" ht="15">
      <c r="A319" s="84" t="s">
        <v>3631</v>
      </c>
      <c r="B319" s="84">
        <v>2</v>
      </c>
      <c r="C319" s="118">
        <v>0.001202896796876071</v>
      </c>
      <c r="D319" s="84" t="s">
        <v>3808</v>
      </c>
      <c r="E319" s="84" t="b">
        <v>0</v>
      </c>
      <c r="F319" s="84" t="b">
        <v>0</v>
      </c>
      <c r="G319" s="84" t="b">
        <v>0</v>
      </c>
    </row>
    <row r="320" spans="1:7" ht="15">
      <c r="A320" s="84" t="s">
        <v>3632</v>
      </c>
      <c r="B320" s="84">
        <v>2</v>
      </c>
      <c r="C320" s="118">
        <v>0.001202896796876071</v>
      </c>
      <c r="D320" s="84" t="s">
        <v>3808</v>
      </c>
      <c r="E320" s="84" t="b">
        <v>0</v>
      </c>
      <c r="F320" s="84" t="b">
        <v>0</v>
      </c>
      <c r="G320" s="84" t="b">
        <v>0</v>
      </c>
    </row>
    <row r="321" spans="1:7" ht="15">
      <c r="A321" s="84" t="s">
        <v>3633</v>
      </c>
      <c r="B321" s="84">
        <v>2</v>
      </c>
      <c r="C321" s="118">
        <v>0.001202896796876071</v>
      </c>
      <c r="D321" s="84" t="s">
        <v>3808</v>
      </c>
      <c r="E321" s="84" t="b">
        <v>0</v>
      </c>
      <c r="F321" s="84" t="b">
        <v>0</v>
      </c>
      <c r="G321" s="84" t="b">
        <v>0</v>
      </c>
    </row>
    <row r="322" spans="1:7" ht="15">
      <c r="A322" s="84" t="s">
        <v>3634</v>
      </c>
      <c r="B322" s="84">
        <v>2</v>
      </c>
      <c r="C322" s="118">
        <v>0.001202896796876071</v>
      </c>
      <c r="D322" s="84" t="s">
        <v>3808</v>
      </c>
      <c r="E322" s="84" t="b">
        <v>0</v>
      </c>
      <c r="F322" s="84" t="b">
        <v>0</v>
      </c>
      <c r="G322" s="84" t="b">
        <v>0</v>
      </c>
    </row>
    <row r="323" spans="1:7" ht="15">
      <c r="A323" s="84" t="s">
        <v>3635</v>
      </c>
      <c r="B323" s="84">
        <v>2</v>
      </c>
      <c r="C323" s="118">
        <v>0.001202896796876071</v>
      </c>
      <c r="D323" s="84" t="s">
        <v>3808</v>
      </c>
      <c r="E323" s="84" t="b">
        <v>0</v>
      </c>
      <c r="F323" s="84" t="b">
        <v>0</v>
      </c>
      <c r="G323" s="84" t="b">
        <v>0</v>
      </c>
    </row>
    <row r="324" spans="1:7" ht="15">
      <c r="A324" s="84" t="s">
        <v>3636</v>
      </c>
      <c r="B324" s="84">
        <v>2</v>
      </c>
      <c r="C324" s="118">
        <v>0.001202896796876071</v>
      </c>
      <c r="D324" s="84" t="s">
        <v>3808</v>
      </c>
      <c r="E324" s="84" t="b">
        <v>1</v>
      </c>
      <c r="F324" s="84" t="b">
        <v>0</v>
      </c>
      <c r="G324" s="84" t="b">
        <v>0</v>
      </c>
    </row>
    <row r="325" spans="1:7" ht="15">
      <c r="A325" s="84" t="s">
        <v>3637</v>
      </c>
      <c r="B325" s="84">
        <v>2</v>
      </c>
      <c r="C325" s="118">
        <v>0.001202896796876071</v>
      </c>
      <c r="D325" s="84" t="s">
        <v>3808</v>
      </c>
      <c r="E325" s="84" t="b">
        <v>0</v>
      </c>
      <c r="F325" s="84" t="b">
        <v>0</v>
      </c>
      <c r="G325" s="84" t="b">
        <v>0</v>
      </c>
    </row>
    <row r="326" spans="1:7" ht="15">
      <c r="A326" s="84" t="s">
        <v>3638</v>
      </c>
      <c r="B326" s="84">
        <v>2</v>
      </c>
      <c r="C326" s="118">
        <v>0.001202896796876071</v>
      </c>
      <c r="D326" s="84" t="s">
        <v>3808</v>
      </c>
      <c r="E326" s="84" t="b">
        <v>0</v>
      </c>
      <c r="F326" s="84" t="b">
        <v>0</v>
      </c>
      <c r="G326" s="84" t="b">
        <v>0</v>
      </c>
    </row>
    <row r="327" spans="1:7" ht="15">
      <c r="A327" s="84" t="s">
        <v>3639</v>
      </c>
      <c r="B327" s="84">
        <v>2</v>
      </c>
      <c r="C327" s="118">
        <v>0.001202896796876071</v>
      </c>
      <c r="D327" s="84" t="s">
        <v>3808</v>
      </c>
      <c r="E327" s="84" t="b">
        <v>0</v>
      </c>
      <c r="F327" s="84" t="b">
        <v>0</v>
      </c>
      <c r="G327" s="84" t="b">
        <v>0</v>
      </c>
    </row>
    <row r="328" spans="1:7" ht="15">
      <c r="A328" s="84" t="s">
        <v>3640</v>
      </c>
      <c r="B328" s="84">
        <v>2</v>
      </c>
      <c r="C328" s="118">
        <v>0.001202896796876071</v>
      </c>
      <c r="D328" s="84" t="s">
        <v>3808</v>
      </c>
      <c r="E328" s="84" t="b">
        <v>0</v>
      </c>
      <c r="F328" s="84" t="b">
        <v>0</v>
      </c>
      <c r="G328" s="84" t="b">
        <v>0</v>
      </c>
    </row>
    <row r="329" spans="1:7" ht="15">
      <c r="A329" s="84" t="s">
        <v>3641</v>
      </c>
      <c r="B329" s="84">
        <v>2</v>
      </c>
      <c r="C329" s="118">
        <v>0.001202896796876071</v>
      </c>
      <c r="D329" s="84" t="s">
        <v>3808</v>
      </c>
      <c r="E329" s="84" t="b">
        <v>0</v>
      </c>
      <c r="F329" s="84" t="b">
        <v>0</v>
      </c>
      <c r="G329" s="84" t="b">
        <v>0</v>
      </c>
    </row>
    <row r="330" spans="1:7" ht="15">
      <c r="A330" s="84" t="s">
        <v>392</v>
      </c>
      <c r="B330" s="84">
        <v>2</v>
      </c>
      <c r="C330" s="118">
        <v>0.001202896796876071</v>
      </c>
      <c r="D330" s="84" t="s">
        <v>3808</v>
      </c>
      <c r="E330" s="84" t="b">
        <v>0</v>
      </c>
      <c r="F330" s="84" t="b">
        <v>0</v>
      </c>
      <c r="G330" s="84" t="b">
        <v>0</v>
      </c>
    </row>
    <row r="331" spans="1:7" ht="15">
      <c r="A331" s="84" t="s">
        <v>3642</v>
      </c>
      <c r="B331" s="84">
        <v>2</v>
      </c>
      <c r="C331" s="118">
        <v>0.001202896796876071</v>
      </c>
      <c r="D331" s="84" t="s">
        <v>3808</v>
      </c>
      <c r="E331" s="84" t="b">
        <v>0</v>
      </c>
      <c r="F331" s="84" t="b">
        <v>0</v>
      </c>
      <c r="G331" s="84" t="b">
        <v>0</v>
      </c>
    </row>
    <row r="332" spans="1:7" ht="15">
      <c r="A332" s="84" t="s">
        <v>3643</v>
      </c>
      <c r="B332" s="84">
        <v>2</v>
      </c>
      <c r="C332" s="118">
        <v>0.001202896796876071</v>
      </c>
      <c r="D332" s="84" t="s">
        <v>3808</v>
      </c>
      <c r="E332" s="84" t="b">
        <v>0</v>
      </c>
      <c r="F332" s="84" t="b">
        <v>0</v>
      </c>
      <c r="G332" s="84" t="b">
        <v>0</v>
      </c>
    </row>
    <row r="333" spans="1:7" ht="15">
      <c r="A333" s="84" t="s">
        <v>3644</v>
      </c>
      <c r="B333" s="84">
        <v>2</v>
      </c>
      <c r="C333" s="118">
        <v>0.001202896796876071</v>
      </c>
      <c r="D333" s="84" t="s">
        <v>3808</v>
      </c>
      <c r="E333" s="84" t="b">
        <v>0</v>
      </c>
      <c r="F333" s="84" t="b">
        <v>0</v>
      </c>
      <c r="G333" s="84" t="b">
        <v>0</v>
      </c>
    </row>
    <row r="334" spans="1:7" ht="15">
      <c r="A334" s="84" t="s">
        <v>3645</v>
      </c>
      <c r="B334" s="84">
        <v>2</v>
      </c>
      <c r="C334" s="118">
        <v>0.001202896796876071</v>
      </c>
      <c r="D334" s="84" t="s">
        <v>3808</v>
      </c>
      <c r="E334" s="84" t="b">
        <v>0</v>
      </c>
      <c r="F334" s="84" t="b">
        <v>0</v>
      </c>
      <c r="G334" s="84" t="b">
        <v>0</v>
      </c>
    </row>
    <row r="335" spans="1:7" ht="15">
      <c r="A335" s="84" t="s">
        <v>3646</v>
      </c>
      <c r="B335" s="84">
        <v>2</v>
      </c>
      <c r="C335" s="118">
        <v>0.001202896796876071</v>
      </c>
      <c r="D335" s="84" t="s">
        <v>3808</v>
      </c>
      <c r="E335" s="84" t="b">
        <v>0</v>
      </c>
      <c r="F335" s="84" t="b">
        <v>0</v>
      </c>
      <c r="G335" s="84" t="b">
        <v>0</v>
      </c>
    </row>
    <row r="336" spans="1:7" ht="15">
      <c r="A336" s="84" t="s">
        <v>3647</v>
      </c>
      <c r="B336" s="84">
        <v>2</v>
      </c>
      <c r="C336" s="118">
        <v>0.001202896796876071</v>
      </c>
      <c r="D336" s="84" t="s">
        <v>3808</v>
      </c>
      <c r="E336" s="84" t="b">
        <v>0</v>
      </c>
      <c r="F336" s="84" t="b">
        <v>0</v>
      </c>
      <c r="G336" s="84" t="b">
        <v>0</v>
      </c>
    </row>
    <row r="337" spans="1:7" ht="15">
      <c r="A337" s="84" t="s">
        <v>3648</v>
      </c>
      <c r="B337" s="84">
        <v>2</v>
      </c>
      <c r="C337" s="118">
        <v>0.001202896796876071</v>
      </c>
      <c r="D337" s="84" t="s">
        <v>3808</v>
      </c>
      <c r="E337" s="84" t="b">
        <v>0</v>
      </c>
      <c r="F337" s="84" t="b">
        <v>0</v>
      </c>
      <c r="G337" s="84" t="b">
        <v>0</v>
      </c>
    </row>
    <row r="338" spans="1:7" ht="15">
      <c r="A338" s="84" t="s">
        <v>3649</v>
      </c>
      <c r="B338" s="84">
        <v>2</v>
      </c>
      <c r="C338" s="118">
        <v>0.001202896796876071</v>
      </c>
      <c r="D338" s="84" t="s">
        <v>3808</v>
      </c>
      <c r="E338" s="84" t="b">
        <v>0</v>
      </c>
      <c r="F338" s="84" t="b">
        <v>0</v>
      </c>
      <c r="G338" s="84" t="b">
        <v>0</v>
      </c>
    </row>
    <row r="339" spans="1:7" ht="15">
      <c r="A339" s="84" t="s">
        <v>3650</v>
      </c>
      <c r="B339" s="84">
        <v>2</v>
      </c>
      <c r="C339" s="118">
        <v>0.001202896796876071</v>
      </c>
      <c r="D339" s="84" t="s">
        <v>3808</v>
      </c>
      <c r="E339" s="84" t="b">
        <v>0</v>
      </c>
      <c r="F339" s="84" t="b">
        <v>0</v>
      </c>
      <c r="G339" s="84" t="b">
        <v>0</v>
      </c>
    </row>
    <row r="340" spans="1:7" ht="15">
      <c r="A340" s="84" t="s">
        <v>3651</v>
      </c>
      <c r="B340" s="84">
        <v>2</v>
      </c>
      <c r="C340" s="118">
        <v>0.001202896796876071</v>
      </c>
      <c r="D340" s="84" t="s">
        <v>3808</v>
      </c>
      <c r="E340" s="84" t="b">
        <v>0</v>
      </c>
      <c r="F340" s="84" t="b">
        <v>0</v>
      </c>
      <c r="G340" s="84" t="b">
        <v>0</v>
      </c>
    </row>
    <row r="341" spans="1:7" ht="15">
      <c r="A341" s="84" t="s">
        <v>3652</v>
      </c>
      <c r="B341" s="84">
        <v>2</v>
      </c>
      <c r="C341" s="118">
        <v>0.001202896796876071</v>
      </c>
      <c r="D341" s="84" t="s">
        <v>3808</v>
      </c>
      <c r="E341" s="84" t="b">
        <v>1</v>
      </c>
      <c r="F341" s="84" t="b">
        <v>0</v>
      </c>
      <c r="G341" s="84" t="b">
        <v>0</v>
      </c>
    </row>
    <row r="342" spans="1:7" ht="15">
      <c r="A342" s="84" t="s">
        <v>3653</v>
      </c>
      <c r="B342" s="84">
        <v>2</v>
      </c>
      <c r="C342" s="118">
        <v>0.001202896796876071</v>
      </c>
      <c r="D342" s="84" t="s">
        <v>3808</v>
      </c>
      <c r="E342" s="84" t="b">
        <v>0</v>
      </c>
      <c r="F342" s="84" t="b">
        <v>0</v>
      </c>
      <c r="G342" s="84" t="b">
        <v>0</v>
      </c>
    </row>
    <row r="343" spans="1:7" ht="15">
      <c r="A343" s="84" t="s">
        <v>3654</v>
      </c>
      <c r="B343" s="84">
        <v>2</v>
      </c>
      <c r="C343" s="118">
        <v>0.001202896796876071</v>
      </c>
      <c r="D343" s="84" t="s">
        <v>3808</v>
      </c>
      <c r="E343" s="84" t="b">
        <v>0</v>
      </c>
      <c r="F343" s="84" t="b">
        <v>0</v>
      </c>
      <c r="G343" s="84" t="b">
        <v>0</v>
      </c>
    </row>
    <row r="344" spans="1:7" ht="15">
      <c r="A344" s="84" t="s">
        <v>3655</v>
      </c>
      <c r="B344" s="84">
        <v>2</v>
      </c>
      <c r="C344" s="118">
        <v>0.001202896796876071</v>
      </c>
      <c r="D344" s="84" t="s">
        <v>3808</v>
      </c>
      <c r="E344" s="84" t="b">
        <v>0</v>
      </c>
      <c r="F344" s="84" t="b">
        <v>0</v>
      </c>
      <c r="G344" s="84" t="b">
        <v>0</v>
      </c>
    </row>
    <row r="345" spans="1:7" ht="15">
      <c r="A345" s="84" t="s">
        <v>305</v>
      </c>
      <c r="B345" s="84">
        <v>2</v>
      </c>
      <c r="C345" s="118">
        <v>0.001389120116185679</v>
      </c>
      <c r="D345" s="84" t="s">
        <v>3808</v>
      </c>
      <c r="E345" s="84" t="b">
        <v>0</v>
      </c>
      <c r="F345" s="84" t="b">
        <v>0</v>
      </c>
      <c r="G345" s="84" t="b">
        <v>0</v>
      </c>
    </row>
    <row r="346" spans="1:7" ht="15">
      <c r="A346" s="84" t="s">
        <v>3656</v>
      </c>
      <c r="B346" s="84">
        <v>2</v>
      </c>
      <c r="C346" s="118">
        <v>0.001202896796876071</v>
      </c>
      <c r="D346" s="84" t="s">
        <v>3808</v>
      </c>
      <c r="E346" s="84" t="b">
        <v>0</v>
      </c>
      <c r="F346" s="84" t="b">
        <v>0</v>
      </c>
      <c r="G346" s="84" t="b">
        <v>0</v>
      </c>
    </row>
    <row r="347" spans="1:7" ht="15">
      <c r="A347" s="84" t="s">
        <v>3657</v>
      </c>
      <c r="B347" s="84">
        <v>2</v>
      </c>
      <c r="C347" s="118">
        <v>0.001202896796876071</v>
      </c>
      <c r="D347" s="84" t="s">
        <v>3808</v>
      </c>
      <c r="E347" s="84" t="b">
        <v>0</v>
      </c>
      <c r="F347" s="84" t="b">
        <v>0</v>
      </c>
      <c r="G347" s="84" t="b">
        <v>0</v>
      </c>
    </row>
    <row r="348" spans="1:7" ht="15">
      <c r="A348" s="84" t="s">
        <v>3658</v>
      </c>
      <c r="B348" s="84">
        <v>2</v>
      </c>
      <c r="C348" s="118">
        <v>0.001202896796876071</v>
      </c>
      <c r="D348" s="84" t="s">
        <v>3808</v>
      </c>
      <c r="E348" s="84" t="b">
        <v>0</v>
      </c>
      <c r="F348" s="84" t="b">
        <v>1</v>
      </c>
      <c r="G348" s="84" t="b">
        <v>0</v>
      </c>
    </row>
    <row r="349" spans="1:7" ht="15">
      <c r="A349" s="84" t="s">
        <v>303</v>
      </c>
      <c r="B349" s="84">
        <v>2</v>
      </c>
      <c r="C349" s="118">
        <v>0.001202896796876071</v>
      </c>
      <c r="D349" s="84" t="s">
        <v>3808</v>
      </c>
      <c r="E349" s="84" t="b">
        <v>0</v>
      </c>
      <c r="F349" s="84" t="b">
        <v>0</v>
      </c>
      <c r="G349" s="84" t="b">
        <v>0</v>
      </c>
    </row>
    <row r="350" spans="1:7" ht="15">
      <c r="A350" s="84" t="s">
        <v>3659</v>
      </c>
      <c r="B350" s="84">
        <v>2</v>
      </c>
      <c r="C350" s="118">
        <v>0.001202896796876071</v>
      </c>
      <c r="D350" s="84" t="s">
        <v>3808</v>
      </c>
      <c r="E350" s="84" t="b">
        <v>0</v>
      </c>
      <c r="F350" s="84" t="b">
        <v>0</v>
      </c>
      <c r="G350" s="84" t="b">
        <v>0</v>
      </c>
    </row>
    <row r="351" spans="1:7" ht="15">
      <c r="A351" s="84" t="s">
        <v>3660</v>
      </c>
      <c r="B351" s="84">
        <v>2</v>
      </c>
      <c r="C351" s="118">
        <v>0.001202896796876071</v>
      </c>
      <c r="D351" s="84" t="s">
        <v>3808</v>
      </c>
      <c r="E351" s="84" t="b">
        <v>0</v>
      </c>
      <c r="F351" s="84" t="b">
        <v>1</v>
      </c>
      <c r="G351" s="84" t="b">
        <v>0</v>
      </c>
    </row>
    <row r="352" spans="1:7" ht="15">
      <c r="A352" s="84" t="s">
        <v>3661</v>
      </c>
      <c r="B352" s="84">
        <v>2</v>
      </c>
      <c r="C352" s="118">
        <v>0.001202896796876071</v>
      </c>
      <c r="D352" s="84" t="s">
        <v>3808</v>
      </c>
      <c r="E352" s="84" t="b">
        <v>0</v>
      </c>
      <c r="F352" s="84" t="b">
        <v>0</v>
      </c>
      <c r="G352" s="84" t="b">
        <v>0</v>
      </c>
    </row>
    <row r="353" spans="1:7" ht="15">
      <c r="A353" s="84" t="s">
        <v>3662</v>
      </c>
      <c r="B353" s="84">
        <v>2</v>
      </c>
      <c r="C353" s="118">
        <v>0.001389120116185679</v>
      </c>
      <c r="D353" s="84" t="s">
        <v>3808</v>
      </c>
      <c r="E353" s="84" t="b">
        <v>0</v>
      </c>
      <c r="F353" s="84" t="b">
        <v>0</v>
      </c>
      <c r="G353" s="84" t="b">
        <v>0</v>
      </c>
    </row>
    <row r="354" spans="1:7" ht="15">
      <c r="A354" s="84" t="s">
        <v>3663</v>
      </c>
      <c r="B354" s="84">
        <v>2</v>
      </c>
      <c r="C354" s="118">
        <v>0.001202896796876071</v>
      </c>
      <c r="D354" s="84" t="s">
        <v>3808</v>
      </c>
      <c r="E354" s="84" t="b">
        <v>0</v>
      </c>
      <c r="F354" s="84" t="b">
        <v>0</v>
      </c>
      <c r="G354" s="84" t="b">
        <v>0</v>
      </c>
    </row>
    <row r="355" spans="1:7" ht="15">
      <c r="A355" s="84" t="s">
        <v>3664</v>
      </c>
      <c r="B355" s="84">
        <v>2</v>
      </c>
      <c r="C355" s="118">
        <v>0.001202896796876071</v>
      </c>
      <c r="D355" s="84" t="s">
        <v>3808</v>
      </c>
      <c r="E355" s="84" t="b">
        <v>0</v>
      </c>
      <c r="F355" s="84" t="b">
        <v>0</v>
      </c>
      <c r="G355" s="84" t="b">
        <v>0</v>
      </c>
    </row>
    <row r="356" spans="1:7" ht="15">
      <c r="A356" s="84" t="s">
        <v>384</v>
      </c>
      <c r="B356" s="84">
        <v>2</v>
      </c>
      <c r="C356" s="118">
        <v>0.001202896796876071</v>
      </c>
      <c r="D356" s="84" t="s">
        <v>3808</v>
      </c>
      <c r="E356" s="84" t="b">
        <v>0</v>
      </c>
      <c r="F356" s="84" t="b">
        <v>0</v>
      </c>
      <c r="G356" s="84" t="b">
        <v>0</v>
      </c>
    </row>
    <row r="357" spans="1:7" ht="15">
      <c r="A357" s="84" t="s">
        <v>3665</v>
      </c>
      <c r="B357" s="84">
        <v>2</v>
      </c>
      <c r="C357" s="118">
        <v>0.001202896796876071</v>
      </c>
      <c r="D357" s="84" t="s">
        <v>3808</v>
      </c>
      <c r="E357" s="84" t="b">
        <v>0</v>
      </c>
      <c r="F357" s="84" t="b">
        <v>0</v>
      </c>
      <c r="G357" s="84" t="b">
        <v>0</v>
      </c>
    </row>
    <row r="358" spans="1:7" ht="15">
      <c r="A358" s="84" t="s">
        <v>3666</v>
      </c>
      <c r="B358" s="84">
        <v>2</v>
      </c>
      <c r="C358" s="118">
        <v>0.001202896796876071</v>
      </c>
      <c r="D358" s="84" t="s">
        <v>3808</v>
      </c>
      <c r="E358" s="84" t="b">
        <v>0</v>
      </c>
      <c r="F358" s="84" t="b">
        <v>0</v>
      </c>
      <c r="G358" s="84" t="b">
        <v>0</v>
      </c>
    </row>
    <row r="359" spans="1:7" ht="15">
      <c r="A359" s="84" t="s">
        <v>3667</v>
      </c>
      <c r="B359" s="84">
        <v>2</v>
      </c>
      <c r="C359" s="118">
        <v>0.001202896796876071</v>
      </c>
      <c r="D359" s="84" t="s">
        <v>3808</v>
      </c>
      <c r="E359" s="84" t="b">
        <v>0</v>
      </c>
      <c r="F359" s="84" t="b">
        <v>0</v>
      </c>
      <c r="G359" s="84" t="b">
        <v>0</v>
      </c>
    </row>
    <row r="360" spans="1:7" ht="15">
      <c r="A360" s="84" t="s">
        <v>3668</v>
      </c>
      <c r="B360" s="84">
        <v>2</v>
      </c>
      <c r="C360" s="118">
        <v>0.001202896796876071</v>
      </c>
      <c r="D360" s="84" t="s">
        <v>3808</v>
      </c>
      <c r="E360" s="84" t="b">
        <v>0</v>
      </c>
      <c r="F360" s="84" t="b">
        <v>0</v>
      </c>
      <c r="G360" s="84" t="b">
        <v>0</v>
      </c>
    </row>
    <row r="361" spans="1:7" ht="15">
      <c r="A361" s="84" t="s">
        <v>3669</v>
      </c>
      <c r="B361" s="84">
        <v>2</v>
      </c>
      <c r="C361" s="118">
        <v>0.001202896796876071</v>
      </c>
      <c r="D361" s="84" t="s">
        <v>3808</v>
      </c>
      <c r="E361" s="84" t="b">
        <v>0</v>
      </c>
      <c r="F361" s="84" t="b">
        <v>0</v>
      </c>
      <c r="G361" s="84" t="b">
        <v>0</v>
      </c>
    </row>
    <row r="362" spans="1:7" ht="15">
      <c r="A362" s="84" t="s">
        <v>3670</v>
      </c>
      <c r="B362" s="84">
        <v>2</v>
      </c>
      <c r="C362" s="118">
        <v>0.001202896796876071</v>
      </c>
      <c r="D362" s="84" t="s">
        <v>3808</v>
      </c>
      <c r="E362" s="84" t="b">
        <v>0</v>
      </c>
      <c r="F362" s="84" t="b">
        <v>0</v>
      </c>
      <c r="G362" s="84" t="b">
        <v>0</v>
      </c>
    </row>
    <row r="363" spans="1:7" ht="15">
      <c r="A363" s="84" t="s">
        <v>3671</v>
      </c>
      <c r="B363" s="84">
        <v>2</v>
      </c>
      <c r="C363" s="118">
        <v>0.001202896796876071</v>
      </c>
      <c r="D363" s="84" t="s">
        <v>3808</v>
      </c>
      <c r="E363" s="84" t="b">
        <v>0</v>
      </c>
      <c r="F363" s="84" t="b">
        <v>0</v>
      </c>
      <c r="G363" s="84" t="b">
        <v>0</v>
      </c>
    </row>
    <row r="364" spans="1:7" ht="15">
      <c r="A364" s="84" t="s">
        <v>3672</v>
      </c>
      <c r="B364" s="84">
        <v>2</v>
      </c>
      <c r="C364" s="118">
        <v>0.001202896796876071</v>
      </c>
      <c r="D364" s="84" t="s">
        <v>3808</v>
      </c>
      <c r="E364" s="84" t="b">
        <v>0</v>
      </c>
      <c r="F364" s="84" t="b">
        <v>0</v>
      </c>
      <c r="G364" s="84" t="b">
        <v>0</v>
      </c>
    </row>
    <row r="365" spans="1:7" ht="15">
      <c r="A365" s="84" t="s">
        <v>3673</v>
      </c>
      <c r="B365" s="84">
        <v>2</v>
      </c>
      <c r="C365" s="118">
        <v>0.001202896796876071</v>
      </c>
      <c r="D365" s="84" t="s">
        <v>3808</v>
      </c>
      <c r="E365" s="84" t="b">
        <v>0</v>
      </c>
      <c r="F365" s="84" t="b">
        <v>0</v>
      </c>
      <c r="G365" s="84" t="b">
        <v>0</v>
      </c>
    </row>
    <row r="366" spans="1:7" ht="15">
      <c r="A366" s="84" t="s">
        <v>3674</v>
      </c>
      <c r="B366" s="84">
        <v>2</v>
      </c>
      <c r="C366" s="118">
        <v>0.001202896796876071</v>
      </c>
      <c r="D366" s="84" t="s">
        <v>3808</v>
      </c>
      <c r="E366" s="84" t="b">
        <v>0</v>
      </c>
      <c r="F366" s="84" t="b">
        <v>0</v>
      </c>
      <c r="G366" s="84" t="b">
        <v>0</v>
      </c>
    </row>
    <row r="367" spans="1:7" ht="15">
      <c r="A367" s="84" t="s">
        <v>3675</v>
      </c>
      <c r="B367" s="84">
        <v>2</v>
      </c>
      <c r="C367" s="118">
        <v>0.001202896796876071</v>
      </c>
      <c r="D367" s="84" t="s">
        <v>3808</v>
      </c>
      <c r="E367" s="84" t="b">
        <v>0</v>
      </c>
      <c r="F367" s="84" t="b">
        <v>0</v>
      </c>
      <c r="G367" s="84" t="b">
        <v>0</v>
      </c>
    </row>
    <row r="368" spans="1:7" ht="15">
      <c r="A368" s="84" t="s">
        <v>3676</v>
      </c>
      <c r="B368" s="84">
        <v>2</v>
      </c>
      <c r="C368" s="118">
        <v>0.001202896796876071</v>
      </c>
      <c r="D368" s="84" t="s">
        <v>3808</v>
      </c>
      <c r="E368" s="84" t="b">
        <v>0</v>
      </c>
      <c r="F368" s="84" t="b">
        <v>0</v>
      </c>
      <c r="G368" s="84" t="b">
        <v>0</v>
      </c>
    </row>
    <row r="369" spans="1:7" ht="15">
      <c r="A369" s="84" t="s">
        <v>3677</v>
      </c>
      <c r="B369" s="84">
        <v>2</v>
      </c>
      <c r="C369" s="118">
        <v>0.001389120116185679</v>
      </c>
      <c r="D369" s="84" t="s">
        <v>3808</v>
      </c>
      <c r="E369" s="84" t="b">
        <v>0</v>
      </c>
      <c r="F369" s="84" t="b">
        <v>0</v>
      </c>
      <c r="G369" s="84" t="b">
        <v>0</v>
      </c>
    </row>
    <row r="370" spans="1:7" ht="15">
      <c r="A370" s="84" t="s">
        <v>3678</v>
      </c>
      <c r="B370" s="84">
        <v>2</v>
      </c>
      <c r="C370" s="118">
        <v>0.001389120116185679</v>
      </c>
      <c r="D370" s="84" t="s">
        <v>3808</v>
      </c>
      <c r="E370" s="84" t="b">
        <v>0</v>
      </c>
      <c r="F370" s="84" t="b">
        <v>0</v>
      </c>
      <c r="G370" s="84" t="b">
        <v>0</v>
      </c>
    </row>
    <row r="371" spans="1:7" ht="15">
      <c r="A371" s="84" t="s">
        <v>3679</v>
      </c>
      <c r="B371" s="84">
        <v>2</v>
      </c>
      <c r="C371" s="118">
        <v>0.001202896796876071</v>
      </c>
      <c r="D371" s="84" t="s">
        <v>3808</v>
      </c>
      <c r="E371" s="84" t="b">
        <v>0</v>
      </c>
      <c r="F371" s="84" t="b">
        <v>0</v>
      </c>
      <c r="G371" s="84" t="b">
        <v>0</v>
      </c>
    </row>
    <row r="372" spans="1:7" ht="15">
      <c r="A372" s="84" t="s">
        <v>3680</v>
      </c>
      <c r="B372" s="84">
        <v>2</v>
      </c>
      <c r="C372" s="118">
        <v>0.001202896796876071</v>
      </c>
      <c r="D372" s="84" t="s">
        <v>3808</v>
      </c>
      <c r="E372" s="84" t="b">
        <v>0</v>
      </c>
      <c r="F372" s="84" t="b">
        <v>0</v>
      </c>
      <c r="G372" s="84" t="b">
        <v>0</v>
      </c>
    </row>
    <row r="373" spans="1:7" ht="15">
      <c r="A373" s="84" t="s">
        <v>3681</v>
      </c>
      <c r="B373" s="84">
        <v>2</v>
      </c>
      <c r="C373" s="118">
        <v>0.001389120116185679</v>
      </c>
      <c r="D373" s="84" t="s">
        <v>3808</v>
      </c>
      <c r="E373" s="84" t="b">
        <v>0</v>
      </c>
      <c r="F373" s="84" t="b">
        <v>0</v>
      </c>
      <c r="G373" s="84" t="b">
        <v>0</v>
      </c>
    </row>
    <row r="374" spans="1:7" ht="15">
      <c r="A374" s="84" t="s">
        <v>3682</v>
      </c>
      <c r="B374" s="84">
        <v>2</v>
      </c>
      <c r="C374" s="118">
        <v>0.001389120116185679</v>
      </c>
      <c r="D374" s="84" t="s">
        <v>3808</v>
      </c>
      <c r="E374" s="84" t="b">
        <v>0</v>
      </c>
      <c r="F374" s="84" t="b">
        <v>0</v>
      </c>
      <c r="G374" s="84" t="b">
        <v>0</v>
      </c>
    </row>
    <row r="375" spans="1:7" ht="15">
      <c r="A375" s="84" t="s">
        <v>3683</v>
      </c>
      <c r="B375" s="84">
        <v>2</v>
      </c>
      <c r="C375" s="118">
        <v>0.001202896796876071</v>
      </c>
      <c r="D375" s="84" t="s">
        <v>3808</v>
      </c>
      <c r="E375" s="84" t="b">
        <v>0</v>
      </c>
      <c r="F375" s="84" t="b">
        <v>0</v>
      </c>
      <c r="G375" s="84" t="b">
        <v>0</v>
      </c>
    </row>
    <row r="376" spans="1:7" ht="15">
      <c r="A376" s="84" t="s">
        <v>3684</v>
      </c>
      <c r="B376" s="84">
        <v>2</v>
      </c>
      <c r="C376" s="118">
        <v>0.001202896796876071</v>
      </c>
      <c r="D376" s="84" t="s">
        <v>3808</v>
      </c>
      <c r="E376" s="84" t="b">
        <v>0</v>
      </c>
      <c r="F376" s="84" t="b">
        <v>0</v>
      </c>
      <c r="G376" s="84" t="b">
        <v>0</v>
      </c>
    </row>
    <row r="377" spans="1:7" ht="15">
      <c r="A377" s="84" t="s">
        <v>3685</v>
      </c>
      <c r="B377" s="84">
        <v>2</v>
      </c>
      <c r="C377" s="118">
        <v>0.001202896796876071</v>
      </c>
      <c r="D377" s="84" t="s">
        <v>3808</v>
      </c>
      <c r="E377" s="84" t="b">
        <v>0</v>
      </c>
      <c r="F377" s="84" t="b">
        <v>0</v>
      </c>
      <c r="G377" s="84" t="b">
        <v>0</v>
      </c>
    </row>
    <row r="378" spans="1:7" ht="15">
      <c r="A378" s="84" t="s">
        <v>3686</v>
      </c>
      <c r="B378" s="84">
        <v>2</v>
      </c>
      <c r="C378" s="118">
        <v>0.001202896796876071</v>
      </c>
      <c r="D378" s="84" t="s">
        <v>3808</v>
      </c>
      <c r="E378" s="84" t="b">
        <v>0</v>
      </c>
      <c r="F378" s="84" t="b">
        <v>0</v>
      </c>
      <c r="G378" s="84" t="b">
        <v>0</v>
      </c>
    </row>
    <row r="379" spans="1:7" ht="15">
      <c r="A379" s="84" t="s">
        <v>3687</v>
      </c>
      <c r="B379" s="84">
        <v>2</v>
      </c>
      <c r="C379" s="118">
        <v>0.001202896796876071</v>
      </c>
      <c r="D379" s="84" t="s">
        <v>3808</v>
      </c>
      <c r="E379" s="84" t="b">
        <v>0</v>
      </c>
      <c r="F379" s="84" t="b">
        <v>0</v>
      </c>
      <c r="G379" s="84" t="b">
        <v>0</v>
      </c>
    </row>
    <row r="380" spans="1:7" ht="15">
      <c r="A380" s="84" t="s">
        <v>3688</v>
      </c>
      <c r="B380" s="84">
        <v>2</v>
      </c>
      <c r="C380" s="118">
        <v>0.001202896796876071</v>
      </c>
      <c r="D380" s="84" t="s">
        <v>3808</v>
      </c>
      <c r="E380" s="84" t="b">
        <v>0</v>
      </c>
      <c r="F380" s="84" t="b">
        <v>0</v>
      </c>
      <c r="G380" s="84" t="b">
        <v>0</v>
      </c>
    </row>
    <row r="381" spans="1:7" ht="15">
      <c r="A381" s="84" t="s">
        <v>3689</v>
      </c>
      <c r="B381" s="84">
        <v>2</v>
      </c>
      <c r="C381" s="118">
        <v>0.001202896796876071</v>
      </c>
      <c r="D381" s="84" t="s">
        <v>3808</v>
      </c>
      <c r="E381" s="84" t="b">
        <v>1</v>
      </c>
      <c r="F381" s="84" t="b">
        <v>0</v>
      </c>
      <c r="G381" s="84" t="b">
        <v>0</v>
      </c>
    </row>
    <row r="382" spans="1:7" ht="15">
      <c r="A382" s="84" t="s">
        <v>3690</v>
      </c>
      <c r="B382" s="84">
        <v>2</v>
      </c>
      <c r="C382" s="118">
        <v>0.001202896796876071</v>
      </c>
      <c r="D382" s="84" t="s">
        <v>3808</v>
      </c>
      <c r="E382" s="84" t="b">
        <v>0</v>
      </c>
      <c r="F382" s="84" t="b">
        <v>0</v>
      </c>
      <c r="G382" s="84" t="b">
        <v>0</v>
      </c>
    </row>
    <row r="383" spans="1:7" ht="15">
      <c r="A383" s="84" t="s">
        <v>3088</v>
      </c>
      <c r="B383" s="84">
        <v>2</v>
      </c>
      <c r="C383" s="118">
        <v>0.001202896796876071</v>
      </c>
      <c r="D383" s="84" t="s">
        <v>3808</v>
      </c>
      <c r="E383" s="84" t="b">
        <v>0</v>
      </c>
      <c r="F383" s="84" t="b">
        <v>0</v>
      </c>
      <c r="G383" s="84" t="b">
        <v>0</v>
      </c>
    </row>
    <row r="384" spans="1:7" ht="15">
      <c r="A384" s="84" t="s">
        <v>3691</v>
      </c>
      <c r="B384" s="84">
        <v>2</v>
      </c>
      <c r="C384" s="118">
        <v>0.001202896796876071</v>
      </c>
      <c r="D384" s="84" t="s">
        <v>3808</v>
      </c>
      <c r="E384" s="84" t="b">
        <v>0</v>
      </c>
      <c r="F384" s="84" t="b">
        <v>0</v>
      </c>
      <c r="G384" s="84" t="b">
        <v>0</v>
      </c>
    </row>
    <row r="385" spans="1:7" ht="15">
      <c r="A385" s="84" t="s">
        <v>3692</v>
      </c>
      <c r="B385" s="84">
        <v>2</v>
      </c>
      <c r="C385" s="118">
        <v>0.001202896796876071</v>
      </c>
      <c r="D385" s="84" t="s">
        <v>3808</v>
      </c>
      <c r="E385" s="84" t="b">
        <v>0</v>
      </c>
      <c r="F385" s="84" t="b">
        <v>0</v>
      </c>
      <c r="G385" s="84" t="b">
        <v>0</v>
      </c>
    </row>
    <row r="386" spans="1:7" ht="15">
      <c r="A386" s="84" t="s">
        <v>3693</v>
      </c>
      <c r="B386" s="84">
        <v>2</v>
      </c>
      <c r="C386" s="118">
        <v>0.001202896796876071</v>
      </c>
      <c r="D386" s="84" t="s">
        <v>3808</v>
      </c>
      <c r="E386" s="84" t="b">
        <v>0</v>
      </c>
      <c r="F386" s="84" t="b">
        <v>0</v>
      </c>
      <c r="G386" s="84" t="b">
        <v>0</v>
      </c>
    </row>
    <row r="387" spans="1:7" ht="15">
      <c r="A387" s="84" t="s">
        <v>3694</v>
      </c>
      <c r="B387" s="84">
        <v>2</v>
      </c>
      <c r="C387" s="118">
        <v>0.001202896796876071</v>
      </c>
      <c r="D387" s="84" t="s">
        <v>3808</v>
      </c>
      <c r="E387" s="84" t="b">
        <v>0</v>
      </c>
      <c r="F387" s="84" t="b">
        <v>0</v>
      </c>
      <c r="G387" s="84" t="b">
        <v>0</v>
      </c>
    </row>
    <row r="388" spans="1:7" ht="15">
      <c r="A388" s="84" t="s">
        <v>3695</v>
      </c>
      <c r="B388" s="84">
        <v>2</v>
      </c>
      <c r="C388" s="118">
        <v>0.001202896796876071</v>
      </c>
      <c r="D388" s="84" t="s">
        <v>3808</v>
      </c>
      <c r="E388" s="84" t="b">
        <v>0</v>
      </c>
      <c r="F388" s="84" t="b">
        <v>0</v>
      </c>
      <c r="G388" s="84" t="b">
        <v>0</v>
      </c>
    </row>
    <row r="389" spans="1:7" ht="15">
      <c r="A389" s="84" t="s">
        <v>3696</v>
      </c>
      <c r="B389" s="84">
        <v>2</v>
      </c>
      <c r="C389" s="118">
        <v>0.001202896796876071</v>
      </c>
      <c r="D389" s="84" t="s">
        <v>3808</v>
      </c>
      <c r="E389" s="84" t="b">
        <v>0</v>
      </c>
      <c r="F389" s="84" t="b">
        <v>0</v>
      </c>
      <c r="G389" s="84" t="b">
        <v>0</v>
      </c>
    </row>
    <row r="390" spans="1:7" ht="15">
      <c r="A390" s="84" t="s">
        <v>3697</v>
      </c>
      <c r="B390" s="84">
        <v>2</v>
      </c>
      <c r="C390" s="118">
        <v>0.001202896796876071</v>
      </c>
      <c r="D390" s="84" t="s">
        <v>3808</v>
      </c>
      <c r="E390" s="84" t="b">
        <v>0</v>
      </c>
      <c r="F390" s="84" t="b">
        <v>0</v>
      </c>
      <c r="G390" s="84" t="b">
        <v>0</v>
      </c>
    </row>
    <row r="391" spans="1:7" ht="15">
      <c r="A391" s="84" t="s">
        <v>3698</v>
      </c>
      <c r="B391" s="84">
        <v>2</v>
      </c>
      <c r="C391" s="118">
        <v>0.001202896796876071</v>
      </c>
      <c r="D391" s="84" t="s">
        <v>3808</v>
      </c>
      <c r="E391" s="84" t="b">
        <v>0</v>
      </c>
      <c r="F391" s="84" t="b">
        <v>0</v>
      </c>
      <c r="G391" s="84" t="b">
        <v>0</v>
      </c>
    </row>
    <row r="392" spans="1:7" ht="15">
      <c r="A392" s="84" t="s">
        <v>3699</v>
      </c>
      <c r="B392" s="84">
        <v>2</v>
      </c>
      <c r="C392" s="118">
        <v>0.001202896796876071</v>
      </c>
      <c r="D392" s="84" t="s">
        <v>3808</v>
      </c>
      <c r="E392" s="84" t="b">
        <v>0</v>
      </c>
      <c r="F392" s="84" t="b">
        <v>0</v>
      </c>
      <c r="G392" s="84" t="b">
        <v>0</v>
      </c>
    </row>
    <row r="393" spans="1:7" ht="15">
      <c r="A393" s="84" t="s">
        <v>3700</v>
      </c>
      <c r="B393" s="84">
        <v>2</v>
      </c>
      <c r="C393" s="118">
        <v>0.001202896796876071</v>
      </c>
      <c r="D393" s="84" t="s">
        <v>3808</v>
      </c>
      <c r="E393" s="84" t="b">
        <v>0</v>
      </c>
      <c r="F393" s="84" t="b">
        <v>0</v>
      </c>
      <c r="G393" s="84" t="b">
        <v>0</v>
      </c>
    </row>
    <row r="394" spans="1:7" ht="15">
      <c r="A394" s="84" t="s">
        <v>371</v>
      </c>
      <c r="B394" s="84">
        <v>2</v>
      </c>
      <c r="C394" s="118">
        <v>0.001202896796876071</v>
      </c>
      <c r="D394" s="84" t="s">
        <v>3808</v>
      </c>
      <c r="E394" s="84" t="b">
        <v>0</v>
      </c>
      <c r="F394" s="84" t="b">
        <v>0</v>
      </c>
      <c r="G394" s="84" t="b">
        <v>0</v>
      </c>
    </row>
    <row r="395" spans="1:7" ht="15">
      <c r="A395" s="84" t="s">
        <v>3701</v>
      </c>
      <c r="B395" s="84">
        <v>2</v>
      </c>
      <c r="C395" s="118">
        <v>0.001202896796876071</v>
      </c>
      <c r="D395" s="84" t="s">
        <v>3808</v>
      </c>
      <c r="E395" s="84" t="b">
        <v>0</v>
      </c>
      <c r="F395" s="84" t="b">
        <v>0</v>
      </c>
      <c r="G395" s="84" t="b">
        <v>0</v>
      </c>
    </row>
    <row r="396" spans="1:7" ht="15">
      <c r="A396" s="84" t="s">
        <v>3702</v>
      </c>
      <c r="B396" s="84">
        <v>2</v>
      </c>
      <c r="C396" s="118">
        <v>0.001202896796876071</v>
      </c>
      <c r="D396" s="84" t="s">
        <v>3808</v>
      </c>
      <c r="E396" s="84" t="b">
        <v>0</v>
      </c>
      <c r="F396" s="84" t="b">
        <v>0</v>
      </c>
      <c r="G396" s="84" t="b">
        <v>0</v>
      </c>
    </row>
    <row r="397" spans="1:7" ht="15">
      <c r="A397" s="84" t="s">
        <v>3703</v>
      </c>
      <c r="B397" s="84">
        <v>2</v>
      </c>
      <c r="C397" s="118">
        <v>0.001202896796876071</v>
      </c>
      <c r="D397" s="84" t="s">
        <v>3808</v>
      </c>
      <c r="E397" s="84" t="b">
        <v>0</v>
      </c>
      <c r="F397" s="84" t="b">
        <v>0</v>
      </c>
      <c r="G397" s="84" t="b">
        <v>0</v>
      </c>
    </row>
    <row r="398" spans="1:7" ht="15">
      <c r="A398" s="84" t="s">
        <v>3704</v>
      </c>
      <c r="B398" s="84">
        <v>2</v>
      </c>
      <c r="C398" s="118">
        <v>0.001202896796876071</v>
      </c>
      <c r="D398" s="84" t="s">
        <v>3808</v>
      </c>
      <c r="E398" s="84" t="b">
        <v>0</v>
      </c>
      <c r="F398" s="84" t="b">
        <v>0</v>
      </c>
      <c r="G398" s="84" t="b">
        <v>0</v>
      </c>
    </row>
    <row r="399" spans="1:7" ht="15">
      <c r="A399" s="84" t="s">
        <v>3705</v>
      </c>
      <c r="B399" s="84">
        <v>2</v>
      </c>
      <c r="C399" s="118">
        <v>0.001202896796876071</v>
      </c>
      <c r="D399" s="84" t="s">
        <v>3808</v>
      </c>
      <c r="E399" s="84" t="b">
        <v>0</v>
      </c>
      <c r="F399" s="84" t="b">
        <v>0</v>
      </c>
      <c r="G399" s="84" t="b">
        <v>0</v>
      </c>
    </row>
    <row r="400" spans="1:7" ht="15">
      <c r="A400" s="84" t="s">
        <v>3706</v>
      </c>
      <c r="B400" s="84">
        <v>2</v>
      </c>
      <c r="C400" s="118">
        <v>0.001202896796876071</v>
      </c>
      <c r="D400" s="84" t="s">
        <v>3808</v>
      </c>
      <c r="E400" s="84" t="b">
        <v>0</v>
      </c>
      <c r="F400" s="84" t="b">
        <v>0</v>
      </c>
      <c r="G400" s="84" t="b">
        <v>0</v>
      </c>
    </row>
    <row r="401" spans="1:7" ht="15">
      <c r="A401" s="84" t="s">
        <v>3707</v>
      </c>
      <c r="B401" s="84">
        <v>2</v>
      </c>
      <c r="C401" s="118">
        <v>0.001202896796876071</v>
      </c>
      <c r="D401" s="84" t="s">
        <v>3808</v>
      </c>
      <c r="E401" s="84" t="b">
        <v>0</v>
      </c>
      <c r="F401" s="84" t="b">
        <v>0</v>
      </c>
      <c r="G401" s="84" t="b">
        <v>0</v>
      </c>
    </row>
    <row r="402" spans="1:7" ht="15">
      <c r="A402" s="84" t="s">
        <v>3708</v>
      </c>
      <c r="B402" s="84">
        <v>2</v>
      </c>
      <c r="C402" s="118">
        <v>0.001202896796876071</v>
      </c>
      <c r="D402" s="84" t="s">
        <v>3808</v>
      </c>
      <c r="E402" s="84" t="b">
        <v>0</v>
      </c>
      <c r="F402" s="84" t="b">
        <v>0</v>
      </c>
      <c r="G402" s="84" t="b">
        <v>0</v>
      </c>
    </row>
    <row r="403" spans="1:7" ht="15">
      <c r="A403" s="84" t="s">
        <v>3100</v>
      </c>
      <c r="B403" s="84">
        <v>2</v>
      </c>
      <c r="C403" s="118">
        <v>0.001202896796876071</v>
      </c>
      <c r="D403" s="84" t="s">
        <v>3808</v>
      </c>
      <c r="E403" s="84" t="b">
        <v>0</v>
      </c>
      <c r="F403" s="84" t="b">
        <v>0</v>
      </c>
      <c r="G403" s="84" t="b">
        <v>0</v>
      </c>
    </row>
    <row r="404" spans="1:7" ht="15">
      <c r="A404" s="84" t="s">
        <v>3709</v>
      </c>
      <c r="B404" s="84">
        <v>2</v>
      </c>
      <c r="C404" s="118">
        <v>0.001202896796876071</v>
      </c>
      <c r="D404" s="84" t="s">
        <v>3808</v>
      </c>
      <c r="E404" s="84" t="b">
        <v>0</v>
      </c>
      <c r="F404" s="84" t="b">
        <v>0</v>
      </c>
      <c r="G404" s="84" t="b">
        <v>0</v>
      </c>
    </row>
    <row r="405" spans="1:7" ht="15">
      <c r="A405" s="84" t="s">
        <v>3710</v>
      </c>
      <c r="B405" s="84">
        <v>2</v>
      </c>
      <c r="C405" s="118">
        <v>0.001202896796876071</v>
      </c>
      <c r="D405" s="84" t="s">
        <v>3808</v>
      </c>
      <c r="E405" s="84" t="b">
        <v>0</v>
      </c>
      <c r="F405" s="84" t="b">
        <v>0</v>
      </c>
      <c r="G405" s="84" t="b">
        <v>0</v>
      </c>
    </row>
    <row r="406" spans="1:7" ht="15">
      <c r="A406" s="84" t="s">
        <v>3711</v>
      </c>
      <c r="B406" s="84">
        <v>2</v>
      </c>
      <c r="C406" s="118">
        <v>0.001202896796876071</v>
      </c>
      <c r="D406" s="84" t="s">
        <v>3808</v>
      </c>
      <c r="E406" s="84" t="b">
        <v>0</v>
      </c>
      <c r="F406" s="84" t="b">
        <v>0</v>
      </c>
      <c r="G406" s="84" t="b">
        <v>0</v>
      </c>
    </row>
    <row r="407" spans="1:7" ht="15">
      <c r="A407" s="84" t="s">
        <v>3712</v>
      </c>
      <c r="B407" s="84">
        <v>2</v>
      </c>
      <c r="C407" s="118">
        <v>0.001202896796876071</v>
      </c>
      <c r="D407" s="84" t="s">
        <v>3808</v>
      </c>
      <c r="E407" s="84" t="b">
        <v>0</v>
      </c>
      <c r="F407" s="84" t="b">
        <v>0</v>
      </c>
      <c r="G407" s="84" t="b">
        <v>0</v>
      </c>
    </row>
    <row r="408" spans="1:7" ht="15">
      <c r="A408" s="84" t="s">
        <v>3713</v>
      </c>
      <c r="B408" s="84">
        <v>2</v>
      </c>
      <c r="C408" s="118">
        <v>0.001202896796876071</v>
      </c>
      <c r="D408" s="84" t="s">
        <v>3808</v>
      </c>
      <c r="E408" s="84" t="b">
        <v>0</v>
      </c>
      <c r="F408" s="84" t="b">
        <v>0</v>
      </c>
      <c r="G408" s="84" t="b">
        <v>0</v>
      </c>
    </row>
    <row r="409" spans="1:7" ht="15">
      <c r="A409" s="84" t="s">
        <v>3714</v>
      </c>
      <c r="B409" s="84">
        <v>2</v>
      </c>
      <c r="C409" s="118">
        <v>0.001202896796876071</v>
      </c>
      <c r="D409" s="84" t="s">
        <v>3808</v>
      </c>
      <c r="E409" s="84" t="b">
        <v>0</v>
      </c>
      <c r="F409" s="84" t="b">
        <v>0</v>
      </c>
      <c r="G409" s="84" t="b">
        <v>0</v>
      </c>
    </row>
    <row r="410" spans="1:7" ht="15">
      <c r="A410" s="84" t="s">
        <v>3715</v>
      </c>
      <c r="B410" s="84">
        <v>2</v>
      </c>
      <c r="C410" s="118">
        <v>0.001202896796876071</v>
      </c>
      <c r="D410" s="84" t="s">
        <v>3808</v>
      </c>
      <c r="E410" s="84" t="b">
        <v>0</v>
      </c>
      <c r="F410" s="84" t="b">
        <v>0</v>
      </c>
      <c r="G410" s="84" t="b">
        <v>0</v>
      </c>
    </row>
    <row r="411" spans="1:7" ht="15">
      <c r="A411" s="84" t="s">
        <v>3716</v>
      </c>
      <c r="B411" s="84">
        <v>2</v>
      </c>
      <c r="C411" s="118">
        <v>0.001202896796876071</v>
      </c>
      <c r="D411" s="84" t="s">
        <v>3808</v>
      </c>
      <c r="E411" s="84" t="b">
        <v>0</v>
      </c>
      <c r="F411" s="84" t="b">
        <v>0</v>
      </c>
      <c r="G411" s="84" t="b">
        <v>0</v>
      </c>
    </row>
    <row r="412" spans="1:7" ht="15">
      <c r="A412" s="84" t="s">
        <v>3717</v>
      </c>
      <c r="B412" s="84">
        <v>2</v>
      </c>
      <c r="C412" s="118">
        <v>0.001202896796876071</v>
      </c>
      <c r="D412" s="84" t="s">
        <v>3808</v>
      </c>
      <c r="E412" s="84" t="b">
        <v>0</v>
      </c>
      <c r="F412" s="84" t="b">
        <v>0</v>
      </c>
      <c r="G412" s="84" t="b">
        <v>0</v>
      </c>
    </row>
    <row r="413" spans="1:7" ht="15">
      <c r="A413" s="84" t="s">
        <v>3718</v>
      </c>
      <c r="B413" s="84">
        <v>2</v>
      </c>
      <c r="C413" s="118">
        <v>0.001202896796876071</v>
      </c>
      <c r="D413" s="84" t="s">
        <v>3808</v>
      </c>
      <c r="E413" s="84" t="b">
        <v>1</v>
      </c>
      <c r="F413" s="84" t="b">
        <v>0</v>
      </c>
      <c r="G413" s="84" t="b">
        <v>0</v>
      </c>
    </row>
    <row r="414" spans="1:7" ht="15">
      <c r="A414" s="84" t="s">
        <v>3719</v>
      </c>
      <c r="B414" s="84">
        <v>2</v>
      </c>
      <c r="C414" s="118">
        <v>0.001202896796876071</v>
      </c>
      <c r="D414" s="84" t="s">
        <v>3808</v>
      </c>
      <c r="E414" s="84" t="b">
        <v>0</v>
      </c>
      <c r="F414" s="84" t="b">
        <v>0</v>
      </c>
      <c r="G414" s="84" t="b">
        <v>0</v>
      </c>
    </row>
    <row r="415" spans="1:7" ht="15">
      <c r="A415" s="84" t="s">
        <v>3720</v>
      </c>
      <c r="B415" s="84">
        <v>2</v>
      </c>
      <c r="C415" s="118">
        <v>0.001202896796876071</v>
      </c>
      <c r="D415" s="84" t="s">
        <v>3808</v>
      </c>
      <c r="E415" s="84" t="b">
        <v>0</v>
      </c>
      <c r="F415" s="84" t="b">
        <v>0</v>
      </c>
      <c r="G415" s="84" t="b">
        <v>0</v>
      </c>
    </row>
    <row r="416" spans="1:7" ht="15">
      <c r="A416" s="84" t="s">
        <v>3721</v>
      </c>
      <c r="B416" s="84">
        <v>2</v>
      </c>
      <c r="C416" s="118">
        <v>0.001202896796876071</v>
      </c>
      <c r="D416" s="84" t="s">
        <v>3808</v>
      </c>
      <c r="E416" s="84" t="b">
        <v>0</v>
      </c>
      <c r="F416" s="84" t="b">
        <v>0</v>
      </c>
      <c r="G416" s="84" t="b">
        <v>0</v>
      </c>
    </row>
    <row r="417" spans="1:7" ht="15">
      <c r="A417" s="84" t="s">
        <v>2144</v>
      </c>
      <c r="B417" s="84">
        <v>2</v>
      </c>
      <c r="C417" s="118">
        <v>0.001202896796876071</v>
      </c>
      <c r="D417" s="84" t="s">
        <v>3808</v>
      </c>
      <c r="E417" s="84" t="b">
        <v>0</v>
      </c>
      <c r="F417" s="84" t="b">
        <v>0</v>
      </c>
      <c r="G417" s="84" t="b">
        <v>0</v>
      </c>
    </row>
    <row r="418" spans="1:7" ht="15">
      <c r="A418" s="84" t="s">
        <v>3722</v>
      </c>
      <c r="B418" s="84">
        <v>2</v>
      </c>
      <c r="C418" s="118">
        <v>0.001202896796876071</v>
      </c>
      <c r="D418" s="84" t="s">
        <v>3808</v>
      </c>
      <c r="E418" s="84" t="b">
        <v>0</v>
      </c>
      <c r="F418" s="84" t="b">
        <v>0</v>
      </c>
      <c r="G418" s="84" t="b">
        <v>0</v>
      </c>
    </row>
    <row r="419" spans="1:7" ht="15">
      <c r="A419" s="84" t="s">
        <v>3723</v>
      </c>
      <c r="B419" s="84">
        <v>2</v>
      </c>
      <c r="C419" s="118">
        <v>0.001202896796876071</v>
      </c>
      <c r="D419" s="84" t="s">
        <v>3808</v>
      </c>
      <c r="E419" s="84" t="b">
        <v>0</v>
      </c>
      <c r="F419" s="84" t="b">
        <v>0</v>
      </c>
      <c r="G419" s="84" t="b">
        <v>0</v>
      </c>
    </row>
    <row r="420" spans="1:7" ht="15">
      <c r="A420" s="84" t="s">
        <v>3724</v>
      </c>
      <c r="B420" s="84">
        <v>2</v>
      </c>
      <c r="C420" s="118">
        <v>0.001202896796876071</v>
      </c>
      <c r="D420" s="84" t="s">
        <v>3808</v>
      </c>
      <c r="E420" s="84" t="b">
        <v>0</v>
      </c>
      <c r="F420" s="84" t="b">
        <v>0</v>
      </c>
      <c r="G420" s="84" t="b">
        <v>0</v>
      </c>
    </row>
    <row r="421" spans="1:7" ht="15">
      <c r="A421" s="84" t="s">
        <v>3725</v>
      </c>
      <c r="B421" s="84">
        <v>2</v>
      </c>
      <c r="C421" s="118">
        <v>0.001202896796876071</v>
      </c>
      <c r="D421" s="84" t="s">
        <v>3808</v>
      </c>
      <c r="E421" s="84" t="b">
        <v>0</v>
      </c>
      <c r="F421" s="84" t="b">
        <v>0</v>
      </c>
      <c r="G421" s="84" t="b">
        <v>0</v>
      </c>
    </row>
    <row r="422" spans="1:7" ht="15">
      <c r="A422" s="84" t="s">
        <v>3726</v>
      </c>
      <c r="B422" s="84">
        <v>2</v>
      </c>
      <c r="C422" s="118">
        <v>0.001389120116185679</v>
      </c>
      <c r="D422" s="84" t="s">
        <v>3808</v>
      </c>
      <c r="E422" s="84" t="b">
        <v>0</v>
      </c>
      <c r="F422" s="84" t="b">
        <v>0</v>
      </c>
      <c r="G422" s="84" t="b">
        <v>0</v>
      </c>
    </row>
    <row r="423" spans="1:7" ht="15">
      <c r="A423" s="84" t="s">
        <v>3727</v>
      </c>
      <c r="B423" s="84">
        <v>2</v>
      </c>
      <c r="C423" s="118">
        <v>0.001202896796876071</v>
      </c>
      <c r="D423" s="84" t="s">
        <v>3808</v>
      </c>
      <c r="E423" s="84" t="b">
        <v>0</v>
      </c>
      <c r="F423" s="84" t="b">
        <v>0</v>
      </c>
      <c r="G423" s="84" t="b">
        <v>0</v>
      </c>
    </row>
    <row r="424" spans="1:7" ht="15">
      <c r="A424" s="84" t="s">
        <v>3728</v>
      </c>
      <c r="B424" s="84">
        <v>2</v>
      </c>
      <c r="C424" s="118">
        <v>0.001202896796876071</v>
      </c>
      <c r="D424" s="84" t="s">
        <v>3808</v>
      </c>
      <c r="E424" s="84" t="b">
        <v>0</v>
      </c>
      <c r="F424" s="84" t="b">
        <v>0</v>
      </c>
      <c r="G424" s="84" t="b">
        <v>0</v>
      </c>
    </row>
    <row r="425" spans="1:7" ht="15">
      <c r="A425" s="84" t="s">
        <v>3729</v>
      </c>
      <c r="B425" s="84">
        <v>2</v>
      </c>
      <c r="C425" s="118">
        <v>0.001202896796876071</v>
      </c>
      <c r="D425" s="84" t="s">
        <v>3808</v>
      </c>
      <c r="E425" s="84" t="b">
        <v>0</v>
      </c>
      <c r="F425" s="84" t="b">
        <v>0</v>
      </c>
      <c r="G425" s="84" t="b">
        <v>0</v>
      </c>
    </row>
    <row r="426" spans="1:7" ht="15">
      <c r="A426" s="84" t="s">
        <v>3730</v>
      </c>
      <c r="B426" s="84">
        <v>2</v>
      </c>
      <c r="C426" s="118">
        <v>0.001202896796876071</v>
      </c>
      <c r="D426" s="84" t="s">
        <v>3808</v>
      </c>
      <c r="E426" s="84" t="b">
        <v>0</v>
      </c>
      <c r="F426" s="84" t="b">
        <v>0</v>
      </c>
      <c r="G426" s="84" t="b">
        <v>0</v>
      </c>
    </row>
    <row r="427" spans="1:7" ht="15">
      <c r="A427" s="84" t="s">
        <v>3731</v>
      </c>
      <c r="B427" s="84">
        <v>2</v>
      </c>
      <c r="C427" s="118">
        <v>0.001202896796876071</v>
      </c>
      <c r="D427" s="84" t="s">
        <v>3808</v>
      </c>
      <c r="E427" s="84" t="b">
        <v>0</v>
      </c>
      <c r="F427" s="84" t="b">
        <v>0</v>
      </c>
      <c r="G427" s="84" t="b">
        <v>0</v>
      </c>
    </row>
    <row r="428" spans="1:7" ht="15">
      <c r="A428" s="84" t="s">
        <v>3732</v>
      </c>
      <c r="B428" s="84">
        <v>2</v>
      </c>
      <c r="C428" s="118">
        <v>0.001202896796876071</v>
      </c>
      <c r="D428" s="84" t="s">
        <v>3808</v>
      </c>
      <c r="E428" s="84" t="b">
        <v>0</v>
      </c>
      <c r="F428" s="84" t="b">
        <v>0</v>
      </c>
      <c r="G428" s="84" t="b">
        <v>0</v>
      </c>
    </row>
    <row r="429" spans="1:7" ht="15">
      <c r="A429" s="84" t="s">
        <v>3733</v>
      </c>
      <c r="B429" s="84">
        <v>2</v>
      </c>
      <c r="C429" s="118">
        <v>0.001202896796876071</v>
      </c>
      <c r="D429" s="84" t="s">
        <v>3808</v>
      </c>
      <c r="E429" s="84" t="b">
        <v>0</v>
      </c>
      <c r="F429" s="84" t="b">
        <v>0</v>
      </c>
      <c r="G429" s="84" t="b">
        <v>0</v>
      </c>
    </row>
    <row r="430" spans="1:7" ht="15">
      <c r="A430" s="84" t="s">
        <v>3734</v>
      </c>
      <c r="B430" s="84">
        <v>2</v>
      </c>
      <c r="C430" s="118">
        <v>0.001202896796876071</v>
      </c>
      <c r="D430" s="84" t="s">
        <v>3808</v>
      </c>
      <c r="E430" s="84" t="b">
        <v>0</v>
      </c>
      <c r="F430" s="84" t="b">
        <v>0</v>
      </c>
      <c r="G430" s="84" t="b">
        <v>0</v>
      </c>
    </row>
    <row r="431" spans="1:7" ht="15">
      <c r="A431" s="84" t="s">
        <v>263</v>
      </c>
      <c r="B431" s="84">
        <v>2</v>
      </c>
      <c r="C431" s="118">
        <v>0.001202896796876071</v>
      </c>
      <c r="D431" s="84" t="s">
        <v>3808</v>
      </c>
      <c r="E431" s="84" t="b">
        <v>0</v>
      </c>
      <c r="F431" s="84" t="b">
        <v>0</v>
      </c>
      <c r="G431" s="84" t="b">
        <v>0</v>
      </c>
    </row>
    <row r="432" spans="1:7" ht="15">
      <c r="A432" s="84" t="s">
        <v>3735</v>
      </c>
      <c r="B432" s="84">
        <v>2</v>
      </c>
      <c r="C432" s="118">
        <v>0.001389120116185679</v>
      </c>
      <c r="D432" s="84" t="s">
        <v>3808</v>
      </c>
      <c r="E432" s="84" t="b">
        <v>0</v>
      </c>
      <c r="F432" s="84" t="b">
        <v>0</v>
      </c>
      <c r="G432" s="84" t="b">
        <v>0</v>
      </c>
    </row>
    <row r="433" spans="1:7" ht="15">
      <c r="A433" s="84" t="s">
        <v>3736</v>
      </c>
      <c r="B433" s="84">
        <v>2</v>
      </c>
      <c r="C433" s="118">
        <v>0.001202896796876071</v>
      </c>
      <c r="D433" s="84" t="s">
        <v>3808</v>
      </c>
      <c r="E433" s="84" t="b">
        <v>0</v>
      </c>
      <c r="F433" s="84" t="b">
        <v>0</v>
      </c>
      <c r="G433" s="84" t="b">
        <v>0</v>
      </c>
    </row>
    <row r="434" spans="1:7" ht="15">
      <c r="A434" s="84" t="s">
        <v>3737</v>
      </c>
      <c r="B434" s="84">
        <v>2</v>
      </c>
      <c r="C434" s="118">
        <v>0.001202896796876071</v>
      </c>
      <c r="D434" s="84" t="s">
        <v>3808</v>
      </c>
      <c r="E434" s="84" t="b">
        <v>0</v>
      </c>
      <c r="F434" s="84" t="b">
        <v>0</v>
      </c>
      <c r="G434" s="84" t="b">
        <v>0</v>
      </c>
    </row>
    <row r="435" spans="1:7" ht="15">
      <c r="A435" s="84" t="s">
        <v>264</v>
      </c>
      <c r="B435" s="84">
        <v>2</v>
      </c>
      <c r="C435" s="118">
        <v>0.001202896796876071</v>
      </c>
      <c r="D435" s="84" t="s">
        <v>3808</v>
      </c>
      <c r="E435" s="84" t="b">
        <v>0</v>
      </c>
      <c r="F435" s="84" t="b">
        <v>0</v>
      </c>
      <c r="G435" s="84" t="b">
        <v>0</v>
      </c>
    </row>
    <row r="436" spans="1:7" ht="15">
      <c r="A436" s="84" t="s">
        <v>3738</v>
      </c>
      <c r="B436" s="84">
        <v>2</v>
      </c>
      <c r="C436" s="118">
        <v>0.001202896796876071</v>
      </c>
      <c r="D436" s="84" t="s">
        <v>3808</v>
      </c>
      <c r="E436" s="84" t="b">
        <v>0</v>
      </c>
      <c r="F436" s="84" t="b">
        <v>0</v>
      </c>
      <c r="G436" s="84" t="b">
        <v>0</v>
      </c>
    </row>
    <row r="437" spans="1:7" ht="15">
      <c r="A437" s="84" t="s">
        <v>3739</v>
      </c>
      <c r="B437" s="84">
        <v>2</v>
      </c>
      <c r="C437" s="118">
        <v>0.001202896796876071</v>
      </c>
      <c r="D437" s="84" t="s">
        <v>3808</v>
      </c>
      <c r="E437" s="84" t="b">
        <v>0</v>
      </c>
      <c r="F437" s="84" t="b">
        <v>0</v>
      </c>
      <c r="G437" s="84" t="b">
        <v>0</v>
      </c>
    </row>
    <row r="438" spans="1:7" ht="15">
      <c r="A438" s="84" t="s">
        <v>3740</v>
      </c>
      <c r="B438" s="84">
        <v>2</v>
      </c>
      <c r="C438" s="118">
        <v>0.001202896796876071</v>
      </c>
      <c r="D438" s="84" t="s">
        <v>3808</v>
      </c>
      <c r="E438" s="84" t="b">
        <v>1</v>
      </c>
      <c r="F438" s="84" t="b">
        <v>0</v>
      </c>
      <c r="G438" s="84" t="b">
        <v>0</v>
      </c>
    </row>
    <row r="439" spans="1:7" ht="15">
      <c r="A439" s="84" t="s">
        <v>3741</v>
      </c>
      <c r="B439" s="84">
        <v>2</v>
      </c>
      <c r="C439" s="118">
        <v>0.001202896796876071</v>
      </c>
      <c r="D439" s="84" t="s">
        <v>3808</v>
      </c>
      <c r="E439" s="84" t="b">
        <v>0</v>
      </c>
      <c r="F439" s="84" t="b">
        <v>0</v>
      </c>
      <c r="G439" s="84" t="b">
        <v>0</v>
      </c>
    </row>
    <row r="440" spans="1:7" ht="15">
      <c r="A440" s="84" t="s">
        <v>3742</v>
      </c>
      <c r="B440" s="84">
        <v>2</v>
      </c>
      <c r="C440" s="118">
        <v>0.001202896796876071</v>
      </c>
      <c r="D440" s="84" t="s">
        <v>3808</v>
      </c>
      <c r="E440" s="84" t="b">
        <v>0</v>
      </c>
      <c r="F440" s="84" t="b">
        <v>0</v>
      </c>
      <c r="G440" s="84" t="b">
        <v>0</v>
      </c>
    </row>
    <row r="441" spans="1:7" ht="15">
      <c r="A441" s="84" t="s">
        <v>3743</v>
      </c>
      <c r="B441" s="84">
        <v>2</v>
      </c>
      <c r="C441" s="118">
        <v>0.001202896796876071</v>
      </c>
      <c r="D441" s="84" t="s">
        <v>3808</v>
      </c>
      <c r="E441" s="84" t="b">
        <v>0</v>
      </c>
      <c r="F441" s="84" t="b">
        <v>0</v>
      </c>
      <c r="G441" s="84" t="b">
        <v>0</v>
      </c>
    </row>
    <row r="442" spans="1:7" ht="15">
      <c r="A442" s="84" t="s">
        <v>3744</v>
      </c>
      <c r="B442" s="84">
        <v>2</v>
      </c>
      <c r="C442" s="118">
        <v>0.001202896796876071</v>
      </c>
      <c r="D442" s="84" t="s">
        <v>3808</v>
      </c>
      <c r="E442" s="84" t="b">
        <v>0</v>
      </c>
      <c r="F442" s="84" t="b">
        <v>0</v>
      </c>
      <c r="G442" s="84" t="b">
        <v>0</v>
      </c>
    </row>
    <row r="443" spans="1:7" ht="15">
      <c r="A443" s="84" t="s">
        <v>364</v>
      </c>
      <c r="B443" s="84">
        <v>2</v>
      </c>
      <c r="C443" s="118">
        <v>0.001202896796876071</v>
      </c>
      <c r="D443" s="84" t="s">
        <v>3808</v>
      </c>
      <c r="E443" s="84" t="b">
        <v>0</v>
      </c>
      <c r="F443" s="84" t="b">
        <v>0</v>
      </c>
      <c r="G443" s="84" t="b">
        <v>0</v>
      </c>
    </row>
    <row r="444" spans="1:7" ht="15">
      <c r="A444" s="84" t="s">
        <v>3745</v>
      </c>
      <c r="B444" s="84">
        <v>2</v>
      </c>
      <c r="C444" s="118">
        <v>0.001202896796876071</v>
      </c>
      <c r="D444" s="84" t="s">
        <v>3808</v>
      </c>
      <c r="E444" s="84" t="b">
        <v>0</v>
      </c>
      <c r="F444" s="84" t="b">
        <v>0</v>
      </c>
      <c r="G444" s="84" t="b">
        <v>0</v>
      </c>
    </row>
    <row r="445" spans="1:7" ht="15">
      <c r="A445" s="84" t="s">
        <v>3746</v>
      </c>
      <c r="B445" s="84">
        <v>2</v>
      </c>
      <c r="C445" s="118">
        <v>0.001389120116185679</v>
      </c>
      <c r="D445" s="84" t="s">
        <v>3808</v>
      </c>
      <c r="E445" s="84" t="b">
        <v>0</v>
      </c>
      <c r="F445" s="84" t="b">
        <v>0</v>
      </c>
      <c r="G445" s="84" t="b">
        <v>0</v>
      </c>
    </row>
    <row r="446" spans="1:7" ht="15">
      <c r="A446" s="84" t="s">
        <v>3747</v>
      </c>
      <c r="B446" s="84">
        <v>2</v>
      </c>
      <c r="C446" s="118">
        <v>0.001389120116185679</v>
      </c>
      <c r="D446" s="84" t="s">
        <v>3808</v>
      </c>
      <c r="E446" s="84" t="b">
        <v>0</v>
      </c>
      <c r="F446" s="84" t="b">
        <v>0</v>
      </c>
      <c r="G446" s="84" t="b">
        <v>0</v>
      </c>
    </row>
    <row r="447" spans="1:7" ht="15">
      <c r="A447" s="84" t="s">
        <v>2939</v>
      </c>
      <c r="B447" s="84">
        <v>2</v>
      </c>
      <c r="C447" s="118">
        <v>0.001202896796876071</v>
      </c>
      <c r="D447" s="84" t="s">
        <v>3808</v>
      </c>
      <c r="E447" s="84" t="b">
        <v>1</v>
      </c>
      <c r="F447" s="84" t="b">
        <v>0</v>
      </c>
      <c r="G447" s="84" t="b">
        <v>0</v>
      </c>
    </row>
    <row r="448" spans="1:7" ht="15">
      <c r="A448" s="84" t="s">
        <v>3748</v>
      </c>
      <c r="B448" s="84">
        <v>2</v>
      </c>
      <c r="C448" s="118">
        <v>0.001202896796876071</v>
      </c>
      <c r="D448" s="84" t="s">
        <v>3808</v>
      </c>
      <c r="E448" s="84" t="b">
        <v>0</v>
      </c>
      <c r="F448" s="84" t="b">
        <v>0</v>
      </c>
      <c r="G448" s="84" t="b">
        <v>0</v>
      </c>
    </row>
    <row r="449" spans="1:7" ht="15">
      <c r="A449" s="84" t="s">
        <v>2938</v>
      </c>
      <c r="B449" s="84">
        <v>2</v>
      </c>
      <c r="C449" s="118">
        <v>0.001389120116185679</v>
      </c>
      <c r="D449" s="84" t="s">
        <v>3808</v>
      </c>
      <c r="E449" s="84" t="b">
        <v>0</v>
      </c>
      <c r="F449" s="84" t="b">
        <v>0</v>
      </c>
      <c r="G449" s="84" t="b">
        <v>0</v>
      </c>
    </row>
    <row r="450" spans="1:7" ht="15">
      <c r="A450" s="84" t="s">
        <v>3749</v>
      </c>
      <c r="B450" s="84">
        <v>2</v>
      </c>
      <c r="C450" s="118">
        <v>0.001202896796876071</v>
      </c>
      <c r="D450" s="84" t="s">
        <v>3808</v>
      </c>
      <c r="E450" s="84" t="b">
        <v>0</v>
      </c>
      <c r="F450" s="84" t="b">
        <v>0</v>
      </c>
      <c r="G450" s="84" t="b">
        <v>0</v>
      </c>
    </row>
    <row r="451" spans="1:7" ht="15">
      <c r="A451" s="84" t="s">
        <v>3750</v>
      </c>
      <c r="B451" s="84">
        <v>2</v>
      </c>
      <c r="C451" s="118">
        <v>0.001202896796876071</v>
      </c>
      <c r="D451" s="84" t="s">
        <v>3808</v>
      </c>
      <c r="E451" s="84" t="b">
        <v>0</v>
      </c>
      <c r="F451" s="84" t="b">
        <v>0</v>
      </c>
      <c r="G451" s="84" t="b">
        <v>0</v>
      </c>
    </row>
    <row r="452" spans="1:7" ht="15">
      <c r="A452" s="84" t="s">
        <v>3751</v>
      </c>
      <c r="B452" s="84">
        <v>2</v>
      </c>
      <c r="C452" s="118">
        <v>0.001202896796876071</v>
      </c>
      <c r="D452" s="84" t="s">
        <v>3808</v>
      </c>
      <c r="E452" s="84" t="b">
        <v>0</v>
      </c>
      <c r="F452" s="84" t="b">
        <v>0</v>
      </c>
      <c r="G452" s="84" t="b">
        <v>0</v>
      </c>
    </row>
    <row r="453" spans="1:7" ht="15">
      <c r="A453" s="84" t="s">
        <v>3752</v>
      </c>
      <c r="B453" s="84">
        <v>2</v>
      </c>
      <c r="C453" s="118">
        <v>0.001202896796876071</v>
      </c>
      <c r="D453" s="84" t="s">
        <v>3808</v>
      </c>
      <c r="E453" s="84" t="b">
        <v>0</v>
      </c>
      <c r="F453" s="84" t="b">
        <v>0</v>
      </c>
      <c r="G453" s="84" t="b">
        <v>0</v>
      </c>
    </row>
    <row r="454" spans="1:7" ht="15">
      <c r="A454" s="84" t="s">
        <v>3753</v>
      </c>
      <c r="B454" s="84">
        <v>2</v>
      </c>
      <c r="C454" s="118">
        <v>0.001389120116185679</v>
      </c>
      <c r="D454" s="84" t="s">
        <v>3808</v>
      </c>
      <c r="E454" s="84" t="b">
        <v>0</v>
      </c>
      <c r="F454" s="84" t="b">
        <v>0</v>
      </c>
      <c r="G454" s="84" t="b">
        <v>0</v>
      </c>
    </row>
    <row r="455" spans="1:7" ht="15">
      <c r="A455" s="84" t="s">
        <v>3754</v>
      </c>
      <c r="B455" s="84">
        <v>2</v>
      </c>
      <c r="C455" s="118">
        <v>0.001202896796876071</v>
      </c>
      <c r="D455" s="84" t="s">
        <v>3808</v>
      </c>
      <c r="E455" s="84" t="b">
        <v>0</v>
      </c>
      <c r="F455" s="84" t="b">
        <v>0</v>
      </c>
      <c r="G455" s="84" t="b">
        <v>0</v>
      </c>
    </row>
    <row r="456" spans="1:7" ht="15">
      <c r="A456" s="84" t="s">
        <v>357</v>
      </c>
      <c r="B456" s="84">
        <v>2</v>
      </c>
      <c r="C456" s="118">
        <v>0.001202896796876071</v>
      </c>
      <c r="D456" s="84" t="s">
        <v>3808</v>
      </c>
      <c r="E456" s="84" t="b">
        <v>0</v>
      </c>
      <c r="F456" s="84" t="b">
        <v>0</v>
      </c>
      <c r="G456" s="84" t="b">
        <v>0</v>
      </c>
    </row>
    <row r="457" spans="1:7" ht="15">
      <c r="A457" s="84" t="s">
        <v>3755</v>
      </c>
      <c r="B457" s="84">
        <v>2</v>
      </c>
      <c r="C457" s="118">
        <v>0.001202896796876071</v>
      </c>
      <c r="D457" s="84" t="s">
        <v>3808</v>
      </c>
      <c r="E457" s="84" t="b">
        <v>0</v>
      </c>
      <c r="F457" s="84" t="b">
        <v>0</v>
      </c>
      <c r="G457" s="84" t="b">
        <v>0</v>
      </c>
    </row>
    <row r="458" spans="1:7" ht="15">
      <c r="A458" s="84" t="s">
        <v>3756</v>
      </c>
      <c r="B458" s="84">
        <v>2</v>
      </c>
      <c r="C458" s="118">
        <v>0.001202896796876071</v>
      </c>
      <c r="D458" s="84" t="s">
        <v>3808</v>
      </c>
      <c r="E458" s="84" t="b">
        <v>0</v>
      </c>
      <c r="F458" s="84" t="b">
        <v>0</v>
      </c>
      <c r="G458" s="84" t="b">
        <v>0</v>
      </c>
    </row>
    <row r="459" spans="1:7" ht="15">
      <c r="A459" s="84" t="s">
        <v>3757</v>
      </c>
      <c r="B459" s="84">
        <v>2</v>
      </c>
      <c r="C459" s="118">
        <v>0.001202896796876071</v>
      </c>
      <c r="D459" s="84" t="s">
        <v>3808</v>
      </c>
      <c r="E459" s="84" t="b">
        <v>0</v>
      </c>
      <c r="F459" s="84" t="b">
        <v>0</v>
      </c>
      <c r="G459" s="84" t="b">
        <v>0</v>
      </c>
    </row>
    <row r="460" spans="1:7" ht="15">
      <c r="A460" s="84" t="s">
        <v>3758</v>
      </c>
      <c r="B460" s="84">
        <v>2</v>
      </c>
      <c r="C460" s="118">
        <v>0.001202896796876071</v>
      </c>
      <c r="D460" s="84" t="s">
        <v>3808</v>
      </c>
      <c r="E460" s="84" t="b">
        <v>0</v>
      </c>
      <c r="F460" s="84" t="b">
        <v>1</v>
      </c>
      <c r="G460" s="84" t="b">
        <v>0</v>
      </c>
    </row>
    <row r="461" spans="1:7" ht="15">
      <c r="A461" s="84" t="s">
        <v>3759</v>
      </c>
      <c r="B461" s="84">
        <v>2</v>
      </c>
      <c r="C461" s="118">
        <v>0.001202896796876071</v>
      </c>
      <c r="D461" s="84" t="s">
        <v>3808</v>
      </c>
      <c r="E461" s="84" t="b">
        <v>0</v>
      </c>
      <c r="F461" s="84" t="b">
        <v>0</v>
      </c>
      <c r="G461" s="84" t="b">
        <v>0</v>
      </c>
    </row>
    <row r="462" spans="1:7" ht="15">
      <c r="A462" s="84" t="s">
        <v>3760</v>
      </c>
      <c r="B462" s="84">
        <v>2</v>
      </c>
      <c r="C462" s="118">
        <v>0.001389120116185679</v>
      </c>
      <c r="D462" s="84" t="s">
        <v>3808</v>
      </c>
      <c r="E462" s="84" t="b">
        <v>0</v>
      </c>
      <c r="F462" s="84" t="b">
        <v>0</v>
      </c>
      <c r="G462" s="84" t="b">
        <v>0</v>
      </c>
    </row>
    <row r="463" spans="1:7" ht="15">
      <c r="A463" s="84" t="s">
        <v>3761</v>
      </c>
      <c r="B463" s="84">
        <v>2</v>
      </c>
      <c r="C463" s="118">
        <v>0.001202896796876071</v>
      </c>
      <c r="D463" s="84" t="s">
        <v>3808</v>
      </c>
      <c r="E463" s="84" t="b">
        <v>0</v>
      </c>
      <c r="F463" s="84" t="b">
        <v>0</v>
      </c>
      <c r="G463" s="84" t="b">
        <v>0</v>
      </c>
    </row>
    <row r="464" spans="1:7" ht="15">
      <c r="A464" s="84" t="s">
        <v>3762</v>
      </c>
      <c r="B464" s="84">
        <v>2</v>
      </c>
      <c r="C464" s="118">
        <v>0.001202896796876071</v>
      </c>
      <c r="D464" s="84" t="s">
        <v>3808</v>
      </c>
      <c r="E464" s="84" t="b">
        <v>0</v>
      </c>
      <c r="F464" s="84" t="b">
        <v>0</v>
      </c>
      <c r="G464" s="84" t="b">
        <v>0</v>
      </c>
    </row>
    <row r="465" spans="1:7" ht="15">
      <c r="A465" s="84" t="s">
        <v>3763</v>
      </c>
      <c r="B465" s="84">
        <v>2</v>
      </c>
      <c r="C465" s="118">
        <v>0.001202896796876071</v>
      </c>
      <c r="D465" s="84" t="s">
        <v>3808</v>
      </c>
      <c r="E465" s="84" t="b">
        <v>1</v>
      </c>
      <c r="F465" s="84" t="b">
        <v>0</v>
      </c>
      <c r="G465" s="84" t="b">
        <v>0</v>
      </c>
    </row>
    <row r="466" spans="1:7" ht="15">
      <c r="A466" s="84" t="s">
        <v>3764</v>
      </c>
      <c r="B466" s="84">
        <v>2</v>
      </c>
      <c r="C466" s="118">
        <v>0.001202896796876071</v>
      </c>
      <c r="D466" s="84" t="s">
        <v>3808</v>
      </c>
      <c r="E466" s="84" t="b">
        <v>0</v>
      </c>
      <c r="F466" s="84" t="b">
        <v>0</v>
      </c>
      <c r="G466" s="84" t="b">
        <v>0</v>
      </c>
    </row>
    <row r="467" spans="1:7" ht="15">
      <c r="A467" s="84" t="s">
        <v>3765</v>
      </c>
      <c r="B467" s="84">
        <v>2</v>
      </c>
      <c r="C467" s="118">
        <v>0.001202896796876071</v>
      </c>
      <c r="D467" s="84" t="s">
        <v>3808</v>
      </c>
      <c r="E467" s="84" t="b">
        <v>0</v>
      </c>
      <c r="F467" s="84" t="b">
        <v>0</v>
      </c>
      <c r="G467" s="84" t="b">
        <v>0</v>
      </c>
    </row>
    <row r="468" spans="1:7" ht="15">
      <c r="A468" s="84" t="s">
        <v>3766</v>
      </c>
      <c r="B468" s="84">
        <v>2</v>
      </c>
      <c r="C468" s="118">
        <v>0.001202896796876071</v>
      </c>
      <c r="D468" s="84" t="s">
        <v>3808</v>
      </c>
      <c r="E468" s="84" t="b">
        <v>0</v>
      </c>
      <c r="F468" s="84" t="b">
        <v>0</v>
      </c>
      <c r="G468" s="84" t="b">
        <v>0</v>
      </c>
    </row>
    <row r="469" spans="1:7" ht="15">
      <c r="A469" s="84" t="s">
        <v>3767</v>
      </c>
      <c r="B469" s="84">
        <v>2</v>
      </c>
      <c r="C469" s="118">
        <v>0.001202896796876071</v>
      </c>
      <c r="D469" s="84" t="s">
        <v>3808</v>
      </c>
      <c r="E469" s="84" t="b">
        <v>0</v>
      </c>
      <c r="F469" s="84" t="b">
        <v>0</v>
      </c>
      <c r="G469" s="84" t="b">
        <v>0</v>
      </c>
    </row>
    <row r="470" spans="1:7" ht="15">
      <c r="A470" s="84" t="s">
        <v>3768</v>
      </c>
      <c r="B470" s="84">
        <v>2</v>
      </c>
      <c r="C470" s="118">
        <v>0.001389120116185679</v>
      </c>
      <c r="D470" s="84" t="s">
        <v>3808</v>
      </c>
      <c r="E470" s="84" t="b">
        <v>0</v>
      </c>
      <c r="F470" s="84" t="b">
        <v>0</v>
      </c>
      <c r="G470" s="84" t="b">
        <v>0</v>
      </c>
    </row>
    <row r="471" spans="1:7" ht="15">
      <c r="A471" s="84" t="s">
        <v>2958</v>
      </c>
      <c r="B471" s="84">
        <v>2</v>
      </c>
      <c r="C471" s="118">
        <v>0.001389120116185679</v>
      </c>
      <c r="D471" s="84" t="s">
        <v>3808</v>
      </c>
      <c r="E471" s="84" t="b">
        <v>0</v>
      </c>
      <c r="F471" s="84" t="b">
        <v>0</v>
      </c>
      <c r="G471" s="84" t="b">
        <v>0</v>
      </c>
    </row>
    <row r="472" spans="1:7" ht="15">
      <c r="A472" s="84" t="s">
        <v>3769</v>
      </c>
      <c r="B472" s="84">
        <v>2</v>
      </c>
      <c r="C472" s="118">
        <v>0.001202896796876071</v>
      </c>
      <c r="D472" s="84" t="s">
        <v>3808</v>
      </c>
      <c r="E472" s="84" t="b">
        <v>0</v>
      </c>
      <c r="F472" s="84" t="b">
        <v>0</v>
      </c>
      <c r="G472" s="84" t="b">
        <v>0</v>
      </c>
    </row>
    <row r="473" spans="1:7" ht="15">
      <c r="A473" s="84" t="s">
        <v>3770</v>
      </c>
      <c r="B473" s="84">
        <v>2</v>
      </c>
      <c r="C473" s="118">
        <v>0.001202896796876071</v>
      </c>
      <c r="D473" s="84" t="s">
        <v>3808</v>
      </c>
      <c r="E473" s="84" t="b">
        <v>0</v>
      </c>
      <c r="F473" s="84" t="b">
        <v>0</v>
      </c>
      <c r="G473" s="84" t="b">
        <v>0</v>
      </c>
    </row>
    <row r="474" spans="1:7" ht="15">
      <c r="A474" s="84" t="s">
        <v>3771</v>
      </c>
      <c r="B474" s="84">
        <v>2</v>
      </c>
      <c r="C474" s="118">
        <v>0.001202896796876071</v>
      </c>
      <c r="D474" s="84" t="s">
        <v>3808</v>
      </c>
      <c r="E474" s="84" t="b">
        <v>0</v>
      </c>
      <c r="F474" s="84" t="b">
        <v>0</v>
      </c>
      <c r="G474" s="84" t="b">
        <v>0</v>
      </c>
    </row>
    <row r="475" spans="1:7" ht="15">
      <c r="A475" s="84" t="s">
        <v>3772</v>
      </c>
      <c r="B475" s="84">
        <v>2</v>
      </c>
      <c r="C475" s="118">
        <v>0.001202896796876071</v>
      </c>
      <c r="D475" s="84" t="s">
        <v>3808</v>
      </c>
      <c r="E475" s="84" t="b">
        <v>0</v>
      </c>
      <c r="F475" s="84" t="b">
        <v>0</v>
      </c>
      <c r="G475" s="84" t="b">
        <v>0</v>
      </c>
    </row>
    <row r="476" spans="1:7" ht="15">
      <c r="A476" s="84" t="s">
        <v>3773</v>
      </c>
      <c r="B476" s="84">
        <v>2</v>
      </c>
      <c r="C476" s="118">
        <v>0.001202896796876071</v>
      </c>
      <c r="D476" s="84" t="s">
        <v>3808</v>
      </c>
      <c r="E476" s="84" t="b">
        <v>0</v>
      </c>
      <c r="F476" s="84" t="b">
        <v>1</v>
      </c>
      <c r="G476" s="84" t="b">
        <v>0</v>
      </c>
    </row>
    <row r="477" spans="1:7" ht="15">
      <c r="A477" s="84" t="s">
        <v>3774</v>
      </c>
      <c r="B477" s="84">
        <v>2</v>
      </c>
      <c r="C477" s="118">
        <v>0.001389120116185679</v>
      </c>
      <c r="D477" s="84" t="s">
        <v>3808</v>
      </c>
      <c r="E477" s="84" t="b">
        <v>0</v>
      </c>
      <c r="F477" s="84" t="b">
        <v>0</v>
      </c>
      <c r="G477" s="84" t="b">
        <v>0</v>
      </c>
    </row>
    <row r="478" spans="1:7" ht="15">
      <c r="A478" s="84" t="s">
        <v>3775</v>
      </c>
      <c r="B478" s="84">
        <v>2</v>
      </c>
      <c r="C478" s="118">
        <v>0.001389120116185679</v>
      </c>
      <c r="D478" s="84" t="s">
        <v>3808</v>
      </c>
      <c r="E478" s="84" t="b">
        <v>0</v>
      </c>
      <c r="F478" s="84" t="b">
        <v>0</v>
      </c>
      <c r="G478" s="84" t="b">
        <v>0</v>
      </c>
    </row>
    <row r="479" spans="1:7" ht="15">
      <c r="A479" s="84" t="s">
        <v>3776</v>
      </c>
      <c r="B479" s="84">
        <v>2</v>
      </c>
      <c r="C479" s="118">
        <v>0.001389120116185679</v>
      </c>
      <c r="D479" s="84" t="s">
        <v>3808</v>
      </c>
      <c r="E479" s="84" t="b">
        <v>0</v>
      </c>
      <c r="F479" s="84" t="b">
        <v>0</v>
      </c>
      <c r="G479" s="84" t="b">
        <v>0</v>
      </c>
    </row>
    <row r="480" spans="1:7" ht="15">
      <c r="A480" s="84" t="s">
        <v>3777</v>
      </c>
      <c r="B480" s="84">
        <v>2</v>
      </c>
      <c r="C480" s="118">
        <v>0.001389120116185679</v>
      </c>
      <c r="D480" s="84" t="s">
        <v>3808</v>
      </c>
      <c r="E480" s="84" t="b">
        <v>0</v>
      </c>
      <c r="F480" s="84" t="b">
        <v>0</v>
      </c>
      <c r="G480" s="84" t="b">
        <v>0</v>
      </c>
    </row>
    <row r="481" spans="1:7" ht="15">
      <c r="A481" s="84" t="s">
        <v>3778</v>
      </c>
      <c r="B481" s="84">
        <v>2</v>
      </c>
      <c r="C481" s="118">
        <v>0.001389120116185679</v>
      </c>
      <c r="D481" s="84" t="s">
        <v>3808</v>
      </c>
      <c r="E481" s="84" t="b">
        <v>0</v>
      </c>
      <c r="F481" s="84" t="b">
        <v>0</v>
      </c>
      <c r="G481" s="84" t="b">
        <v>0</v>
      </c>
    </row>
    <row r="482" spans="1:7" ht="15">
      <c r="A482" s="84" t="s">
        <v>3779</v>
      </c>
      <c r="B482" s="84">
        <v>2</v>
      </c>
      <c r="C482" s="118">
        <v>0.001202896796876071</v>
      </c>
      <c r="D482" s="84" t="s">
        <v>3808</v>
      </c>
      <c r="E482" s="84" t="b">
        <v>0</v>
      </c>
      <c r="F482" s="84" t="b">
        <v>0</v>
      </c>
      <c r="G482" s="84" t="b">
        <v>0</v>
      </c>
    </row>
    <row r="483" spans="1:7" ht="15">
      <c r="A483" s="84" t="s">
        <v>3780</v>
      </c>
      <c r="B483" s="84">
        <v>2</v>
      </c>
      <c r="C483" s="118">
        <v>0.001202896796876071</v>
      </c>
      <c r="D483" s="84" t="s">
        <v>3808</v>
      </c>
      <c r="E483" s="84" t="b">
        <v>0</v>
      </c>
      <c r="F483" s="84" t="b">
        <v>0</v>
      </c>
      <c r="G483" s="84" t="b">
        <v>0</v>
      </c>
    </row>
    <row r="484" spans="1:7" ht="15">
      <c r="A484" s="84" t="s">
        <v>3781</v>
      </c>
      <c r="B484" s="84">
        <v>2</v>
      </c>
      <c r="C484" s="118">
        <v>0.001202896796876071</v>
      </c>
      <c r="D484" s="84" t="s">
        <v>3808</v>
      </c>
      <c r="E484" s="84" t="b">
        <v>0</v>
      </c>
      <c r="F484" s="84" t="b">
        <v>0</v>
      </c>
      <c r="G484" s="84" t="b">
        <v>0</v>
      </c>
    </row>
    <row r="485" spans="1:7" ht="15">
      <c r="A485" s="84" t="s">
        <v>3782</v>
      </c>
      <c r="B485" s="84">
        <v>2</v>
      </c>
      <c r="C485" s="118">
        <v>0.001389120116185679</v>
      </c>
      <c r="D485" s="84" t="s">
        <v>3808</v>
      </c>
      <c r="E485" s="84" t="b">
        <v>0</v>
      </c>
      <c r="F485" s="84" t="b">
        <v>0</v>
      </c>
      <c r="G485" s="84" t="b">
        <v>0</v>
      </c>
    </row>
    <row r="486" spans="1:7" ht="15">
      <c r="A486" s="84" t="s">
        <v>3783</v>
      </c>
      <c r="B486" s="84">
        <v>2</v>
      </c>
      <c r="C486" s="118">
        <v>0.001202896796876071</v>
      </c>
      <c r="D486" s="84" t="s">
        <v>3808</v>
      </c>
      <c r="E486" s="84" t="b">
        <v>1</v>
      </c>
      <c r="F486" s="84" t="b">
        <v>0</v>
      </c>
      <c r="G486" s="84" t="b">
        <v>0</v>
      </c>
    </row>
    <row r="487" spans="1:7" ht="15">
      <c r="A487" s="84" t="s">
        <v>3784</v>
      </c>
      <c r="B487" s="84">
        <v>2</v>
      </c>
      <c r="C487" s="118">
        <v>0.001389120116185679</v>
      </c>
      <c r="D487" s="84" t="s">
        <v>3808</v>
      </c>
      <c r="E487" s="84" t="b">
        <v>0</v>
      </c>
      <c r="F487" s="84" t="b">
        <v>0</v>
      </c>
      <c r="G487" s="84" t="b">
        <v>0</v>
      </c>
    </row>
    <row r="488" spans="1:7" ht="15">
      <c r="A488" s="84" t="s">
        <v>3785</v>
      </c>
      <c r="B488" s="84">
        <v>2</v>
      </c>
      <c r="C488" s="118">
        <v>0.001202896796876071</v>
      </c>
      <c r="D488" s="84" t="s">
        <v>3808</v>
      </c>
      <c r="E488" s="84" t="b">
        <v>0</v>
      </c>
      <c r="F488" s="84" t="b">
        <v>0</v>
      </c>
      <c r="G488" s="84" t="b">
        <v>0</v>
      </c>
    </row>
    <row r="489" spans="1:7" ht="15">
      <c r="A489" s="84" t="s">
        <v>3786</v>
      </c>
      <c r="B489" s="84">
        <v>2</v>
      </c>
      <c r="C489" s="118">
        <v>0.001202896796876071</v>
      </c>
      <c r="D489" s="84" t="s">
        <v>3808</v>
      </c>
      <c r="E489" s="84" t="b">
        <v>0</v>
      </c>
      <c r="F489" s="84" t="b">
        <v>0</v>
      </c>
      <c r="G489" s="84" t="b">
        <v>0</v>
      </c>
    </row>
    <row r="490" spans="1:7" ht="15">
      <c r="A490" s="84" t="s">
        <v>3787</v>
      </c>
      <c r="B490" s="84">
        <v>2</v>
      </c>
      <c r="C490" s="118">
        <v>0.001202896796876071</v>
      </c>
      <c r="D490" s="84" t="s">
        <v>3808</v>
      </c>
      <c r="E490" s="84" t="b">
        <v>0</v>
      </c>
      <c r="F490" s="84" t="b">
        <v>0</v>
      </c>
      <c r="G490" s="84" t="b">
        <v>0</v>
      </c>
    </row>
    <row r="491" spans="1:7" ht="15">
      <c r="A491" s="84" t="s">
        <v>3788</v>
      </c>
      <c r="B491" s="84">
        <v>2</v>
      </c>
      <c r="C491" s="118">
        <v>0.001202896796876071</v>
      </c>
      <c r="D491" s="84" t="s">
        <v>3808</v>
      </c>
      <c r="E491" s="84" t="b">
        <v>0</v>
      </c>
      <c r="F491" s="84" t="b">
        <v>0</v>
      </c>
      <c r="G491" s="84" t="b">
        <v>0</v>
      </c>
    </row>
    <row r="492" spans="1:7" ht="15">
      <c r="A492" s="84" t="s">
        <v>3789</v>
      </c>
      <c r="B492" s="84">
        <v>2</v>
      </c>
      <c r="C492" s="118">
        <v>0.001202896796876071</v>
      </c>
      <c r="D492" s="84" t="s">
        <v>3808</v>
      </c>
      <c r="E492" s="84" t="b">
        <v>0</v>
      </c>
      <c r="F492" s="84" t="b">
        <v>0</v>
      </c>
      <c r="G492" s="84" t="b">
        <v>0</v>
      </c>
    </row>
    <row r="493" spans="1:7" ht="15">
      <c r="A493" s="84" t="s">
        <v>3790</v>
      </c>
      <c r="B493" s="84">
        <v>2</v>
      </c>
      <c r="C493" s="118">
        <v>0.001202896796876071</v>
      </c>
      <c r="D493" s="84" t="s">
        <v>3808</v>
      </c>
      <c r="E493" s="84" t="b">
        <v>0</v>
      </c>
      <c r="F493" s="84" t="b">
        <v>0</v>
      </c>
      <c r="G493" s="84" t="b">
        <v>0</v>
      </c>
    </row>
    <row r="494" spans="1:7" ht="15">
      <c r="A494" s="84" t="s">
        <v>3791</v>
      </c>
      <c r="B494" s="84">
        <v>2</v>
      </c>
      <c r="C494" s="118">
        <v>0.001202896796876071</v>
      </c>
      <c r="D494" s="84" t="s">
        <v>3808</v>
      </c>
      <c r="E494" s="84" t="b">
        <v>0</v>
      </c>
      <c r="F494" s="84" t="b">
        <v>0</v>
      </c>
      <c r="G494" s="84" t="b">
        <v>0</v>
      </c>
    </row>
    <row r="495" spans="1:7" ht="15">
      <c r="A495" s="84" t="s">
        <v>3792</v>
      </c>
      <c r="B495" s="84">
        <v>2</v>
      </c>
      <c r="C495" s="118">
        <v>0.001202896796876071</v>
      </c>
      <c r="D495" s="84" t="s">
        <v>3808</v>
      </c>
      <c r="E495" s="84" t="b">
        <v>0</v>
      </c>
      <c r="F495" s="84" t="b">
        <v>0</v>
      </c>
      <c r="G495" s="84" t="b">
        <v>0</v>
      </c>
    </row>
    <row r="496" spans="1:7" ht="15">
      <c r="A496" s="84" t="s">
        <v>3793</v>
      </c>
      <c r="B496" s="84">
        <v>2</v>
      </c>
      <c r="C496" s="118">
        <v>0.001202896796876071</v>
      </c>
      <c r="D496" s="84" t="s">
        <v>3808</v>
      </c>
      <c r="E496" s="84" t="b">
        <v>0</v>
      </c>
      <c r="F496" s="84" t="b">
        <v>0</v>
      </c>
      <c r="G496" s="84" t="b">
        <v>0</v>
      </c>
    </row>
    <row r="497" spans="1:7" ht="15">
      <c r="A497" s="84" t="s">
        <v>3794</v>
      </c>
      <c r="B497" s="84">
        <v>2</v>
      </c>
      <c r="C497" s="118">
        <v>0.001202896796876071</v>
      </c>
      <c r="D497" s="84" t="s">
        <v>3808</v>
      </c>
      <c r="E497" s="84" t="b">
        <v>0</v>
      </c>
      <c r="F497" s="84" t="b">
        <v>0</v>
      </c>
      <c r="G497" s="84" t="b">
        <v>0</v>
      </c>
    </row>
    <row r="498" spans="1:7" ht="15">
      <c r="A498" s="84" t="s">
        <v>3795</v>
      </c>
      <c r="B498" s="84">
        <v>2</v>
      </c>
      <c r="C498" s="118">
        <v>0.001202896796876071</v>
      </c>
      <c r="D498" s="84" t="s">
        <v>3808</v>
      </c>
      <c r="E498" s="84" t="b">
        <v>0</v>
      </c>
      <c r="F498" s="84" t="b">
        <v>0</v>
      </c>
      <c r="G498" s="84" t="b">
        <v>0</v>
      </c>
    </row>
    <row r="499" spans="1:7" ht="15">
      <c r="A499" s="84" t="s">
        <v>3796</v>
      </c>
      <c r="B499" s="84">
        <v>2</v>
      </c>
      <c r="C499" s="118">
        <v>0.001202896796876071</v>
      </c>
      <c r="D499" s="84" t="s">
        <v>3808</v>
      </c>
      <c r="E499" s="84" t="b">
        <v>0</v>
      </c>
      <c r="F499" s="84" t="b">
        <v>0</v>
      </c>
      <c r="G499" s="84" t="b">
        <v>0</v>
      </c>
    </row>
    <row r="500" spans="1:7" ht="15">
      <c r="A500" s="84" t="s">
        <v>3797</v>
      </c>
      <c r="B500" s="84">
        <v>2</v>
      </c>
      <c r="C500" s="118">
        <v>0.001202896796876071</v>
      </c>
      <c r="D500" s="84" t="s">
        <v>3808</v>
      </c>
      <c r="E500" s="84" t="b">
        <v>0</v>
      </c>
      <c r="F500" s="84" t="b">
        <v>0</v>
      </c>
      <c r="G500" s="84" t="b">
        <v>0</v>
      </c>
    </row>
    <row r="501" spans="1:7" ht="15">
      <c r="A501" s="84" t="s">
        <v>3798</v>
      </c>
      <c r="B501" s="84">
        <v>2</v>
      </c>
      <c r="C501" s="118">
        <v>0.001389120116185679</v>
      </c>
      <c r="D501" s="84" t="s">
        <v>3808</v>
      </c>
      <c r="E501" s="84" t="b">
        <v>0</v>
      </c>
      <c r="F501" s="84" t="b">
        <v>0</v>
      </c>
      <c r="G501" s="84" t="b">
        <v>0</v>
      </c>
    </row>
    <row r="502" spans="1:7" ht="15">
      <c r="A502" s="84" t="s">
        <v>3799</v>
      </c>
      <c r="B502" s="84">
        <v>2</v>
      </c>
      <c r="C502" s="118">
        <v>0.001389120116185679</v>
      </c>
      <c r="D502" s="84" t="s">
        <v>3808</v>
      </c>
      <c r="E502" s="84" t="b">
        <v>0</v>
      </c>
      <c r="F502" s="84" t="b">
        <v>0</v>
      </c>
      <c r="G502" s="84" t="b">
        <v>0</v>
      </c>
    </row>
    <row r="503" spans="1:7" ht="15">
      <c r="A503" s="84" t="s">
        <v>3800</v>
      </c>
      <c r="B503" s="84">
        <v>2</v>
      </c>
      <c r="C503" s="118">
        <v>0.001389120116185679</v>
      </c>
      <c r="D503" s="84" t="s">
        <v>3808</v>
      </c>
      <c r="E503" s="84" t="b">
        <v>0</v>
      </c>
      <c r="F503" s="84" t="b">
        <v>0</v>
      </c>
      <c r="G503" s="84" t="b">
        <v>0</v>
      </c>
    </row>
    <row r="504" spans="1:7" ht="15">
      <c r="A504" s="84" t="s">
        <v>3801</v>
      </c>
      <c r="B504" s="84">
        <v>2</v>
      </c>
      <c r="C504" s="118">
        <v>0.001389120116185679</v>
      </c>
      <c r="D504" s="84" t="s">
        <v>3808</v>
      </c>
      <c r="E504" s="84" t="b">
        <v>0</v>
      </c>
      <c r="F504" s="84" t="b">
        <v>0</v>
      </c>
      <c r="G504" s="84" t="b">
        <v>0</v>
      </c>
    </row>
    <row r="505" spans="1:7" ht="15">
      <c r="A505" s="84" t="s">
        <v>213</v>
      </c>
      <c r="B505" s="84">
        <v>2</v>
      </c>
      <c r="C505" s="118">
        <v>0.001202896796876071</v>
      </c>
      <c r="D505" s="84" t="s">
        <v>3808</v>
      </c>
      <c r="E505" s="84" t="b">
        <v>0</v>
      </c>
      <c r="F505" s="84" t="b">
        <v>0</v>
      </c>
      <c r="G505" s="84" t="b">
        <v>0</v>
      </c>
    </row>
    <row r="506" spans="1:7" ht="15">
      <c r="A506" s="84" t="s">
        <v>3802</v>
      </c>
      <c r="B506" s="84">
        <v>2</v>
      </c>
      <c r="C506" s="118">
        <v>0.001202896796876071</v>
      </c>
      <c r="D506" s="84" t="s">
        <v>3808</v>
      </c>
      <c r="E506" s="84" t="b">
        <v>0</v>
      </c>
      <c r="F506" s="84" t="b">
        <v>0</v>
      </c>
      <c r="G506" s="84" t="b">
        <v>0</v>
      </c>
    </row>
    <row r="507" spans="1:7" ht="15">
      <c r="A507" s="84" t="s">
        <v>3803</v>
      </c>
      <c r="B507" s="84">
        <v>2</v>
      </c>
      <c r="C507" s="118">
        <v>0.001202896796876071</v>
      </c>
      <c r="D507" s="84" t="s">
        <v>3808</v>
      </c>
      <c r="E507" s="84" t="b">
        <v>0</v>
      </c>
      <c r="F507" s="84" t="b">
        <v>0</v>
      </c>
      <c r="G507" s="84" t="b">
        <v>0</v>
      </c>
    </row>
    <row r="508" spans="1:7" ht="15">
      <c r="A508" s="84" t="s">
        <v>3804</v>
      </c>
      <c r="B508" s="84">
        <v>2</v>
      </c>
      <c r="C508" s="118">
        <v>0.001389120116185679</v>
      </c>
      <c r="D508" s="84" t="s">
        <v>3808</v>
      </c>
      <c r="E508" s="84" t="b">
        <v>0</v>
      </c>
      <c r="F508" s="84" t="b">
        <v>0</v>
      </c>
      <c r="G508" s="84" t="b">
        <v>0</v>
      </c>
    </row>
    <row r="509" spans="1:7" ht="15">
      <c r="A509" s="84" t="s">
        <v>3805</v>
      </c>
      <c r="B509" s="84">
        <v>2</v>
      </c>
      <c r="C509" s="118">
        <v>0.001389120116185679</v>
      </c>
      <c r="D509" s="84" t="s">
        <v>3808</v>
      </c>
      <c r="E509" s="84" t="b">
        <v>0</v>
      </c>
      <c r="F509" s="84" t="b">
        <v>0</v>
      </c>
      <c r="G509" s="84" t="b">
        <v>0</v>
      </c>
    </row>
    <row r="510" spans="1:7" ht="15">
      <c r="A510" s="84" t="s">
        <v>334</v>
      </c>
      <c r="B510" s="84">
        <v>42</v>
      </c>
      <c r="C510" s="118">
        <v>0.0015103171967870653</v>
      </c>
      <c r="D510" s="84" t="s">
        <v>2717</v>
      </c>
      <c r="E510" s="84" t="b">
        <v>0</v>
      </c>
      <c r="F510" s="84" t="b">
        <v>0</v>
      </c>
      <c r="G510" s="84" t="b">
        <v>0</v>
      </c>
    </row>
    <row r="511" spans="1:7" ht="15">
      <c r="A511" s="84" t="s">
        <v>332</v>
      </c>
      <c r="B511" s="84">
        <v>40</v>
      </c>
      <c r="C511" s="118">
        <v>0</v>
      </c>
      <c r="D511" s="84" t="s">
        <v>2717</v>
      </c>
      <c r="E511" s="84" t="b">
        <v>0</v>
      </c>
      <c r="F511" s="84" t="b">
        <v>0</v>
      </c>
      <c r="G511" s="84" t="b">
        <v>0</v>
      </c>
    </row>
    <row r="512" spans="1:7" ht="15">
      <c r="A512" s="84" t="s">
        <v>313</v>
      </c>
      <c r="B512" s="84">
        <v>16</v>
      </c>
      <c r="C512" s="118">
        <v>0.010546881137848435</v>
      </c>
      <c r="D512" s="84" t="s">
        <v>2717</v>
      </c>
      <c r="E512" s="84" t="b">
        <v>0</v>
      </c>
      <c r="F512" s="84" t="b">
        <v>0</v>
      </c>
      <c r="G512" s="84" t="b">
        <v>0</v>
      </c>
    </row>
    <row r="513" spans="1:7" ht="15">
      <c r="A513" s="84" t="s">
        <v>290</v>
      </c>
      <c r="B513" s="84">
        <v>13</v>
      </c>
      <c r="C513" s="118">
        <v>0.006734401872105059</v>
      </c>
      <c r="D513" s="84" t="s">
        <v>2717</v>
      </c>
      <c r="E513" s="84" t="b">
        <v>0</v>
      </c>
      <c r="F513" s="84" t="b">
        <v>0</v>
      </c>
      <c r="G513" s="84" t="b">
        <v>0</v>
      </c>
    </row>
    <row r="514" spans="1:7" ht="15">
      <c r="A514" s="84" t="s">
        <v>314</v>
      </c>
      <c r="B514" s="84">
        <v>12</v>
      </c>
      <c r="C514" s="118">
        <v>0.007027937641960651</v>
      </c>
      <c r="D514" s="84" t="s">
        <v>2717</v>
      </c>
      <c r="E514" s="84" t="b">
        <v>0</v>
      </c>
      <c r="F514" s="84" t="b">
        <v>0</v>
      </c>
      <c r="G514" s="84" t="b">
        <v>0</v>
      </c>
    </row>
    <row r="515" spans="1:7" ht="15">
      <c r="A515" s="84" t="s">
        <v>301</v>
      </c>
      <c r="B515" s="84">
        <v>8</v>
      </c>
      <c r="C515" s="118">
        <v>0.007426011746609533</v>
      </c>
      <c r="D515" s="84" t="s">
        <v>2717</v>
      </c>
      <c r="E515" s="84" t="b">
        <v>0</v>
      </c>
      <c r="F515" s="84" t="b">
        <v>0</v>
      </c>
      <c r="G515" s="84" t="b">
        <v>0</v>
      </c>
    </row>
    <row r="516" spans="1:7" ht="15">
      <c r="A516" s="84" t="s">
        <v>377</v>
      </c>
      <c r="B516" s="84">
        <v>7</v>
      </c>
      <c r="C516" s="118">
        <v>0.007287533875255729</v>
      </c>
      <c r="D516" s="84" t="s">
        <v>2717</v>
      </c>
      <c r="E516" s="84" t="b">
        <v>0</v>
      </c>
      <c r="F516" s="84" t="b">
        <v>0</v>
      </c>
      <c r="G516" s="84" t="b">
        <v>0</v>
      </c>
    </row>
    <row r="517" spans="1:7" ht="15">
      <c r="A517" s="84" t="s">
        <v>2867</v>
      </c>
      <c r="B517" s="84">
        <v>7</v>
      </c>
      <c r="C517" s="118">
        <v>0.007287533875255729</v>
      </c>
      <c r="D517" s="84" t="s">
        <v>2717</v>
      </c>
      <c r="E517" s="84" t="b">
        <v>0</v>
      </c>
      <c r="F517" s="84" t="b">
        <v>0</v>
      </c>
      <c r="G517" s="84" t="b">
        <v>0</v>
      </c>
    </row>
    <row r="518" spans="1:7" ht="15">
      <c r="A518" s="84" t="s">
        <v>345</v>
      </c>
      <c r="B518" s="84">
        <v>7</v>
      </c>
      <c r="C518" s="118">
        <v>0.009277604400056635</v>
      </c>
      <c r="D518" s="84" t="s">
        <v>2717</v>
      </c>
      <c r="E518" s="84" t="b">
        <v>0</v>
      </c>
      <c r="F518" s="84" t="b">
        <v>0</v>
      </c>
      <c r="G518" s="84" t="b">
        <v>0</v>
      </c>
    </row>
    <row r="519" spans="1:7" ht="15">
      <c r="A519" s="84" t="s">
        <v>344</v>
      </c>
      <c r="B519" s="84">
        <v>7</v>
      </c>
      <c r="C519" s="118">
        <v>0.007287533875255729</v>
      </c>
      <c r="D519" s="84" t="s">
        <v>2717</v>
      </c>
      <c r="E519" s="84" t="b">
        <v>0</v>
      </c>
      <c r="F519" s="84" t="b">
        <v>0</v>
      </c>
      <c r="G519" s="84" t="b">
        <v>0</v>
      </c>
    </row>
    <row r="520" spans="1:7" ht="15">
      <c r="A520" s="84" t="s">
        <v>232</v>
      </c>
      <c r="B520" s="84">
        <v>6</v>
      </c>
      <c r="C520" s="118">
        <v>0.007027937641960651</v>
      </c>
      <c r="D520" s="84" t="s">
        <v>2717</v>
      </c>
      <c r="E520" s="84" t="b">
        <v>0</v>
      </c>
      <c r="F520" s="84" t="b">
        <v>0</v>
      </c>
      <c r="G520" s="84" t="b">
        <v>0</v>
      </c>
    </row>
    <row r="521" spans="1:7" ht="15">
      <c r="A521" s="84" t="s">
        <v>271</v>
      </c>
      <c r="B521" s="84">
        <v>6</v>
      </c>
      <c r="C521" s="118">
        <v>0.007027937641960651</v>
      </c>
      <c r="D521" s="84" t="s">
        <v>2717</v>
      </c>
      <c r="E521" s="84" t="b">
        <v>0</v>
      </c>
      <c r="F521" s="84" t="b">
        <v>0</v>
      </c>
      <c r="G521" s="84" t="b">
        <v>0</v>
      </c>
    </row>
    <row r="522" spans="1:7" ht="15">
      <c r="A522" s="84" t="s">
        <v>3470</v>
      </c>
      <c r="B522" s="84">
        <v>6</v>
      </c>
      <c r="C522" s="118">
        <v>0.007027937641960651</v>
      </c>
      <c r="D522" s="84" t="s">
        <v>2717</v>
      </c>
      <c r="E522" s="84" t="b">
        <v>0</v>
      </c>
      <c r="F522" s="84" t="b">
        <v>0</v>
      </c>
      <c r="G522" s="84" t="b">
        <v>0</v>
      </c>
    </row>
    <row r="523" spans="1:7" ht="15">
      <c r="A523" s="84" t="s">
        <v>289</v>
      </c>
      <c r="B523" s="84">
        <v>6</v>
      </c>
      <c r="C523" s="118">
        <v>0.007952232342905687</v>
      </c>
      <c r="D523" s="84" t="s">
        <v>2717</v>
      </c>
      <c r="E523" s="84" t="b">
        <v>0</v>
      </c>
      <c r="F523" s="84" t="b">
        <v>0</v>
      </c>
      <c r="G523" s="84" t="b">
        <v>0</v>
      </c>
    </row>
    <row r="524" spans="1:7" ht="15">
      <c r="A524" s="84" t="s">
        <v>3469</v>
      </c>
      <c r="B524" s="84">
        <v>5</v>
      </c>
      <c r="C524" s="118">
        <v>0.006626860285754739</v>
      </c>
      <c r="D524" s="84" t="s">
        <v>2717</v>
      </c>
      <c r="E524" s="84" t="b">
        <v>0</v>
      </c>
      <c r="F524" s="84" t="b">
        <v>0</v>
      </c>
      <c r="G524" s="84" t="b">
        <v>0</v>
      </c>
    </row>
    <row r="525" spans="1:7" ht="15">
      <c r="A525" s="84" t="s">
        <v>3447</v>
      </c>
      <c r="B525" s="84">
        <v>5</v>
      </c>
      <c r="C525" s="118">
        <v>0.006626860285754739</v>
      </c>
      <c r="D525" s="84" t="s">
        <v>2717</v>
      </c>
      <c r="E525" s="84" t="b">
        <v>0</v>
      </c>
      <c r="F525" s="84" t="b">
        <v>0</v>
      </c>
      <c r="G525" s="84" t="b">
        <v>0</v>
      </c>
    </row>
    <row r="526" spans="1:7" ht="15">
      <c r="A526" s="84" t="s">
        <v>1226</v>
      </c>
      <c r="B526" s="84">
        <v>5</v>
      </c>
      <c r="C526" s="118">
        <v>0.008784922052450813</v>
      </c>
      <c r="D526" s="84" t="s">
        <v>2717</v>
      </c>
      <c r="E526" s="84" t="b">
        <v>0</v>
      </c>
      <c r="F526" s="84" t="b">
        <v>0</v>
      </c>
      <c r="G526" s="84" t="b">
        <v>0</v>
      </c>
    </row>
    <row r="527" spans="1:7" ht="15">
      <c r="A527" s="84" t="s">
        <v>3502</v>
      </c>
      <c r="B527" s="84">
        <v>4</v>
      </c>
      <c r="C527" s="118">
        <v>0.006055651753958316</v>
      </c>
      <c r="D527" s="84" t="s">
        <v>2717</v>
      </c>
      <c r="E527" s="84" t="b">
        <v>0</v>
      </c>
      <c r="F527" s="84" t="b">
        <v>0</v>
      </c>
      <c r="G527" s="84" t="b">
        <v>0</v>
      </c>
    </row>
    <row r="528" spans="1:7" ht="15">
      <c r="A528" s="84" t="s">
        <v>3503</v>
      </c>
      <c r="B528" s="84">
        <v>4</v>
      </c>
      <c r="C528" s="118">
        <v>0.006055651753958316</v>
      </c>
      <c r="D528" s="84" t="s">
        <v>2717</v>
      </c>
      <c r="E528" s="84" t="b">
        <v>0</v>
      </c>
      <c r="F528" s="84" t="b">
        <v>0</v>
      </c>
      <c r="G528" s="84" t="b">
        <v>0</v>
      </c>
    </row>
    <row r="529" spans="1:7" ht="15">
      <c r="A529" s="84" t="s">
        <v>3504</v>
      </c>
      <c r="B529" s="84">
        <v>4</v>
      </c>
      <c r="C529" s="118">
        <v>0.006055651753958316</v>
      </c>
      <c r="D529" s="84" t="s">
        <v>2717</v>
      </c>
      <c r="E529" s="84" t="b">
        <v>0</v>
      </c>
      <c r="F529" s="84" t="b">
        <v>0</v>
      </c>
      <c r="G529" s="84" t="b">
        <v>0</v>
      </c>
    </row>
    <row r="530" spans="1:7" ht="15">
      <c r="A530" s="84" t="s">
        <v>2880</v>
      </c>
      <c r="B530" s="84">
        <v>4</v>
      </c>
      <c r="C530" s="118">
        <v>0.006055651753958316</v>
      </c>
      <c r="D530" s="84" t="s">
        <v>2717</v>
      </c>
      <c r="E530" s="84" t="b">
        <v>0</v>
      </c>
      <c r="F530" s="84" t="b">
        <v>0</v>
      </c>
      <c r="G530" s="84" t="b">
        <v>0</v>
      </c>
    </row>
    <row r="531" spans="1:7" ht="15">
      <c r="A531" s="84" t="s">
        <v>3505</v>
      </c>
      <c r="B531" s="84">
        <v>4</v>
      </c>
      <c r="C531" s="118">
        <v>0.006055651753958316</v>
      </c>
      <c r="D531" s="84" t="s">
        <v>2717</v>
      </c>
      <c r="E531" s="84" t="b">
        <v>0</v>
      </c>
      <c r="F531" s="84" t="b">
        <v>0</v>
      </c>
      <c r="G531" s="84" t="b">
        <v>0</v>
      </c>
    </row>
    <row r="532" spans="1:7" ht="15">
      <c r="A532" s="84" t="s">
        <v>3506</v>
      </c>
      <c r="B532" s="84">
        <v>4</v>
      </c>
      <c r="C532" s="118">
        <v>0.00702793764196065</v>
      </c>
      <c r="D532" s="84" t="s">
        <v>2717</v>
      </c>
      <c r="E532" s="84" t="b">
        <v>0</v>
      </c>
      <c r="F532" s="84" t="b">
        <v>0</v>
      </c>
      <c r="G532" s="84" t="b">
        <v>0</v>
      </c>
    </row>
    <row r="533" spans="1:7" ht="15">
      <c r="A533" s="84" t="s">
        <v>3507</v>
      </c>
      <c r="B533" s="84">
        <v>4</v>
      </c>
      <c r="C533" s="118">
        <v>0.006055651753958316</v>
      </c>
      <c r="D533" s="84" t="s">
        <v>2717</v>
      </c>
      <c r="E533" s="84" t="b">
        <v>0</v>
      </c>
      <c r="F533" s="84" t="b">
        <v>0</v>
      </c>
      <c r="G533" s="84" t="b">
        <v>0</v>
      </c>
    </row>
    <row r="534" spans="1:7" ht="15">
      <c r="A534" s="84" t="s">
        <v>317</v>
      </c>
      <c r="B534" s="84">
        <v>4</v>
      </c>
      <c r="C534" s="118">
        <v>0.006055651753958316</v>
      </c>
      <c r="D534" s="84" t="s">
        <v>2717</v>
      </c>
      <c r="E534" s="84" t="b">
        <v>0</v>
      </c>
      <c r="F534" s="84" t="b">
        <v>0</v>
      </c>
      <c r="G534" s="84" t="b">
        <v>0</v>
      </c>
    </row>
    <row r="535" spans="1:7" ht="15">
      <c r="A535" s="84" t="s">
        <v>318</v>
      </c>
      <c r="B535" s="84">
        <v>4</v>
      </c>
      <c r="C535" s="118">
        <v>0.006055651753958316</v>
      </c>
      <c r="D535" s="84" t="s">
        <v>2717</v>
      </c>
      <c r="E535" s="84" t="b">
        <v>0</v>
      </c>
      <c r="F535" s="84" t="b">
        <v>0</v>
      </c>
      <c r="G535" s="84" t="b">
        <v>0</v>
      </c>
    </row>
    <row r="536" spans="1:7" ht="15">
      <c r="A536" s="84" t="s">
        <v>341</v>
      </c>
      <c r="B536" s="84">
        <v>4</v>
      </c>
      <c r="C536" s="118">
        <v>0.006055651753958316</v>
      </c>
      <c r="D536" s="84" t="s">
        <v>2717</v>
      </c>
      <c r="E536" s="84" t="b">
        <v>0</v>
      </c>
      <c r="F536" s="84" t="b">
        <v>0</v>
      </c>
      <c r="G536" s="84" t="b">
        <v>0</v>
      </c>
    </row>
    <row r="537" spans="1:7" ht="15">
      <c r="A537" s="84" t="s">
        <v>3510</v>
      </c>
      <c r="B537" s="84">
        <v>4</v>
      </c>
      <c r="C537" s="118">
        <v>0.006055651753958316</v>
      </c>
      <c r="D537" s="84" t="s">
        <v>2717</v>
      </c>
      <c r="E537" s="84" t="b">
        <v>0</v>
      </c>
      <c r="F537" s="84" t="b">
        <v>0</v>
      </c>
      <c r="G537" s="84" t="b">
        <v>0</v>
      </c>
    </row>
    <row r="538" spans="1:7" ht="15">
      <c r="A538" s="84" t="s">
        <v>3511</v>
      </c>
      <c r="B538" s="84">
        <v>4</v>
      </c>
      <c r="C538" s="118">
        <v>0.006055651753958316</v>
      </c>
      <c r="D538" s="84" t="s">
        <v>2717</v>
      </c>
      <c r="E538" s="84" t="b">
        <v>0</v>
      </c>
      <c r="F538" s="84" t="b">
        <v>0</v>
      </c>
      <c r="G538" s="84" t="b">
        <v>0</v>
      </c>
    </row>
    <row r="539" spans="1:7" ht="15">
      <c r="A539" s="84" t="s">
        <v>3512</v>
      </c>
      <c r="B539" s="84">
        <v>4</v>
      </c>
      <c r="C539" s="118">
        <v>0.006055651753958316</v>
      </c>
      <c r="D539" s="84" t="s">
        <v>2717</v>
      </c>
      <c r="E539" s="84" t="b">
        <v>0</v>
      </c>
      <c r="F539" s="84" t="b">
        <v>0</v>
      </c>
      <c r="G539" s="84" t="b">
        <v>0</v>
      </c>
    </row>
    <row r="540" spans="1:7" ht="15">
      <c r="A540" s="84" t="s">
        <v>376</v>
      </c>
      <c r="B540" s="84">
        <v>4</v>
      </c>
      <c r="C540" s="118">
        <v>0.006055651753958316</v>
      </c>
      <c r="D540" s="84" t="s">
        <v>2717</v>
      </c>
      <c r="E540" s="84" t="b">
        <v>0</v>
      </c>
      <c r="F540" s="84" t="b">
        <v>0</v>
      </c>
      <c r="G540" s="84" t="b">
        <v>0</v>
      </c>
    </row>
    <row r="541" spans="1:7" ht="15">
      <c r="A541" s="84" t="s">
        <v>367</v>
      </c>
      <c r="B541" s="84">
        <v>4</v>
      </c>
      <c r="C541" s="118">
        <v>0.00702793764196065</v>
      </c>
      <c r="D541" s="84" t="s">
        <v>2717</v>
      </c>
      <c r="E541" s="84" t="b">
        <v>0</v>
      </c>
      <c r="F541" s="84" t="b">
        <v>0</v>
      </c>
      <c r="G541" s="84" t="b">
        <v>0</v>
      </c>
    </row>
    <row r="542" spans="1:7" ht="15">
      <c r="A542" s="84" t="s">
        <v>3480</v>
      </c>
      <c r="B542" s="84">
        <v>4</v>
      </c>
      <c r="C542" s="118">
        <v>0.010740943515265416</v>
      </c>
      <c r="D542" s="84" t="s">
        <v>2717</v>
      </c>
      <c r="E542" s="84" t="b">
        <v>0</v>
      </c>
      <c r="F542" s="84" t="b">
        <v>0</v>
      </c>
      <c r="G542" s="84" t="b">
        <v>0</v>
      </c>
    </row>
    <row r="543" spans="1:7" ht="15">
      <c r="A543" s="84" t="s">
        <v>3457</v>
      </c>
      <c r="B543" s="84">
        <v>3</v>
      </c>
      <c r="C543" s="118">
        <v>0.005270953231470488</v>
      </c>
      <c r="D543" s="84" t="s">
        <v>2717</v>
      </c>
      <c r="E543" s="84" t="b">
        <v>0</v>
      </c>
      <c r="F543" s="84" t="b">
        <v>0</v>
      </c>
      <c r="G543" s="84" t="b">
        <v>0</v>
      </c>
    </row>
    <row r="544" spans="1:7" ht="15">
      <c r="A544" s="84" t="s">
        <v>3549</v>
      </c>
      <c r="B544" s="84">
        <v>3</v>
      </c>
      <c r="C544" s="118">
        <v>0.005270953231470488</v>
      </c>
      <c r="D544" s="84" t="s">
        <v>2717</v>
      </c>
      <c r="E544" s="84" t="b">
        <v>0</v>
      </c>
      <c r="F544" s="84" t="b">
        <v>0</v>
      </c>
      <c r="G544" s="84" t="b">
        <v>0</v>
      </c>
    </row>
    <row r="545" spans="1:7" ht="15">
      <c r="A545" s="84" t="s">
        <v>3550</v>
      </c>
      <c r="B545" s="84">
        <v>3</v>
      </c>
      <c r="C545" s="118">
        <v>0.005270953231470488</v>
      </c>
      <c r="D545" s="84" t="s">
        <v>2717</v>
      </c>
      <c r="E545" s="84" t="b">
        <v>0</v>
      </c>
      <c r="F545" s="84" t="b">
        <v>0</v>
      </c>
      <c r="G545" s="84" t="b">
        <v>0</v>
      </c>
    </row>
    <row r="546" spans="1:7" ht="15">
      <c r="A546" s="84" t="s">
        <v>3452</v>
      </c>
      <c r="B546" s="84">
        <v>3</v>
      </c>
      <c r="C546" s="118">
        <v>0.005270953231470488</v>
      </c>
      <c r="D546" s="84" t="s">
        <v>2717</v>
      </c>
      <c r="E546" s="84" t="b">
        <v>0</v>
      </c>
      <c r="F546" s="84" t="b">
        <v>0</v>
      </c>
      <c r="G546" s="84" t="b">
        <v>0</v>
      </c>
    </row>
    <row r="547" spans="1:7" ht="15">
      <c r="A547" s="84" t="s">
        <v>3551</v>
      </c>
      <c r="B547" s="84">
        <v>3</v>
      </c>
      <c r="C547" s="118">
        <v>0.005270953231470488</v>
      </c>
      <c r="D547" s="84" t="s">
        <v>2717</v>
      </c>
      <c r="E547" s="84" t="b">
        <v>0</v>
      </c>
      <c r="F547" s="84" t="b">
        <v>0</v>
      </c>
      <c r="G547" s="84" t="b">
        <v>0</v>
      </c>
    </row>
    <row r="548" spans="1:7" ht="15">
      <c r="A548" s="84" t="s">
        <v>343</v>
      </c>
      <c r="B548" s="84">
        <v>3</v>
      </c>
      <c r="C548" s="118">
        <v>0.005270953231470488</v>
      </c>
      <c r="D548" s="84" t="s">
        <v>2717</v>
      </c>
      <c r="E548" s="84" t="b">
        <v>0</v>
      </c>
      <c r="F548" s="84" t="b">
        <v>0</v>
      </c>
      <c r="G548" s="84" t="b">
        <v>0</v>
      </c>
    </row>
    <row r="549" spans="1:7" ht="15">
      <c r="A549" s="84" t="s">
        <v>342</v>
      </c>
      <c r="B549" s="84">
        <v>3</v>
      </c>
      <c r="C549" s="118">
        <v>0.005270953231470488</v>
      </c>
      <c r="D549" s="84" t="s">
        <v>2717</v>
      </c>
      <c r="E549" s="84" t="b">
        <v>0</v>
      </c>
      <c r="F549" s="84" t="b">
        <v>0</v>
      </c>
      <c r="G549" s="84" t="b">
        <v>0</v>
      </c>
    </row>
    <row r="550" spans="1:7" ht="15">
      <c r="A550" s="84" t="s">
        <v>340</v>
      </c>
      <c r="B550" s="84">
        <v>3</v>
      </c>
      <c r="C550" s="118">
        <v>0.005270953231470488</v>
      </c>
      <c r="D550" s="84" t="s">
        <v>2717</v>
      </c>
      <c r="E550" s="84" t="b">
        <v>0</v>
      </c>
      <c r="F550" s="84" t="b">
        <v>0</v>
      </c>
      <c r="G550" s="84" t="b">
        <v>0</v>
      </c>
    </row>
    <row r="551" spans="1:7" ht="15">
      <c r="A551" s="84" t="s">
        <v>3555</v>
      </c>
      <c r="B551" s="84">
        <v>3</v>
      </c>
      <c r="C551" s="118">
        <v>0.005270953231470488</v>
      </c>
      <c r="D551" s="84" t="s">
        <v>2717</v>
      </c>
      <c r="E551" s="84" t="b">
        <v>1</v>
      </c>
      <c r="F551" s="84" t="b">
        <v>0</v>
      </c>
      <c r="G551" s="84" t="b">
        <v>0</v>
      </c>
    </row>
    <row r="552" spans="1:7" ht="15">
      <c r="A552" s="84" t="s">
        <v>3553</v>
      </c>
      <c r="B552" s="84">
        <v>3</v>
      </c>
      <c r="C552" s="118">
        <v>0.005270953231470488</v>
      </c>
      <c r="D552" s="84" t="s">
        <v>2717</v>
      </c>
      <c r="E552" s="84" t="b">
        <v>0</v>
      </c>
      <c r="F552" s="84" t="b">
        <v>0</v>
      </c>
      <c r="G552" s="84" t="b">
        <v>0</v>
      </c>
    </row>
    <row r="553" spans="1:7" ht="15">
      <c r="A553" s="84" t="s">
        <v>3554</v>
      </c>
      <c r="B553" s="84">
        <v>3</v>
      </c>
      <c r="C553" s="118">
        <v>0.005270953231470488</v>
      </c>
      <c r="D553" s="84" t="s">
        <v>2717</v>
      </c>
      <c r="E553" s="84" t="b">
        <v>0</v>
      </c>
      <c r="F553" s="84" t="b">
        <v>0</v>
      </c>
      <c r="G553" s="84" t="b">
        <v>0</v>
      </c>
    </row>
    <row r="554" spans="1:7" ht="15">
      <c r="A554" s="84" t="s">
        <v>3552</v>
      </c>
      <c r="B554" s="84">
        <v>3</v>
      </c>
      <c r="C554" s="118">
        <v>0.005270953231470488</v>
      </c>
      <c r="D554" s="84" t="s">
        <v>2717</v>
      </c>
      <c r="E554" s="84" t="b">
        <v>0</v>
      </c>
      <c r="F554" s="84" t="b">
        <v>0</v>
      </c>
      <c r="G554" s="84" t="b">
        <v>0</v>
      </c>
    </row>
    <row r="555" spans="1:7" ht="15">
      <c r="A555" s="84" t="s">
        <v>3587</v>
      </c>
      <c r="B555" s="84">
        <v>3</v>
      </c>
      <c r="C555" s="118">
        <v>0.005270953231470488</v>
      </c>
      <c r="D555" s="84" t="s">
        <v>2717</v>
      </c>
      <c r="E555" s="84" t="b">
        <v>0</v>
      </c>
      <c r="F555" s="84" t="b">
        <v>0</v>
      </c>
      <c r="G555" s="84" t="b">
        <v>0</v>
      </c>
    </row>
    <row r="556" spans="1:7" ht="15">
      <c r="A556" s="84" t="s">
        <v>3588</v>
      </c>
      <c r="B556" s="84">
        <v>3</v>
      </c>
      <c r="C556" s="118">
        <v>0.005270953231470488</v>
      </c>
      <c r="D556" s="84" t="s">
        <v>2717</v>
      </c>
      <c r="E556" s="84" t="b">
        <v>0</v>
      </c>
      <c r="F556" s="84" t="b">
        <v>0</v>
      </c>
      <c r="G556" s="84" t="b">
        <v>0</v>
      </c>
    </row>
    <row r="557" spans="1:7" ht="15">
      <c r="A557" s="84" t="s">
        <v>3589</v>
      </c>
      <c r="B557" s="84">
        <v>3</v>
      </c>
      <c r="C557" s="118">
        <v>0.005270953231470488</v>
      </c>
      <c r="D557" s="84" t="s">
        <v>2717</v>
      </c>
      <c r="E557" s="84" t="b">
        <v>0</v>
      </c>
      <c r="F557" s="84" t="b">
        <v>0</v>
      </c>
      <c r="G557" s="84" t="b">
        <v>0</v>
      </c>
    </row>
    <row r="558" spans="1:7" ht="15">
      <c r="A558" s="84" t="s">
        <v>3590</v>
      </c>
      <c r="B558" s="84">
        <v>3</v>
      </c>
      <c r="C558" s="118">
        <v>0.005270953231470488</v>
      </c>
      <c r="D558" s="84" t="s">
        <v>2717</v>
      </c>
      <c r="E558" s="84" t="b">
        <v>0</v>
      </c>
      <c r="F558" s="84" t="b">
        <v>0</v>
      </c>
      <c r="G558" s="84" t="b">
        <v>0</v>
      </c>
    </row>
    <row r="559" spans="1:7" ht="15">
      <c r="A559" s="84" t="s">
        <v>333</v>
      </c>
      <c r="B559" s="84">
        <v>3</v>
      </c>
      <c r="C559" s="118">
        <v>0.005270953231470488</v>
      </c>
      <c r="D559" s="84" t="s">
        <v>2717</v>
      </c>
      <c r="E559" s="84" t="b">
        <v>0</v>
      </c>
      <c r="F559" s="84" t="b">
        <v>0</v>
      </c>
      <c r="G559" s="84" t="b">
        <v>0</v>
      </c>
    </row>
    <row r="560" spans="1:7" ht="15">
      <c r="A560" s="84" t="s">
        <v>3627</v>
      </c>
      <c r="B560" s="84">
        <v>2</v>
      </c>
      <c r="C560" s="118">
        <v>0.004199148817305934</v>
      </c>
      <c r="D560" s="84" t="s">
        <v>2717</v>
      </c>
      <c r="E560" s="84" t="b">
        <v>0</v>
      </c>
      <c r="F560" s="84" t="b">
        <v>0</v>
      </c>
      <c r="G560" s="84" t="b">
        <v>0</v>
      </c>
    </row>
    <row r="561" spans="1:7" ht="15">
      <c r="A561" s="84" t="s">
        <v>3796</v>
      </c>
      <c r="B561" s="84">
        <v>2</v>
      </c>
      <c r="C561" s="118">
        <v>0.004199148817305934</v>
      </c>
      <c r="D561" s="84" t="s">
        <v>2717</v>
      </c>
      <c r="E561" s="84" t="b">
        <v>0</v>
      </c>
      <c r="F561" s="84" t="b">
        <v>0</v>
      </c>
      <c r="G561" s="84" t="b">
        <v>0</v>
      </c>
    </row>
    <row r="562" spans="1:7" ht="15">
      <c r="A562" s="84" t="s">
        <v>3797</v>
      </c>
      <c r="B562" s="84">
        <v>2</v>
      </c>
      <c r="C562" s="118">
        <v>0.004199148817305934</v>
      </c>
      <c r="D562" s="84" t="s">
        <v>2717</v>
      </c>
      <c r="E562" s="84" t="b">
        <v>0</v>
      </c>
      <c r="F562" s="84" t="b">
        <v>0</v>
      </c>
      <c r="G562" s="84" t="b">
        <v>0</v>
      </c>
    </row>
    <row r="563" spans="1:7" ht="15">
      <c r="A563" s="84" t="s">
        <v>3631</v>
      </c>
      <c r="B563" s="84">
        <v>2</v>
      </c>
      <c r="C563" s="118">
        <v>0.004199148817305934</v>
      </c>
      <c r="D563" s="84" t="s">
        <v>2717</v>
      </c>
      <c r="E563" s="84" t="b">
        <v>0</v>
      </c>
      <c r="F563" s="84" t="b">
        <v>0</v>
      </c>
      <c r="G563" s="84" t="b">
        <v>0</v>
      </c>
    </row>
    <row r="564" spans="1:7" ht="15">
      <c r="A564" s="84" t="s">
        <v>3632</v>
      </c>
      <c r="B564" s="84">
        <v>2</v>
      </c>
      <c r="C564" s="118">
        <v>0.004199148817305934</v>
      </c>
      <c r="D564" s="84" t="s">
        <v>2717</v>
      </c>
      <c r="E564" s="84" t="b">
        <v>0</v>
      </c>
      <c r="F564" s="84" t="b">
        <v>0</v>
      </c>
      <c r="G564" s="84" t="b">
        <v>0</v>
      </c>
    </row>
    <row r="565" spans="1:7" ht="15">
      <c r="A565" s="84" t="s">
        <v>316</v>
      </c>
      <c r="B565" s="84">
        <v>2</v>
      </c>
      <c r="C565" s="118">
        <v>0.004199148817305934</v>
      </c>
      <c r="D565" s="84" t="s">
        <v>2717</v>
      </c>
      <c r="E565" s="84" t="b">
        <v>0</v>
      </c>
      <c r="F565" s="84" t="b">
        <v>0</v>
      </c>
      <c r="G565" s="84" t="b">
        <v>0</v>
      </c>
    </row>
    <row r="566" spans="1:7" ht="15">
      <c r="A566" s="84" t="s">
        <v>399</v>
      </c>
      <c r="B566" s="84">
        <v>2</v>
      </c>
      <c r="C566" s="118">
        <v>0.004199148817305934</v>
      </c>
      <c r="D566" s="84" t="s">
        <v>2717</v>
      </c>
      <c r="E566" s="84" t="b">
        <v>0</v>
      </c>
      <c r="F566" s="84" t="b">
        <v>0</v>
      </c>
      <c r="G566" s="84" t="b">
        <v>0</v>
      </c>
    </row>
    <row r="567" spans="1:7" ht="15">
      <c r="A567" s="84" t="s">
        <v>398</v>
      </c>
      <c r="B567" s="84">
        <v>2</v>
      </c>
      <c r="C567" s="118">
        <v>0.004199148817305934</v>
      </c>
      <c r="D567" s="84" t="s">
        <v>2717</v>
      </c>
      <c r="E567" s="84" t="b">
        <v>0</v>
      </c>
      <c r="F567" s="84" t="b">
        <v>0</v>
      </c>
      <c r="G567" s="84" t="b">
        <v>0</v>
      </c>
    </row>
    <row r="568" spans="1:7" ht="15">
      <c r="A568" s="84" t="s">
        <v>3630</v>
      </c>
      <c r="B568" s="84">
        <v>2</v>
      </c>
      <c r="C568" s="118">
        <v>0.004199148817305934</v>
      </c>
      <c r="D568" s="84" t="s">
        <v>2717</v>
      </c>
      <c r="E568" s="84" t="b">
        <v>0</v>
      </c>
      <c r="F568" s="84" t="b">
        <v>0</v>
      </c>
      <c r="G568" s="84" t="b">
        <v>0</v>
      </c>
    </row>
    <row r="569" spans="1:7" ht="15">
      <c r="A569" s="84" t="s">
        <v>3628</v>
      </c>
      <c r="B569" s="84">
        <v>2</v>
      </c>
      <c r="C569" s="118">
        <v>0.004199148817305934</v>
      </c>
      <c r="D569" s="84" t="s">
        <v>2717</v>
      </c>
      <c r="E569" s="84" t="b">
        <v>0</v>
      </c>
      <c r="F569" s="84" t="b">
        <v>0</v>
      </c>
      <c r="G569" s="84" t="b">
        <v>0</v>
      </c>
    </row>
    <row r="570" spans="1:7" ht="15">
      <c r="A570" s="84" t="s">
        <v>3629</v>
      </c>
      <c r="B570" s="84">
        <v>2</v>
      </c>
      <c r="C570" s="118">
        <v>0.004199148817305934</v>
      </c>
      <c r="D570" s="84" t="s">
        <v>2717</v>
      </c>
      <c r="E570" s="84" t="b">
        <v>0</v>
      </c>
      <c r="F570" s="84" t="b">
        <v>0</v>
      </c>
      <c r="G570" s="84" t="b">
        <v>0</v>
      </c>
    </row>
    <row r="571" spans="1:7" ht="15">
      <c r="A571" s="84" t="s">
        <v>3527</v>
      </c>
      <c r="B571" s="84">
        <v>2</v>
      </c>
      <c r="C571" s="118">
        <v>0.004199148817305934</v>
      </c>
      <c r="D571" s="84" t="s">
        <v>2717</v>
      </c>
      <c r="E571" s="84" t="b">
        <v>0</v>
      </c>
      <c r="F571" s="84" t="b">
        <v>0</v>
      </c>
      <c r="G571" s="84" t="b">
        <v>0</v>
      </c>
    </row>
    <row r="572" spans="1:7" ht="15">
      <c r="A572" s="84" t="s">
        <v>270</v>
      </c>
      <c r="B572" s="84">
        <v>2</v>
      </c>
      <c r="C572" s="118">
        <v>0.005370471757632708</v>
      </c>
      <c r="D572" s="84" t="s">
        <v>2717</v>
      </c>
      <c r="E572" s="84" t="b">
        <v>0</v>
      </c>
      <c r="F572" s="84" t="b">
        <v>0</v>
      </c>
      <c r="G572" s="84" t="b">
        <v>0</v>
      </c>
    </row>
    <row r="573" spans="1:7" ht="15">
      <c r="A573" s="84" t="s">
        <v>2883</v>
      </c>
      <c r="B573" s="84">
        <v>2</v>
      </c>
      <c r="C573" s="118">
        <v>0.005370471757632708</v>
      </c>
      <c r="D573" s="84" t="s">
        <v>2717</v>
      </c>
      <c r="E573" s="84" t="b">
        <v>0</v>
      </c>
      <c r="F573" s="84" t="b">
        <v>0</v>
      </c>
      <c r="G573" s="84" t="b">
        <v>0</v>
      </c>
    </row>
    <row r="574" spans="1:7" ht="15">
      <c r="A574" s="84" t="s">
        <v>3729</v>
      </c>
      <c r="B574" s="84">
        <v>2</v>
      </c>
      <c r="C574" s="118">
        <v>0.004199148817305934</v>
      </c>
      <c r="D574" s="84" t="s">
        <v>2717</v>
      </c>
      <c r="E574" s="84" t="b">
        <v>0</v>
      </c>
      <c r="F574" s="84" t="b">
        <v>0</v>
      </c>
      <c r="G574" s="84" t="b">
        <v>0</v>
      </c>
    </row>
    <row r="575" spans="1:7" ht="15">
      <c r="A575" s="84" t="s">
        <v>3730</v>
      </c>
      <c r="B575" s="84">
        <v>2</v>
      </c>
      <c r="C575" s="118">
        <v>0.004199148817305934</v>
      </c>
      <c r="D575" s="84" t="s">
        <v>2717</v>
      </c>
      <c r="E575" s="84" t="b">
        <v>0</v>
      </c>
      <c r="F575" s="84" t="b">
        <v>0</v>
      </c>
      <c r="G575" s="84" t="b">
        <v>0</v>
      </c>
    </row>
    <row r="576" spans="1:7" ht="15">
      <c r="A576" s="84" t="s">
        <v>3731</v>
      </c>
      <c r="B576" s="84">
        <v>2</v>
      </c>
      <c r="C576" s="118">
        <v>0.004199148817305934</v>
      </c>
      <c r="D576" s="84" t="s">
        <v>2717</v>
      </c>
      <c r="E576" s="84" t="b">
        <v>0</v>
      </c>
      <c r="F576" s="84" t="b">
        <v>0</v>
      </c>
      <c r="G576" s="84" t="b">
        <v>0</v>
      </c>
    </row>
    <row r="577" spans="1:7" ht="15">
      <c r="A577" s="84" t="s">
        <v>3732</v>
      </c>
      <c r="B577" s="84">
        <v>2</v>
      </c>
      <c r="C577" s="118">
        <v>0.004199148817305934</v>
      </c>
      <c r="D577" s="84" t="s">
        <v>2717</v>
      </c>
      <c r="E577" s="84" t="b">
        <v>0</v>
      </c>
      <c r="F577" s="84" t="b">
        <v>0</v>
      </c>
      <c r="G577" s="84" t="b">
        <v>0</v>
      </c>
    </row>
    <row r="578" spans="1:7" ht="15">
      <c r="A578" s="84" t="s">
        <v>3733</v>
      </c>
      <c r="B578" s="84">
        <v>2</v>
      </c>
      <c r="C578" s="118">
        <v>0.004199148817305934</v>
      </c>
      <c r="D578" s="84" t="s">
        <v>2717</v>
      </c>
      <c r="E578" s="84" t="b">
        <v>0</v>
      </c>
      <c r="F578" s="84" t="b">
        <v>0</v>
      </c>
      <c r="G578" s="84" t="b">
        <v>0</v>
      </c>
    </row>
    <row r="579" spans="1:7" ht="15">
      <c r="A579" s="84" t="s">
        <v>3734</v>
      </c>
      <c r="B579" s="84">
        <v>2</v>
      </c>
      <c r="C579" s="118">
        <v>0.004199148817305934</v>
      </c>
      <c r="D579" s="84" t="s">
        <v>2717</v>
      </c>
      <c r="E579" s="84" t="b">
        <v>0</v>
      </c>
      <c r="F579" s="84" t="b">
        <v>0</v>
      </c>
      <c r="G579" s="84" t="b">
        <v>0</v>
      </c>
    </row>
    <row r="580" spans="1:7" ht="15">
      <c r="A580" s="84" t="s">
        <v>213</v>
      </c>
      <c r="B580" s="84">
        <v>2</v>
      </c>
      <c r="C580" s="118">
        <v>0.004199148817305934</v>
      </c>
      <c r="D580" s="84" t="s">
        <v>2717</v>
      </c>
      <c r="E580" s="84" t="b">
        <v>0</v>
      </c>
      <c r="F580" s="84" t="b">
        <v>0</v>
      </c>
      <c r="G580" s="84" t="b">
        <v>0</v>
      </c>
    </row>
    <row r="581" spans="1:7" ht="15">
      <c r="A581" s="84" t="s">
        <v>2900</v>
      </c>
      <c r="B581" s="84">
        <v>2</v>
      </c>
      <c r="C581" s="118">
        <v>0.004199148817305934</v>
      </c>
      <c r="D581" s="84" t="s">
        <v>2717</v>
      </c>
      <c r="E581" s="84" t="b">
        <v>0</v>
      </c>
      <c r="F581" s="84" t="b">
        <v>0</v>
      </c>
      <c r="G581" s="84" t="b">
        <v>0</v>
      </c>
    </row>
    <row r="582" spans="1:7" ht="15">
      <c r="A582" s="84" t="s">
        <v>2901</v>
      </c>
      <c r="B582" s="84">
        <v>2</v>
      </c>
      <c r="C582" s="118">
        <v>0.004199148817305934</v>
      </c>
      <c r="D582" s="84" t="s">
        <v>2717</v>
      </c>
      <c r="E582" s="84" t="b">
        <v>0</v>
      </c>
      <c r="F582" s="84" t="b">
        <v>0</v>
      </c>
      <c r="G582" s="84" t="b">
        <v>0</v>
      </c>
    </row>
    <row r="583" spans="1:7" ht="15">
      <c r="A583" s="84" t="s">
        <v>3525</v>
      </c>
      <c r="B583" s="84">
        <v>2</v>
      </c>
      <c r="C583" s="118">
        <v>0.004199148817305934</v>
      </c>
      <c r="D583" s="84" t="s">
        <v>2717</v>
      </c>
      <c r="E583" s="84" t="b">
        <v>0</v>
      </c>
      <c r="F583" s="84" t="b">
        <v>0</v>
      </c>
      <c r="G583" s="84" t="b">
        <v>0</v>
      </c>
    </row>
    <row r="584" spans="1:7" ht="15">
      <c r="A584" s="84" t="s">
        <v>3802</v>
      </c>
      <c r="B584" s="84">
        <v>2</v>
      </c>
      <c r="C584" s="118">
        <v>0.004199148817305934</v>
      </c>
      <c r="D584" s="84" t="s">
        <v>2717</v>
      </c>
      <c r="E584" s="84" t="b">
        <v>0</v>
      </c>
      <c r="F584" s="84" t="b">
        <v>0</v>
      </c>
      <c r="G584" s="84" t="b">
        <v>0</v>
      </c>
    </row>
    <row r="585" spans="1:7" ht="15">
      <c r="A585" s="84" t="s">
        <v>3803</v>
      </c>
      <c r="B585" s="84">
        <v>2</v>
      </c>
      <c r="C585" s="118">
        <v>0.004199148817305934</v>
      </c>
      <c r="D585" s="84" t="s">
        <v>2717</v>
      </c>
      <c r="E585" s="84" t="b">
        <v>0</v>
      </c>
      <c r="F585" s="84" t="b">
        <v>0</v>
      </c>
      <c r="G585" s="84" t="b">
        <v>0</v>
      </c>
    </row>
    <row r="586" spans="1:7" ht="15">
      <c r="A586" s="84" t="s">
        <v>3607</v>
      </c>
      <c r="B586" s="84">
        <v>2</v>
      </c>
      <c r="C586" s="118">
        <v>0.005370471757632708</v>
      </c>
      <c r="D586" s="84" t="s">
        <v>2717</v>
      </c>
      <c r="E586" s="84" t="b">
        <v>0</v>
      </c>
      <c r="F586" s="84" t="b">
        <v>0</v>
      </c>
      <c r="G586" s="84" t="b">
        <v>0</v>
      </c>
    </row>
    <row r="587" spans="1:7" ht="15">
      <c r="A587" s="84" t="s">
        <v>2869</v>
      </c>
      <c r="B587" s="84">
        <v>18</v>
      </c>
      <c r="C587" s="118">
        <v>0.005239935400210466</v>
      </c>
      <c r="D587" s="84" t="s">
        <v>2718</v>
      </c>
      <c r="E587" s="84" t="b">
        <v>0</v>
      </c>
      <c r="F587" s="84" t="b">
        <v>0</v>
      </c>
      <c r="G587" s="84" t="b">
        <v>0</v>
      </c>
    </row>
    <row r="588" spans="1:7" ht="15">
      <c r="A588" s="84" t="s">
        <v>2870</v>
      </c>
      <c r="B588" s="84">
        <v>15</v>
      </c>
      <c r="C588" s="118">
        <v>0.004366612833508721</v>
      </c>
      <c r="D588" s="84" t="s">
        <v>2718</v>
      </c>
      <c r="E588" s="84" t="b">
        <v>0</v>
      </c>
      <c r="F588" s="84" t="b">
        <v>0</v>
      </c>
      <c r="G588" s="84" t="b">
        <v>0</v>
      </c>
    </row>
    <row r="589" spans="1:7" ht="15">
      <c r="A589" s="84" t="s">
        <v>2871</v>
      </c>
      <c r="B589" s="84">
        <v>15</v>
      </c>
      <c r="C589" s="118">
        <v>0.004366612833508721</v>
      </c>
      <c r="D589" s="84" t="s">
        <v>2718</v>
      </c>
      <c r="E589" s="84" t="b">
        <v>0</v>
      </c>
      <c r="F589" s="84" t="b">
        <v>0</v>
      </c>
      <c r="G589" s="84" t="b">
        <v>0</v>
      </c>
    </row>
    <row r="590" spans="1:7" ht="15">
      <c r="A590" s="84" t="s">
        <v>2872</v>
      </c>
      <c r="B590" s="84">
        <v>15</v>
      </c>
      <c r="C590" s="118">
        <v>0.004366612833508721</v>
      </c>
      <c r="D590" s="84" t="s">
        <v>2718</v>
      </c>
      <c r="E590" s="84" t="b">
        <v>0</v>
      </c>
      <c r="F590" s="84" t="b">
        <v>0</v>
      </c>
      <c r="G590" s="84" t="b">
        <v>0</v>
      </c>
    </row>
    <row r="591" spans="1:7" ht="15">
      <c r="A591" s="84" t="s">
        <v>2873</v>
      </c>
      <c r="B591" s="84">
        <v>15</v>
      </c>
      <c r="C591" s="118">
        <v>0.004366612833508721</v>
      </c>
      <c r="D591" s="84" t="s">
        <v>2718</v>
      </c>
      <c r="E591" s="84" t="b">
        <v>0</v>
      </c>
      <c r="F591" s="84" t="b">
        <v>0</v>
      </c>
      <c r="G591" s="84" t="b">
        <v>0</v>
      </c>
    </row>
    <row r="592" spans="1:7" ht="15">
      <c r="A592" s="84" t="s">
        <v>2874</v>
      </c>
      <c r="B592" s="84">
        <v>15</v>
      </c>
      <c r="C592" s="118">
        <v>0.004366612833508721</v>
      </c>
      <c r="D592" s="84" t="s">
        <v>2718</v>
      </c>
      <c r="E592" s="84" t="b">
        <v>0</v>
      </c>
      <c r="F592" s="84" t="b">
        <v>0</v>
      </c>
      <c r="G592" s="84" t="b">
        <v>0</v>
      </c>
    </row>
    <row r="593" spans="1:7" ht="15">
      <c r="A593" s="84" t="s">
        <v>322</v>
      </c>
      <c r="B593" s="84">
        <v>14</v>
      </c>
      <c r="C593" s="118">
        <v>0.005617730043937327</v>
      </c>
      <c r="D593" s="84" t="s">
        <v>2718</v>
      </c>
      <c r="E593" s="84" t="b">
        <v>0</v>
      </c>
      <c r="F593" s="84" t="b">
        <v>0</v>
      </c>
      <c r="G593" s="84" t="b">
        <v>0</v>
      </c>
    </row>
    <row r="594" spans="1:7" ht="15">
      <c r="A594" s="84" t="s">
        <v>383</v>
      </c>
      <c r="B594" s="84">
        <v>14</v>
      </c>
      <c r="C594" s="118">
        <v>0.005617730043937327</v>
      </c>
      <c r="D594" s="84" t="s">
        <v>2718</v>
      </c>
      <c r="E594" s="84" t="b">
        <v>0</v>
      </c>
      <c r="F594" s="84" t="b">
        <v>0</v>
      </c>
      <c r="G594" s="84" t="b">
        <v>0</v>
      </c>
    </row>
    <row r="595" spans="1:7" ht="15">
      <c r="A595" s="84" t="s">
        <v>2875</v>
      </c>
      <c r="B595" s="84">
        <v>12</v>
      </c>
      <c r="C595" s="118">
        <v>0.007768732017162408</v>
      </c>
      <c r="D595" s="84" t="s">
        <v>2718</v>
      </c>
      <c r="E595" s="84" t="b">
        <v>0</v>
      </c>
      <c r="F595" s="84" t="b">
        <v>0</v>
      </c>
      <c r="G595" s="84" t="b">
        <v>0</v>
      </c>
    </row>
    <row r="596" spans="1:7" ht="15">
      <c r="A596" s="84" t="s">
        <v>2876</v>
      </c>
      <c r="B596" s="84">
        <v>12</v>
      </c>
      <c r="C596" s="118">
        <v>0.007768732017162408</v>
      </c>
      <c r="D596" s="84" t="s">
        <v>2718</v>
      </c>
      <c r="E596" s="84" t="b">
        <v>0</v>
      </c>
      <c r="F596" s="84" t="b">
        <v>0</v>
      </c>
      <c r="G596" s="84" t="b">
        <v>0</v>
      </c>
    </row>
    <row r="597" spans="1:7" ht="15">
      <c r="A597" s="84" t="s">
        <v>3448</v>
      </c>
      <c r="B597" s="84">
        <v>12</v>
      </c>
      <c r="C597" s="118">
        <v>0.007768732017162408</v>
      </c>
      <c r="D597" s="84" t="s">
        <v>2718</v>
      </c>
      <c r="E597" s="84" t="b">
        <v>0</v>
      </c>
      <c r="F597" s="84" t="b">
        <v>0</v>
      </c>
      <c r="G597" s="84" t="b">
        <v>0</v>
      </c>
    </row>
    <row r="598" spans="1:7" ht="15">
      <c r="A598" s="84" t="s">
        <v>3449</v>
      </c>
      <c r="B598" s="84">
        <v>12</v>
      </c>
      <c r="C598" s="118">
        <v>0.007768732017162408</v>
      </c>
      <c r="D598" s="84" t="s">
        <v>2718</v>
      </c>
      <c r="E598" s="84" t="b">
        <v>0</v>
      </c>
      <c r="F598" s="84" t="b">
        <v>0</v>
      </c>
      <c r="G598" s="84" t="b">
        <v>0</v>
      </c>
    </row>
    <row r="599" spans="1:7" ht="15">
      <c r="A599" s="84" t="s">
        <v>3450</v>
      </c>
      <c r="B599" s="84">
        <v>12</v>
      </c>
      <c r="C599" s="118">
        <v>0.007768732017162408</v>
      </c>
      <c r="D599" s="84" t="s">
        <v>2718</v>
      </c>
      <c r="E599" s="84" t="b">
        <v>0</v>
      </c>
      <c r="F599" s="84" t="b">
        <v>0</v>
      </c>
      <c r="G599" s="84" t="b">
        <v>0</v>
      </c>
    </row>
    <row r="600" spans="1:7" ht="15">
      <c r="A600" s="84" t="s">
        <v>3451</v>
      </c>
      <c r="B600" s="84">
        <v>12</v>
      </c>
      <c r="C600" s="118">
        <v>0.007768732017162408</v>
      </c>
      <c r="D600" s="84" t="s">
        <v>2718</v>
      </c>
      <c r="E600" s="84" t="b">
        <v>0</v>
      </c>
      <c r="F600" s="84" t="b">
        <v>0</v>
      </c>
      <c r="G600" s="84" t="b">
        <v>0</v>
      </c>
    </row>
    <row r="601" spans="1:7" ht="15">
      <c r="A601" s="84" t="s">
        <v>332</v>
      </c>
      <c r="B601" s="84">
        <v>6</v>
      </c>
      <c r="C601" s="118">
        <v>0.010524733559992554</v>
      </c>
      <c r="D601" s="84" t="s">
        <v>2718</v>
      </c>
      <c r="E601" s="84" t="b">
        <v>0</v>
      </c>
      <c r="F601" s="84" t="b">
        <v>0</v>
      </c>
      <c r="G601" s="84" t="b">
        <v>0</v>
      </c>
    </row>
    <row r="602" spans="1:7" ht="15">
      <c r="A602" s="84" t="s">
        <v>391</v>
      </c>
      <c r="B602" s="84">
        <v>5</v>
      </c>
      <c r="C602" s="118">
        <v>0.01022614891116337</v>
      </c>
      <c r="D602" s="84" t="s">
        <v>2718</v>
      </c>
      <c r="E602" s="84" t="b">
        <v>0</v>
      </c>
      <c r="F602" s="84" t="b">
        <v>0</v>
      </c>
      <c r="G602" s="84" t="b">
        <v>0</v>
      </c>
    </row>
    <row r="603" spans="1:7" ht="15">
      <c r="A603" s="84" t="s">
        <v>3498</v>
      </c>
      <c r="B603" s="84">
        <v>4</v>
      </c>
      <c r="C603" s="118">
        <v>0.009606066379049172</v>
      </c>
      <c r="D603" s="84" t="s">
        <v>2718</v>
      </c>
      <c r="E603" s="84" t="b">
        <v>0</v>
      </c>
      <c r="F603" s="84" t="b">
        <v>0</v>
      </c>
      <c r="G603" s="84" t="b">
        <v>0</v>
      </c>
    </row>
    <row r="604" spans="1:7" ht="15">
      <c r="A604" s="84" t="s">
        <v>3499</v>
      </c>
      <c r="B604" s="84">
        <v>4</v>
      </c>
      <c r="C604" s="118">
        <v>0.009606066379049172</v>
      </c>
      <c r="D604" s="84" t="s">
        <v>2718</v>
      </c>
      <c r="E604" s="84" t="b">
        <v>0</v>
      </c>
      <c r="F604" s="84" t="b">
        <v>0</v>
      </c>
      <c r="G604" s="84" t="b">
        <v>0</v>
      </c>
    </row>
    <row r="605" spans="1:7" ht="15">
      <c r="A605" s="84" t="s">
        <v>3500</v>
      </c>
      <c r="B605" s="84">
        <v>4</v>
      </c>
      <c r="C605" s="118">
        <v>0.009606066379049172</v>
      </c>
      <c r="D605" s="84" t="s">
        <v>2718</v>
      </c>
      <c r="E605" s="84" t="b">
        <v>0</v>
      </c>
      <c r="F605" s="84" t="b">
        <v>0</v>
      </c>
      <c r="G605" s="84" t="b">
        <v>0</v>
      </c>
    </row>
    <row r="606" spans="1:7" ht="15">
      <c r="A606" s="84" t="s">
        <v>3473</v>
      </c>
      <c r="B606" s="84">
        <v>4</v>
      </c>
      <c r="C606" s="118">
        <v>0.009606066379049172</v>
      </c>
      <c r="D606" s="84" t="s">
        <v>2718</v>
      </c>
      <c r="E606" s="84" t="b">
        <v>0</v>
      </c>
      <c r="F606" s="84" t="b">
        <v>0</v>
      </c>
      <c r="G606" s="84" t="b">
        <v>0</v>
      </c>
    </row>
    <row r="607" spans="1:7" ht="15">
      <c r="A607" s="84" t="s">
        <v>323</v>
      </c>
      <c r="B607" s="84">
        <v>4</v>
      </c>
      <c r="C607" s="118">
        <v>0.009606066379049172</v>
      </c>
      <c r="D607" s="84" t="s">
        <v>2718</v>
      </c>
      <c r="E607" s="84" t="b">
        <v>0</v>
      </c>
      <c r="F607" s="84" t="b">
        <v>0</v>
      </c>
      <c r="G607" s="84" t="b">
        <v>0</v>
      </c>
    </row>
    <row r="608" spans="1:7" ht="15">
      <c r="A608" s="84" t="s">
        <v>3474</v>
      </c>
      <c r="B608" s="84">
        <v>3</v>
      </c>
      <c r="C608" s="118">
        <v>0.008582550555701953</v>
      </c>
      <c r="D608" s="84" t="s">
        <v>2718</v>
      </c>
      <c r="E608" s="84" t="b">
        <v>0</v>
      </c>
      <c r="F608" s="84" t="b">
        <v>0</v>
      </c>
      <c r="G608" s="84" t="b">
        <v>0</v>
      </c>
    </row>
    <row r="609" spans="1:7" ht="15">
      <c r="A609" s="84" t="s">
        <v>3543</v>
      </c>
      <c r="B609" s="84">
        <v>3</v>
      </c>
      <c r="C609" s="118">
        <v>0.008582550555701953</v>
      </c>
      <c r="D609" s="84" t="s">
        <v>2718</v>
      </c>
      <c r="E609" s="84" t="b">
        <v>0</v>
      </c>
      <c r="F609" s="84" t="b">
        <v>0</v>
      </c>
      <c r="G609" s="84" t="b">
        <v>0</v>
      </c>
    </row>
    <row r="610" spans="1:7" ht="15">
      <c r="A610" s="84" t="s">
        <v>3456</v>
      </c>
      <c r="B610" s="84">
        <v>3</v>
      </c>
      <c r="C610" s="118">
        <v>0.008582550555701953</v>
      </c>
      <c r="D610" s="84" t="s">
        <v>2718</v>
      </c>
      <c r="E610" s="84" t="b">
        <v>0</v>
      </c>
      <c r="F610" s="84" t="b">
        <v>0</v>
      </c>
      <c r="G610" s="84" t="b">
        <v>0</v>
      </c>
    </row>
    <row r="611" spans="1:7" ht="15">
      <c r="A611" s="84" t="s">
        <v>3544</v>
      </c>
      <c r="B611" s="84">
        <v>3</v>
      </c>
      <c r="C611" s="118">
        <v>0.008582550555701953</v>
      </c>
      <c r="D611" s="84" t="s">
        <v>2718</v>
      </c>
      <c r="E611" s="84" t="b">
        <v>0</v>
      </c>
      <c r="F611" s="84" t="b">
        <v>0</v>
      </c>
      <c r="G611" s="84" t="b">
        <v>0</v>
      </c>
    </row>
    <row r="612" spans="1:7" ht="15">
      <c r="A612" s="84" t="s">
        <v>3501</v>
      </c>
      <c r="B612" s="84">
        <v>3</v>
      </c>
      <c r="C612" s="118">
        <v>0.008582550555701953</v>
      </c>
      <c r="D612" s="84" t="s">
        <v>2718</v>
      </c>
      <c r="E612" s="84" t="b">
        <v>0</v>
      </c>
      <c r="F612" s="84" t="b">
        <v>0</v>
      </c>
      <c r="G612" s="84" t="b">
        <v>0</v>
      </c>
    </row>
    <row r="613" spans="1:7" ht="15">
      <c r="A613" s="84" t="s">
        <v>3468</v>
      </c>
      <c r="B613" s="84">
        <v>3</v>
      </c>
      <c r="C613" s="118">
        <v>0.008582550555701953</v>
      </c>
      <c r="D613" s="84" t="s">
        <v>2718</v>
      </c>
      <c r="E613" s="84" t="b">
        <v>0</v>
      </c>
      <c r="F613" s="84" t="b">
        <v>0</v>
      </c>
      <c r="G613" s="84" t="b">
        <v>0</v>
      </c>
    </row>
    <row r="614" spans="1:7" ht="15">
      <c r="A614" s="84" t="s">
        <v>392</v>
      </c>
      <c r="B614" s="84">
        <v>2</v>
      </c>
      <c r="C614" s="118">
        <v>0.007016489039995036</v>
      </c>
      <c r="D614" s="84" t="s">
        <v>2718</v>
      </c>
      <c r="E614" s="84" t="b">
        <v>0</v>
      </c>
      <c r="F614" s="84" t="b">
        <v>0</v>
      </c>
      <c r="G614" s="84" t="b">
        <v>0</v>
      </c>
    </row>
    <row r="615" spans="1:7" ht="15">
      <c r="A615" s="84" t="s">
        <v>3642</v>
      </c>
      <c r="B615" s="84">
        <v>2</v>
      </c>
      <c r="C615" s="118">
        <v>0.007016489039995036</v>
      </c>
      <c r="D615" s="84" t="s">
        <v>2718</v>
      </c>
      <c r="E615" s="84" t="b">
        <v>0</v>
      </c>
      <c r="F615" s="84" t="b">
        <v>0</v>
      </c>
      <c r="G615" s="84" t="b">
        <v>0</v>
      </c>
    </row>
    <row r="616" spans="1:7" ht="15">
      <c r="A616" s="84" t="s">
        <v>3495</v>
      </c>
      <c r="B616" s="84">
        <v>2</v>
      </c>
      <c r="C616" s="118">
        <v>0.007016489039995036</v>
      </c>
      <c r="D616" s="84" t="s">
        <v>2718</v>
      </c>
      <c r="E616" s="84" t="b">
        <v>0</v>
      </c>
      <c r="F616" s="84" t="b">
        <v>0</v>
      </c>
      <c r="G616" s="84" t="b">
        <v>0</v>
      </c>
    </row>
    <row r="617" spans="1:7" ht="15">
      <c r="A617" s="84" t="s">
        <v>332</v>
      </c>
      <c r="B617" s="84">
        <v>28</v>
      </c>
      <c r="C617" s="118">
        <v>0.0044205883596502345</v>
      </c>
      <c r="D617" s="84" t="s">
        <v>2719</v>
      </c>
      <c r="E617" s="84" t="b">
        <v>0</v>
      </c>
      <c r="F617" s="84" t="b">
        <v>0</v>
      </c>
      <c r="G617" s="84" t="b">
        <v>0</v>
      </c>
    </row>
    <row r="618" spans="1:7" ht="15">
      <c r="A618" s="84" t="s">
        <v>334</v>
      </c>
      <c r="B618" s="84">
        <v>14</v>
      </c>
      <c r="C618" s="118">
        <v>0.007608881564134374</v>
      </c>
      <c r="D618" s="84" t="s">
        <v>2719</v>
      </c>
      <c r="E618" s="84" t="b">
        <v>0</v>
      </c>
      <c r="F618" s="84" t="b">
        <v>0</v>
      </c>
      <c r="G618" s="84" t="b">
        <v>0</v>
      </c>
    </row>
    <row r="619" spans="1:7" ht="15">
      <c r="A619" s="84" t="s">
        <v>313</v>
      </c>
      <c r="B619" s="84">
        <v>12</v>
      </c>
      <c r="C619" s="118">
        <v>0.009454537226048372</v>
      </c>
      <c r="D619" s="84" t="s">
        <v>2719</v>
      </c>
      <c r="E619" s="84" t="b">
        <v>0</v>
      </c>
      <c r="F619" s="84" t="b">
        <v>0</v>
      </c>
      <c r="G619" s="84" t="b">
        <v>0</v>
      </c>
    </row>
    <row r="620" spans="1:7" ht="15">
      <c r="A620" s="84" t="s">
        <v>314</v>
      </c>
      <c r="B620" s="84">
        <v>12</v>
      </c>
      <c r="C620" s="118">
        <v>0.006521898483543749</v>
      </c>
      <c r="D620" s="84" t="s">
        <v>2719</v>
      </c>
      <c r="E620" s="84" t="b">
        <v>0</v>
      </c>
      <c r="F620" s="84" t="b">
        <v>0</v>
      </c>
      <c r="G620" s="84" t="b">
        <v>0</v>
      </c>
    </row>
    <row r="621" spans="1:7" ht="15">
      <c r="A621" s="84" t="s">
        <v>301</v>
      </c>
      <c r="B621" s="84">
        <v>11</v>
      </c>
      <c r="C621" s="118">
        <v>0.007261351911715715</v>
      </c>
      <c r="D621" s="84" t="s">
        <v>2719</v>
      </c>
      <c r="E621" s="84" t="b">
        <v>0</v>
      </c>
      <c r="F621" s="84" t="b">
        <v>0</v>
      </c>
      <c r="G621" s="84" t="b">
        <v>0</v>
      </c>
    </row>
    <row r="622" spans="1:7" ht="15">
      <c r="A622" s="84" t="s">
        <v>377</v>
      </c>
      <c r="B622" s="84">
        <v>10</v>
      </c>
      <c r="C622" s="118">
        <v>0.007878781021706978</v>
      </c>
      <c r="D622" s="84" t="s">
        <v>2719</v>
      </c>
      <c r="E622" s="84" t="b">
        <v>0</v>
      </c>
      <c r="F622" s="84" t="b">
        <v>0</v>
      </c>
      <c r="G622" s="84" t="b">
        <v>0</v>
      </c>
    </row>
    <row r="623" spans="1:7" ht="15">
      <c r="A623" s="84" t="s">
        <v>2878</v>
      </c>
      <c r="B623" s="84">
        <v>9</v>
      </c>
      <c r="C623" s="118">
        <v>0.008361944323999478</v>
      </c>
      <c r="D623" s="84" t="s">
        <v>2719</v>
      </c>
      <c r="E623" s="84" t="b">
        <v>1</v>
      </c>
      <c r="F623" s="84" t="b">
        <v>0</v>
      </c>
      <c r="G623" s="84" t="b">
        <v>0</v>
      </c>
    </row>
    <row r="624" spans="1:7" ht="15">
      <c r="A624" s="84" t="s">
        <v>2879</v>
      </c>
      <c r="B624" s="84">
        <v>9</v>
      </c>
      <c r="C624" s="118">
        <v>0.008361944323999478</v>
      </c>
      <c r="D624" s="84" t="s">
        <v>2719</v>
      </c>
      <c r="E624" s="84" t="b">
        <v>0</v>
      </c>
      <c r="F624" s="84" t="b">
        <v>0</v>
      </c>
      <c r="G624" s="84" t="b">
        <v>0</v>
      </c>
    </row>
    <row r="625" spans="1:7" ht="15">
      <c r="A625" s="84" t="s">
        <v>2867</v>
      </c>
      <c r="B625" s="84">
        <v>9</v>
      </c>
      <c r="C625" s="118">
        <v>0.008361944323999478</v>
      </c>
      <c r="D625" s="84" t="s">
        <v>2719</v>
      </c>
      <c r="E625" s="84" t="b">
        <v>0</v>
      </c>
      <c r="F625" s="84" t="b">
        <v>0</v>
      </c>
      <c r="G625" s="84" t="b">
        <v>0</v>
      </c>
    </row>
    <row r="626" spans="1:7" ht="15">
      <c r="A626" s="84" t="s">
        <v>2880</v>
      </c>
      <c r="B626" s="84">
        <v>9</v>
      </c>
      <c r="C626" s="118">
        <v>0.008361944323999478</v>
      </c>
      <c r="D626" s="84" t="s">
        <v>2719</v>
      </c>
      <c r="E626" s="84" t="b">
        <v>0</v>
      </c>
      <c r="F626" s="84" t="b">
        <v>0</v>
      </c>
      <c r="G626" s="84" t="b">
        <v>0</v>
      </c>
    </row>
    <row r="627" spans="1:7" ht="15">
      <c r="A627" s="84" t="s">
        <v>3447</v>
      </c>
      <c r="B627" s="84">
        <v>9</v>
      </c>
      <c r="C627" s="118">
        <v>0.008361944323999478</v>
      </c>
      <c r="D627" s="84" t="s">
        <v>2719</v>
      </c>
      <c r="E627" s="84" t="b">
        <v>0</v>
      </c>
      <c r="F627" s="84" t="b">
        <v>0</v>
      </c>
      <c r="G627" s="84" t="b">
        <v>0</v>
      </c>
    </row>
    <row r="628" spans="1:7" ht="15">
      <c r="A628" s="84" t="s">
        <v>3452</v>
      </c>
      <c r="B628" s="84">
        <v>9</v>
      </c>
      <c r="C628" s="118">
        <v>0.008361944323999478</v>
      </c>
      <c r="D628" s="84" t="s">
        <v>2719</v>
      </c>
      <c r="E628" s="84" t="b">
        <v>0</v>
      </c>
      <c r="F628" s="84" t="b">
        <v>0</v>
      </c>
      <c r="G628" s="84" t="b">
        <v>0</v>
      </c>
    </row>
    <row r="629" spans="1:7" ht="15">
      <c r="A629" s="84" t="s">
        <v>3454</v>
      </c>
      <c r="B629" s="84">
        <v>9</v>
      </c>
      <c r="C629" s="118">
        <v>0.008361944323999478</v>
      </c>
      <c r="D629" s="84" t="s">
        <v>2719</v>
      </c>
      <c r="E629" s="84" t="b">
        <v>0</v>
      </c>
      <c r="F629" s="84" t="b">
        <v>0</v>
      </c>
      <c r="G629" s="84" t="b">
        <v>0</v>
      </c>
    </row>
    <row r="630" spans="1:7" ht="15">
      <c r="A630" s="84" t="s">
        <v>232</v>
      </c>
      <c r="B630" s="84">
        <v>8</v>
      </c>
      <c r="C630" s="118">
        <v>0.008695864644724998</v>
      </c>
      <c r="D630" s="84" t="s">
        <v>2719</v>
      </c>
      <c r="E630" s="84" t="b">
        <v>0</v>
      </c>
      <c r="F630" s="84" t="b">
        <v>0</v>
      </c>
      <c r="G630" s="84" t="b">
        <v>0</v>
      </c>
    </row>
    <row r="631" spans="1:7" ht="15">
      <c r="A631" s="84" t="s">
        <v>271</v>
      </c>
      <c r="B631" s="84">
        <v>8</v>
      </c>
      <c r="C631" s="118">
        <v>0.008695864644724998</v>
      </c>
      <c r="D631" s="84" t="s">
        <v>2719</v>
      </c>
      <c r="E631" s="84" t="b">
        <v>0</v>
      </c>
      <c r="F631" s="84" t="b">
        <v>0</v>
      </c>
      <c r="G631" s="84" t="b">
        <v>0</v>
      </c>
    </row>
    <row r="632" spans="1:7" ht="15">
      <c r="A632" s="84" t="s">
        <v>3445</v>
      </c>
      <c r="B632" s="84">
        <v>8</v>
      </c>
      <c r="C632" s="118">
        <v>0.008695864644724998</v>
      </c>
      <c r="D632" s="84" t="s">
        <v>2719</v>
      </c>
      <c r="E632" s="84" t="b">
        <v>0</v>
      </c>
      <c r="F632" s="84" t="b">
        <v>0</v>
      </c>
      <c r="G632" s="84" t="b">
        <v>0</v>
      </c>
    </row>
    <row r="633" spans="1:7" ht="15">
      <c r="A633" s="84" t="s">
        <v>316</v>
      </c>
      <c r="B633" s="84">
        <v>7</v>
      </c>
      <c r="C633" s="118">
        <v>0.008861793998837483</v>
      </c>
      <c r="D633" s="84" t="s">
        <v>2719</v>
      </c>
      <c r="E633" s="84" t="b">
        <v>0</v>
      </c>
      <c r="F633" s="84" t="b">
        <v>0</v>
      </c>
      <c r="G633" s="84" t="b">
        <v>0</v>
      </c>
    </row>
    <row r="634" spans="1:7" ht="15">
      <c r="A634" s="84" t="s">
        <v>411</v>
      </c>
      <c r="B634" s="84">
        <v>6</v>
      </c>
      <c r="C634" s="118">
        <v>0.008835578791104859</v>
      </c>
      <c r="D634" s="84" t="s">
        <v>2719</v>
      </c>
      <c r="E634" s="84" t="b">
        <v>0</v>
      </c>
      <c r="F634" s="84" t="b">
        <v>0</v>
      </c>
      <c r="G634" s="84" t="b">
        <v>0</v>
      </c>
    </row>
    <row r="635" spans="1:7" ht="15">
      <c r="A635" s="84" t="s">
        <v>231</v>
      </c>
      <c r="B635" s="84">
        <v>6</v>
      </c>
      <c r="C635" s="118">
        <v>0.008835578791104859</v>
      </c>
      <c r="D635" s="84" t="s">
        <v>2719</v>
      </c>
      <c r="E635" s="84" t="b">
        <v>0</v>
      </c>
      <c r="F635" s="84" t="b">
        <v>0</v>
      </c>
      <c r="G635" s="84" t="b">
        <v>0</v>
      </c>
    </row>
    <row r="636" spans="1:7" ht="15">
      <c r="A636" s="84" t="s">
        <v>3475</v>
      </c>
      <c r="B636" s="84">
        <v>6</v>
      </c>
      <c r="C636" s="118">
        <v>0.008835578791104859</v>
      </c>
      <c r="D636" s="84" t="s">
        <v>2719</v>
      </c>
      <c r="E636" s="84" t="b">
        <v>0</v>
      </c>
      <c r="F636" s="84" t="b">
        <v>0</v>
      </c>
      <c r="G636" s="84" t="b">
        <v>0</v>
      </c>
    </row>
    <row r="637" spans="1:7" ht="15">
      <c r="A637" s="84" t="s">
        <v>3462</v>
      </c>
      <c r="B637" s="84">
        <v>6</v>
      </c>
      <c r="C637" s="118">
        <v>0.008835578791104859</v>
      </c>
      <c r="D637" s="84" t="s">
        <v>2719</v>
      </c>
      <c r="E637" s="84" t="b">
        <v>0</v>
      </c>
      <c r="F637" s="84" t="b">
        <v>0</v>
      </c>
      <c r="G637" s="84" t="b">
        <v>0</v>
      </c>
    </row>
    <row r="638" spans="1:7" ht="15">
      <c r="A638" s="84" t="s">
        <v>3476</v>
      </c>
      <c r="B638" s="84">
        <v>6</v>
      </c>
      <c r="C638" s="118">
        <v>0.008835578791104859</v>
      </c>
      <c r="D638" s="84" t="s">
        <v>2719</v>
      </c>
      <c r="E638" s="84" t="b">
        <v>0</v>
      </c>
      <c r="F638" s="84" t="b">
        <v>0</v>
      </c>
      <c r="G638" s="84" t="b">
        <v>0</v>
      </c>
    </row>
    <row r="639" spans="1:7" ht="15">
      <c r="A639" s="84" t="s">
        <v>2902</v>
      </c>
      <c r="B639" s="84">
        <v>6</v>
      </c>
      <c r="C639" s="118">
        <v>0.008835578791104859</v>
      </c>
      <c r="D639" s="84" t="s">
        <v>2719</v>
      </c>
      <c r="E639" s="84" t="b">
        <v>0</v>
      </c>
      <c r="F639" s="84" t="b">
        <v>0</v>
      </c>
      <c r="G639" s="84" t="b">
        <v>0</v>
      </c>
    </row>
    <row r="640" spans="1:7" ht="15">
      <c r="A640" s="84" t="s">
        <v>290</v>
      </c>
      <c r="B640" s="84">
        <v>6</v>
      </c>
      <c r="C640" s="118">
        <v>0.008835578791104859</v>
      </c>
      <c r="D640" s="84" t="s">
        <v>2719</v>
      </c>
      <c r="E640" s="84" t="b">
        <v>0</v>
      </c>
      <c r="F640" s="84" t="b">
        <v>0</v>
      </c>
      <c r="G640" s="84" t="b">
        <v>0</v>
      </c>
    </row>
    <row r="641" spans="1:7" ht="15">
      <c r="A641" s="84" t="s">
        <v>2904</v>
      </c>
      <c r="B641" s="84">
        <v>6</v>
      </c>
      <c r="C641" s="118">
        <v>0.008835578791104859</v>
      </c>
      <c r="D641" s="84" t="s">
        <v>2719</v>
      </c>
      <c r="E641" s="84" t="b">
        <v>0</v>
      </c>
      <c r="F641" s="84" t="b">
        <v>0</v>
      </c>
      <c r="G641" s="84" t="b">
        <v>0</v>
      </c>
    </row>
    <row r="642" spans="1:7" ht="15">
      <c r="A642" s="84" t="s">
        <v>395</v>
      </c>
      <c r="B642" s="84">
        <v>4</v>
      </c>
      <c r="C642" s="118">
        <v>0.008064352021917824</v>
      </c>
      <c r="D642" s="84" t="s">
        <v>2719</v>
      </c>
      <c r="E642" s="84" t="b">
        <v>0</v>
      </c>
      <c r="F642" s="84" t="b">
        <v>0</v>
      </c>
      <c r="G642" s="84" t="b">
        <v>0</v>
      </c>
    </row>
    <row r="643" spans="1:7" ht="15">
      <c r="A643" s="84" t="s">
        <v>2900</v>
      </c>
      <c r="B643" s="84">
        <v>4</v>
      </c>
      <c r="C643" s="118">
        <v>0.008064352021917824</v>
      </c>
      <c r="D643" s="84" t="s">
        <v>2719</v>
      </c>
      <c r="E643" s="84" t="b">
        <v>0</v>
      </c>
      <c r="F643" s="84" t="b">
        <v>0</v>
      </c>
      <c r="G643" s="84" t="b">
        <v>0</v>
      </c>
    </row>
    <row r="644" spans="1:7" ht="15">
      <c r="A644" s="84" t="s">
        <v>3458</v>
      </c>
      <c r="B644" s="84">
        <v>4</v>
      </c>
      <c r="C644" s="118">
        <v>0.008064352021917824</v>
      </c>
      <c r="D644" s="84" t="s">
        <v>2719</v>
      </c>
      <c r="E644" s="84" t="b">
        <v>0</v>
      </c>
      <c r="F644" s="84" t="b">
        <v>0</v>
      </c>
      <c r="G644" s="84" t="b">
        <v>0</v>
      </c>
    </row>
    <row r="645" spans="1:7" ht="15">
      <c r="A645" s="84" t="s">
        <v>399</v>
      </c>
      <c r="B645" s="84">
        <v>3</v>
      </c>
      <c r="C645" s="118">
        <v>0.007205104170218922</v>
      </c>
      <c r="D645" s="84" t="s">
        <v>2719</v>
      </c>
      <c r="E645" s="84" t="b">
        <v>0</v>
      </c>
      <c r="F645" s="84" t="b">
        <v>0</v>
      </c>
      <c r="G645" s="84" t="b">
        <v>0</v>
      </c>
    </row>
    <row r="646" spans="1:7" ht="15">
      <c r="A646" s="84" t="s">
        <v>398</v>
      </c>
      <c r="B646" s="84">
        <v>3</v>
      </c>
      <c r="C646" s="118">
        <v>0.007205104170218922</v>
      </c>
      <c r="D646" s="84" t="s">
        <v>2719</v>
      </c>
      <c r="E646" s="84" t="b">
        <v>0</v>
      </c>
      <c r="F646" s="84" t="b">
        <v>0</v>
      </c>
      <c r="G646" s="84" t="b">
        <v>0</v>
      </c>
    </row>
    <row r="647" spans="1:7" ht="15">
      <c r="A647" s="84" t="s">
        <v>3573</v>
      </c>
      <c r="B647" s="84">
        <v>3</v>
      </c>
      <c r="C647" s="118">
        <v>0.007205104170218922</v>
      </c>
      <c r="D647" s="84" t="s">
        <v>2719</v>
      </c>
      <c r="E647" s="84" t="b">
        <v>0</v>
      </c>
      <c r="F647" s="84" t="b">
        <v>1</v>
      </c>
      <c r="G647" s="84" t="b">
        <v>0</v>
      </c>
    </row>
    <row r="648" spans="1:7" ht="15">
      <c r="A648" s="84" t="s">
        <v>3574</v>
      </c>
      <c r="B648" s="84">
        <v>3</v>
      </c>
      <c r="C648" s="118">
        <v>0.007205104170218922</v>
      </c>
      <c r="D648" s="84" t="s">
        <v>2719</v>
      </c>
      <c r="E648" s="84" t="b">
        <v>0</v>
      </c>
      <c r="F648" s="84" t="b">
        <v>0</v>
      </c>
      <c r="G648" s="84" t="b">
        <v>0</v>
      </c>
    </row>
    <row r="649" spans="1:7" ht="15">
      <c r="A649" s="84" t="s">
        <v>3466</v>
      </c>
      <c r="B649" s="84">
        <v>3</v>
      </c>
      <c r="C649" s="118">
        <v>0.007205104170218922</v>
      </c>
      <c r="D649" s="84" t="s">
        <v>2719</v>
      </c>
      <c r="E649" s="84" t="b">
        <v>0</v>
      </c>
      <c r="F649" s="84" t="b">
        <v>0</v>
      </c>
      <c r="G649" s="84" t="b">
        <v>0</v>
      </c>
    </row>
    <row r="650" spans="1:7" ht="15">
      <c r="A650" s="84" t="s">
        <v>3521</v>
      </c>
      <c r="B650" s="84">
        <v>3</v>
      </c>
      <c r="C650" s="118">
        <v>0.007205104170218922</v>
      </c>
      <c r="D650" s="84" t="s">
        <v>2719</v>
      </c>
      <c r="E650" s="84" t="b">
        <v>0</v>
      </c>
      <c r="F650" s="84" t="b">
        <v>0</v>
      </c>
      <c r="G650" s="84" t="b">
        <v>0</v>
      </c>
    </row>
    <row r="651" spans="1:7" ht="15">
      <c r="A651" s="84" t="s">
        <v>3575</v>
      </c>
      <c r="B651" s="84">
        <v>3</v>
      </c>
      <c r="C651" s="118">
        <v>0.007205104170218922</v>
      </c>
      <c r="D651" s="84" t="s">
        <v>2719</v>
      </c>
      <c r="E651" s="84" t="b">
        <v>0</v>
      </c>
      <c r="F651" s="84" t="b">
        <v>0</v>
      </c>
      <c r="G651" s="84" t="b">
        <v>0</v>
      </c>
    </row>
    <row r="652" spans="1:7" ht="15">
      <c r="A652" s="84" t="s">
        <v>3488</v>
      </c>
      <c r="B652" s="84">
        <v>3</v>
      </c>
      <c r="C652" s="118">
        <v>0.007205104170218922</v>
      </c>
      <c r="D652" s="84" t="s">
        <v>2719</v>
      </c>
      <c r="E652" s="84" t="b">
        <v>0</v>
      </c>
      <c r="F652" s="84" t="b">
        <v>0</v>
      </c>
      <c r="G652" s="84" t="b">
        <v>0</v>
      </c>
    </row>
    <row r="653" spans="1:7" ht="15">
      <c r="A653" s="84" t="s">
        <v>3576</v>
      </c>
      <c r="B653" s="84">
        <v>3</v>
      </c>
      <c r="C653" s="118">
        <v>0.007205104170218922</v>
      </c>
      <c r="D653" s="84" t="s">
        <v>2719</v>
      </c>
      <c r="E653" s="84" t="b">
        <v>0</v>
      </c>
      <c r="F653" s="84" t="b">
        <v>0</v>
      </c>
      <c r="G653" s="84" t="b">
        <v>0</v>
      </c>
    </row>
    <row r="654" spans="1:7" ht="15">
      <c r="A654" s="84" t="s">
        <v>3522</v>
      </c>
      <c r="B654" s="84">
        <v>3</v>
      </c>
      <c r="C654" s="118">
        <v>0.007205104170218922</v>
      </c>
      <c r="D654" s="84" t="s">
        <v>2719</v>
      </c>
      <c r="E654" s="84" t="b">
        <v>0</v>
      </c>
      <c r="F654" s="84" t="b">
        <v>0</v>
      </c>
      <c r="G654" s="84" t="b">
        <v>0</v>
      </c>
    </row>
    <row r="655" spans="1:7" ht="15">
      <c r="A655" s="84" t="s">
        <v>3577</v>
      </c>
      <c r="B655" s="84">
        <v>3</v>
      </c>
      <c r="C655" s="118">
        <v>0.007205104170218922</v>
      </c>
      <c r="D655" s="84" t="s">
        <v>2719</v>
      </c>
      <c r="E655" s="84" t="b">
        <v>0</v>
      </c>
      <c r="F655" s="84" t="b">
        <v>0</v>
      </c>
      <c r="G655" s="84" t="b">
        <v>0</v>
      </c>
    </row>
    <row r="656" spans="1:7" ht="15">
      <c r="A656" s="84" t="s">
        <v>3578</v>
      </c>
      <c r="B656" s="84">
        <v>3</v>
      </c>
      <c r="C656" s="118">
        <v>0.007205104170218922</v>
      </c>
      <c r="D656" s="84" t="s">
        <v>2719</v>
      </c>
      <c r="E656" s="84" t="b">
        <v>0</v>
      </c>
      <c r="F656" s="84" t="b">
        <v>0</v>
      </c>
      <c r="G656" s="84" t="b">
        <v>0</v>
      </c>
    </row>
    <row r="657" spans="1:7" ht="15">
      <c r="A657" s="84" t="s">
        <v>3471</v>
      </c>
      <c r="B657" s="84">
        <v>3</v>
      </c>
      <c r="C657" s="118">
        <v>0.007205104170218922</v>
      </c>
      <c r="D657" s="84" t="s">
        <v>2719</v>
      </c>
      <c r="E657" s="84" t="b">
        <v>0</v>
      </c>
      <c r="F657" s="84" t="b">
        <v>0</v>
      </c>
      <c r="G657" s="84" t="b">
        <v>0</v>
      </c>
    </row>
    <row r="658" spans="1:7" ht="15">
      <c r="A658" s="84" t="s">
        <v>3523</v>
      </c>
      <c r="B658" s="84">
        <v>3</v>
      </c>
      <c r="C658" s="118">
        <v>0.007205104170218922</v>
      </c>
      <c r="D658" s="84" t="s">
        <v>2719</v>
      </c>
      <c r="E658" s="84" t="b">
        <v>0</v>
      </c>
      <c r="F658" s="84" t="b">
        <v>0</v>
      </c>
      <c r="G658" s="84" t="b">
        <v>0</v>
      </c>
    </row>
    <row r="659" spans="1:7" ht="15">
      <c r="A659" s="84" t="s">
        <v>397</v>
      </c>
      <c r="B659" s="84">
        <v>2</v>
      </c>
      <c r="C659" s="118">
        <v>0.005890385860736573</v>
      </c>
      <c r="D659" s="84" t="s">
        <v>2719</v>
      </c>
      <c r="E659" s="84" t="b">
        <v>0</v>
      </c>
      <c r="F659" s="84" t="b">
        <v>0</v>
      </c>
      <c r="G659" s="84" t="b">
        <v>0</v>
      </c>
    </row>
    <row r="660" spans="1:7" ht="15">
      <c r="A660" s="84" t="s">
        <v>396</v>
      </c>
      <c r="B660" s="84">
        <v>2</v>
      </c>
      <c r="C660" s="118">
        <v>0.005890385860736573</v>
      </c>
      <c r="D660" s="84" t="s">
        <v>2719</v>
      </c>
      <c r="E660" s="84" t="b">
        <v>0</v>
      </c>
      <c r="F660" s="84" t="b">
        <v>0</v>
      </c>
      <c r="G660" s="84" t="b">
        <v>0</v>
      </c>
    </row>
    <row r="661" spans="1:7" ht="15">
      <c r="A661" s="84" t="s">
        <v>3634</v>
      </c>
      <c r="B661" s="84">
        <v>2</v>
      </c>
      <c r="C661" s="118">
        <v>0.005890385860736573</v>
      </c>
      <c r="D661" s="84" t="s">
        <v>2719</v>
      </c>
      <c r="E661" s="84" t="b">
        <v>0</v>
      </c>
      <c r="F661" s="84" t="b">
        <v>0</v>
      </c>
      <c r="G661" s="84" t="b">
        <v>0</v>
      </c>
    </row>
    <row r="662" spans="1:7" ht="15">
      <c r="A662" s="84" t="s">
        <v>3635</v>
      </c>
      <c r="B662" s="84">
        <v>2</v>
      </c>
      <c r="C662" s="118">
        <v>0.005890385860736573</v>
      </c>
      <c r="D662" s="84" t="s">
        <v>2719</v>
      </c>
      <c r="E662" s="84" t="b">
        <v>0</v>
      </c>
      <c r="F662" s="84" t="b">
        <v>0</v>
      </c>
      <c r="G662" s="84" t="b">
        <v>0</v>
      </c>
    </row>
    <row r="663" spans="1:7" ht="15">
      <c r="A663" s="84" t="s">
        <v>3508</v>
      </c>
      <c r="B663" s="84">
        <v>2</v>
      </c>
      <c r="C663" s="118">
        <v>0.005890385860736573</v>
      </c>
      <c r="D663" s="84" t="s">
        <v>2719</v>
      </c>
      <c r="E663" s="84" t="b">
        <v>0</v>
      </c>
      <c r="F663" s="84" t="b">
        <v>0</v>
      </c>
      <c r="G663" s="84" t="b">
        <v>0</v>
      </c>
    </row>
    <row r="664" spans="1:7" ht="15">
      <c r="A664" s="84" t="s">
        <v>3509</v>
      </c>
      <c r="B664" s="84">
        <v>2</v>
      </c>
      <c r="C664" s="118">
        <v>0.005890385860736573</v>
      </c>
      <c r="D664" s="84" t="s">
        <v>2719</v>
      </c>
      <c r="E664" s="84" t="b">
        <v>0</v>
      </c>
      <c r="F664" s="84" t="b">
        <v>0</v>
      </c>
      <c r="G664" s="84" t="b">
        <v>0</v>
      </c>
    </row>
    <row r="665" spans="1:7" ht="15">
      <c r="A665" s="84" t="s">
        <v>376</v>
      </c>
      <c r="B665" s="84">
        <v>2</v>
      </c>
      <c r="C665" s="118">
        <v>0.005890385860736573</v>
      </c>
      <c r="D665" s="84" t="s">
        <v>2719</v>
      </c>
      <c r="E665" s="84" t="b">
        <v>0</v>
      </c>
      <c r="F665" s="84" t="b">
        <v>0</v>
      </c>
      <c r="G665" s="84" t="b">
        <v>0</v>
      </c>
    </row>
    <row r="666" spans="1:7" ht="15">
      <c r="A666" s="84" t="s">
        <v>332</v>
      </c>
      <c r="B666" s="84">
        <v>16</v>
      </c>
      <c r="C666" s="118">
        <v>0.002379187090575874</v>
      </c>
      <c r="D666" s="84" t="s">
        <v>2720</v>
      </c>
      <c r="E666" s="84" t="b">
        <v>0</v>
      </c>
      <c r="F666" s="84" t="b">
        <v>0</v>
      </c>
      <c r="G666" s="84" t="b">
        <v>0</v>
      </c>
    </row>
    <row r="667" spans="1:7" ht="15">
      <c r="A667" s="84" t="s">
        <v>2882</v>
      </c>
      <c r="B667" s="84">
        <v>8</v>
      </c>
      <c r="C667" s="118">
        <v>0.015190988692449853</v>
      </c>
      <c r="D667" s="84" t="s">
        <v>2720</v>
      </c>
      <c r="E667" s="84" t="b">
        <v>0</v>
      </c>
      <c r="F667" s="84" t="b">
        <v>0</v>
      </c>
      <c r="G667" s="84" t="b">
        <v>0</v>
      </c>
    </row>
    <row r="668" spans="1:7" ht="15">
      <c r="A668" s="84" t="s">
        <v>2883</v>
      </c>
      <c r="B668" s="84">
        <v>7</v>
      </c>
      <c r="C668" s="118">
        <v>0.00970886274138848</v>
      </c>
      <c r="D668" s="84" t="s">
        <v>2720</v>
      </c>
      <c r="E668" s="84" t="b">
        <v>0</v>
      </c>
      <c r="F668" s="84" t="b">
        <v>0</v>
      </c>
      <c r="G668" s="84" t="b">
        <v>0</v>
      </c>
    </row>
    <row r="669" spans="1:7" ht="15">
      <c r="A669" s="84" t="s">
        <v>2884</v>
      </c>
      <c r="B669" s="84">
        <v>6</v>
      </c>
      <c r="C669" s="118">
        <v>0.009702950594778267</v>
      </c>
      <c r="D669" s="84" t="s">
        <v>2720</v>
      </c>
      <c r="E669" s="84" t="b">
        <v>0</v>
      </c>
      <c r="F669" s="84" t="b">
        <v>0</v>
      </c>
      <c r="G669" s="84" t="b">
        <v>0</v>
      </c>
    </row>
    <row r="670" spans="1:7" ht="15">
      <c r="A670" s="84" t="s">
        <v>270</v>
      </c>
      <c r="B670" s="84">
        <v>5</v>
      </c>
      <c r="C670" s="118">
        <v>0.009494367932781158</v>
      </c>
      <c r="D670" s="84" t="s">
        <v>2720</v>
      </c>
      <c r="E670" s="84" t="b">
        <v>0</v>
      </c>
      <c r="F670" s="84" t="b">
        <v>0</v>
      </c>
      <c r="G670" s="84" t="b">
        <v>0</v>
      </c>
    </row>
    <row r="671" spans="1:7" ht="15">
      <c r="A671" s="84" t="s">
        <v>2885</v>
      </c>
      <c r="B671" s="84">
        <v>5</v>
      </c>
      <c r="C671" s="118">
        <v>0.011310337941622728</v>
      </c>
      <c r="D671" s="84" t="s">
        <v>2720</v>
      </c>
      <c r="E671" s="84" t="b">
        <v>0</v>
      </c>
      <c r="F671" s="84" t="b">
        <v>0</v>
      </c>
      <c r="G671" s="84" t="b">
        <v>0</v>
      </c>
    </row>
    <row r="672" spans="1:7" ht="15">
      <c r="A672" s="84" t="s">
        <v>2886</v>
      </c>
      <c r="B672" s="84">
        <v>5</v>
      </c>
      <c r="C672" s="118">
        <v>0.009494367932781158</v>
      </c>
      <c r="D672" s="84" t="s">
        <v>2720</v>
      </c>
      <c r="E672" s="84" t="b">
        <v>0</v>
      </c>
      <c r="F672" s="84" t="b">
        <v>0</v>
      </c>
      <c r="G672" s="84" t="b">
        <v>0</v>
      </c>
    </row>
    <row r="673" spans="1:7" ht="15">
      <c r="A673" s="84" t="s">
        <v>271</v>
      </c>
      <c r="B673" s="84">
        <v>5</v>
      </c>
      <c r="C673" s="118">
        <v>0.008085792162315222</v>
      </c>
      <c r="D673" s="84" t="s">
        <v>2720</v>
      </c>
      <c r="E673" s="84" t="b">
        <v>0</v>
      </c>
      <c r="F673" s="84" t="b">
        <v>0</v>
      </c>
      <c r="G673" s="84" t="b">
        <v>0</v>
      </c>
    </row>
    <row r="674" spans="1:7" ht="15">
      <c r="A674" s="84" t="s">
        <v>2887</v>
      </c>
      <c r="B674" s="84">
        <v>5</v>
      </c>
      <c r="C674" s="118">
        <v>0.011310337941622728</v>
      </c>
      <c r="D674" s="84" t="s">
        <v>2720</v>
      </c>
      <c r="E674" s="84" t="b">
        <v>0</v>
      </c>
      <c r="F674" s="84" t="b">
        <v>0</v>
      </c>
      <c r="G674" s="84" t="b">
        <v>0</v>
      </c>
    </row>
    <row r="675" spans="1:7" ht="15">
      <c r="A675" s="84" t="s">
        <v>2888</v>
      </c>
      <c r="B675" s="84">
        <v>4</v>
      </c>
      <c r="C675" s="118">
        <v>0.007595494346224927</v>
      </c>
      <c r="D675" s="84" t="s">
        <v>2720</v>
      </c>
      <c r="E675" s="84" t="b">
        <v>0</v>
      </c>
      <c r="F675" s="84" t="b">
        <v>0</v>
      </c>
      <c r="G675" s="84" t="b">
        <v>0</v>
      </c>
    </row>
    <row r="676" spans="1:7" ht="15">
      <c r="A676" s="84" t="s">
        <v>2904</v>
      </c>
      <c r="B676" s="84">
        <v>4</v>
      </c>
      <c r="C676" s="118">
        <v>0.007595494346224927</v>
      </c>
      <c r="D676" s="84" t="s">
        <v>2720</v>
      </c>
      <c r="E676" s="84" t="b">
        <v>0</v>
      </c>
      <c r="F676" s="84" t="b">
        <v>0</v>
      </c>
      <c r="G676" s="84" t="b">
        <v>0</v>
      </c>
    </row>
    <row r="677" spans="1:7" ht="15">
      <c r="A677" s="84" t="s">
        <v>3485</v>
      </c>
      <c r="B677" s="84">
        <v>4</v>
      </c>
      <c r="C677" s="118">
        <v>0.011095843133015405</v>
      </c>
      <c r="D677" s="84" t="s">
        <v>2720</v>
      </c>
      <c r="E677" s="84" t="b">
        <v>1</v>
      </c>
      <c r="F677" s="84" t="b">
        <v>0</v>
      </c>
      <c r="G677" s="84" t="b">
        <v>0</v>
      </c>
    </row>
    <row r="678" spans="1:7" ht="15">
      <c r="A678" s="84" t="s">
        <v>272</v>
      </c>
      <c r="B678" s="84">
        <v>3</v>
      </c>
      <c r="C678" s="118">
        <v>0.006786202764973636</v>
      </c>
      <c r="D678" s="84" t="s">
        <v>2720</v>
      </c>
      <c r="E678" s="84" t="b">
        <v>0</v>
      </c>
      <c r="F678" s="84" t="b">
        <v>0</v>
      </c>
      <c r="G678" s="84" t="b">
        <v>0</v>
      </c>
    </row>
    <row r="679" spans="1:7" ht="15">
      <c r="A679" s="84" t="s">
        <v>3493</v>
      </c>
      <c r="B679" s="84">
        <v>3</v>
      </c>
      <c r="C679" s="118">
        <v>0.008321882349761554</v>
      </c>
      <c r="D679" s="84" t="s">
        <v>2720</v>
      </c>
      <c r="E679" s="84" t="b">
        <v>0</v>
      </c>
      <c r="F679" s="84" t="b">
        <v>0</v>
      </c>
      <c r="G679" s="84" t="b">
        <v>0</v>
      </c>
    </row>
    <row r="680" spans="1:7" ht="15">
      <c r="A680" s="84" t="s">
        <v>3583</v>
      </c>
      <c r="B680" s="84">
        <v>3</v>
      </c>
      <c r="C680" s="118">
        <v>0.006786202764973636</v>
      </c>
      <c r="D680" s="84" t="s">
        <v>2720</v>
      </c>
      <c r="E680" s="84" t="b">
        <v>0</v>
      </c>
      <c r="F680" s="84" t="b">
        <v>0</v>
      </c>
      <c r="G680" s="84" t="b">
        <v>0</v>
      </c>
    </row>
    <row r="681" spans="1:7" ht="15">
      <c r="A681" s="84" t="s">
        <v>3479</v>
      </c>
      <c r="B681" s="84">
        <v>3</v>
      </c>
      <c r="C681" s="118">
        <v>0.006786202764973636</v>
      </c>
      <c r="D681" s="84" t="s">
        <v>2720</v>
      </c>
      <c r="E681" s="84" t="b">
        <v>0</v>
      </c>
      <c r="F681" s="84" t="b">
        <v>0</v>
      </c>
      <c r="G681" s="84" t="b">
        <v>0</v>
      </c>
    </row>
    <row r="682" spans="1:7" ht="15">
      <c r="A682" s="84" t="s">
        <v>3491</v>
      </c>
      <c r="B682" s="84">
        <v>3</v>
      </c>
      <c r="C682" s="118">
        <v>0.006786202764973636</v>
      </c>
      <c r="D682" s="84" t="s">
        <v>2720</v>
      </c>
      <c r="E682" s="84" t="b">
        <v>0</v>
      </c>
      <c r="F682" s="84" t="b">
        <v>0</v>
      </c>
      <c r="G682" s="84" t="b">
        <v>0</v>
      </c>
    </row>
    <row r="683" spans="1:7" ht="15">
      <c r="A683" s="84" t="s">
        <v>3608</v>
      </c>
      <c r="B683" s="84">
        <v>3</v>
      </c>
      <c r="C683" s="118">
        <v>0.008321882349761554</v>
      </c>
      <c r="D683" s="84" t="s">
        <v>2720</v>
      </c>
      <c r="E683" s="84" t="b">
        <v>0</v>
      </c>
      <c r="F683" s="84" t="b">
        <v>0</v>
      </c>
      <c r="G683" s="84" t="b">
        <v>0</v>
      </c>
    </row>
    <row r="684" spans="1:7" ht="15">
      <c r="A684" s="84" t="s">
        <v>3487</v>
      </c>
      <c r="B684" s="84">
        <v>3</v>
      </c>
      <c r="C684" s="118">
        <v>0.006786202764973636</v>
      </c>
      <c r="D684" s="84" t="s">
        <v>2720</v>
      </c>
      <c r="E684" s="84" t="b">
        <v>0</v>
      </c>
      <c r="F684" s="84" t="b">
        <v>0</v>
      </c>
      <c r="G684" s="84" t="b">
        <v>0</v>
      </c>
    </row>
    <row r="685" spans="1:7" ht="15">
      <c r="A685" s="84" t="s">
        <v>3453</v>
      </c>
      <c r="B685" s="84">
        <v>3</v>
      </c>
      <c r="C685" s="118">
        <v>0.008321882349761554</v>
      </c>
      <c r="D685" s="84" t="s">
        <v>2720</v>
      </c>
      <c r="E685" s="84" t="b">
        <v>0</v>
      </c>
      <c r="F685" s="84" t="b">
        <v>0</v>
      </c>
      <c r="G685" s="84" t="b">
        <v>0</v>
      </c>
    </row>
    <row r="686" spans="1:7" ht="15">
      <c r="A686" s="84" t="s">
        <v>3524</v>
      </c>
      <c r="B686" s="84">
        <v>3</v>
      </c>
      <c r="C686" s="118">
        <v>0.006786202764973636</v>
      </c>
      <c r="D686" s="84" t="s">
        <v>2720</v>
      </c>
      <c r="E686" s="84" t="b">
        <v>0</v>
      </c>
      <c r="F686" s="84" t="b">
        <v>0</v>
      </c>
      <c r="G686" s="84" t="b">
        <v>0</v>
      </c>
    </row>
    <row r="687" spans="1:7" ht="15">
      <c r="A687" s="84" t="s">
        <v>3528</v>
      </c>
      <c r="B687" s="84">
        <v>3</v>
      </c>
      <c r="C687" s="118">
        <v>0.006786202764973636</v>
      </c>
      <c r="D687" s="84" t="s">
        <v>2720</v>
      </c>
      <c r="E687" s="84" t="b">
        <v>0</v>
      </c>
      <c r="F687" s="84" t="b">
        <v>0</v>
      </c>
      <c r="G687" s="84" t="b">
        <v>0</v>
      </c>
    </row>
    <row r="688" spans="1:7" ht="15">
      <c r="A688" s="84" t="s">
        <v>2926</v>
      </c>
      <c r="B688" s="84">
        <v>3</v>
      </c>
      <c r="C688" s="118">
        <v>0.008321882349761554</v>
      </c>
      <c r="D688" s="84" t="s">
        <v>2720</v>
      </c>
      <c r="E688" s="84" t="b">
        <v>0</v>
      </c>
      <c r="F688" s="84" t="b">
        <v>0</v>
      </c>
      <c r="G688" s="84" t="b">
        <v>0</v>
      </c>
    </row>
    <row r="689" spans="1:7" ht="15">
      <c r="A689" s="84" t="s">
        <v>3472</v>
      </c>
      <c r="B689" s="84">
        <v>3</v>
      </c>
      <c r="C689" s="118">
        <v>0.006786202764973636</v>
      </c>
      <c r="D689" s="84" t="s">
        <v>2720</v>
      </c>
      <c r="E689" s="84" t="b">
        <v>0</v>
      </c>
      <c r="F689" s="84" t="b">
        <v>0</v>
      </c>
      <c r="G689" s="84" t="b">
        <v>0</v>
      </c>
    </row>
    <row r="690" spans="1:7" ht="15">
      <c r="A690" s="84" t="s">
        <v>3516</v>
      </c>
      <c r="B690" s="84">
        <v>3</v>
      </c>
      <c r="C690" s="118">
        <v>0.010947143939854413</v>
      </c>
      <c r="D690" s="84" t="s">
        <v>2720</v>
      </c>
      <c r="E690" s="84" t="b">
        <v>0</v>
      </c>
      <c r="F690" s="84" t="b">
        <v>0</v>
      </c>
      <c r="G690" s="84" t="b">
        <v>0</v>
      </c>
    </row>
    <row r="691" spans="1:7" ht="15">
      <c r="A691" s="84" t="s">
        <v>3446</v>
      </c>
      <c r="B691" s="84">
        <v>3</v>
      </c>
      <c r="C691" s="118">
        <v>0.008321882349761554</v>
      </c>
      <c r="D691" s="84" t="s">
        <v>2720</v>
      </c>
      <c r="E691" s="84" t="b">
        <v>0</v>
      </c>
      <c r="F691" s="84" t="b">
        <v>0</v>
      </c>
      <c r="G691" s="84" t="b">
        <v>0</v>
      </c>
    </row>
    <row r="692" spans="1:7" ht="15">
      <c r="A692" s="84" t="s">
        <v>3492</v>
      </c>
      <c r="B692" s="84">
        <v>3</v>
      </c>
      <c r="C692" s="118">
        <v>0.006786202764973636</v>
      </c>
      <c r="D692" s="84" t="s">
        <v>2720</v>
      </c>
      <c r="E692" s="84" t="b">
        <v>1</v>
      </c>
      <c r="F692" s="84" t="b">
        <v>0</v>
      </c>
      <c r="G692" s="84" t="b">
        <v>0</v>
      </c>
    </row>
    <row r="693" spans="1:7" ht="15">
      <c r="A693" s="84" t="s">
        <v>3591</v>
      </c>
      <c r="B693" s="84">
        <v>3</v>
      </c>
      <c r="C693" s="118">
        <v>0.006786202764973636</v>
      </c>
      <c r="D693" s="84" t="s">
        <v>2720</v>
      </c>
      <c r="E693" s="84" t="b">
        <v>0</v>
      </c>
      <c r="F693" s="84" t="b">
        <v>0</v>
      </c>
      <c r="G693" s="84" t="b">
        <v>0</v>
      </c>
    </row>
    <row r="694" spans="1:7" ht="15">
      <c r="A694" s="84" t="s">
        <v>3592</v>
      </c>
      <c r="B694" s="84">
        <v>3</v>
      </c>
      <c r="C694" s="118">
        <v>0.006786202764973636</v>
      </c>
      <c r="D694" s="84" t="s">
        <v>2720</v>
      </c>
      <c r="E694" s="84" t="b">
        <v>0</v>
      </c>
      <c r="F694" s="84" t="b">
        <v>0</v>
      </c>
      <c r="G694" s="84" t="b">
        <v>0</v>
      </c>
    </row>
    <row r="695" spans="1:7" ht="15">
      <c r="A695" s="84" t="s">
        <v>3529</v>
      </c>
      <c r="B695" s="84">
        <v>3</v>
      </c>
      <c r="C695" s="118">
        <v>0.006786202764973636</v>
      </c>
      <c r="D695" s="84" t="s">
        <v>2720</v>
      </c>
      <c r="E695" s="84" t="b">
        <v>0</v>
      </c>
      <c r="F695" s="84" t="b">
        <v>0</v>
      </c>
      <c r="G695" s="84" t="b">
        <v>0</v>
      </c>
    </row>
    <row r="696" spans="1:7" ht="15">
      <c r="A696" s="84" t="s">
        <v>3718</v>
      </c>
      <c r="B696" s="84">
        <v>2</v>
      </c>
      <c r="C696" s="118">
        <v>0.005547921566507703</v>
      </c>
      <c r="D696" s="84" t="s">
        <v>2720</v>
      </c>
      <c r="E696" s="84" t="b">
        <v>1</v>
      </c>
      <c r="F696" s="84" t="b">
        <v>0</v>
      </c>
      <c r="G696" s="84" t="b">
        <v>0</v>
      </c>
    </row>
    <row r="697" spans="1:7" ht="15">
      <c r="A697" s="84" t="s">
        <v>3719</v>
      </c>
      <c r="B697" s="84">
        <v>2</v>
      </c>
      <c r="C697" s="118">
        <v>0.005547921566507703</v>
      </c>
      <c r="D697" s="84" t="s">
        <v>2720</v>
      </c>
      <c r="E697" s="84" t="b">
        <v>0</v>
      </c>
      <c r="F697" s="84" t="b">
        <v>0</v>
      </c>
      <c r="G697" s="84" t="b">
        <v>0</v>
      </c>
    </row>
    <row r="698" spans="1:7" ht="15">
      <c r="A698" s="84" t="s">
        <v>3585</v>
      </c>
      <c r="B698" s="84">
        <v>2</v>
      </c>
      <c r="C698" s="118">
        <v>0.005547921566507703</v>
      </c>
      <c r="D698" s="84" t="s">
        <v>2720</v>
      </c>
      <c r="E698" s="84" t="b">
        <v>0</v>
      </c>
      <c r="F698" s="84" t="b">
        <v>0</v>
      </c>
      <c r="G698" s="84" t="b">
        <v>0</v>
      </c>
    </row>
    <row r="699" spans="1:7" ht="15">
      <c r="A699" s="84" t="s">
        <v>3720</v>
      </c>
      <c r="B699" s="84">
        <v>2</v>
      </c>
      <c r="C699" s="118">
        <v>0.005547921566507703</v>
      </c>
      <c r="D699" s="84" t="s">
        <v>2720</v>
      </c>
      <c r="E699" s="84" t="b">
        <v>0</v>
      </c>
      <c r="F699" s="84" t="b">
        <v>0</v>
      </c>
      <c r="G699" s="84" t="b">
        <v>0</v>
      </c>
    </row>
    <row r="700" spans="1:7" ht="15">
      <c r="A700" s="84" t="s">
        <v>3596</v>
      </c>
      <c r="B700" s="84">
        <v>2</v>
      </c>
      <c r="C700" s="118">
        <v>0.005547921566507703</v>
      </c>
      <c r="D700" s="84" t="s">
        <v>2720</v>
      </c>
      <c r="E700" s="84" t="b">
        <v>0</v>
      </c>
      <c r="F700" s="84" t="b">
        <v>0</v>
      </c>
      <c r="G700" s="84" t="b">
        <v>0</v>
      </c>
    </row>
    <row r="701" spans="1:7" ht="15">
      <c r="A701" s="84" t="s">
        <v>3468</v>
      </c>
      <c r="B701" s="84">
        <v>2</v>
      </c>
      <c r="C701" s="118">
        <v>0.005547921566507703</v>
      </c>
      <c r="D701" s="84" t="s">
        <v>2720</v>
      </c>
      <c r="E701" s="84" t="b">
        <v>0</v>
      </c>
      <c r="F701" s="84" t="b">
        <v>0</v>
      </c>
      <c r="G701" s="84" t="b">
        <v>0</v>
      </c>
    </row>
    <row r="702" spans="1:7" ht="15">
      <c r="A702" s="84" t="s">
        <v>3597</v>
      </c>
      <c r="B702" s="84">
        <v>2</v>
      </c>
      <c r="C702" s="118">
        <v>0.005547921566507703</v>
      </c>
      <c r="D702" s="84" t="s">
        <v>2720</v>
      </c>
      <c r="E702" s="84" t="b">
        <v>0</v>
      </c>
      <c r="F702" s="84" t="b">
        <v>0</v>
      </c>
      <c r="G702" s="84" t="b">
        <v>0</v>
      </c>
    </row>
    <row r="703" spans="1:7" ht="15">
      <c r="A703" s="84" t="s">
        <v>3764</v>
      </c>
      <c r="B703" s="84">
        <v>2</v>
      </c>
      <c r="C703" s="118">
        <v>0.005547921566507703</v>
      </c>
      <c r="D703" s="84" t="s">
        <v>2720</v>
      </c>
      <c r="E703" s="84" t="b">
        <v>0</v>
      </c>
      <c r="F703" s="84" t="b">
        <v>0</v>
      </c>
      <c r="G703" s="84" t="b">
        <v>0</v>
      </c>
    </row>
    <row r="704" spans="1:7" ht="15">
      <c r="A704" s="84" t="s">
        <v>3598</v>
      </c>
      <c r="B704" s="84">
        <v>2</v>
      </c>
      <c r="C704" s="118">
        <v>0.005547921566507703</v>
      </c>
      <c r="D704" s="84" t="s">
        <v>2720</v>
      </c>
      <c r="E704" s="84" t="b">
        <v>0</v>
      </c>
      <c r="F704" s="84" t="b">
        <v>0</v>
      </c>
      <c r="G704" s="84" t="b">
        <v>0</v>
      </c>
    </row>
    <row r="705" spans="1:7" ht="15">
      <c r="A705" s="84" t="s">
        <v>3463</v>
      </c>
      <c r="B705" s="84">
        <v>2</v>
      </c>
      <c r="C705" s="118">
        <v>0.005547921566507703</v>
      </c>
      <c r="D705" s="84" t="s">
        <v>2720</v>
      </c>
      <c r="E705" s="84" t="b">
        <v>0</v>
      </c>
      <c r="F705" s="84" t="b">
        <v>0</v>
      </c>
      <c r="G705" s="84" t="b">
        <v>0</v>
      </c>
    </row>
    <row r="706" spans="1:7" ht="15">
      <c r="A706" s="84" t="s">
        <v>3599</v>
      </c>
      <c r="B706" s="84">
        <v>2</v>
      </c>
      <c r="C706" s="118">
        <v>0.005547921566507703</v>
      </c>
      <c r="D706" s="84" t="s">
        <v>2720</v>
      </c>
      <c r="E706" s="84" t="b">
        <v>0</v>
      </c>
      <c r="F706" s="84" t="b">
        <v>0</v>
      </c>
      <c r="G706" s="84" t="b">
        <v>0</v>
      </c>
    </row>
    <row r="707" spans="1:7" ht="15">
      <c r="A707" s="84" t="s">
        <v>3600</v>
      </c>
      <c r="B707" s="84">
        <v>2</v>
      </c>
      <c r="C707" s="118">
        <v>0.005547921566507703</v>
      </c>
      <c r="D707" s="84" t="s">
        <v>2720</v>
      </c>
      <c r="E707" s="84" t="b">
        <v>0</v>
      </c>
      <c r="F707" s="84" t="b">
        <v>0</v>
      </c>
      <c r="G707" s="84" t="b">
        <v>0</v>
      </c>
    </row>
    <row r="708" spans="1:7" ht="15">
      <c r="A708" s="84" t="s">
        <v>3601</v>
      </c>
      <c r="B708" s="84">
        <v>2</v>
      </c>
      <c r="C708" s="118">
        <v>0.005547921566507703</v>
      </c>
      <c r="D708" s="84" t="s">
        <v>2720</v>
      </c>
      <c r="E708" s="84" t="b">
        <v>0</v>
      </c>
      <c r="F708" s="84" t="b">
        <v>0</v>
      </c>
      <c r="G708" s="84" t="b">
        <v>0</v>
      </c>
    </row>
    <row r="709" spans="1:7" ht="15">
      <c r="A709" s="84" t="s">
        <v>2929</v>
      </c>
      <c r="B709" s="84">
        <v>2</v>
      </c>
      <c r="C709" s="118">
        <v>0.005547921566507703</v>
      </c>
      <c r="D709" s="84" t="s">
        <v>2720</v>
      </c>
      <c r="E709" s="84" t="b">
        <v>0</v>
      </c>
      <c r="F709" s="84" t="b">
        <v>0</v>
      </c>
      <c r="G709" s="84" t="b">
        <v>0</v>
      </c>
    </row>
    <row r="710" spans="1:7" ht="15">
      <c r="A710" s="84" t="s">
        <v>3765</v>
      </c>
      <c r="B710" s="84">
        <v>2</v>
      </c>
      <c r="C710" s="118">
        <v>0.005547921566507703</v>
      </c>
      <c r="D710" s="84" t="s">
        <v>2720</v>
      </c>
      <c r="E710" s="84" t="b">
        <v>0</v>
      </c>
      <c r="F710" s="84" t="b">
        <v>0</v>
      </c>
      <c r="G710" s="84" t="b">
        <v>0</v>
      </c>
    </row>
    <row r="711" spans="1:7" ht="15">
      <c r="A711" s="84" t="s">
        <v>3766</v>
      </c>
      <c r="B711" s="84">
        <v>2</v>
      </c>
      <c r="C711" s="118">
        <v>0.005547921566507703</v>
      </c>
      <c r="D711" s="84" t="s">
        <v>2720</v>
      </c>
      <c r="E711" s="84" t="b">
        <v>0</v>
      </c>
      <c r="F711" s="84" t="b">
        <v>0</v>
      </c>
      <c r="G711" s="84" t="b">
        <v>0</v>
      </c>
    </row>
    <row r="712" spans="1:7" ht="15">
      <c r="A712" s="84" t="s">
        <v>3459</v>
      </c>
      <c r="B712" s="84">
        <v>2</v>
      </c>
      <c r="C712" s="118">
        <v>0.005547921566507703</v>
      </c>
      <c r="D712" s="84" t="s">
        <v>2720</v>
      </c>
      <c r="E712" s="84" t="b">
        <v>0</v>
      </c>
      <c r="F712" s="84" t="b">
        <v>0</v>
      </c>
      <c r="G712" s="84" t="b">
        <v>0</v>
      </c>
    </row>
    <row r="713" spans="1:7" ht="15">
      <c r="A713" s="84" t="s">
        <v>2893</v>
      </c>
      <c r="B713" s="84">
        <v>2</v>
      </c>
      <c r="C713" s="118">
        <v>0.005547921566507703</v>
      </c>
      <c r="D713" s="84" t="s">
        <v>2720</v>
      </c>
      <c r="E713" s="84" t="b">
        <v>0</v>
      </c>
      <c r="F713" s="84" t="b">
        <v>0</v>
      </c>
      <c r="G713" s="84" t="b">
        <v>0</v>
      </c>
    </row>
    <row r="714" spans="1:7" ht="15">
      <c r="A714" s="84" t="s">
        <v>3527</v>
      </c>
      <c r="B714" s="84">
        <v>2</v>
      </c>
      <c r="C714" s="118">
        <v>0.005547921566507703</v>
      </c>
      <c r="D714" s="84" t="s">
        <v>2720</v>
      </c>
      <c r="E714" s="84" t="b">
        <v>0</v>
      </c>
      <c r="F714" s="84" t="b">
        <v>0</v>
      </c>
      <c r="G714" s="84" t="b">
        <v>0</v>
      </c>
    </row>
    <row r="715" spans="1:7" ht="15">
      <c r="A715" s="84" t="s">
        <v>3515</v>
      </c>
      <c r="B715" s="84">
        <v>2</v>
      </c>
      <c r="C715" s="118">
        <v>0.005547921566507703</v>
      </c>
      <c r="D715" s="84" t="s">
        <v>2720</v>
      </c>
      <c r="E715" s="84" t="b">
        <v>0</v>
      </c>
      <c r="F715" s="84" t="b">
        <v>0</v>
      </c>
      <c r="G715" s="84" t="b">
        <v>0</v>
      </c>
    </row>
    <row r="716" spans="1:7" ht="15">
      <c r="A716" s="84" t="s">
        <v>3486</v>
      </c>
      <c r="B716" s="84">
        <v>2</v>
      </c>
      <c r="C716" s="118">
        <v>0.005547921566507703</v>
      </c>
      <c r="D716" s="84" t="s">
        <v>2720</v>
      </c>
      <c r="E716" s="84" t="b">
        <v>0</v>
      </c>
      <c r="F716" s="84" t="b">
        <v>0</v>
      </c>
      <c r="G716" s="84" t="b">
        <v>0</v>
      </c>
    </row>
    <row r="717" spans="1:7" ht="15">
      <c r="A717" s="84" t="s">
        <v>3088</v>
      </c>
      <c r="B717" s="84">
        <v>2</v>
      </c>
      <c r="C717" s="118">
        <v>0.005547921566507703</v>
      </c>
      <c r="D717" s="84" t="s">
        <v>2720</v>
      </c>
      <c r="E717" s="84" t="b">
        <v>0</v>
      </c>
      <c r="F717" s="84" t="b">
        <v>0</v>
      </c>
      <c r="G717" s="84" t="b">
        <v>0</v>
      </c>
    </row>
    <row r="718" spans="1:7" ht="15">
      <c r="A718" s="84" t="s">
        <v>3691</v>
      </c>
      <c r="B718" s="84">
        <v>2</v>
      </c>
      <c r="C718" s="118">
        <v>0.005547921566507703</v>
      </c>
      <c r="D718" s="84" t="s">
        <v>2720</v>
      </c>
      <c r="E718" s="84" t="b">
        <v>0</v>
      </c>
      <c r="F718" s="84" t="b">
        <v>0</v>
      </c>
      <c r="G718" s="84" t="b">
        <v>0</v>
      </c>
    </row>
    <row r="719" spans="1:7" ht="15">
      <c r="A719" s="84" t="s">
        <v>3692</v>
      </c>
      <c r="B719" s="84">
        <v>2</v>
      </c>
      <c r="C719" s="118">
        <v>0.005547921566507703</v>
      </c>
      <c r="D719" s="84" t="s">
        <v>2720</v>
      </c>
      <c r="E719" s="84" t="b">
        <v>0</v>
      </c>
      <c r="F719" s="84" t="b">
        <v>0</v>
      </c>
      <c r="G719" s="84" t="b">
        <v>0</v>
      </c>
    </row>
    <row r="720" spans="1:7" ht="15">
      <c r="A720" s="84" t="s">
        <v>3525</v>
      </c>
      <c r="B720" s="84">
        <v>2</v>
      </c>
      <c r="C720" s="118">
        <v>0.005547921566507703</v>
      </c>
      <c r="D720" s="84" t="s">
        <v>2720</v>
      </c>
      <c r="E720" s="84" t="b">
        <v>0</v>
      </c>
      <c r="F720" s="84" t="b">
        <v>0</v>
      </c>
      <c r="G720" s="84" t="b">
        <v>0</v>
      </c>
    </row>
    <row r="721" spans="1:7" ht="15">
      <c r="A721" s="84" t="s">
        <v>3727</v>
      </c>
      <c r="B721" s="84">
        <v>2</v>
      </c>
      <c r="C721" s="118">
        <v>0.005547921566507703</v>
      </c>
      <c r="D721" s="84" t="s">
        <v>2720</v>
      </c>
      <c r="E721" s="84" t="b">
        <v>0</v>
      </c>
      <c r="F721" s="84" t="b">
        <v>0</v>
      </c>
      <c r="G721" s="84" t="b">
        <v>0</v>
      </c>
    </row>
    <row r="722" spans="1:7" ht="15">
      <c r="A722" s="84" t="s">
        <v>3494</v>
      </c>
      <c r="B722" s="84">
        <v>2</v>
      </c>
      <c r="C722" s="118">
        <v>0.007298095959902942</v>
      </c>
      <c r="D722" s="84" t="s">
        <v>2720</v>
      </c>
      <c r="E722" s="84" t="b">
        <v>0</v>
      </c>
      <c r="F722" s="84" t="b">
        <v>0</v>
      </c>
      <c r="G722" s="84" t="b">
        <v>0</v>
      </c>
    </row>
    <row r="723" spans="1:7" ht="15">
      <c r="A723" s="84" t="s">
        <v>3726</v>
      </c>
      <c r="B723" s="84">
        <v>2</v>
      </c>
      <c r="C723" s="118">
        <v>0.007298095959902942</v>
      </c>
      <c r="D723" s="84" t="s">
        <v>2720</v>
      </c>
      <c r="E723" s="84" t="b">
        <v>0</v>
      </c>
      <c r="F723" s="84" t="b">
        <v>0</v>
      </c>
      <c r="G723" s="84" t="b">
        <v>0</v>
      </c>
    </row>
    <row r="724" spans="1:7" ht="15">
      <c r="A724" s="84" t="s">
        <v>263</v>
      </c>
      <c r="B724" s="84">
        <v>2</v>
      </c>
      <c r="C724" s="118">
        <v>0.005547921566507703</v>
      </c>
      <c r="D724" s="84" t="s">
        <v>2720</v>
      </c>
      <c r="E724" s="84" t="b">
        <v>0</v>
      </c>
      <c r="F724" s="84" t="b">
        <v>0</v>
      </c>
      <c r="G724" s="84" t="b">
        <v>0</v>
      </c>
    </row>
    <row r="725" spans="1:7" ht="15">
      <c r="A725" s="84" t="s">
        <v>2900</v>
      </c>
      <c r="B725" s="84">
        <v>2</v>
      </c>
      <c r="C725" s="118">
        <v>0.005547921566507703</v>
      </c>
      <c r="D725" s="84" t="s">
        <v>2720</v>
      </c>
      <c r="E725" s="84" t="b">
        <v>0</v>
      </c>
      <c r="F725" s="84" t="b">
        <v>0</v>
      </c>
      <c r="G725" s="84" t="b">
        <v>0</v>
      </c>
    </row>
    <row r="726" spans="1:7" ht="15">
      <c r="A726" s="84" t="s">
        <v>3735</v>
      </c>
      <c r="B726" s="84">
        <v>2</v>
      </c>
      <c r="C726" s="118">
        <v>0.007298095959902942</v>
      </c>
      <c r="D726" s="84" t="s">
        <v>2720</v>
      </c>
      <c r="E726" s="84" t="b">
        <v>0</v>
      </c>
      <c r="F726" s="84" t="b">
        <v>0</v>
      </c>
      <c r="G726" s="84" t="b">
        <v>0</v>
      </c>
    </row>
    <row r="727" spans="1:7" ht="15">
      <c r="A727" s="84" t="s">
        <v>3737</v>
      </c>
      <c r="B727" s="84">
        <v>2</v>
      </c>
      <c r="C727" s="118">
        <v>0.005547921566507703</v>
      </c>
      <c r="D727" s="84" t="s">
        <v>2720</v>
      </c>
      <c r="E727" s="84" t="b">
        <v>0</v>
      </c>
      <c r="F727" s="84" t="b">
        <v>0</v>
      </c>
      <c r="G727" s="84" t="b">
        <v>0</v>
      </c>
    </row>
    <row r="728" spans="1:7" ht="15">
      <c r="A728" s="84" t="s">
        <v>264</v>
      </c>
      <c r="B728" s="84">
        <v>2</v>
      </c>
      <c r="C728" s="118">
        <v>0.005547921566507703</v>
      </c>
      <c r="D728" s="84" t="s">
        <v>2720</v>
      </c>
      <c r="E728" s="84" t="b">
        <v>0</v>
      </c>
      <c r="F728" s="84" t="b">
        <v>0</v>
      </c>
      <c r="G728" s="84" t="b">
        <v>0</v>
      </c>
    </row>
    <row r="729" spans="1:7" ht="15">
      <c r="A729" s="84" t="s">
        <v>3738</v>
      </c>
      <c r="B729" s="84">
        <v>2</v>
      </c>
      <c r="C729" s="118">
        <v>0.005547921566507703</v>
      </c>
      <c r="D729" s="84" t="s">
        <v>2720</v>
      </c>
      <c r="E729" s="84" t="b">
        <v>0</v>
      </c>
      <c r="F729" s="84" t="b">
        <v>0</v>
      </c>
      <c r="G729" s="84" t="b">
        <v>0</v>
      </c>
    </row>
    <row r="730" spans="1:7" ht="15">
      <c r="A730" s="84" t="s">
        <v>3593</v>
      </c>
      <c r="B730" s="84">
        <v>2</v>
      </c>
      <c r="C730" s="118">
        <v>0.005547921566507703</v>
      </c>
      <c r="D730" s="84" t="s">
        <v>2720</v>
      </c>
      <c r="E730" s="84" t="b">
        <v>1</v>
      </c>
      <c r="F730" s="84" t="b">
        <v>0</v>
      </c>
      <c r="G730" s="84" t="b">
        <v>0</v>
      </c>
    </row>
    <row r="731" spans="1:7" ht="15">
      <c r="A731" s="84" t="s">
        <v>3739</v>
      </c>
      <c r="B731" s="84">
        <v>2</v>
      </c>
      <c r="C731" s="118">
        <v>0.005547921566507703</v>
      </c>
      <c r="D731" s="84" t="s">
        <v>2720</v>
      </c>
      <c r="E731" s="84" t="b">
        <v>0</v>
      </c>
      <c r="F731" s="84" t="b">
        <v>0</v>
      </c>
      <c r="G731" s="84" t="b">
        <v>0</v>
      </c>
    </row>
    <row r="732" spans="1:7" ht="15">
      <c r="A732" s="84" t="s">
        <v>3740</v>
      </c>
      <c r="B732" s="84">
        <v>2</v>
      </c>
      <c r="C732" s="118">
        <v>0.005547921566507703</v>
      </c>
      <c r="D732" s="84" t="s">
        <v>2720</v>
      </c>
      <c r="E732" s="84" t="b">
        <v>1</v>
      </c>
      <c r="F732" s="84" t="b">
        <v>0</v>
      </c>
      <c r="G732" s="84" t="b">
        <v>0</v>
      </c>
    </row>
    <row r="733" spans="1:7" ht="15">
      <c r="A733" s="84" t="s">
        <v>3741</v>
      </c>
      <c r="B733" s="84">
        <v>2</v>
      </c>
      <c r="C733" s="118">
        <v>0.005547921566507703</v>
      </c>
      <c r="D733" s="84" t="s">
        <v>2720</v>
      </c>
      <c r="E733" s="84" t="b">
        <v>0</v>
      </c>
      <c r="F733" s="84" t="b">
        <v>0</v>
      </c>
      <c r="G733" s="84" t="b">
        <v>0</v>
      </c>
    </row>
    <row r="734" spans="1:7" ht="15">
      <c r="A734" s="84" t="s">
        <v>3742</v>
      </c>
      <c r="B734" s="84">
        <v>2</v>
      </c>
      <c r="C734" s="118">
        <v>0.005547921566507703</v>
      </c>
      <c r="D734" s="84" t="s">
        <v>2720</v>
      </c>
      <c r="E734" s="84" t="b">
        <v>0</v>
      </c>
      <c r="F734" s="84" t="b">
        <v>0</v>
      </c>
      <c r="G734" s="84" t="b">
        <v>0</v>
      </c>
    </row>
    <row r="735" spans="1:7" ht="15">
      <c r="A735" s="84" t="s">
        <v>3804</v>
      </c>
      <c r="B735" s="84">
        <v>2</v>
      </c>
      <c r="C735" s="118">
        <v>0.007298095959902942</v>
      </c>
      <c r="D735" s="84" t="s">
        <v>2720</v>
      </c>
      <c r="E735" s="84" t="b">
        <v>0</v>
      </c>
      <c r="F735" s="84" t="b">
        <v>0</v>
      </c>
      <c r="G735" s="84" t="b">
        <v>0</v>
      </c>
    </row>
    <row r="736" spans="1:7" ht="15">
      <c r="A736" s="84" t="s">
        <v>3805</v>
      </c>
      <c r="B736" s="84">
        <v>2</v>
      </c>
      <c r="C736" s="118">
        <v>0.007298095959902942</v>
      </c>
      <c r="D736" s="84" t="s">
        <v>2720</v>
      </c>
      <c r="E736" s="84" t="b">
        <v>0</v>
      </c>
      <c r="F736" s="84" t="b">
        <v>0</v>
      </c>
      <c r="G736" s="84" t="b">
        <v>0</v>
      </c>
    </row>
    <row r="737" spans="1:7" ht="15">
      <c r="A737" s="84" t="s">
        <v>332</v>
      </c>
      <c r="B737" s="84">
        <v>14</v>
      </c>
      <c r="C737" s="118">
        <v>0.005261541829032646</v>
      </c>
      <c r="D737" s="84" t="s">
        <v>2721</v>
      </c>
      <c r="E737" s="84" t="b">
        <v>0</v>
      </c>
      <c r="F737" s="84" t="b">
        <v>0</v>
      </c>
      <c r="G737" s="84" t="b">
        <v>0</v>
      </c>
    </row>
    <row r="738" spans="1:7" ht="15">
      <c r="A738" s="84" t="s">
        <v>2890</v>
      </c>
      <c r="B738" s="84">
        <v>9</v>
      </c>
      <c r="C738" s="118">
        <v>0.026983130101382695</v>
      </c>
      <c r="D738" s="84" t="s">
        <v>2721</v>
      </c>
      <c r="E738" s="84" t="b">
        <v>0</v>
      </c>
      <c r="F738" s="84" t="b">
        <v>0</v>
      </c>
      <c r="G738" s="84" t="b">
        <v>0</v>
      </c>
    </row>
    <row r="739" spans="1:7" ht="15">
      <c r="A739" s="84" t="s">
        <v>2891</v>
      </c>
      <c r="B739" s="84">
        <v>8</v>
      </c>
      <c r="C739" s="118">
        <v>0.03175352055169739</v>
      </c>
      <c r="D739" s="84" t="s">
        <v>2721</v>
      </c>
      <c r="E739" s="84" t="b">
        <v>0</v>
      </c>
      <c r="F739" s="84" t="b">
        <v>0</v>
      </c>
      <c r="G739" s="84" t="b">
        <v>0</v>
      </c>
    </row>
    <row r="740" spans="1:7" ht="15">
      <c r="A740" s="84" t="s">
        <v>2892</v>
      </c>
      <c r="B740" s="84">
        <v>7</v>
      </c>
      <c r="C740" s="118">
        <v>0.027784330482735216</v>
      </c>
      <c r="D740" s="84" t="s">
        <v>2721</v>
      </c>
      <c r="E740" s="84" t="b">
        <v>0</v>
      </c>
      <c r="F740" s="84" t="b">
        <v>0</v>
      </c>
      <c r="G740" s="84" t="b">
        <v>0</v>
      </c>
    </row>
    <row r="741" spans="1:7" ht="15">
      <c r="A741" s="84" t="s">
        <v>2893</v>
      </c>
      <c r="B741" s="84">
        <v>6</v>
      </c>
      <c r="C741" s="118">
        <v>0.023815140413773046</v>
      </c>
      <c r="D741" s="84" t="s">
        <v>2721</v>
      </c>
      <c r="E741" s="84" t="b">
        <v>0</v>
      </c>
      <c r="F741" s="84" t="b">
        <v>0</v>
      </c>
      <c r="G741" s="84" t="b">
        <v>0</v>
      </c>
    </row>
    <row r="742" spans="1:7" ht="15">
      <c r="A742" s="84" t="s">
        <v>2894</v>
      </c>
      <c r="B742" s="84">
        <v>5</v>
      </c>
      <c r="C742" s="118">
        <v>0.01984595034481087</v>
      </c>
      <c r="D742" s="84" t="s">
        <v>2721</v>
      </c>
      <c r="E742" s="84" t="b">
        <v>0</v>
      </c>
      <c r="F742" s="84" t="b">
        <v>0</v>
      </c>
      <c r="G742" s="84" t="b">
        <v>0</v>
      </c>
    </row>
    <row r="743" spans="1:7" ht="15">
      <c r="A743" s="84" t="s">
        <v>2895</v>
      </c>
      <c r="B743" s="84">
        <v>4</v>
      </c>
      <c r="C743" s="118">
        <v>0.015876760275848695</v>
      </c>
      <c r="D743" s="84" t="s">
        <v>2721</v>
      </c>
      <c r="E743" s="84" t="b">
        <v>0</v>
      </c>
      <c r="F743" s="84" t="b">
        <v>0</v>
      </c>
      <c r="G743" s="84" t="b">
        <v>0</v>
      </c>
    </row>
    <row r="744" spans="1:7" ht="15">
      <c r="A744" s="84" t="s">
        <v>2896</v>
      </c>
      <c r="B744" s="84">
        <v>3</v>
      </c>
      <c r="C744" s="118">
        <v>0.011907570206886523</v>
      </c>
      <c r="D744" s="84" t="s">
        <v>2721</v>
      </c>
      <c r="E744" s="84" t="b">
        <v>0</v>
      </c>
      <c r="F744" s="84" t="b">
        <v>0</v>
      </c>
      <c r="G744" s="84" t="b">
        <v>0</v>
      </c>
    </row>
    <row r="745" spans="1:7" ht="15">
      <c r="A745" s="84" t="s">
        <v>2897</v>
      </c>
      <c r="B745" s="84">
        <v>3</v>
      </c>
      <c r="C745" s="118">
        <v>0.008994376700460898</v>
      </c>
      <c r="D745" s="84" t="s">
        <v>2721</v>
      </c>
      <c r="E745" s="84" t="b">
        <v>0</v>
      </c>
      <c r="F745" s="84" t="b">
        <v>0</v>
      </c>
      <c r="G745" s="84" t="b">
        <v>0</v>
      </c>
    </row>
    <row r="746" spans="1:7" ht="15">
      <c r="A746" s="84" t="s">
        <v>2898</v>
      </c>
      <c r="B746" s="84">
        <v>3</v>
      </c>
      <c r="C746" s="118">
        <v>0.007290267741857531</v>
      </c>
      <c r="D746" s="84" t="s">
        <v>2721</v>
      </c>
      <c r="E746" s="84" t="b">
        <v>0</v>
      </c>
      <c r="F746" s="84" t="b">
        <v>0</v>
      </c>
      <c r="G746" s="84" t="b">
        <v>0</v>
      </c>
    </row>
    <row r="747" spans="1:7" ht="15">
      <c r="A747" s="84" t="s">
        <v>3457</v>
      </c>
      <c r="B747" s="84">
        <v>3</v>
      </c>
      <c r="C747" s="118">
        <v>0.011907570206886523</v>
      </c>
      <c r="D747" s="84" t="s">
        <v>2721</v>
      </c>
      <c r="E747" s="84" t="b">
        <v>0</v>
      </c>
      <c r="F747" s="84" t="b">
        <v>0</v>
      </c>
      <c r="G747" s="84" t="b">
        <v>0</v>
      </c>
    </row>
    <row r="748" spans="1:7" ht="15">
      <c r="A748" s="84" t="s">
        <v>3478</v>
      </c>
      <c r="B748" s="84">
        <v>3</v>
      </c>
      <c r="C748" s="118">
        <v>0.011907570206886523</v>
      </c>
      <c r="D748" s="84" t="s">
        <v>2721</v>
      </c>
      <c r="E748" s="84" t="b">
        <v>0</v>
      </c>
      <c r="F748" s="84" t="b">
        <v>0</v>
      </c>
      <c r="G748" s="84" t="b">
        <v>0</v>
      </c>
    </row>
    <row r="749" spans="1:7" ht="15">
      <c r="A749" s="84" t="s">
        <v>2936</v>
      </c>
      <c r="B749" s="84">
        <v>3</v>
      </c>
      <c r="C749" s="118">
        <v>0.011907570206886523</v>
      </c>
      <c r="D749" s="84" t="s">
        <v>2721</v>
      </c>
      <c r="E749" s="84" t="b">
        <v>0</v>
      </c>
      <c r="F749" s="84" t="b">
        <v>0</v>
      </c>
      <c r="G749" s="84" t="b">
        <v>0</v>
      </c>
    </row>
    <row r="750" spans="1:7" ht="15">
      <c r="A750" s="84" t="s">
        <v>3520</v>
      </c>
      <c r="B750" s="84">
        <v>3</v>
      </c>
      <c r="C750" s="118">
        <v>0.008994376700460898</v>
      </c>
      <c r="D750" s="84" t="s">
        <v>2721</v>
      </c>
      <c r="E750" s="84" t="b">
        <v>0</v>
      </c>
      <c r="F750" s="84" t="b">
        <v>0</v>
      </c>
      <c r="G750" s="84" t="b">
        <v>0</v>
      </c>
    </row>
    <row r="751" spans="1:7" ht="15">
      <c r="A751" s="84" t="s">
        <v>3519</v>
      </c>
      <c r="B751" s="84">
        <v>3</v>
      </c>
      <c r="C751" s="118">
        <v>0.011907570206886523</v>
      </c>
      <c r="D751" s="84" t="s">
        <v>2721</v>
      </c>
      <c r="E751" s="84" t="b">
        <v>0</v>
      </c>
      <c r="F751" s="84" t="b">
        <v>0</v>
      </c>
      <c r="G751" s="84" t="b">
        <v>0</v>
      </c>
    </row>
    <row r="752" spans="1:7" ht="15">
      <c r="A752" s="84" t="s">
        <v>3605</v>
      </c>
      <c r="B752" s="84">
        <v>2</v>
      </c>
      <c r="C752" s="118">
        <v>0.005996251133640598</v>
      </c>
      <c r="D752" s="84" t="s">
        <v>2721</v>
      </c>
      <c r="E752" s="84" t="b">
        <v>0</v>
      </c>
      <c r="F752" s="84" t="b">
        <v>0</v>
      </c>
      <c r="G752" s="84" t="b">
        <v>0</v>
      </c>
    </row>
    <row r="753" spans="1:7" ht="15">
      <c r="A753" s="84" t="s">
        <v>2937</v>
      </c>
      <c r="B753" s="84">
        <v>2</v>
      </c>
      <c r="C753" s="118">
        <v>0.005996251133640598</v>
      </c>
      <c r="D753" s="84" t="s">
        <v>2721</v>
      </c>
      <c r="E753" s="84" t="b">
        <v>0</v>
      </c>
      <c r="F753" s="84" t="b">
        <v>0</v>
      </c>
      <c r="G753" s="84" t="b">
        <v>0</v>
      </c>
    </row>
    <row r="754" spans="1:7" ht="15">
      <c r="A754" s="84" t="s">
        <v>3784</v>
      </c>
      <c r="B754" s="84">
        <v>2</v>
      </c>
      <c r="C754" s="118">
        <v>0.007938380137924347</v>
      </c>
      <c r="D754" s="84" t="s">
        <v>2721</v>
      </c>
      <c r="E754" s="84" t="b">
        <v>0</v>
      </c>
      <c r="F754" s="84" t="b">
        <v>0</v>
      </c>
      <c r="G754" s="84" t="b">
        <v>0</v>
      </c>
    </row>
    <row r="755" spans="1:7" ht="15">
      <c r="A755" s="84" t="s">
        <v>2961</v>
      </c>
      <c r="B755" s="84">
        <v>2</v>
      </c>
      <c r="C755" s="118">
        <v>0.007938380137924347</v>
      </c>
      <c r="D755" s="84" t="s">
        <v>2721</v>
      </c>
      <c r="E755" s="84" t="b">
        <v>0</v>
      </c>
      <c r="F755" s="84" t="b">
        <v>0</v>
      </c>
      <c r="G755" s="84" t="b">
        <v>0</v>
      </c>
    </row>
    <row r="756" spans="1:7" ht="15">
      <c r="A756" s="84" t="s">
        <v>3774</v>
      </c>
      <c r="B756" s="84">
        <v>2</v>
      </c>
      <c r="C756" s="118">
        <v>0.007938380137924347</v>
      </c>
      <c r="D756" s="84" t="s">
        <v>2721</v>
      </c>
      <c r="E756" s="84" t="b">
        <v>0</v>
      </c>
      <c r="F756" s="84" t="b">
        <v>0</v>
      </c>
      <c r="G756" s="84" t="b">
        <v>0</v>
      </c>
    </row>
    <row r="757" spans="1:7" ht="15">
      <c r="A757" s="84" t="s">
        <v>3775</v>
      </c>
      <c r="B757" s="84">
        <v>2</v>
      </c>
      <c r="C757" s="118">
        <v>0.007938380137924347</v>
      </c>
      <c r="D757" s="84" t="s">
        <v>2721</v>
      </c>
      <c r="E757" s="84" t="b">
        <v>0</v>
      </c>
      <c r="F757" s="84" t="b">
        <v>0</v>
      </c>
      <c r="G757" s="84" t="b">
        <v>0</v>
      </c>
    </row>
    <row r="758" spans="1:7" ht="15">
      <c r="A758" s="84" t="s">
        <v>3776</v>
      </c>
      <c r="B758" s="84">
        <v>2</v>
      </c>
      <c r="C758" s="118">
        <v>0.007938380137924347</v>
      </c>
      <c r="D758" s="84" t="s">
        <v>2721</v>
      </c>
      <c r="E758" s="84" t="b">
        <v>0</v>
      </c>
      <c r="F758" s="84" t="b">
        <v>0</v>
      </c>
      <c r="G758" s="84" t="b">
        <v>0</v>
      </c>
    </row>
    <row r="759" spans="1:7" ht="15">
      <c r="A759" s="84" t="s">
        <v>3777</v>
      </c>
      <c r="B759" s="84">
        <v>2</v>
      </c>
      <c r="C759" s="118">
        <v>0.007938380137924347</v>
      </c>
      <c r="D759" s="84" t="s">
        <v>2721</v>
      </c>
      <c r="E759" s="84" t="b">
        <v>0</v>
      </c>
      <c r="F759" s="84" t="b">
        <v>0</v>
      </c>
      <c r="G759" s="84" t="b">
        <v>0</v>
      </c>
    </row>
    <row r="760" spans="1:7" ht="15">
      <c r="A760" s="84" t="s">
        <v>3778</v>
      </c>
      <c r="B760" s="84">
        <v>2</v>
      </c>
      <c r="C760" s="118">
        <v>0.007938380137924347</v>
      </c>
      <c r="D760" s="84" t="s">
        <v>2721</v>
      </c>
      <c r="E760" s="84" t="b">
        <v>0</v>
      </c>
      <c r="F760" s="84" t="b">
        <v>0</v>
      </c>
      <c r="G760" s="84" t="b">
        <v>0</v>
      </c>
    </row>
    <row r="761" spans="1:7" ht="15">
      <c r="A761" s="84" t="s">
        <v>3768</v>
      </c>
      <c r="B761" s="84">
        <v>2</v>
      </c>
      <c r="C761" s="118">
        <v>0.007938380137924347</v>
      </c>
      <c r="D761" s="84" t="s">
        <v>2721</v>
      </c>
      <c r="E761" s="84" t="b">
        <v>0</v>
      </c>
      <c r="F761" s="84" t="b">
        <v>0</v>
      </c>
      <c r="G761" s="84" t="b">
        <v>0</v>
      </c>
    </row>
    <row r="762" spans="1:7" ht="15">
      <c r="A762" s="84" t="s">
        <v>3760</v>
      </c>
      <c r="B762" s="84">
        <v>2</v>
      </c>
      <c r="C762" s="118">
        <v>0.007938380137924347</v>
      </c>
      <c r="D762" s="84" t="s">
        <v>2721</v>
      </c>
      <c r="E762" s="84" t="b">
        <v>0</v>
      </c>
      <c r="F762" s="84" t="b">
        <v>0</v>
      </c>
      <c r="G762" s="84" t="b">
        <v>0</v>
      </c>
    </row>
    <row r="763" spans="1:7" ht="15">
      <c r="A763" s="84" t="s">
        <v>3683</v>
      </c>
      <c r="B763" s="84">
        <v>2</v>
      </c>
      <c r="C763" s="118">
        <v>0.005996251133640598</v>
      </c>
      <c r="D763" s="84" t="s">
        <v>2721</v>
      </c>
      <c r="E763" s="84" t="b">
        <v>0</v>
      </c>
      <c r="F763" s="84" t="b">
        <v>0</v>
      </c>
      <c r="G763" s="84" t="b">
        <v>0</v>
      </c>
    </row>
    <row r="764" spans="1:7" ht="15">
      <c r="A764" s="84" t="s">
        <v>3572</v>
      </c>
      <c r="B764" s="84">
        <v>2</v>
      </c>
      <c r="C764" s="118">
        <v>0.007938380137924347</v>
      </c>
      <c r="D764" s="84" t="s">
        <v>2721</v>
      </c>
      <c r="E764" s="84" t="b">
        <v>0</v>
      </c>
      <c r="F764" s="84" t="b">
        <v>0</v>
      </c>
      <c r="G764" s="84" t="b">
        <v>0</v>
      </c>
    </row>
    <row r="765" spans="1:7" ht="15">
      <c r="A765" s="84" t="s">
        <v>2838</v>
      </c>
      <c r="B765" s="84">
        <v>2</v>
      </c>
      <c r="C765" s="118">
        <v>0.007938380137924347</v>
      </c>
      <c r="D765" s="84" t="s">
        <v>2721</v>
      </c>
      <c r="E765" s="84" t="b">
        <v>0</v>
      </c>
      <c r="F765" s="84" t="b">
        <v>0</v>
      </c>
      <c r="G765" s="84" t="b">
        <v>0</v>
      </c>
    </row>
    <row r="766" spans="1:7" ht="15">
      <c r="A766" s="84" t="s">
        <v>3677</v>
      </c>
      <c r="B766" s="84">
        <v>2</v>
      </c>
      <c r="C766" s="118">
        <v>0.007938380137924347</v>
      </c>
      <c r="D766" s="84" t="s">
        <v>2721</v>
      </c>
      <c r="E766" s="84" t="b">
        <v>0</v>
      </c>
      <c r="F766" s="84" t="b">
        <v>0</v>
      </c>
      <c r="G766" s="84" t="b">
        <v>0</v>
      </c>
    </row>
    <row r="767" spans="1:7" ht="15">
      <c r="A767" s="84" t="s">
        <v>3678</v>
      </c>
      <c r="B767" s="84">
        <v>2</v>
      </c>
      <c r="C767" s="118">
        <v>0.007938380137924347</v>
      </c>
      <c r="D767" s="84" t="s">
        <v>2721</v>
      </c>
      <c r="E767" s="84" t="b">
        <v>0</v>
      </c>
      <c r="F767" s="84" t="b">
        <v>0</v>
      </c>
      <c r="G767" s="84" t="b">
        <v>0</v>
      </c>
    </row>
    <row r="768" spans="1:7" ht="15">
      <c r="A768" s="84" t="s">
        <v>3569</v>
      </c>
      <c r="B768" s="84">
        <v>2</v>
      </c>
      <c r="C768" s="118">
        <v>0.007938380137924347</v>
      </c>
      <c r="D768" s="84" t="s">
        <v>2721</v>
      </c>
      <c r="E768" s="84" t="b">
        <v>0</v>
      </c>
      <c r="F768" s="84" t="b">
        <v>0</v>
      </c>
      <c r="G768" s="84" t="b">
        <v>0</v>
      </c>
    </row>
    <row r="769" spans="1:7" ht="15">
      <c r="A769" s="84" t="s">
        <v>3681</v>
      </c>
      <c r="B769" s="84">
        <v>2</v>
      </c>
      <c r="C769" s="118">
        <v>0.007938380137924347</v>
      </c>
      <c r="D769" s="84" t="s">
        <v>2721</v>
      </c>
      <c r="E769" s="84" t="b">
        <v>0</v>
      </c>
      <c r="F769" s="84" t="b">
        <v>0</v>
      </c>
      <c r="G769" s="84" t="b">
        <v>0</v>
      </c>
    </row>
    <row r="770" spans="1:7" ht="15">
      <c r="A770" s="84" t="s">
        <v>3682</v>
      </c>
      <c r="B770" s="84">
        <v>2</v>
      </c>
      <c r="C770" s="118">
        <v>0.007938380137924347</v>
      </c>
      <c r="D770" s="84" t="s">
        <v>2721</v>
      </c>
      <c r="E770" s="84" t="b">
        <v>0</v>
      </c>
      <c r="F770" s="84" t="b">
        <v>0</v>
      </c>
      <c r="G770" s="84" t="b">
        <v>0</v>
      </c>
    </row>
    <row r="771" spans="1:7" ht="15">
      <c r="A771" s="84" t="s">
        <v>3570</v>
      </c>
      <c r="B771" s="84">
        <v>2</v>
      </c>
      <c r="C771" s="118">
        <v>0.007938380137924347</v>
      </c>
      <c r="D771" s="84" t="s">
        <v>2721</v>
      </c>
      <c r="E771" s="84" t="b">
        <v>0</v>
      </c>
      <c r="F771" s="84" t="b">
        <v>0</v>
      </c>
      <c r="G771" s="84" t="b">
        <v>0</v>
      </c>
    </row>
    <row r="772" spans="1:7" ht="15">
      <c r="A772" s="84" t="s">
        <v>332</v>
      </c>
      <c r="B772" s="84">
        <v>12</v>
      </c>
      <c r="C772" s="118">
        <v>0</v>
      </c>
      <c r="D772" s="84" t="s">
        <v>2722</v>
      </c>
      <c r="E772" s="84" t="b">
        <v>0</v>
      </c>
      <c r="F772" s="84" t="b">
        <v>0</v>
      </c>
      <c r="G772" s="84" t="b">
        <v>0</v>
      </c>
    </row>
    <row r="773" spans="1:7" ht="15">
      <c r="A773" s="84" t="s">
        <v>385</v>
      </c>
      <c r="B773" s="84">
        <v>6</v>
      </c>
      <c r="C773" s="118">
        <v>0.01172844138950576</v>
      </c>
      <c r="D773" s="84" t="s">
        <v>2722</v>
      </c>
      <c r="E773" s="84" t="b">
        <v>0</v>
      </c>
      <c r="F773" s="84" t="b">
        <v>0</v>
      </c>
      <c r="G773" s="84" t="b">
        <v>0</v>
      </c>
    </row>
    <row r="774" spans="1:7" ht="15">
      <c r="A774" s="84" t="s">
        <v>2900</v>
      </c>
      <c r="B774" s="84">
        <v>3</v>
      </c>
      <c r="C774" s="118">
        <v>0.01172844138950576</v>
      </c>
      <c r="D774" s="84" t="s">
        <v>2722</v>
      </c>
      <c r="E774" s="84" t="b">
        <v>0</v>
      </c>
      <c r="F774" s="84" t="b">
        <v>0</v>
      </c>
      <c r="G774" s="84" t="b">
        <v>0</v>
      </c>
    </row>
    <row r="775" spans="1:7" ht="15">
      <c r="A775" s="84" t="s">
        <v>358</v>
      </c>
      <c r="B775" s="84">
        <v>3</v>
      </c>
      <c r="C775" s="118">
        <v>0.01172844138950576</v>
      </c>
      <c r="D775" s="84" t="s">
        <v>2722</v>
      </c>
      <c r="E775" s="84" t="b">
        <v>0</v>
      </c>
      <c r="F775" s="84" t="b">
        <v>0</v>
      </c>
      <c r="G775" s="84" t="b">
        <v>0</v>
      </c>
    </row>
    <row r="776" spans="1:7" ht="15">
      <c r="A776" s="84" t="s">
        <v>301</v>
      </c>
      <c r="B776" s="84">
        <v>3</v>
      </c>
      <c r="C776" s="118">
        <v>0.01172844138950576</v>
      </c>
      <c r="D776" s="84" t="s">
        <v>2722</v>
      </c>
      <c r="E776" s="84" t="b">
        <v>0</v>
      </c>
      <c r="F776" s="84" t="b">
        <v>0</v>
      </c>
      <c r="G776" s="84" t="b">
        <v>0</v>
      </c>
    </row>
    <row r="777" spans="1:7" ht="15">
      <c r="A777" s="84" t="s">
        <v>2901</v>
      </c>
      <c r="B777" s="84">
        <v>3</v>
      </c>
      <c r="C777" s="118">
        <v>0.015158790591889161</v>
      </c>
      <c r="D777" s="84" t="s">
        <v>2722</v>
      </c>
      <c r="E777" s="84" t="b">
        <v>0</v>
      </c>
      <c r="F777" s="84" t="b">
        <v>0</v>
      </c>
      <c r="G777" s="84" t="b">
        <v>0</v>
      </c>
    </row>
    <row r="778" spans="1:7" ht="15">
      <c r="A778" s="84" t="s">
        <v>384</v>
      </c>
      <c r="B778" s="84">
        <v>2</v>
      </c>
      <c r="C778" s="118">
        <v>0.010105860394592775</v>
      </c>
      <c r="D778" s="84" t="s">
        <v>2722</v>
      </c>
      <c r="E778" s="84" t="b">
        <v>0</v>
      </c>
      <c r="F778" s="84" t="b">
        <v>0</v>
      </c>
      <c r="G778" s="84" t="b">
        <v>0</v>
      </c>
    </row>
    <row r="779" spans="1:7" ht="15">
      <c r="A779" s="84" t="s">
        <v>2902</v>
      </c>
      <c r="B779" s="84">
        <v>2</v>
      </c>
      <c r="C779" s="118">
        <v>0.010105860394592775</v>
      </c>
      <c r="D779" s="84" t="s">
        <v>2722</v>
      </c>
      <c r="E779" s="84" t="b">
        <v>0</v>
      </c>
      <c r="F779" s="84" t="b">
        <v>0</v>
      </c>
      <c r="G779" s="84" t="b">
        <v>0</v>
      </c>
    </row>
    <row r="780" spans="1:7" ht="15">
      <c r="A780" s="84" t="s">
        <v>2903</v>
      </c>
      <c r="B780" s="84">
        <v>2</v>
      </c>
      <c r="C780" s="118">
        <v>0.010105860394592775</v>
      </c>
      <c r="D780" s="84" t="s">
        <v>2722</v>
      </c>
      <c r="E780" s="84" t="b">
        <v>0</v>
      </c>
      <c r="F780" s="84" t="b">
        <v>0</v>
      </c>
      <c r="G780" s="84" t="b">
        <v>0</v>
      </c>
    </row>
    <row r="781" spans="1:7" ht="15">
      <c r="A781" s="84" t="s">
        <v>2904</v>
      </c>
      <c r="B781" s="84">
        <v>2</v>
      </c>
      <c r="C781" s="118">
        <v>0.010105860394592775</v>
      </c>
      <c r="D781" s="84" t="s">
        <v>2722</v>
      </c>
      <c r="E781" s="84" t="b">
        <v>0</v>
      </c>
      <c r="F781" s="84" t="b">
        <v>0</v>
      </c>
      <c r="G781" s="84" t="b">
        <v>0</v>
      </c>
    </row>
    <row r="782" spans="1:7" ht="15">
      <c r="A782" s="84" t="s">
        <v>2873</v>
      </c>
      <c r="B782" s="84">
        <v>2</v>
      </c>
      <c r="C782" s="118">
        <v>0.010105860394592775</v>
      </c>
      <c r="D782" s="84" t="s">
        <v>2722</v>
      </c>
      <c r="E782" s="84" t="b">
        <v>0</v>
      </c>
      <c r="F782" s="84" t="b">
        <v>0</v>
      </c>
      <c r="G782" s="84" t="b">
        <v>0</v>
      </c>
    </row>
    <row r="783" spans="1:7" ht="15">
      <c r="A783" s="84" t="s">
        <v>3770</v>
      </c>
      <c r="B783" s="84">
        <v>2</v>
      </c>
      <c r="C783" s="118">
        <v>0.010105860394592775</v>
      </c>
      <c r="D783" s="84" t="s">
        <v>2722</v>
      </c>
      <c r="E783" s="84" t="b">
        <v>0</v>
      </c>
      <c r="F783" s="84" t="b">
        <v>0</v>
      </c>
      <c r="G783" s="84" t="b">
        <v>0</v>
      </c>
    </row>
    <row r="784" spans="1:7" ht="15">
      <c r="A784" s="84" t="s">
        <v>3771</v>
      </c>
      <c r="B784" s="84">
        <v>2</v>
      </c>
      <c r="C784" s="118">
        <v>0.010105860394592775</v>
      </c>
      <c r="D784" s="84" t="s">
        <v>2722</v>
      </c>
      <c r="E784" s="84" t="b">
        <v>0</v>
      </c>
      <c r="F784" s="84" t="b">
        <v>0</v>
      </c>
      <c r="G784" s="84" t="b">
        <v>0</v>
      </c>
    </row>
    <row r="785" spans="1:7" ht="15">
      <c r="A785" s="84" t="s">
        <v>3772</v>
      </c>
      <c r="B785" s="84">
        <v>2</v>
      </c>
      <c r="C785" s="118">
        <v>0.010105860394592775</v>
      </c>
      <c r="D785" s="84" t="s">
        <v>2722</v>
      </c>
      <c r="E785" s="84" t="b">
        <v>0</v>
      </c>
      <c r="F785" s="84" t="b">
        <v>0</v>
      </c>
      <c r="G785" s="84" t="b">
        <v>0</v>
      </c>
    </row>
    <row r="786" spans="1:7" ht="15">
      <c r="A786" s="84" t="s">
        <v>3773</v>
      </c>
      <c r="B786" s="84">
        <v>2</v>
      </c>
      <c r="C786" s="118">
        <v>0.010105860394592775</v>
      </c>
      <c r="D786" s="84" t="s">
        <v>2722</v>
      </c>
      <c r="E786" s="84" t="b">
        <v>0</v>
      </c>
      <c r="F786" s="84" t="b">
        <v>1</v>
      </c>
      <c r="G786" s="84" t="b">
        <v>0</v>
      </c>
    </row>
    <row r="787" spans="1:7" ht="15">
      <c r="A787" s="84" t="s">
        <v>3671</v>
      </c>
      <c r="B787" s="84">
        <v>2</v>
      </c>
      <c r="C787" s="118">
        <v>0.010105860394592775</v>
      </c>
      <c r="D787" s="84" t="s">
        <v>2722</v>
      </c>
      <c r="E787" s="84" t="b">
        <v>0</v>
      </c>
      <c r="F787" s="84" t="b">
        <v>0</v>
      </c>
      <c r="G787" s="84" t="b">
        <v>0</v>
      </c>
    </row>
    <row r="788" spans="1:7" ht="15">
      <c r="A788" s="84" t="s">
        <v>3672</v>
      </c>
      <c r="B788" s="84">
        <v>2</v>
      </c>
      <c r="C788" s="118">
        <v>0.010105860394592775</v>
      </c>
      <c r="D788" s="84" t="s">
        <v>2722</v>
      </c>
      <c r="E788" s="84" t="b">
        <v>0</v>
      </c>
      <c r="F788" s="84" t="b">
        <v>0</v>
      </c>
      <c r="G788" s="84" t="b">
        <v>0</v>
      </c>
    </row>
    <row r="789" spans="1:7" ht="15">
      <c r="A789" s="84" t="s">
        <v>3673</v>
      </c>
      <c r="B789" s="84">
        <v>2</v>
      </c>
      <c r="C789" s="118">
        <v>0.010105860394592775</v>
      </c>
      <c r="D789" s="84" t="s">
        <v>2722</v>
      </c>
      <c r="E789" s="84" t="b">
        <v>0</v>
      </c>
      <c r="F789" s="84" t="b">
        <v>0</v>
      </c>
      <c r="G789" s="84" t="b">
        <v>0</v>
      </c>
    </row>
    <row r="790" spans="1:7" ht="15">
      <c r="A790" s="84" t="s">
        <v>2937</v>
      </c>
      <c r="B790" s="84">
        <v>2</v>
      </c>
      <c r="C790" s="118">
        <v>0.010105860394592775</v>
      </c>
      <c r="D790" s="84" t="s">
        <v>2722</v>
      </c>
      <c r="E790" s="84" t="b">
        <v>0</v>
      </c>
      <c r="F790" s="84" t="b">
        <v>0</v>
      </c>
      <c r="G790" s="84" t="b">
        <v>0</v>
      </c>
    </row>
    <row r="791" spans="1:7" ht="15">
      <c r="A791" s="84" t="s">
        <v>2878</v>
      </c>
      <c r="B791" s="84">
        <v>2</v>
      </c>
      <c r="C791" s="118">
        <v>0.010105860394592775</v>
      </c>
      <c r="D791" s="84" t="s">
        <v>2722</v>
      </c>
      <c r="E791" s="84" t="b">
        <v>1</v>
      </c>
      <c r="F791" s="84" t="b">
        <v>0</v>
      </c>
      <c r="G791" s="84" t="b">
        <v>0</v>
      </c>
    </row>
    <row r="792" spans="1:7" ht="15">
      <c r="A792" s="84" t="s">
        <v>3674</v>
      </c>
      <c r="B792" s="84">
        <v>2</v>
      </c>
      <c r="C792" s="118">
        <v>0.010105860394592775</v>
      </c>
      <c r="D792" s="84" t="s">
        <v>2722</v>
      </c>
      <c r="E792" s="84" t="b">
        <v>0</v>
      </c>
      <c r="F792" s="84" t="b">
        <v>0</v>
      </c>
      <c r="G792" s="84" t="b">
        <v>0</v>
      </c>
    </row>
    <row r="793" spans="1:7" ht="15">
      <c r="A793" s="84" t="s">
        <v>3675</v>
      </c>
      <c r="B793" s="84">
        <v>2</v>
      </c>
      <c r="C793" s="118">
        <v>0.010105860394592775</v>
      </c>
      <c r="D793" s="84" t="s">
        <v>2722</v>
      </c>
      <c r="E793" s="84" t="b">
        <v>0</v>
      </c>
      <c r="F793" s="84" t="b">
        <v>0</v>
      </c>
      <c r="G793" s="84" t="b">
        <v>0</v>
      </c>
    </row>
    <row r="794" spans="1:7" ht="15">
      <c r="A794" s="84" t="s">
        <v>3676</v>
      </c>
      <c r="B794" s="84">
        <v>2</v>
      </c>
      <c r="C794" s="118">
        <v>0.010105860394592775</v>
      </c>
      <c r="D794" s="84" t="s">
        <v>2722</v>
      </c>
      <c r="E794" s="84" t="b">
        <v>0</v>
      </c>
      <c r="F794" s="84" t="b">
        <v>0</v>
      </c>
      <c r="G794" s="84" t="b">
        <v>0</v>
      </c>
    </row>
    <row r="795" spans="1:7" ht="15">
      <c r="A795" s="84" t="s">
        <v>3665</v>
      </c>
      <c r="B795" s="84">
        <v>2</v>
      </c>
      <c r="C795" s="118">
        <v>0.010105860394592775</v>
      </c>
      <c r="D795" s="84" t="s">
        <v>2722</v>
      </c>
      <c r="E795" s="84" t="b">
        <v>0</v>
      </c>
      <c r="F795" s="84" t="b">
        <v>0</v>
      </c>
      <c r="G795" s="84" t="b">
        <v>0</v>
      </c>
    </row>
    <row r="796" spans="1:7" ht="15">
      <c r="A796" s="84" t="s">
        <v>3666</v>
      </c>
      <c r="B796" s="84">
        <v>2</v>
      </c>
      <c r="C796" s="118">
        <v>0.010105860394592775</v>
      </c>
      <c r="D796" s="84" t="s">
        <v>2722</v>
      </c>
      <c r="E796" s="84" t="b">
        <v>0</v>
      </c>
      <c r="F796" s="84" t="b">
        <v>0</v>
      </c>
      <c r="G796" s="84" t="b">
        <v>0</v>
      </c>
    </row>
    <row r="797" spans="1:7" ht="15">
      <c r="A797" s="84" t="s">
        <v>3667</v>
      </c>
      <c r="B797" s="84">
        <v>2</v>
      </c>
      <c r="C797" s="118">
        <v>0.010105860394592775</v>
      </c>
      <c r="D797" s="84" t="s">
        <v>2722</v>
      </c>
      <c r="E797" s="84" t="b">
        <v>0</v>
      </c>
      <c r="F797" s="84" t="b">
        <v>0</v>
      </c>
      <c r="G797" s="84" t="b">
        <v>0</v>
      </c>
    </row>
    <row r="798" spans="1:7" ht="15">
      <c r="A798" s="84" t="s">
        <v>3668</v>
      </c>
      <c r="B798" s="84">
        <v>2</v>
      </c>
      <c r="C798" s="118">
        <v>0.010105860394592775</v>
      </c>
      <c r="D798" s="84" t="s">
        <v>2722</v>
      </c>
      <c r="E798" s="84" t="b">
        <v>0</v>
      </c>
      <c r="F798" s="84" t="b">
        <v>0</v>
      </c>
      <c r="G798" s="84" t="b">
        <v>0</v>
      </c>
    </row>
    <row r="799" spans="1:7" ht="15">
      <c r="A799" s="84" t="s">
        <v>3669</v>
      </c>
      <c r="B799" s="84">
        <v>2</v>
      </c>
      <c r="C799" s="118">
        <v>0.010105860394592775</v>
      </c>
      <c r="D799" s="84" t="s">
        <v>2722</v>
      </c>
      <c r="E799" s="84" t="b">
        <v>0</v>
      </c>
      <c r="F799" s="84" t="b">
        <v>0</v>
      </c>
      <c r="G799" s="84" t="b">
        <v>0</v>
      </c>
    </row>
    <row r="800" spans="1:7" ht="15">
      <c r="A800" s="84" t="s">
        <v>3670</v>
      </c>
      <c r="B800" s="84">
        <v>2</v>
      </c>
      <c r="C800" s="118">
        <v>0.010105860394592775</v>
      </c>
      <c r="D800" s="84" t="s">
        <v>2722</v>
      </c>
      <c r="E800" s="84" t="b">
        <v>0</v>
      </c>
      <c r="F800" s="84" t="b">
        <v>0</v>
      </c>
      <c r="G800" s="84" t="b">
        <v>0</v>
      </c>
    </row>
    <row r="801" spans="1:7" ht="15">
      <c r="A801" s="84" t="s">
        <v>3480</v>
      </c>
      <c r="B801" s="84">
        <v>2</v>
      </c>
      <c r="C801" s="118">
        <v>0.010105860394592775</v>
      </c>
      <c r="D801" s="84" t="s">
        <v>2722</v>
      </c>
      <c r="E801" s="84" t="b">
        <v>0</v>
      </c>
      <c r="F801" s="84" t="b">
        <v>0</v>
      </c>
      <c r="G801" s="84" t="b">
        <v>0</v>
      </c>
    </row>
    <row r="802" spans="1:7" ht="15">
      <c r="A802" s="84" t="s">
        <v>3753</v>
      </c>
      <c r="B802" s="84">
        <v>2</v>
      </c>
      <c r="C802" s="118">
        <v>0.014015340857761363</v>
      </c>
      <c r="D802" s="84" t="s">
        <v>2722</v>
      </c>
      <c r="E802" s="84" t="b">
        <v>0</v>
      </c>
      <c r="F802" s="84" t="b">
        <v>0</v>
      </c>
      <c r="G802" s="84" t="b">
        <v>0</v>
      </c>
    </row>
    <row r="803" spans="1:7" ht="15">
      <c r="A803" s="84" t="s">
        <v>3456</v>
      </c>
      <c r="B803" s="84">
        <v>2</v>
      </c>
      <c r="C803" s="118">
        <v>0.010105860394592775</v>
      </c>
      <c r="D803" s="84" t="s">
        <v>2722</v>
      </c>
      <c r="E803" s="84" t="b">
        <v>0</v>
      </c>
      <c r="F803" s="84" t="b">
        <v>0</v>
      </c>
      <c r="G803" s="84" t="b">
        <v>0</v>
      </c>
    </row>
    <row r="804" spans="1:7" ht="15">
      <c r="A804" s="84" t="s">
        <v>357</v>
      </c>
      <c r="B804" s="84">
        <v>2</v>
      </c>
      <c r="C804" s="118">
        <v>0.010105860394592775</v>
      </c>
      <c r="D804" s="84" t="s">
        <v>2722</v>
      </c>
      <c r="E804" s="84" t="b">
        <v>0</v>
      </c>
      <c r="F804" s="84" t="b">
        <v>0</v>
      </c>
      <c r="G804" s="84" t="b">
        <v>0</v>
      </c>
    </row>
    <row r="805" spans="1:7" ht="15">
      <c r="A805" s="84" t="s">
        <v>3755</v>
      </c>
      <c r="B805" s="84">
        <v>2</v>
      </c>
      <c r="C805" s="118">
        <v>0.010105860394592775</v>
      </c>
      <c r="D805" s="84" t="s">
        <v>2722</v>
      </c>
      <c r="E805" s="84" t="b">
        <v>0</v>
      </c>
      <c r="F805" s="84" t="b">
        <v>0</v>
      </c>
      <c r="G805" s="84" t="b">
        <v>0</v>
      </c>
    </row>
    <row r="806" spans="1:7" ht="15">
      <c r="A806" s="84" t="s">
        <v>332</v>
      </c>
      <c r="B806" s="84">
        <v>8</v>
      </c>
      <c r="C806" s="118">
        <v>0.007903011323787512</v>
      </c>
      <c r="D806" s="84" t="s">
        <v>2723</v>
      </c>
      <c r="E806" s="84" t="b">
        <v>0</v>
      </c>
      <c r="F806" s="84" t="b">
        <v>0</v>
      </c>
      <c r="G806" s="84" t="b">
        <v>0</v>
      </c>
    </row>
    <row r="807" spans="1:7" ht="15">
      <c r="A807" s="84" t="s">
        <v>232</v>
      </c>
      <c r="B807" s="84">
        <v>8</v>
      </c>
      <c r="C807" s="118">
        <v>0.007903011323787512</v>
      </c>
      <c r="D807" s="84" t="s">
        <v>2723</v>
      </c>
      <c r="E807" s="84" t="b">
        <v>0</v>
      </c>
      <c r="F807" s="84" t="b">
        <v>0</v>
      </c>
      <c r="G807" s="84" t="b">
        <v>0</v>
      </c>
    </row>
    <row r="808" spans="1:7" ht="15">
      <c r="A808" s="84" t="s">
        <v>2906</v>
      </c>
      <c r="B808" s="84">
        <v>5</v>
      </c>
      <c r="C808" s="118">
        <v>0.012229381457935938</v>
      </c>
      <c r="D808" s="84" t="s">
        <v>2723</v>
      </c>
      <c r="E808" s="84" t="b">
        <v>0</v>
      </c>
      <c r="F808" s="84" t="b">
        <v>0</v>
      </c>
      <c r="G808" s="84" t="b">
        <v>0</v>
      </c>
    </row>
    <row r="809" spans="1:7" ht="15">
      <c r="A809" s="84" t="s">
        <v>2907</v>
      </c>
      <c r="B809" s="84">
        <v>4</v>
      </c>
      <c r="C809" s="118">
        <v>0.012552362680864647</v>
      </c>
      <c r="D809" s="84" t="s">
        <v>2723</v>
      </c>
      <c r="E809" s="84" t="b">
        <v>0</v>
      </c>
      <c r="F809" s="84" t="b">
        <v>0</v>
      </c>
      <c r="G809" s="84" t="b">
        <v>0</v>
      </c>
    </row>
    <row r="810" spans="1:7" ht="15">
      <c r="A810" s="84" t="s">
        <v>2908</v>
      </c>
      <c r="B810" s="84">
        <v>4</v>
      </c>
      <c r="C810" s="118">
        <v>0.012552362680864647</v>
      </c>
      <c r="D810" s="84" t="s">
        <v>2723</v>
      </c>
      <c r="E810" s="84" t="b">
        <v>1</v>
      </c>
      <c r="F810" s="84" t="b">
        <v>0</v>
      </c>
      <c r="G810" s="84" t="b">
        <v>0</v>
      </c>
    </row>
    <row r="811" spans="1:7" ht="15">
      <c r="A811" s="84" t="s">
        <v>2909</v>
      </c>
      <c r="B811" s="84">
        <v>4</v>
      </c>
      <c r="C811" s="118">
        <v>0.012552362680864647</v>
      </c>
      <c r="D811" s="84" t="s">
        <v>2723</v>
      </c>
      <c r="E811" s="84" t="b">
        <v>0</v>
      </c>
      <c r="F811" s="84" t="b">
        <v>0</v>
      </c>
      <c r="G811" s="84" t="b">
        <v>0</v>
      </c>
    </row>
    <row r="812" spans="1:7" ht="15">
      <c r="A812" s="84" t="s">
        <v>2910</v>
      </c>
      <c r="B812" s="84">
        <v>4</v>
      </c>
      <c r="C812" s="118">
        <v>0.012552362680864647</v>
      </c>
      <c r="D812" s="84" t="s">
        <v>2723</v>
      </c>
      <c r="E812" s="84" t="b">
        <v>1</v>
      </c>
      <c r="F812" s="84" t="b">
        <v>0</v>
      </c>
      <c r="G812" s="84" t="b">
        <v>0</v>
      </c>
    </row>
    <row r="813" spans="1:7" ht="15">
      <c r="A813" s="84" t="s">
        <v>2911</v>
      </c>
      <c r="B813" s="84">
        <v>4</v>
      </c>
      <c r="C813" s="118">
        <v>0.012552362680864647</v>
      </c>
      <c r="D813" s="84" t="s">
        <v>2723</v>
      </c>
      <c r="E813" s="84" t="b">
        <v>0</v>
      </c>
      <c r="F813" s="84" t="b">
        <v>0</v>
      </c>
      <c r="G813" s="84" t="b">
        <v>0</v>
      </c>
    </row>
    <row r="814" spans="1:7" ht="15">
      <c r="A814" s="84" t="s">
        <v>2912</v>
      </c>
      <c r="B814" s="84">
        <v>4</v>
      </c>
      <c r="C814" s="118">
        <v>0.012552362680864647</v>
      </c>
      <c r="D814" s="84" t="s">
        <v>2723</v>
      </c>
      <c r="E814" s="84" t="b">
        <v>0</v>
      </c>
      <c r="F814" s="84" t="b">
        <v>0</v>
      </c>
      <c r="G814" s="84" t="b">
        <v>0</v>
      </c>
    </row>
    <row r="815" spans="1:7" ht="15">
      <c r="A815" s="84" t="s">
        <v>2913</v>
      </c>
      <c r="B815" s="84">
        <v>4</v>
      </c>
      <c r="C815" s="118">
        <v>0.012552362680864647</v>
      </c>
      <c r="D815" s="84" t="s">
        <v>2723</v>
      </c>
      <c r="E815" s="84" t="b">
        <v>0</v>
      </c>
      <c r="F815" s="84" t="b">
        <v>0</v>
      </c>
      <c r="G815" s="84" t="b">
        <v>0</v>
      </c>
    </row>
    <row r="816" spans="1:7" ht="15">
      <c r="A816" s="84" t="s">
        <v>3530</v>
      </c>
      <c r="B816" s="84">
        <v>4</v>
      </c>
      <c r="C816" s="118">
        <v>0.012552362680864647</v>
      </c>
      <c r="D816" s="84" t="s">
        <v>2723</v>
      </c>
      <c r="E816" s="84" t="b">
        <v>0</v>
      </c>
      <c r="F816" s="84" t="b">
        <v>0</v>
      </c>
      <c r="G816" s="84" t="b">
        <v>0</v>
      </c>
    </row>
    <row r="817" spans="1:7" ht="15">
      <c r="A817" s="84" t="s">
        <v>3460</v>
      </c>
      <c r="B817" s="84">
        <v>4</v>
      </c>
      <c r="C817" s="118">
        <v>0.012552362680864647</v>
      </c>
      <c r="D817" s="84" t="s">
        <v>2723</v>
      </c>
      <c r="E817" s="84" t="b">
        <v>0</v>
      </c>
      <c r="F817" s="84" t="b">
        <v>0</v>
      </c>
      <c r="G817" s="84" t="b">
        <v>0</v>
      </c>
    </row>
    <row r="818" spans="1:7" ht="15">
      <c r="A818" s="84" t="s">
        <v>2900</v>
      </c>
      <c r="B818" s="84">
        <v>4</v>
      </c>
      <c r="C818" s="118">
        <v>0.012552362680864647</v>
      </c>
      <c r="D818" s="84" t="s">
        <v>2723</v>
      </c>
      <c r="E818" s="84" t="b">
        <v>0</v>
      </c>
      <c r="F818" s="84" t="b">
        <v>0</v>
      </c>
      <c r="G818" s="84" t="b">
        <v>0</v>
      </c>
    </row>
    <row r="819" spans="1:7" ht="15">
      <c r="A819" s="84" t="s">
        <v>2901</v>
      </c>
      <c r="B819" s="84">
        <v>4</v>
      </c>
      <c r="C819" s="118">
        <v>0.012552362680864647</v>
      </c>
      <c r="D819" s="84" t="s">
        <v>2723</v>
      </c>
      <c r="E819" s="84" t="b">
        <v>0</v>
      </c>
      <c r="F819" s="84" t="b">
        <v>0</v>
      </c>
      <c r="G819" s="84" t="b">
        <v>0</v>
      </c>
    </row>
    <row r="820" spans="1:7" ht="15">
      <c r="A820" s="84" t="s">
        <v>351</v>
      </c>
      <c r="B820" s="84">
        <v>3</v>
      </c>
      <c r="C820" s="118">
        <v>0.012091530652254911</v>
      </c>
      <c r="D820" s="84" t="s">
        <v>2723</v>
      </c>
      <c r="E820" s="84" t="b">
        <v>0</v>
      </c>
      <c r="F820" s="84" t="b">
        <v>0</v>
      </c>
      <c r="G820" s="84" t="b">
        <v>0</v>
      </c>
    </row>
    <row r="821" spans="1:7" ht="15">
      <c r="A821" s="84" t="s">
        <v>350</v>
      </c>
      <c r="B821" s="84">
        <v>3</v>
      </c>
      <c r="C821" s="118">
        <v>0.012091530652254911</v>
      </c>
      <c r="D821" s="84" t="s">
        <v>2723</v>
      </c>
      <c r="E821" s="84" t="b">
        <v>0</v>
      </c>
      <c r="F821" s="84" t="b">
        <v>0</v>
      </c>
      <c r="G821" s="84" t="b">
        <v>0</v>
      </c>
    </row>
    <row r="822" spans="1:7" ht="15">
      <c r="A822" s="84" t="s">
        <v>349</v>
      </c>
      <c r="B822" s="84">
        <v>3</v>
      </c>
      <c r="C822" s="118">
        <v>0.012091530652254911</v>
      </c>
      <c r="D822" s="84" t="s">
        <v>2723</v>
      </c>
      <c r="E822" s="84" t="b">
        <v>0</v>
      </c>
      <c r="F822" s="84" t="b">
        <v>0</v>
      </c>
      <c r="G822" s="84" t="b">
        <v>0</v>
      </c>
    </row>
    <row r="823" spans="1:7" ht="15">
      <c r="A823" s="84" t="s">
        <v>348</v>
      </c>
      <c r="B823" s="84">
        <v>3</v>
      </c>
      <c r="C823" s="118">
        <v>0.012091530652254911</v>
      </c>
      <c r="D823" s="84" t="s">
        <v>2723</v>
      </c>
      <c r="E823" s="84" t="b">
        <v>0</v>
      </c>
      <c r="F823" s="84" t="b">
        <v>0</v>
      </c>
      <c r="G823" s="84" t="b">
        <v>0</v>
      </c>
    </row>
    <row r="824" spans="1:7" ht="15">
      <c r="A824" s="84" t="s">
        <v>3779</v>
      </c>
      <c r="B824" s="84">
        <v>2</v>
      </c>
      <c r="C824" s="118">
        <v>0.010576609849917769</v>
      </c>
      <c r="D824" s="84" t="s">
        <v>2723</v>
      </c>
      <c r="E824" s="84" t="b">
        <v>0</v>
      </c>
      <c r="F824" s="84" t="b">
        <v>0</v>
      </c>
      <c r="G824" s="84" t="b">
        <v>0</v>
      </c>
    </row>
    <row r="825" spans="1:7" ht="15">
      <c r="A825" s="84" t="s">
        <v>3780</v>
      </c>
      <c r="B825" s="84">
        <v>2</v>
      </c>
      <c r="C825" s="118">
        <v>0.010576609849917769</v>
      </c>
      <c r="D825" s="84" t="s">
        <v>2723</v>
      </c>
      <c r="E825" s="84" t="b">
        <v>0</v>
      </c>
      <c r="F825" s="84" t="b">
        <v>0</v>
      </c>
      <c r="G825" s="84" t="b">
        <v>0</v>
      </c>
    </row>
    <row r="826" spans="1:7" ht="15">
      <c r="A826" s="84" t="s">
        <v>2904</v>
      </c>
      <c r="B826" s="84">
        <v>2</v>
      </c>
      <c r="C826" s="118">
        <v>0.014877038359403216</v>
      </c>
      <c r="D826" s="84" t="s">
        <v>2723</v>
      </c>
      <c r="E826" s="84" t="b">
        <v>0</v>
      </c>
      <c r="F826" s="84" t="b">
        <v>0</v>
      </c>
      <c r="G826" s="84" t="b">
        <v>0</v>
      </c>
    </row>
    <row r="827" spans="1:7" ht="15">
      <c r="A827" s="84" t="s">
        <v>3799</v>
      </c>
      <c r="B827" s="84">
        <v>2</v>
      </c>
      <c r="C827" s="118">
        <v>0.014877038359403216</v>
      </c>
      <c r="D827" s="84" t="s">
        <v>2723</v>
      </c>
      <c r="E827" s="84" t="b">
        <v>0</v>
      </c>
      <c r="F827" s="84" t="b">
        <v>0</v>
      </c>
      <c r="G827" s="84" t="b">
        <v>0</v>
      </c>
    </row>
    <row r="828" spans="1:7" ht="15">
      <c r="A828" s="84" t="s">
        <v>3800</v>
      </c>
      <c r="B828" s="84">
        <v>2</v>
      </c>
      <c r="C828" s="118">
        <v>0.014877038359403216</v>
      </c>
      <c r="D828" s="84" t="s">
        <v>2723</v>
      </c>
      <c r="E828" s="84" t="b">
        <v>0</v>
      </c>
      <c r="F828" s="84" t="b">
        <v>0</v>
      </c>
      <c r="G828" s="84" t="b">
        <v>0</v>
      </c>
    </row>
    <row r="829" spans="1:7" ht="15">
      <c r="A829" s="84" t="s">
        <v>3801</v>
      </c>
      <c r="B829" s="84">
        <v>2</v>
      </c>
      <c r="C829" s="118">
        <v>0.014877038359403216</v>
      </c>
      <c r="D829" s="84" t="s">
        <v>2723</v>
      </c>
      <c r="E829" s="84" t="b">
        <v>0</v>
      </c>
      <c r="F829" s="84" t="b">
        <v>0</v>
      </c>
      <c r="G829" s="84" t="b">
        <v>0</v>
      </c>
    </row>
    <row r="830" spans="1:7" ht="15">
      <c r="A830" s="84" t="s">
        <v>3518</v>
      </c>
      <c r="B830" s="84">
        <v>2</v>
      </c>
      <c r="C830" s="118">
        <v>0.014877038359403216</v>
      </c>
      <c r="D830" s="84" t="s">
        <v>2723</v>
      </c>
      <c r="E830" s="84" t="b">
        <v>1</v>
      </c>
      <c r="F830" s="84" t="b">
        <v>0</v>
      </c>
      <c r="G830" s="84" t="b">
        <v>0</v>
      </c>
    </row>
    <row r="831" spans="1:7" ht="15">
      <c r="A831" s="84" t="s">
        <v>3782</v>
      </c>
      <c r="B831" s="84">
        <v>2</v>
      </c>
      <c r="C831" s="118">
        <v>0.014877038359403216</v>
      </c>
      <c r="D831" s="84" t="s">
        <v>2723</v>
      </c>
      <c r="E831" s="84" t="b">
        <v>0</v>
      </c>
      <c r="F831" s="84" t="b">
        <v>0</v>
      </c>
      <c r="G831" s="84" t="b">
        <v>0</v>
      </c>
    </row>
    <row r="832" spans="1:7" ht="15">
      <c r="A832" s="84" t="s">
        <v>3557</v>
      </c>
      <c r="B832" s="84">
        <v>2</v>
      </c>
      <c r="C832" s="118">
        <v>0.010576609849917769</v>
      </c>
      <c r="D832" s="84" t="s">
        <v>2723</v>
      </c>
      <c r="E832" s="84" t="b">
        <v>1</v>
      </c>
      <c r="F832" s="84" t="b">
        <v>0</v>
      </c>
      <c r="G832" s="84" t="b">
        <v>0</v>
      </c>
    </row>
    <row r="833" spans="1:7" ht="15">
      <c r="A833" s="84" t="s">
        <v>2915</v>
      </c>
      <c r="B833" s="84">
        <v>3</v>
      </c>
      <c r="C833" s="118">
        <v>0</v>
      </c>
      <c r="D833" s="84" t="s">
        <v>2724</v>
      </c>
      <c r="E833" s="84" t="b">
        <v>0</v>
      </c>
      <c r="F833" s="84" t="b">
        <v>0</v>
      </c>
      <c r="G833" s="84" t="b">
        <v>0</v>
      </c>
    </row>
    <row r="834" spans="1:7" ht="15">
      <c r="A834" s="84" t="s">
        <v>2916</v>
      </c>
      <c r="B834" s="84">
        <v>3</v>
      </c>
      <c r="C834" s="118">
        <v>0</v>
      </c>
      <c r="D834" s="84" t="s">
        <v>2724</v>
      </c>
      <c r="E834" s="84" t="b">
        <v>0</v>
      </c>
      <c r="F834" s="84" t="b">
        <v>0</v>
      </c>
      <c r="G834" s="84" t="b">
        <v>0</v>
      </c>
    </row>
    <row r="835" spans="1:7" ht="15">
      <c r="A835" s="84" t="s">
        <v>2917</v>
      </c>
      <c r="B835" s="84">
        <v>3</v>
      </c>
      <c r="C835" s="118">
        <v>0</v>
      </c>
      <c r="D835" s="84" t="s">
        <v>2724</v>
      </c>
      <c r="E835" s="84" t="b">
        <v>0</v>
      </c>
      <c r="F835" s="84" t="b">
        <v>0</v>
      </c>
      <c r="G835" s="84" t="b">
        <v>0</v>
      </c>
    </row>
    <row r="836" spans="1:7" ht="15">
      <c r="A836" s="84" t="s">
        <v>2918</v>
      </c>
      <c r="B836" s="84">
        <v>3</v>
      </c>
      <c r="C836" s="118">
        <v>0</v>
      </c>
      <c r="D836" s="84" t="s">
        <v>2724</v>
      </c>
      <c r="E836" s="84" t="b">
        <v>0</v>
      </c>
      <c r="F836" s="84" t="b">
        <v>0</v>
      </c>
      <c r="G836" s="84" t="b">
        <v>0</v>
      </c>
    </row>
    <row r="837" spans="1:7" ht="15">
      <c r="A837" s="84" t="s">
        <v>2919</v>
      </c>
      <c r="B837" s="84">
        <v>3</v>
      </c>
      <c r="C837" s="118">
        <v>0</v>
      </c>
      <c r="D837" s="84" t="s">
        <v>2724</v>
      </c>
      <c r="E837" s="84" t="b">
        <v>0</v>
      </c>
      <c r="F837" s="84" t="b">
        <v>0</v>
      </c>
      <c r="G837" s="84" t="b">
        <v>0</v>
      </c>
    </row>
    <row r="838" spans="1:7" ht="15">
      <c r="A838" s="84" t="s">
        <v>2920</v>
      </c>
      <c r="B838" s="84">
        <v>3</v>
      </c>
      <c r="C838" s="118">
        <v>0</v>
      </c>
      <c r="D838" s="84" t="s">
        <v>2724</v>
      </c>
      <c r="E838" s="84" t="b">
        <v>0</v>
      </c>
      <c r="F838" s="84" t="b">
        <v>0</v>
      </c>
      <c r="G838" s="84" t="b">
        <v>0</v>
      </c>
    </row>
    <row r="839" spans="1:7" ht="15">
      <c r="A839" s="84" t="s">
        <v>2921</v>
      </c>
      <c r="B839" s="84">
        <v>3</v>
      </c>
      <c r="C839" s="118">
        <v>0</v>
      </c>
      <c r="D839" s="84" t="s">
        <v>2724</v>
      </c>
      <c r="E839" s="84" t="b">
        <v>0</v>
      </c>
      <c r="F839" s="84" t="b">
        <v>0</v>
      </c>
      <c r="G839" s="84" t="b">
        <v>0</v>
      </c>
    </row>
    <row r="840" spans="1:7" ht="15">
      <c r="A840" s="84" t="s">
        <v>2922</v>
      </c>
      <c r="B840" s="84">
        <v>3</v>
      </c>
      <c r="C840" s="118">
        <v>0</v>
      </c>
      <c r="D840" s="84" t="s">
        <v>2724</v>
      </c>
      <c r="E840" s="84" t="b">
        <v>0</v>
      </c>
      <c r="F840" s="84" t="b">
        <v>0</v>
      </c>
      <c r="G840" s="84" t="b">
        <v>0</v>
      </c>
    </row>
    <row r="841" spans="1:7" ht="15">
      <c r="A841" s="84" t="s">
        <v>2923</v>
      </c>
      <c r="B841" s="84">
        <v>3</v>
      </c>
      <c r="C841" s="118">
        <v>0</v>
      </c>
      <c r="D841" s="84" t="s">
        <v>2724</v>
      </c>
      <c r="E841" s="84" t="b">
        <v>0</v>
      </c>
      <c r="F841" s="84" t="b">
        <v>0</v>
      </c>
      <c r="G841" s="84" t="b">
        <v>0</v>
      </c>
    </row>
    <row r="842" spans="1:7" ht="15">
      <c r="A842" s="84" t="s">
        <v>2924</v>
      </c>
      <c r="B842" s="84">
        <v>3</v>
      </c>
      <c r="C842" s="118">
        <v>0</v>
      </c>
      <c r="D842" s="84" t="s">
        <v>2724</v>
      </c>
      <c r="E842" s="84" t="b">
        <v>0</v>
      </c>
      <c r="F842" s="84" t="b">
        <v>0</v>
      </c>
      <c r="G842" s="84" t="b">
        <v>0</v>
      </c>
    </row>
    <row r="843" spans="1:7" ht="15">
      <c r="A843" s="84" t="s">
        <v>3546</v>
      </c>
      <c r="B843" s="84">
        <v>3</v>
      </c>
      <c r="C843" s="118">
        <v>0</v>
      </c>
      <c r="D843" s="84" t="s">
        <v>2724</v>
      </c>
      <c r="E843" s="84" t="b">
        <v>0</v>
      </c>
      <c r="F843" s="84" t="b">
        <v>0</v>
      </c>
      <c r="G843" s="84" t="b">
        <v>0</v>
      </c>
    </row>
    <row r="844" spans="1:7" ht="15">
      <c r="A844" s="84" t="s">
        <v>3547</v>
      </c>
      <c r="B844" s="84">
        <v>3</v>
      </c>
      <c r="C844" s="118">
        <v>0</v>
      </c>
      <c r="D844" s="84" t="s">
        <v>2724</v>
      </c>
      <c r="E844" s="84" t="b">
        <v>0</v>
      </c>
      <c r="F844" s="84" t="b">
        <v>0</v>
      </c>
      <c r="G844" s="84" t="b">
        <v>0</v>
      </c>
    </row>
    <row r="845" spans="1:7" ht="15">
      <c r="A845" s="84" t="s">
        <v>3548</v>
      </c>
      <c r="B845" s="84">
        <v>3</v>
      </c>
      <c r="C845" s="118">
        <v>0</v>
      </c>
      <c r="D845" s="84" t="s">
        <v>2724</v>
      </c>
      <c r="E845" s="84" t="b">
        <v>0</v>
      </c>
      <c r="F845" s="84" t="b">
        <v>0</v>
      </c>
      <c r="G845" s="84" t="b">
        <v>0</v>
      </c>
    </row>
    <row r="846" spans="1:7" ht="15">
      <c r="A846" s="84" t="s">
        <v>281</v>
      </c>
      <c r="B846" s="84">
        <v>2</v>
      </c>
      <c r="C846" s="118">
        <v>0.006403318511115681</v>
      </c>
      <c r="D846" s="84" t="s">
        <v>2724</v>
      </c>
      <c r="E846" s="84" t="b">
        <v>0</v>
      </c>
      <c r="F846" s="84" t="b">
        <v>0</v>
      </c>
      <c r="G846" s="84" t="b">
        <v>0</v>
      </c>
    </row>
    <row r="847" spans="1:7" ht="15">
      <c r="A847" s="84" t="s">
        <v>3625</v>
      </c>
      <c r="B847" s="84">
        <v>2</v>
      </c>
      <c r="C847" s="118">
        <v>0.017349863807987725</v>
      </c>
      <c r="D847" s="84" t="s">
        <v>2724</v>
      </c>
      <c r="E847" s="84" t="b">
        <v>0</v>
      </c>
      <c r="F847" s="84" t="b">
        <v>0</v>
      </c>
      <c r="G847" s="84" t="b">
        <v>0</v>
      </c>
    </row>
    <row r="848" spans="1:7" ht="15">
      <c r="A848" s="84" t="s">
        <v>2926</v>
      </c>
      <c r="B848" s="84">
        <v>15</v>
      </c>
      <c r="C848" s="118">
        <v>0.004103143511822028</v>
      </c>
      <c r="D848" s="84" t="s">
        <v>2725</v>
      </c>
      <c r="E848" s="84" t="b">
        <v>0</v>
      </c>
      <c r="F848" s="84" t="b">
        <v>0</v>
      </c>
      <c r="G848" s="84" t="b">
        <v>0</v>
      </c>
    </row>
    <row r="849" spans="1:7" ht="15">
      <c r="A849" s="84" t="s">
        <v>2927</v>
      </c>
      <c r="B849" s="84">
        <v>14</v>
      </c>
      <c r="C849" s="118">
        <v>0.003829600611033893</v>
      </c>
      <c r="D849" s="84" t="s">
        <v>2725</v>
      </c>
      <c r="E849" s="84" t="b">
        <v>0</v>
      </c>
      <c r="F849" s="84" t="b">
        <v>0</v>
      </c>
      <c r="G849" s="84" t="b">
        <v>0</v>
      </c>
    </row>
    <row r="850" spans="1:7" ht="15">
      <c r="A850" s="84" t="s">
        <v>2888</v>
      </c>
      <c r="B850" s="84">
        <v>7</v>
      </c>
      <c r="C850" s="118">
        <v>0.004085621850136238</v>
      </c>
      <c r="D850" s="84" t="s">
        <v>2725</v>
      </c>
      <c r="E850" s="84" t="b">
        <v>0</v>
      </c>
      <c r="F850" s="84" t="b">
        <v>0</v>
      </c>
      <c r="G850" s="84" t="b">
        <v>0</v>
      </c>
    </row>
    <row r="851" spans="1:7" ht="15">
      <c r="A851" s="84" t="s">
        <v>275</v>
      </c>
      <c r="B851" s="84">
        <v>6</v>
      </c>
      <c r="C851" s="118">
        <v>0.00564998692157266</v>
      </c>
      <c r="D851" s="84" t="s">
        <v>2725</v>
      </c>
      <c r="E851" s="84" t="b">
        <v>0</v>
      </c>
      <c r="F851" s="84" t="b">
        <v>0</v>
      </c>
      <c r="G851" s="84" t="b">
        <v>0</v>
      </c>
    </row>
    <row r="852" spans="1:7" ht="15">
      <c r="A852" s="84" t="s">
        <v>2928</v>
      </c>
      <c r="B852" s="84">
        <v>6</v>
      </c>
      <c r="C852" s="118">
        <v>0.00564998692157266</v>
      </c>
      <c r="D852" s="84" t="s">
        <v>2725</v>
      </c>
      <c r="E852" s="84" t="b">
        <v>0</v>
      </c>
      <c r="F852" s="84" t="b">
        <v>0</v>
      </c>
      <c r="G852" s="84" t="b">
        <v>0</v>
      </c>
    </row>
    <row r="853" spans="1:7" ht="15">
      <c r="A853" s="84" t="s">
        <v>2929</v>
      </c>
      <c r="B853" s="84">
        <v>6</v>
      </c>
      <c r="C853" s="118">
        <v>0.00564998692157266</v>
      </c>
      <c r="D853" s="84" t="s">
        <v>2725</v>
      </c>
      <c r="E853" s="84" t="b">
        <v>0</v>
      </c>
      <c r="F853" s="84" t="b">
        <v>0</v>
      </c>
      <c r="G853" s="84" t="b">
        <v>0</v>
      </c>
    </row>
    <row r="854" spans="1:7" ht="15">
      <c r="A854" s="84" t="s">
        <v>2930</v>
      </c>
      <c r="B854" s="84">
        <v>6</v>
      </c>
      <c r="C854" s="118">
        <v>0.00564998692157266</v>
      </c>
      <c r="D854" s="84" t="s">
        <v>2725</v>
      </c>
      <c r="E854" s="84" t="b">
        <v>0</v>
      </c>
      <c r="F854" s="84" t="b">
        <v>0</v>
      </c>
      <c r="G854" s="84" t="b">
        <v>0</v>
      </c>
    </row>
    <row r="855" spans="1:7" ht="15">
      <c r="A855" s="84" t="s">
        <v>2931</v>
      </c>
      <c r="B855" s="84">
        <v>6</v>
      </c>
      <c r="C855" s="118">
        <v>0.00564998692157266</v>
      </c>
      <c r="D855" s="84" t="s">
        <v>2725</v>
      </c>
      <c r="E855" s="84" t="b">
        <v>0</v>
      </c>
      <c r="F855" s="84" t="b">
        <v>0</v>
      </c>
      <c r="G855" s="84" t="b">
        <v>0</v>
      </c>
    </row>
    <row r="856" spans="1:7" ht="15">
      <c r="A856" s="84" t="s">
        <v>2932</v>
      </c>
      <c r="B856" s="84">
        <v>6</v>
      </c>
      <c r="C856" s="118">
        <v>0.00564998692157266</v>
      </c>
      <c r="D856" s="84" t="s">
        <v>2725</v>
      </c>
      <c r="E856" s="84" t="b">
        <v>0</v>
      </c>
      <c r="F856" s="84" t="b">
        <v>0</v>
      </c>
      <c r="G856" s="84" t="b">
        <v>0</v>
      </c>
    </row>
    <row r="857" spans="1:7" ht="15">
      <c r="A857" s="84" t="s">
        <v>2933</v>
      </c>
      <c r="B857" s="84">
        <v>6</v>
      </c>
      <c r="C857" s="118">
        <v>0.00564998692157266</v>
      </c>
      <c r="D857" s="84" t="s">
        <v>2725</v>
      </c>
      <c r="E857" s="84" t="b">
        <v>1</v>
      </c>
      <c r="F857" s="84" t="b">
        <v>0</v>
      </c>
      <c r="G857" s="84" t="b">
        <v>0</v>
      </c>
    </row>
    <row r="858" spans="1:7" ht="15">
      <c r="A858" s="84" t="s">
        <v>3463</v>
      </c>
      <c r="B858" s="84">
        <v>6</v>
      </c>
      <c r="C858" s="118">
        <v>0.00564998692157266</v>
      </c>
      <c r="D858" s="84" t="s">
        <v>2725</v>
      </c>
      <c r="E858" s="84" t="b">
        <v>0</v>
      </c>
      <c r="F858" s="84" t="b">
        <v>0</v>
      </c>
      <c r="G858" s="84" t="b">
        <v>0</v>
      </c>
    </row>
    <row r="859" spans="1:7" ht="15">
      <c r="A859" s="84" t="s">
        <v>2882</v>
      </c>
      <c r="B859" s="84">
        <v>5</v>
      </c>
      <c r="C859" s="118">
        <v>0.009416644869287767</v>
      </c>
      <c r="D859" s="84" t="s">
        <v>2725</v>
      </c>
      <c r="E859" s="84" t="b">
        <v>0</v>
      </c>
      <c r="F859" s="84" t="b">
        <v>0</v>
      </c>
      <c r="G859" s="84" t="b">
        <v>0</v>
      </c>
    </row>
    <row r="860" spans="1:7" ht="15">
      <c r="A860" s="84" t="s">
        <v>3489</v>
      </c>
      <c r="B860" s="84">
        <v>5</v>
      </c>
      <c r="C860" s="118">
        <v>0.006825468050890536</v>
      </c>
      <c r="D860" s="84" t="s">
        <v>2725</v>
      </c>
      <c r="E860" s="84" t="b">
        <v>0</v>
      </c>
      <c r="F860" s="84" t="b">
        <v>0</v>
      </c>
      <c r="G860" s="84" t="b">
        <v>0</v>
      </c>
    </row>
    <row r="861" spans="1:7" ht="15">
      <c r="A861" s="84" t="s">
        <v>2846</v>
      </c>
      <c r="B861" s="84">
        <v>5</v>
      </c>
      <c r="C861" s="118">
        <v>0.006825468050890536</v>
      </c>
      <c r="D861" s="84" t="s">
        <v>2725</v>
      </c>
      <c r="E861" s="84" t="b">
        <v>0</v>
      </c>
      <c r="F861" s="84" t="b">
        <v>0</v>
      </c>
      <c r="G861" s="84" t="b">
        <v>0</v>
      </c>
    </row>
    <row r="862" spans="1:7" ht="15">
      <c r="A862" s="84" t="s">
        <v>3477</v>
      </c>
      <c r="B862" s="84">
        <v>5</v>
      </c>
      <c r="C862" s="118">
        <v>0.006825468050890536</v>
      </c>
      <c r="D862" s="84" t="s">
        <v>2725</v>
      </c>
      <c r="E862" s="84" t="b">
        <v>0</v>
      </c>
      <c r="F862" s="84" t="b">
        <v>0</v>
      </c>
      <c r="G862" s="84" t="b">
        <v>0</v>
      </c>
    </row>
    <row r="863" spans="1:7" ht="15">
      <c r="A863" s="84" t="s">
        <v>3490</v>
      </c>
      <c r="B863" s="84">
        <v>5</v>
      </c>
      <c r="C863" s="118">
        <v>0.006825468050890536</v>
      </c>
      <c r="D863" s="84" t="s">
        <v>2725</v>
      </c>
      <c r="E863" s="84" t="b">
        <v>0</v>
      </c>
      <c r="F863" s="84" t="b">
        <v>0</v>
      </c>
      <c r="G863" s="84" t="b">
        <v>0</v>
      </c>
    </row>
    <row r="864" spans="1:7" ht="15">
      <c r="A864" s="84" t="s">
        <v>2962</v>
      </c>
      <c r="B864" s="84">
        <v>4</v>
      </c>
      <c r="C864" s="118">
        <v>0.007533315895430213</v>
      </c>
      <c r="D864" s="84" t="s">
        <v>2725</v>
      </c>
      <c r="E864" s="84" t="b">
        <v>0</v>
      </c>
      <c r="F864" s="84" t="b">
        <v>0</v>
      </c>
      <c r="G864" s="84" t="b">
        <v>0</v>
      </c>
    </row>
    <row r="865" spans="1:7" ht="15">
      <c r="A865" s="84" t="s">
        <v>370</v>
      </c>
      <c r="B865" s="84">
        <v>3</v>
      </c>
      <c r="C865" s="118">
        <v>0.007654351679994585</v>
      </c>
      <c r="D865" s="84" t="s">
        <v>2725</v>
      </c>
      <c r="E865" s="84" t="b">
        <v>0</v>
      </c>
      <c r="F865" s="84" t="b">
        <v>0</v>
      </c>
      <c r="G865" s="84" t="b">
        <v>0</v>
      </c>
    </row>
    <row r="866" spans="1:7" ht="15">
      <c r="A866" s="84" t="s">
        <v>3580</v>
      </c>
      <c r="B866" s="84">
        <v>3</v>
      </c>
      <c r="C866" s="118">
        <v>0.007654351679994585</v>
      </c>
      <c r="D866" s="84" t="s">
        <v>2725</v>
      </c>
      <c r="E866" s="84" t="b">
        <v>0</v>
      </c>
      <c r="F866" s="84" t="b">
        <v>0</v>
      </c>
      <c r="G866" s="84" t="b">
        <v>0</v>
      </c>
    </row>
    <row r="867" spans="1:7" ht="15">
      <c r="A867" s="84" t="s">
        <v>3702</v>
      </c>
      <c r="B867" s="84">
        <v>2</v>
      </c>
      <c r="C867" s="118">
        <v>0.006986230093853943</v>
      </c>
      <c r="D867" s="84" t="s">
        <v>2725</v>
      </c>
      <c r="E867" s="84" t="b">
        <v>0</v>
      </c>
      <c r="F867" s="84" t="b">
        <v>0</v>
      </c>
      <c r="G867" s="84" t="b">
        <v>0</v>
      </c>
    </row>
    <row r="868" spans="1:7" ht="15">
      <c r="A868" s="84" t="s">
        <v>3703</v>
      </c>
      <c r="B868" s="84">
        <v>2</v>
      </c>
      <c r="C868" s="118">
        <v>0.006986230093853943</v>
      </c>
      <c r="D868" s="84" t="s">
        <v>2725</v>
      </c>
      <c r="E868" s="84" t="b">
        <v>0</v>
      </c>
      <c r="F868" s="84" t="b">
        <v>0</v>
      </c>
      <c r="G868" s="84" t="b">
        <v>0</v>
      </c>
    </row>
    <row r="869" spans="1:7" ht="15">
      <c r="A869" s="84" t="s">
        <v>3704</v>
      </c>
      <c r="B869" s="84">
        <v>2</v>
      </c>
      <c r="C869" s="118">
        <v>0.006986230093853943</v>
      </c>
      <c r="D869" s="84" t="s">
        <v>2725</v>
      </c>
      <c r="E869" s="84" t="b">
        <v>0</v>
      </c>
      <c r="F869" s="84" t="b">
        <v>0</v>
      </c>
      <c r="G869" s="84" t="b">
        <v>0</v>
      </c>
    </row>
    <row r="870" spans="1:7" ht="15">
      <c r="A870" s="84" t="s">
        <v>3458</v>
      </c>
      <c r="B870" s="84">
        <v>2</v>
      </c>
      <c r="C870" s="118">
        <v>0.006986230093853943</v>
      </c>
      <c r="D870" s="84" t="s">
        <v>2725</v>
      </c>
      <c r="E870" s="84" t="b">
        <v>0</v>
      </c>
      <c r="F870" s="84" t="b">
        <v>0</v>
      </c>
      <c r="G870" s="84" t="b">
        <v>0</v>
      </c>
    </row>
    <row r="871" spans="1:7" ht="15">
      <c r="A871" s="84" t="s">
        <v>3705</v>
      </c>
      <c r="B871" s="84">
        <v>2</v>
      </c>
      <c r="C871" s="118">
        <v>0.006986230093853943</v>
      </c>
      <c r="D871" s="84" t="s">
        <v>2725</v>
      </c>
      <c r="E871" s="84" t="b">
        <v>0</v>
      </c>
      <c r="F871" s="84" t="b">
        <v>0</v>
      </c>
      <c r="G871" s="84" t="b">
        <v>0</v>
      </c>
    </row>
    <row r="872" spans="1:7" ht="15">
      <c r="A872" s="84" t="s">
        <v>3706</v>
      </c>
      <c r="B872" s="84">
        <v>2</v>
      </c>
      <c r="C872" s="118">
        <v>0.006986230093853943</v>
      </c>
      <c r="D872" s="84" t="s">
        <v>2725</v>
      </c>
      <c r="E872" s="84" t="b">
        <v>0</v>
      </c>
      <c r="F872" s="84" t="b">
        <v>0</v>
      </c>
      <c r="G872" s="84" t="b">
        <v>0</v>
      </c>
    </row>
    <row r="873" spans="1:7" ht="15">
      <c r="A873" s="84" t="s">
        <v>3707</v>
      </c>
      <c r="B873" s="84">
        <v>2</v>
      </c>
      <c r="C873" s="118">
        <v>0.006986230093853943</v>
      </c>
      <c r="D873" s="84" t="s">
        <v>2725</v>
      </c>
      <c r="E873" s="84" t="b">
        <v>0</v>
      </c>
      <c r="F873" s="84" t="b">
        <v>0</v>
      </c>
      <c r="G873" s="84" t="b">
        <v>0</v>
      </c>
    </row>
    <row r="874" spans="1:7" ht="15">
      <c r="A874" s="84" t="s">
        <v>3708</v>
      </c>
      <c r="B874" s="84">
        <v>2</v>
      </c>
      <c r="C874" s="118">
        <v>0.006986230093853943</v>
      </c>
      <c r="D874" s="84" t="s">
        <v>2725</v>
      </c>
      <c r="E874" s="84" t="b">
        <v>0</v>
      </c>
      <c r="F874" s="84" t="b">
        <v>0</v>
      </c>
      <c r="G874" s="84" t="b">
        <v>0</v>
      </c>
    </row>
    <row r="875" spans="1:7" ht="15">
      <c r="A875" s="84" t="s">
        <v>3508</v>
      </c>
      <c r="B875" s="84">
        <v>2</v>
      </c>
      <c r="C875" s="118">
        <v>0.006986230093853943</v>
      </c>
      <c r="D875" s="84" t="s">
        <v>2725</v>
      </c>
      <c r="E875" s="84" t="b">
        <v>0</v>
      </c>
      <c r="F875" s="84" t="b">
        <v>0</v>
      </c>
      <c r="G875" s="84" t="b">
        <v>0</v>
      </c>
    </row>
    <row r="876" spans="1:7" ht="15">
      <c r="A876" s="84" t="s">
        <v>3509</v>
      </c>
      <c r="B876" s="84">
        <v>2</v>
      </c>
      <c r="C876" s="118">
        <v>0.006986230093853943</v>
      </c>
      <c r="D876" s="84" t="s">
        <v>2725</v>
      </c>
      <c r="E876" s="84" t="b">
        <v>0</v>
      </c>
      <c r="F876" s="84" t="b">
        <v>0</v>
      </c>
      <c r="G876" s="84" t="b">
        <v>0</v>
      </c>
    </row>
    <row r="877" spans="1:7" ht="15">
      <c r="A877" s="84" t="s">
        <v>3453</v>
      </c>
      <c r="B877" s="84">
        <v>2</v>
      </c>
      <c r="C877" s="118">
        <v>0.006986230093853943</v>
      </c>
      <c r="D877" s="84" t="s">
        <v>2725</v>
      </c>
      <c r="E877" s="84" t="b">
        <v>0</v>
      </c>
      <c r="F877" s="84" t="b">
        <v>0</v>
      </c>
      <c r="G877" s="84" t="b">
        <v>0</v>
      </c>
    </row>
    <row r="878" spans="1:7" ht="15">
      <c r="A878" s="84" t="s">
        <v>332</v>
      </c>
      <c r="B878" s="84">
        <v>2</v>
      </c>
      <c r="C878" s="118">
        <v>0.006986230093853943</v>
      </c>
      <c r="D878" s="84" t="s">
        <v>2725</v>
      </c>
      <c r="E878" s="84" t="b">
        <v>0</v>
      </c>
      <c r="F878" s="84" t="b">
        <v>0</v>
      </c>
      <c r="G878" s="84" t="b">
        <v>0</v>
      </c>
    </row>
    <row r="879" spans="1:7" ht="15">
      <c r="A879" s="84" t="s">
        <v>3709</v>
      </c>
      <c r="B879" s="84">
        <v>2</v>
      </c>
      <c r="C879" s="118">
        <v>0.006986230093853943</v>
      </c>
      <c r="D879" s="84" t="s">
        <v>2725</v>
      </c>
      <c r="E879" s="84" t="b">
        <v>0</v>
      </c>
      <c r="F879" s="84" t="b">
        <v>0</v>
      </c>
      <c r="G879" s="84" t="b">
        <v>0</v>
      </c>
    </row>
    <row r="880" spans="1:7" ht="15">
      <c r="A880" s="84" t="s">
        <v>2867</v>
      </c>
      <c r="B880" s="84">
        <v>2</v>
      </c>
      <c r="C880" s="118">
        <v>0.006986230093853943</v>
      </c>
      <c r="D880" s="84" t="s">
        <v>2725</v>
      </c>
      <c r="E880" s="84" t="b">
        <v>0</v>
      </c>
      <c r="F880" s="84" t="b">
        <v>0</v>
      </c>
      <c r="G880" s="84" t="b">
        <v>0</v>
      </c>
    </row>
    <row r="881" spans="1:7" ht="15">
      <c r="A881" s="84" t="s">
        <v>332</v>
      </c>
      <c r="B881" s="84">
        <v>6</v>
      </c>
      <c r="C881" s="118">
        <v>0</v>
      </c>
      <c r="D881" s="84" t="s">
        <v>2726</v>
      </c>
      <c r="E881" s="84" t="b">
        <v>0</v>
      </c>
      <c r="F881" s="84" t="b">
        <v>0</v>
      </c>
      <c r="G881" s="84" t="b">
        <v>0</v>
      </c>
    </row>
    <row r="882" spans="1:7" ht="15">
      <c r="A882" s="84" t="s">
        <v>259</v>
      </c>
      <c r="B882" s="84">
        <v>3</v>
      </c>
      <c r="C882" s="118">
        <v>0.007463553611503667</v>
      </c>
      <c r="D882" s="84" t="s">
        <v>2726</v>
      </c>
      <c r="E882" s="84" t="b">
        <v>0</v>
      </c>
      <c r="F882" s="84" t="b">
        <v>0</v>
      </c>
      <c r="G882" s="84" t="b">
        <v>0</v>
      </c>
    </row>
    <row r="883" spans="1:7" ht="15">
      <c r="A883" s="84" t="s">
        <v>2935</v>
      </c>
      <c r="B883" s="84">
        <v>3</v>
      </c>
      <c r="C883" s="118">
        <v>0.007463553611503667</v>
      </c>
      <c r="D883" s="84" t="s">
        <v>2726</v>
      </c>
      <c r="E883" s="84" t="b">
        <v>0</v>
      </c>
      <c r="F883" s="84" t="b">
        <v>0</v>
      </c>
      <c r="G883" s="84" t="b">
        <v>0</v>
      </c>
    </row>
    <row r="884" spans="1:7" ht="15">
      <c r="A884" s="84" t="s">
        <v>2900</v>
      </c>
      <c r="B884" s="84">
        <v>2</v>
      </c>
      <c r="C884" s="118">
        <v>0.007886301730903511</v>
      </c>
      <c r="D884" s="84" t="s">
        <v>2726</v>
      </c>
      <c r="E884" s="84" t="b">
        <v>0</v>
      </c>
      <c r="F884" s="84" t="b">
        <v>0</v>
      </c>
      <c r="G884" s="84" t="b">
        <v>0</v>
      </c>
    </row>
    <row r="885" spans="1:7" ht="15">
      <c r="A885" s="84" t="s">
        <v>2936</v>
      </c>
      <c r="B885" s="84">
        <v>2</v>
      </c>
      <c r="C885" s="118">
        <v>0.012862004138572622</v>
      </c>
      <c r="D885" s="84" t="s">
        <v>2726</v>
      </c>
      <c r="E885" s="84" t="b">
        <v>0</v>
      </c>
      <c r="F885" s="84" t="b">
        <v>0</v>
      </c>
      <c r="G885" s="84" t="b">
        <v>0</v>
      </c>
    </row>
    <row r="886" spans="1:7" ht="15">
      <c r="A886" s="84" t="s">
        <v>2937</v>
      </c>
      <c r="B886" s="84">
        <v>2</v>
      </c>
      <c r="C886" s="118">
        <v>0.012862004138572622</v>
      </c>
      <c r="D886" s="84" t="s">
        <v>2726</v>
      </c>
      <c r="E886" s="84" t="b">
        <v>0</v>
      </c>
      <c r="F886" s="84" t="b">
        <v>0</v>
      </c>
      <c r="G886" s="84" t="b">
        <v>0</v>
      </c>
    </row>
    <row r="887" spans="1:7" ht="15">
      <c r="A887" s="84" t="s">
        <v>364</v>
      </c>
      <c r="B887" s="84">
        <v>2</v>
      </c>
      <c r="C887" s="118">
        <v>0.007886301730903511</v>
      </c>
      <c r="D887" s="84" t="s">
        <v>2726</v>
      </c>
      <c r="E887" s="84" t="b">
        <v>0</v>
      </c>
      <c r="F887" s="84" t="b">
        <v>0</v>
      </c>
      <c r="G887" s="84" t="b">
        <v>0</v>
      </c>
    </row>
    <row r="888" spans="1:7" ht="15">
      <c r="A888" s="84" t="s">
        <v>2938</v>
      </c>
      <c r="B888" s="84">
        <v>2</v>
      </c>
      <c r="C888" s="118">
        <v>0.012862004138572622</v>
      </c>
      <c r="D888" s="84" t="s">
        <v>2726</v>
      </c>
      <c r="E888" s="84" t="b">
        <v>0</v>
      </c>
      <c r="F888" s="84" t="b">
        <v>0</v>
      </c>
      <c r="G888" s="84" t="b">
        <v>0</v>
      </c>
    </row>
    <row r="889" spans="1:7" ht="15">
      <c r="A889" s="84" t="s">
        <v>2898</v>
      </c>
      <c r="B889" s="84">
        <v>2</v>
      </c>
      <c r="C889" s="118">
        <v>0.012862004138572622</v>
      </c>
      <c r="D889" s="84" t="s">
        <v>2726</v>
      </c>
      <c r="E889" s="84" t="b">
        <v>0</v>
      </c>
      <c r="F889" s="84" t="b">
        <v>0</v>
      </c>
      <c r="G889" s="84" t="b">
        <v>0</v>
      </c>
    </row>
    <row r="890" spans="1:7" ht="15">
      <c r="A890" s="84" t="s">
        <v>2939</v>
      </c>
      <c r="B890" s="84">
        <v>2</v>
      </c>
      <c r="C890" s="118">
        <v>0.007886301730903511</v>
      </c>
      <c r="D890" s="84" t="s">
        <v>2726</v>
      </c>
      <c r="E890" s="84" t="b">
        <v>1</v>
      </c>
      <c r="F890" s="84" t="b">
        <v>0</v>
      </c>
      <c r="G890" s="84" t="b">
        <v>0</v>
      </c>
    </row>
    <row r="891" spans="1:7" ht="15">
      <c r="A891" s="84" t="s">
        <v>3746</v>
      </c>
      <c r="B891" s="84">
        <v>2</v>
      </c>
      <c r="C891" s="118">
        <v>0.012862004138572622</v>
      </c>
      <c r="D891" s="84" t="s">
        <v>2726</v>
      </c>
      <c r="E891" s="84" t="b">
        <v>0</v>
      </c>
      <c r="F891" s="84" t="b">
        <v>0</v>
      </c>
      <c r="G891" s="84" t="b">
        <v>0</v>
      </c>
    </row>
    <row r="892" spans="1:7" ht="15">
      <c r="A892" s="84" t="s">
        <v>3747</v>
      </c>
      <c r="B892" s="84">
        <v>2</v>
      </c>
      <c r="C892" s="118">
        <v>0.012862004138572622</v>
      </c>
      <c r="D892" s="84" t="s">
        <v>2726</v>
      </c>
      <c r="E892" s="84" t="b">
        <v>0</v>
      </c>
      <c r="F892" s="84" t="b">
        <v>0</v>
      </c>
      <c r="G892" s="84" t="b">
        <v>0</v>
      </c>
    </row>
    <row r="893" spans="1:7" ht="15">
      <c r="A893" s="84" t="s">
        <v>3461</v>
      </c>
      <c r="B893" s="84">
        <v>2</v>
      </c>
      <c r="C893" s="118">
        <v>0.012862004138572622</v>
      </c>
      <c r="D893" s="84" t="s">
        <v>2726</v>
      </c>
      <c r="E893" s="84" t="b">
        <v>0</v>
      </c>
      <c r="F893" s="84" t="b">
        <v>0</v>
      </c>
      <c r="G893" s="84" t="b">
        <v>0</v>
      </c>
    </row>
    <row r="894" spans="1:7" ht="15">
      <c r="A894" s="84" t="s">
        <v>3483</v>
      </c>
      <c r="B894" s="84">
        <v>2</v>
      </c>
      <c r="C894" s="118">
        <v>0.007886301730903511</v>
      </c>
      <c r="D894" s="84" t="s">
        <v>2726</v>
      </c>
      <c r="E894" s="84" t="b">
        <v>1</v>
      </c>
      <c r="F894" s="84" t="b">
        <v>0</v>
      </c>
      <c r="G894" s="84" t="b">
        <v>0</v>
      </c>
    </row>
    <row r="895" spans="1:7" ht="15">
      <c r="A895" s="84" t="s">
        <v>3467</v>
      </c>
      <c r="B895" s="84">
        <v>7</v>
      </c>
      <c r="C895" s="118">
        <v>0.014789916641090426</v>
      </c>
      <c r="D895" s="84" t="s">
        <v>2727</v>
      </c>
      <c r="E895" s="84" t="b">
        <v>0</v>
      </c>
      <c r="F895" s="84" t="b">
        <v>0</v>
      </c>
      <c r="G895" s="84" t="b">
        <v>0</v>
      </c>
    </row>
    <row r="896" spans="1:7" ht="15">
      <c r="A896" s="84" t="s">
        <v>332</v>
      </c>
      <c r="B896" s="84">
        <v>5</v>
      </c>
      <c r="C896" s="118">
        <v>0.010564226172207447</v>
      </c>
      <c r="D896" s="84" t="s">
        <v>2727</v>
      </c>
      <c r="E896" s="84" t="b">
        <v>0</v>
      </c>
      <c r="F896" s="84" t="b">
        <v>0</v>
      </c>
      <c r="G896" s="84" t="b">
        <v>0</v>
      </c>
    </row>
    <row r="897" spans="1:7" ht="15">
      <c r="A897" s="84" t="s">
        <v>3531</v>
      </c>
      <c r="B897" s="84">
        <v>4</v>
      </c>
      <c r="C897" s="118">
        <v>0.015159619377982386</v>
      </c>
      <c r="D897" s="84" t="s">
        <v>2727</v>
      </c>
      <c r="E897" s="84" t="b">
        <v>0</v>
      </c>
      <c r="F897" s="84" t="b">
        <v>0</v>
      </c>
      <c r="G897" s="84" t="b">
        <v>0</v>
      </c>
    </row>
    <row r="898" spans="1:7" ht="15">
      <c r="A898" s="84" t="s">
        <v>415</v>
      </c>
      <c r="B898" s="84">
        <v>3</v>
      </c>
      <c r="C898" s="118">
        <v>0.006338535703324468</v>
      </c>
      <c r="D898" s="84" t="s">
        <v>2727</v>
      </c>
      <c r="E898" s="84" t="b">
        <v>0</v>
      </c>
      <c r="F898" s="84" t="b">
        <v>0</v>
      </c>
      <c r="G898" s="84" t="b">
        <v>0</v>
      </c>
    </row>
    <row r="899" spans="1:7" ht="15">
      <c r="A899" s="84" t="s">
        <v>414</v>
      </c>
      <c r="B899" s="84">
        <v>3</v>
      </c>
      <c r="C899" s="118">
        <v>0.006338535703324468</v>
      </c>
      <c r="D899" s="84" t="s">
        <v>2727</v>
      </c>
      <c r="E899" s="84" t="b">
        <v>0</v>
      </c>
      <c r="F899" s="84" t="b">
        <v>0</v>
      </c>
      <c r="G899" s="84" t="b">
        <v>0</v>
      </c>
    </row>
    <row r="900" spans="1:7" ht="15">
      <c r="A900" s="84" t="s">
        <v>2876</v>
      </c>
      <c r="B900" s="84">
        <v>3</v>
      </c>
      <c r="C900" s="118">
        <v>0.011369714533486789</v>
      </c>
      <c r="D900" s="84" t="s">
        <v>2727</v>
      </c>
      <c r="E900" s="84" t="b">
        <v>0</v>
      </c>
      <c r="F900" s="84" t="b">
        <v>0</v>
      </c>
      <c r="G900" s="84" t="b">
        <v>0</v>
      </c>
    </row>
    <row r="901" spans="1:7" ht="15">
      <c r="A901" s="84" t="s">
        <v>327</v>
      </c>
      <c r="B901" s="84">
        <v>3</v>
      </c>
      <c r="C901" s="118">
        <v>0.006338535703324468</v>
      </c>
      <c r="D901" s="84" t="s">
        <v>2727</v>
      </c>
      <c r="E901" s="84" t="b">
        <v>0</v>
      </c>
      <c r="F901" s="84" t="b">
        <v>0</v>
      </c>
      <c r="G901" s="84" t="b">
        <v>0</v>
      </c>
    </row>
    <row r="902" spans="1:7" ht="15">
      <c r="A902" s="84" t="s">
        <v>3535</v>
      </c>
      <c r="B902" s="84">
        <v>2</v>
      </c>
      <c r="C902" s="118">
        <v>0.007579809688991193</v>
      </c>
      <c r="D902" s="84" t="s">
        <v>2727</v>
      </c>
      <c r="E902" s="84" t="b">
        <v>0</v>
      </c>
      <c r="F902" s="84" t="b">
        <v>0</v>
      </c>
      <c r="G902" s="84" t="b">
        <v>0</v>
      </c>
    </row>
    <row r="903" spans="1:7" ht="15">
      <c r="A903" s="84" t="s">
        <v>3785</v>
      </c>
      <c r="B903" s="84">
        <v>2</v>
      </c>
      <c r="C903" s="118">
        <v>0.007579809688991193</v>
      </c>
      <c r="D903" s="84" t="s">
        <v>2727</v>
      </c>
      <c r="E903" s="84" t="b">
        <v>0</v>
      </c>
      <c r="F903" s="84" t="b">
        <v>0</v>
      </c>
      <c r="G903" s="84" t="b">
        <v>0</v>
      </c>
    </row>
    <row r="904" spans="1:7" ht="15">
      <c r="A904" s="84" t="s">
        <v>3471</v>
      </c>
      <c r="B904" s="84">
        <v>2</v>
      </c>
      <c r="C904" s="118">
        <v>0.007579809688991193</v>
      </c>
      <c r="D904" s="84" t="s">
        <v>2727</v>
      </c>
      <c r="E904" s="84" t="b">
        <v>0</v>
      </c>
      <c r="F904" s="84" t="b">
        <v>0</v>
      </c>
      <c r="G904" s="84" t="b">
        <v>0</v>
      </c>
    </row>
    <row r="905" spans="1:7" ht="15">
      <c r="A905" s="84" t="s">
        <v>3786</v>
      </c>
      <c r="B905" s="84">
        <v>2</v>
      </c>
      <c r="C905" s="118">
        <v>0.007579809688991193</v>
      </c>
      <c r="D905" s="84" t="s">
        <v>2727</v>
      </c>
      <c r="E905" s="84" t="b">
        <v>0</v>
      </c>
      <c r="F905" s="84" t="b">
        <v>0</v>
      </c>
      <c r="G905" s="84" t="b">
        <v>0</v>
      </c>
    </row>
    <row r="906" spans="1:7" ht="15">
      <c r="A906" s="84" t="s">
        <v>3787</v>
      </c>
      <c r="B906" s="84">
        <v>2</v>
      </c>
      <c r="C906" s="118">
        <v>0.007579809688991193</v>
      </c>
      <c r="D906" s="84" t="s">
        <v>2727</v>
      </c>
      <c r="E906" s="84" t="b">
        <v>0</v>
      </c>
      <c r="F906" s="84" t="b">
        <v>0</v>
      </c>
      <c r="G906" s="84" t="b">
        <v>0</v>
      </c>
    </row>
    <row r="907" spans="1:7" ht="15">
      <c r="A907" s="84" t="s">
        <v>3609</v>
      </c>
      <c r="B907" s="84">
        <v>2</v>
      </c>
      <c r="C907" s="118">
        <v>0.007579809688991193</v>
      </c>
      <c r="D907" s="84" t="s">
        <v>2727</v>
      </c>
      <c r="E907" s="84" t="b">
        <v>0</v>
      </c>
      <c r="F907" s="84" t="b">
        <v>0</v>
      </c>
      <c r="G907" s="84" t="b">
        <v>0</v>
      </c>
    </row>
    <row r="908" spans="1:7" ht="15">
      <c r="A908" s="84" t="s">
        <v>3788</v>
      </c>
      <c r="B908" s="84">
        <v>2</v>
      </c>
      <c r="C908" s="118">
        <v>0.007579809688991193</v>
      </c>
      <c r="D908" s="84" t="s">
        <v>2727</v>
      </c>
      <c r="E908" s="84" t="b">
        <v>0</v>
      </c>
      <c r="F908" s="84" t="b">
        <v>0</v>
      </c>
      <c r="G908" s="84" t="b">
        <v>0</v>
      </c>
    </row>
    <row r="909" spans="1:7" ht="15">
      <c r="A909" s="84" t="s">
        <v>3474</v>
      </c>
      <c r="B909" s="84">
        <v>2</v>
      </c>
      <c r="C909" s="118">
        <v>0.007579809688991193</v>
      </c>
      <c r="D909" s="84" t="s">
        <v>2727</v>
      </c>
      <c r="E909" s="84" t="b">
        <v>0</v>
      </c>
      <c r="F909" s="84" t="b">
        <v>0</v>
      </c>
      <c r="G909" s="84" t="b">
        <v>0</v>
      </c>
    </row>
    <row r="910" spans="1:7" ht="15">
      <c r="A910" s="84" t="s">
        <v>3606</v>
      </c>
      <c r="B910" s="84">
        <v>2</v>
      </c>
      <c r="C910" s="118">
        <v>0.007579809688991193</v>
      </c>
      <c r="D910" s="84" t="s">
        <v>2727</v>
      </c>
      <c r="E910" s="84" t="b">
        <v>0</v>
      </c>
      <c r="F910" s="84" t="b">
        <v>0</v>
      </c>
      <c r="G910" s="84" t="b">
        <v>0</v>
      </c>
    </row>
    <row r="911" spans="1:7" ht="15">
      <c r="A911" s="84" t="s">
        <v>3789</v>
      </c>
      <c r="B911" s="84">
        <v>2</v>
      </c>
      <c r="C911" s="118">
        <v>0.007579809688991193</v>
      </c>
      <c r="D911" s="84" t="s">
        <v>2727</v>
      </c>
      <c r="E911" s="84" t="b">
        <v>0</v>
      </c>
      <c r="F911" s="84" t="b">
        <v>0</v>
      </c>
      <c r="G911" s="84" t="b">
        <v>0</v>
      </c>
    </row>
    <row r="912" spans="1:7" ht="15">
      <c r="A912" s="84" t="s">
        <v>3790</v>
      </c>
      <c r="B912" s="84">
        <v>2</v>
      </c>
      <c r="C912" s="118">
        <v>0.007579809688991193</v>
      </c>
      <c r="D912" s="84" t="s">
        <v>2727</v>
      </c>
      <c r="E912" s="84" t="b">
        <v>0</v>
      </c>
      <c r="F912" s="84" t="b">
        <v>0</v>
      </c>
      <c r="G912" s="84" t="b">
        <v>0</v>
      </c>
    </row>
    <row r="913" spans="1:7" ht="15">
      <c r="A913" s="84" t="s">
        <v>3791</v>
      </c>
      <c r="B913" s="84">
        <v>2</v>
      </c>
      <c r="C913" s="118">
        <v>0.007579809688991193</v>
      </c>
      <c r="D913" s="84" t="s">
        <v>2727</v>
      </c>
      <c r="E913" s="84" t="b">
        <v>0</v>
      </c>
      <c r="F913" s="84" t="b">
        <v>0</v>
      </c>
      <c r="G913" s="84" t="b">
        <v>0</v>
      </c>
    </row>
    <row r="914" spans="1:7" ht="15">
      <c r="A914" s="84" t="s">
        <v>3792</v>
      </c>
      <c r="B914" s="84">
        <v>2</v>
      </c>
      <c r="C914" s="118">
        <v>0.007579809688991193</v>
      </c>
      <c r="D914" s="84" t="s">
        <v>2727</v>
      </c>
      <c r="E914" s="84" t="b">
        <v>0</v>
      </c>
      <c r="F914" s="84" t="b">
        <v>0</v>
      </c>
      <c r="G914" s="84" t="b">
        <v>0</v>
      </c>
    </row>
    <row r="915" spans="1:7" ht="15">
      <c r="A915" s="84" t="s">
        <v>3793</v>
      </c>
      <c r="B915" s="84">
        <v>2</v>
      </c>
      <c r="C915" s="118">
        <v>0.007579809688991193</v>
      </c>
      <c r="D915" s="84" t="s">
        <v>2727</v>
      </c>
      <c r="E915" s="84" t="b">
        <v>0</v>
      </c>
      <c r="F915" s="84" t="b">
        <v>0</v>
      </c>
      <c r="G915" s="84" t="b">
        <v>0</v>
      </c>
    </row>
    <row r="916" spans="1:7" ht="15">
      <c r="A916" s="84" t="s">
        <v>3488</v>
      </c>
      <c r="B916" s="84">
        <v>2</v>
      </c>
      <c r="C916" s="118">
        <v>0.007579809688991193</v>
      </c>
      <c r="D916" s="84" t="s">
        <v>2727</v>
      </c>
      <c r="E916" s="84" t="b">
        <v>0</v>
      </c>
      <c r="F916" s="84" t="b">
        <v>0</v>
      </c>
      <c r="G916" s="84" t="b">
        <v>0</v>
      </c>
    </row>
    <row r="917" spans="1:7" ht="15">
      <c r="A917" s="84" t="s">
        <v>3621</v>
      </c>
      <c r="B917" s="84">
        <v>2</v>
      </c>
      <c r="C917" s="118">
        <v>0.013313714368305122</v>
      </c>
      <c r="D917" s="84" t="s">
        <v>2727</v>
      </c>
      <c r="E917" s="84" t="b">
        <v>0</v>
      </c>
      <c r="F917" s="84" t="b">
        <v>0</v>
      </c>
      <c r="G917" s="84" t="b">
        <v>0</v>
      </c>
    </row>
    <row r="918" spans="1:7" ht="15">
      <c r="A918" s="84" t="s">
        <v>3446</v>
      </c>
      <c r="B918" s="84">
        <v>9</v>
      </c>
      <c r="C918" s="118">
        <v>0.007347219670972861</v>
      </c>
      <c r="D918" s="84" t="s">
        <v>2728</v>
      </c>
      <c r="E918" s="84" t="b">
        <v>0</v>
      </c>
      <c r="F918" s="84" t="b">
        <v>0</v>
      </c>
      <c r="G918" s="84" t="b">
        <v>0</v>
      </c>
    </row>
    <row r="919" spans="1:7" ht="15">
      <c r="A919" s="84" t="s">
        <v>389</v>
      </c>
      <c r="B919" s="84">
        <v>8</v>
      </c>
      <c r="C919" s="118">
        <v>0</v>
      </c>
      <c r="D919" s="84" t="s">
        <v>2728</v>
      </c>
      <c r="E919" s="84" t="b">
        <v>0</v>
      </c>
      <c r="F919" s="84" t="b">
        <v>0</v>
      </c>
      <c r="G919" s="84" t="b">
        <v>0</v>
      </c>
    </row>
    <row r="920" spans="1:7" ht="15">
      <c r="A920" s="84" t="s">
        <v>2882</v>
      </c>
      <c r="B920" s="84">
        <v>8</v>
      </c>
      <c r="C920" s="118">
        <v>0.0029920352907536634</v>
      </c>
      <c r="D920" s="84" t="s">
        <v>2728</v>
      </c>
      <c r="E920" s="84" t="b">
        <v>0</v>
      </c>
      <c r="F920" s="84" t="b">
        <v>0</v>
      </c>
      <c r="G920" s="84" t="b">
        <v>0</v>
      </c>
    </row>
    <row r="921" spans="1:7" ht="15">
      <c r="A921" s="84" t="s">
        <v>332</v>
      </c>
      <c r="B921" s="84">
        <v>7</v>
      </c>
      <c r="C921" s="118">
        <v>0</v>
      </c>
      <c r="D921" s="84" t="s">
        <v>2728</v>
      </c>
      <c r="E921" s="84" t="b">
        <v>0</v>
      </c>
      <c r="F921" s="84" t="b">
        <v>0</v>
      </c>
      <c r="G921" s="84" t="b">
        <v>0</v>
      </c>
    </row>
    <row r="922" spans="1:7" ht="15">
      <c r="A922" s="84" t="s">
        <v>304</v>
      </c>
      <c r="B922" s="84">
        <v>5</v>
      </c>
      <c r="C922" s="118">
        <v>0.006788772309673029</v>
      </c>
      <c r="D922" s="84" t="s">
        <v>2728</v>
      </c>
      <c r="E922" s="84" t="b">
        <v>0</v>
      </c>
      <c r="F922" s="84" t="b">
        <v>0</v>
      </c>
      <c r="G922" s="84" t="b">
        <v>0</v>
      </c>
    </row>
    <row r="923" spans="1:7" ht="15">
      <c r="A923" s="84" t="s">
        <v>3465</v>
      </c>
      <c r="B923" s="84">
        <v>5</v>
      </c>
      <c r="C923" s="118">
        <v>0.0040817887060960335</v>
      </c>
      <c r="D923" s="84" t="s">
        <v>2728</v>
      </c>
      <c r="E923" s="84" t="b">
        <v>0</v>
      </c>
      <c r="F923" s="84" t="b">
        <v>0</v>
      </c>
      <c r="G923" s="84" t="b">
        <v>0</v>
      </c>
    </row>
    <row r="924" spans="1:7" ht="15">
      <c r="A924" s="84" t="s">
        <v>3514</v>
      </c>
      <c r="B924" s="84">
        <v>4</v>
      </c>
      <c r="C924" s="118">
        <v>0.008222944922784234</v>
      </c>
      <c r="D924" s="84" t="s">
        <v>2728</v>
      </c>
      <c r="E924" s="84" t="b">
        <v>0</v>
      </c>
      <c r="F924" s="84" t="b">
        <v>0</v>
      </c>
      <c r="G924" s="84" t="b">
        <v>0</v>
      </c>
    </row>
    <row r="925" spans="1:7" ht="15">
      <c r="A925" s="84" t="s">
        <v>390</v>
      </c>
      <c r="B925" s="84">
        <v>3</v>
      </c>
      <c r="C925" s="118">
        <v>0.0061672086920881745</v>
      </c>
      <c r="D925" s="84" t="s">
        <v>2728</v>
      </c>
      <c r="E925" s="84" t="b">
        <v>0</v>
      </c>
      <c r="F925" s="84" t="b">
        <v>0</v>
      </c>
      <c r="G925" s="84" t="b">
        <v>0</v>
      </c>
    </row>
    <row r="926" spans="1:7" ht="15">
      <c r="A926" s="84" t="s">
        <v>3561</v>
      </c>
      <c r="B926" s="84">
        <v>3</v>
      </c>
      <c r="C926" s="118">
        <v>0.0061672086920881745</v>
      </c>
      <c r="D926" s="84" t="s">
        <v>2728</v>
      </c>
      <c r="E926" s="84" t="b">
        <v>0</v>
      </c>
      <c r="F926" s="84" t="b">
        <v>0</v>
      </c>
      <c r="G926" s="84" t="b">
        <v>0</v>
      </c>
    </row>
    <row r="927" spans="1:7" ht="15">
      <c r="A927" s="84" t="s">
        <v>3459</v>
      </c>
      <c r="B927" s="84">
        <v>3</v>
      </c>
      <c r="C927" s="118">
        <v>0.009118458843859369</v>
      </c>
      <c r="D927" s="84" t="s">
        <v>2728</v>
      </c>
      <c r="E927" s="84" t="b">
        <v>0</v>
      </c>
      <c r="F927" s="84" t="b">
        <v>0</v>
      </c>
      <c r="G927" s="84" t="b">
        <v>0</v>
      </c>
    </row>
    <row r="928" spans="1:7" ht="15">
      <c r="A928" s="84" t="s">
        <v>3453</v>
      </c>
      <c r="B928" s="84">
        <v>3</v>
      </c>
      <c r="C928" s="118">
        <v>0.009118458843859369</v>
      </c>
      <c r="D928" s="84" t="s">
        <v>2728</v>
      </c>
      <c r="E928" s="84" t="b">
        <v>0</v>
      </c>
      <c r="F928" s="84" t="b">
        <v>0</v>
      </c>
      <c r="G928" s="84" t="b">
        <v>0</v>
      </c>
    </row>
    <row r="929" spans="1:7" ht="15">
      <c r="A929" s="84" t="s">
        <v>3651</v>
      </c>
      <c r="B929" s="84">
        <v>2</v>
      </c>
      <c r="C929" s="118">
        <v>0.006078972562572913</v>
      </c>
      <c r="D929" s="84" t="s">
        <v>2728</v>
      </c>
      <c r="E929" s="84" t="b">
        <v>0</v>
      </c>
      <c r="F929" s="84" t="b">
        <v>0</v>
      </c>
      <c r="G929" s="84" t="b">
        <v>0</v>
      </c>
    </row>
    <row r="930" spans="1:7" ht="15">
      <c r="A930" s="84" t="s">
        <v>3562</v>
      </c>
      <c r="B930" s="84">
        <v>2</v>
      </c>
      <c r="C930" s="118">
        <v>0.006078972562572913</v>
      </c>
      <c r="D930" s="84" t="s">
        <v>2728</v>
      </c>
      <c r="E930" s="84" t="b">
        <v>0</v>
      </c>
      <c r="F930" s="84" t="b">
        <v>0</v>
      </c>
      <c r="G930" s="84" t="b">
        <v>0</v>
      </c>
    </row>
    <row r="931" spans="1:7" ht="15">
      <c r="A931" s="84" t="s">
        <v>3650</v>
      </c>
      <c r="B931" s="84">
        <v>2</v>
      </c>
      <c r="C931" s="118">
        <v>0.006078972562572913</v>
      </c>
      <c r="D931" s="84" t="s">
        <v>2728</v>
      </c>
      <c r="E931" s="84" t="b">
        <v>0</v>
      </c>
      <c r="F931" s="84" t="b">
        <v>0</v>
      </c>
      <c r="G931" s="84" t="b">
        <v>0</v>
      </c>
    </row>
    <row r="932" spans="1:7" ht="15">
      <c r="A932" s="84" t="s">
        <v>3560</v>
      </c>
      <c r="B932" s="84">
        <v>2</v>
      </c>
      <c r="C932" s="118">
        <v>0.006078972562572913</v>
      </c>
      <c r="D932" s="84" t="s">
        <v>2728</v>
      </c>
      <c r="E932" s="84" t="b">
        <v>0</v>
      </c>
      <c r="F932" s="84" t="b">
        <v>0</v>
      </c>
      <c r="G932" s="84" t="b">
        <v>0</v>
      </c>
    </row>
    <row r="933" spans="1:7" ht="15">
      <c r="A933" s="84" t="s">
        <v>3457</v>
      </c>
      <c r="B933" s="84">
        <v>2</v>
      </c>
      <c r="C933" s="118">
        <v>0.006078972562572913</v>
      </c>
      <c r="D933" s="84" t="s">
        <v>2728</v>
      </c>
      <c r="E933" s="84" t="b">
        <v>0</v>
      </c>
      <c r="F933" s="84" t="b">
        <v>0</v>
      </c>
      <c r="G933" s="84" t="b">
        <v>0</v>
      </c>
    </row>
    <row r="934" spans="1:7" ht="15">
      <c r="A934" s="84" t="s">
        <v>3478</v>
      </c>
      <c r="B934" s="84">
        <v>2</v>
      </c>
      <c r="C934" s="118">
        <v>0.006078972562572913</v>
      </c>
      <c r="D934" s="84" t="s">
        <v>2728</v>
      </c>
      <c r="E934" s="84" t="b">
        <v>0</v>
      </c>
      <c r="F934" s="84" t="b">
        <v>0</v>
      </c>
      <c r="G934" s="84" t="b">
        <v>0</v>
      </c>
    </row>
    <row r="935" spans="1:7" ht="15">
      <c r="A935" s="84" t="s">
        <v>3655</v>
      </c>
      <c r="B935" s="84">
        <v>2</v>
      </c>
      <c r="C935" s="118">
        <v>0.006078972562572913</v>
      </c>
      <c r="D935" s="84" t="s">
        <v>2728</v>
      </c>
      <c r="E935" s="84" t="b">
        <v>0</v>
      </c>
      <c r="F935" s="84" t="b">
        <v>0</v>
      </c>
      <c r="G935" s="84" t="b">
        <v>0</v>
      </c>
    </row>
    <row r="936" spans="1:7" ht="15">
      <c r="A936" s="84" t="s">
        <v>3647</v>
      </c>
      <c r="B936" s="84">
        <v>2</v>
      </c>
      <c r="C936" s="118">
        <v>0.006078972562572913</v>
      </c>
      <c r="D936" s="84" t="s">
        <v>2728</v>
      </c>
      <c r="E936" s="84" t="b">
        <v>0</v>
      </c>
      <c r="F936" s="84" t="b">
        <v>0</v>
      </c>
      <c r="G936" s="84" t="b">
        <v>0</v>
      </c>
    </row>
    <row r="937" spans="1:7" ht="15">
      <c r="A937" s="84" t="s">
        <v>3559</v>
      </c>
      <c r="B937" s="84">
        <v>2</v>
      </c>
      <c r="C937" s="118">
        <v>0.006078972562572913</v>
      </c>
      <c r="D937" s="84" t="s">
        <v>2728</v>
      </c>
      <c r="E937" s="84" t="b">
        <v>0</v>
      </c>
      <c r="F937" s="84" t="b">
        <v>0</v>
      </c>
      <c r="G937" s="84" t="b">
        <v>0</v>
      </c>
    </row>
    <row r="938" spans="1:7" ht="15">
      <c r="A938" s="84" t="s">
        <v>3486</v>
      </c>
      <c r="B938" s="84">
        <v>2</v>
      </c>
      <c r="C938" s="118">
        <v>0.006078972562572913</v>
      </c>
      <c r="D938" s="84" t="s">
        <v>2728</v>
      </c>
      <c r="E938" s="84" t="b">
        <v>0</v>
      </c>
      <c r="F938" s="84" t="b">
        <v>0</v>
      </c>
      <c r="G938" s="84" t="b">
        <v>0</v>
      </c>
    </row>
    <row r="939" spans="1:7" ht="15">
      <c r="A939" s="84" t="s">
        <v>305</v>
      </c>
      <c r="B939" s="84">
        <v>2</v>
      </c>
      <c r="C939" s="118">
        <v>0.009442436201276612</v>
      </c>
      <c r="D939" s="84" t="s">
        <v>2728</v>
      </c>
      <c r="E939" s="84" t="b">
        <v>0</v>
      </c>
      <c r="F939" s="84" t="b">
        <v>0</v>
      </c>
      <c r="G939" s="84" t="b">
        <v>0</v>
      </c>
    </row>
    <row r="940" spans="1:7" ht="15">
      <c r="A940" s="84" t="s">
        <v>3563</v>
      </c>
      <c r="B940" s="84">
        <v>2</v>
      </c>
      <c r="C940" s="118">
        <v>0.006078972562572913</v>
      </c>
      <c r="D940" s="84" t="s">
        <v>2728</v>
      </c>
      <c r="E940" s="84" t="b">
        <v>0</v>
      </c>
      <c r="F940" s="84" t="b">
        <v>0</v>
      </c>
      <c r="G940" s="84" t="b">
        <v>0</v>
      </c>
    </row>
    <row r="941" spans="1:7" ht="15">
      <c r="A941" s="84" t="s">
        <v>303</v>
      </c>
      <c r="B941" s="84">
        <v>2</v>
      </c>
      <c r="C941" s="118">
        <v>0.006078972562572913</v>
      </c>
      <c r="D941" s="84" t="s">
        <v>2728</v>
      </c>
      <c r="E941" s="84" t="b">
        <v>0</v>
      </c>
      <c r="F941" s="84" t="b">
        <v>0</v>
      </c>
      <c r="G941" s="84" t="b">
        <v>0</v>
      </c>
    </row>
    <row r="942" spans="1:7" ht="15">
      <c r="A942" s="84" t="s">
        <v>3566</v>
      </c>
      <c r="B942" s="84">
        <v>2</v>
      </c>
      <c r="C942" s="118">
        <v>0.006078972562572913</v>
      </c>
      <c r="D942" s="84" t="s">
        <v>2728</v>
      </c>
      <c r="E942" s="84" t="b">
        <v>0</v>
      </c>
      <c r="F942" s="84" t="b">
        <v>0</v>
      </c>
      <c r="G942" s="84" t="b">
        <v>0</v>
      </c>
    </row>
    <row r="943" spans="1:7" ht="15">
      <c r="A943" s="84" t="s">
        <v>3567</v>
      </c>
      <c r="B943" s="84">
        <v>2</v>
      </c>
      <c r="C943" s="118">
        <v>0.009442436201276612</v>
      </c>
      <c r="D943" s="84" t="s">
        <v>2728</v>
      </c>
      <c r="E943" s="84" t="b">
        <v>0</v>
      </c>
      <c r="F943" s="84" t="b">
        <v>0</v>
      </c>
      <c r="G943" s="84" t="b">
        <v>0</v>
      </c>
    </row>
    <row r="944" spans="1:7" ht="15">
      <c r="A944" s="84" t="s">
        <v>3533</v>
      </c>
      <c r="B944" s="84">
        <v>2</v>
      </c>
      <c r="C944" s="118">
        <v>0.009442436201276612</v>
      </c>
      <c r="D944" s="84" t="s">
        <v>2728</v>
      </c>
      <c r="E944" s="84" t="b">
        <v>0</v>
      </c>
      <c r="F944" s="84" t="b">
        <v>0</v>
      </c>
      <c r="G944" s="84" t="b">
        <v>0</v>
      </c>
    </row>
    <row r="945" spans="1:7" ht="15">
      <c r="A945" s="84" t="s">
        <v>418</v>
      </c>
      <c r="B945" s="84">
        <v>2</v>
      </c>
      <c r="C945" s="118">
        <v>0</v>
      </c>
      <c r="D945" s="84" t="s">
        <v>2729</v>
      </c>
      <c r="E945" s="84" t="b">
        <v>0</v>
      </c>
      <c r="F945" s="84" t="b">
        <v>0</v>
      </c>
      <c r="G945" s="84" t="b">
        <v>0</v>
      </c>
    </row>
    <row r="946" spans="1:7" ht="15">
      <c r="A946" s="84" t="s">
        <v>417</v>
      </c>
      <c r="B946" s="84">
        <v>2</v>
      </c>
      <c r="C946" s="118">
        <v>0</v>
      </c>
      <c r="D946" s="84" t="s">
        <v>2729</v>
      </c>
      <c r="E946" s="84" t="b">
        <v>0</v>
      </c>
      <c r="F946" s="84" t="b">
        <v>0</v>
      </c>
      <c r="G946" s="84" t="b">
        <v>0</v>
      </c>
    </row>
    <row r="947" spans="1:7" ht="15">
      <c r="A947" s="84" t="s">
        <v>2888</v>
      </c>
      <c r="B947" s="84">
        <v>2</v>
      </c>
      <c r="C947" s="118">
        <v>0</v>
      </c>
      <c r="D947" s="84" t="s">
        <v>2729</v>
      </c>
      <c r="E947" s="84" t="b">
        <v>0</v>
      </c>
      <c r="F947" s="84" t="b">
        <v>0</v>
      </c>
      <c r="G947" s="84" t="b">
        <v>0</v>
      </c>
    </row>
    <row r="948" spans="1:7" ht="15">
      <c r="A948" s="84" t="s">
        <v>332</v>
      </c>
      <c r="B948" s="84">
        <v>2</v>
      </c>
      <c r="C948" s="118">
        <v>0</v>
      </c>
      <c r="D948" s="84" t="s">
        <v>2729</v>
      </c>
      <c r="E948" s="84" t="b">
        <v>0</v>
      </c>
      <c r="F948" s="84" t="b">
        <v>0</v>
      </c>
      <c r="G948" s="84" t="b">
        <v>0</v>
      </c>
    </row>
    <row r="949" spans="1:7" ht="15">
      <c r="A949" s="84" t="s">
        <v>3455</v>
      </c>
      <c r="B949" s="84">
        <v>10</v>
      </c>
      <c r="C949" s="118">
        <v>0</v>
      </c>
      <c r="D949" s="84" t="s">
        <v>2730</v>
      </c>
      <c r="E949" s="84" t="b">
        <v>0</v>
      </c>
      <c r="F949" s="84" t="b">
        <v>0</v>
      </c>
      <c r="G949" s="84" t="b">
        <v>0</v>
      </c>
    </row>
    <row r="950" spans="1:7" ht="15">
      <c r="A950" s="84" t="s">
        <v>3464</v>
      </c>
      <c r="B950" s="84">
        <v>8</v>
      </c>
      <c r="C950" s="118">
        <v>0</v>
      </c>
      <c r="D950" s="84" t="s">
        <v>2730</v>
      </c>
      <c r="E950" s="84" t="b">
        <v>0</v>
      </c>
      <c r="F950" s="84" t="b">
        <v>0</v>
      </c>
      <c r="G950" s="84" t="b">
        <v>0</v>
      </c>
    </row>
    <row r="951" spans="1:7" ht="15">
      <c r="A951" s="84" t="s">
        <v>3581</v>
      </c>
      <c r="B951" s="84">
        <v>2</v>
      </c>
      <c r="C951" s="118">
        <v>0</v>
      </c>
      <c r="D951" s="84" t="s">
        <v>2730</v>
      </c>
      <c r="E951" s="84" t="b">
        <v>0</v>
      </c>
      <c r="F951" s="84" t="b">
        <v>0</v>
      </c>
      <c r="G951" s="84" t="b">
        <v>0</v>
      </c>
    </row>
    <row r="952" spans="1:7" ht="15">
      <c r="A952" s="84" t="s">
        <v>3556</v>
      </c>
      <c r="B952" s="84">
        <v>2</v>
      </c>
      <c r="C952" s="118">
        <v>0</v>
      </c>
      <c r="D952" s="84" t="s">
        <v>2730</v>
      </c>
      <c r="E952" s="84" t="b">
        <v>0</v>
      </c>
      <c r="F952" s="84" t="b">
        <v>0</v>
      </c>
      <c r="G952" s="84" t="b">
        <v>0</v>
      </c>
    </row>
    <row r="953" spans="1:7" ht="15">
      <c r="A953" s="84" t="s">
        <v>3537</v>
      </c>
      <c r="B953" s="84">
        <v>2</v>
      </c>
      <c r="C953" s="118">
        <v>0</v>
      </c>
      <c r="D953" s="84" t="s">
        <v>2730</v>
      </c>
      <c r="E953" s="84" t="b">
        <v>0</v>
      </c>
      <c r="F953" s="84" t="b">
        <v>0</v>
      </c>
      <c r="G953" s="84" t="b">
        <v>0</v>
      </c>
    </row>
    <row r="954" spans="1:7" ht="15">
      <c r="A954" s="84" t="s">
        <v>3712</v>
      </c>
      <c r="B954" s="84">
        <v>2</v>
      </c>
      <c r="C954" s="118">
        <v>0</v>
      </c>
      <c r="D954" s="84" t="s">
        <v>2730</v>
      </c>
      <c r="E954" s="84" t="b">
        <v>0</v>
      </c>
      <c r="F954" s="84" t="b">
        <v>0</v>
      </c>
      <c r="G954" s="84" t="b">
        <v>0</v>
      </c>
    </row>
    <row r="955" spans="1:7" ht="15">
      <c r="A955" s="84" t="s">
        <v>3713</v>
      </c>
      <c r="B955" s="84">
        <v>2</v>
      </c>
      <c r="C955" s="118">
        <v>0</v>
      </c>
      <c r="D955" s="84" t="s">
        <v>2730</v>
      </c>
      <c r="E955" s="84" t="b">
        <v>0</v>
      </c>
      <c r="F955" s="84" t="b">
        <v>0</v>
      </c>
      <c r="G955" s="84" t="b">
        <v>0</v>
      </c>
    </row>
    <row r="956" spans="1:7" ht="15">
      <c r="A956" s="84" t="s">
        <v>3714</v>
      </c>
      <c r="B956" s="84">
        <v>2</v>
      </c>
      <c r="C956" s="118">
        <v>0</v>
      </c>
      <c r="D956" s="84" t="s">
        <v>2730</v>
      </c>
      <c r="E956" s="84" t="b">
        <v>0</v>
      </c>
      <c r="F956" s="84" t="b">
        <v>0</v>
      </c>
      <c r="G956" s="84" t="b">
        <v>0</v>
      </c>
    </row>
    <row r="957" spans="1:7" ht="15">
      <c r="A957" s="84" t="s">
        <v>3715</v>
      </c>
      <c r="B957" s="84">
        <v>2</v>
      </c>
      <c r="C957" s="118">
        <v>0</v>
      </c>
      <c r="D957" s="84" t="s">
        <v>2730</v>
      </c>
      <c r="E957" s="84" t="b">
        <v>0</v>
      </c>
      <c r="F957" s="84" t="b">
        <v>0</v>
      </c>
      <c r="G957" s="84" t="b">
        <v>0</v>
      </c>
    </row>
    <row r="958" spans="1:7" ht="15">
      <c r="A958" s="84" t="s">
        <v>3716</v>
      </c>
      <c r="B958" s="84">
        <v>2</v>
      </c>
      <c r="C958" s="118">
        <v>0</v>
      </c>
      <c r="D958" s="84" t="s">
        <v>2730</v>
      </c>
      <c r="E958" s="84" t="b">
        <v>0</v>
      </c>
      <c r="F958" s="84" t="b">
        <v>0</v>
      </c>
      <c r="G958" s="84" t="b">
        <v>0</v>
      </c>
    </row>
    <row r="959" spans="1:7" ht="15">
      <c r="A959" s="84" t="s">
        <v>3717</v>
      </c>
      <c r="B959" s="84">
        <v>2</v>
      </c>
      <c r="C959" s="118">
        <v>0</v>
      </c>
      <c r="D959" s="84" t="s">
        <v>2730</v>
      </c>
      <c r="E959" s="84" t="b">
        <v>0</v>
      </c>
      <c r="F959" s="84" t="b">
        <v>0</v>
      </c>
      <c r="G959" s="84" t="b">
        <v>0</v>
      </c>
    </row>
    <row r="960" spans="1:7" ht="15">
      <c r="A960" s="84" t="s">
        <v>3445</v>
      </c>
      <c r="B960" s="84">
        <v>2</v>
      </c>
      <c r="C960" s="118">
        <v>0</v>
      </c>
      <c r="D960" s="84" t="s">
        <v>2730</v>
      </c>
      <c r="E960" s="84" t="b">
        <v>0</v>
      </c>
      <c r="F960" s="84" t="b">
        <v>0</v>
      </c>
      <c r="G960" s="84" t="b">
        <v>0</v>
      </c>
    </row>
    <row r="961" spans="1:7" ht="15">
      <c r="A961" s="84" t="s">
        <v>3484</v>
      </c>
      <c r="B961" s="84">
        <v>4</v>
      </c>
      <c r="C961" s="118">
        <v>0</v>
      </c>
      <c r="D961" s="84" t="s">
        <v>2731</v>
      </c>
      <c r="E961" s="84" t="b">
        <v>0</v>
      </c>
      <c r="F961" s="84" t="b">
        <v>0</v>
      </c>
      <c r="G961" s="84" t="b">
        <v>0</v>
      </c>
    </row>
    <row r="962" spans="1:7" ht="15">
      <c r="A962" s="84" t="s">
        <v>3481</v>
      </c>
      <c r="B962" s="84">
        <v>3</v>
      </c>
      <c r="C962" s="118">
        <v>0</v>
      </c>
      <c r="D962" s="84" t="s">
        <v>2731</v>
      </c>
      <c r="E962" s="84" t="b">
        <v>0</v>
      </c>
      <c r="F962" s="84" t="b">
        <v>0</v>
      </c>
      <c r="G962" s="84" t="b">
        <v>0</v>
      </c>
    </row>
    <row r="963" spans="1:7" ht="15">
      <c r="A963" s="84" t="s">
        <v>3496</v>
      </c>
      <c r="B963" s="84">
        <v>3</v>
      </c>
      <c r="C963" s="118">
        <v>0</v>
      </c>
      <c r="D963" s="84" t="s">
        <v>2731</v>
      </c>
      <c r="E963" s="84" t="b">
        <v>0</v>
      </c>
      <c r="F963" s="84" t="b">
        <v>0</v>
      </c>
      <c r="G963" s="84" t="b">
        <v>0</v>
      </c>
    </row>
    <row r="964" spans="1:7" ht="15">
      <c r="A964" s="84" t="s">
        <v>3482</v>
      </c>
      <c r="B964" s="84">
        <v>3</v>
      </c>
      <c r="C964" s="118">
        <v>0</v>
      </c>
      <c r="D964" s="84" t="s">
        <v>2731</v>
      </c>
      <c r="E964" s="84" t="b">
        <v>0</v>
      </c>
      <c r="F964" s="84" t="b">
        <v>0</v>
      </c>
      <c r="G964" s="84" t="b">
        <v>0</v>
      </c>
    </row>
    <row r="965" spans="1:7" ht="15">
      <c r="A965" s="84" t="s">
        <v>3483</v>
      </c>
      <c r="B965" s="84">
        <v>3</v>
      </c>
      <c r="C965" s="118">
        <v>0</v>
      </c>
      <c r="D965" s="84" t="s">
        <v>2731</v>
      </c>
      <c r="E965" s="84" t="b">
        <v>1</v>
      </c>
      <c r="F965" s="84" t="b">
        <v>0</v>
      </c>
      <c r="G965" s="84" t="b">
        <v>0</v>
      </c>
    </row>
    <row r="966" spans="1:7" ht="15">
      <c r="A966" s="84" t="s">
        <v>2935</v>
      </c>
      <c r="B966" s="84">
        <v>3</v>
      </c>
      <c r="C966" s="118">
        <v>0</v>
      </c>
      <c r="D966" s="84" t="s">
        <v>2731</v>
      </c>
      <c r="E966" s="84" t="b">
        <v>0</v>
      </c>
      <c r="F966" s="84" t="b">
        <v>0</v>
      </c>
      <c r="G966" s="84" t="b">
        <v>0</v>
      </c>
    </row>
    <row r="967" spans="1:7" ht="15">
      <c r="A967" s="84" t="s">
        <v>3539</v>
      </c>
      <c r="B967" s="84">
        <v>3</v>
      </c>
      <c r="C967" s="118">
        <v>0</v>
      </c>
      <c r="D967" s="84" t="s">
        <v>2731</v>
      </c>
      <c r="E967" s="84" t="b">
        <v>0</v>
      </c>
      <c r="F967" s="84" t="b">
        <v>0</v>
      </c>
      <c r="G967" s="84" t="b">
        <v>0</v>
      </c>
    </row>
    <row r="968" spans="1:7" ht="15">
      <c r="A968" s="84" t="s">
        <v>3540</v>
      </c>
      <c r="B968" s="84">
        <v>3</v>
      </c>
      <c r="C968" s="118">
        <v>0</v>
      </c>
      <c r="D968" s="84" t="s">
        <v>2731</v>
      </c>
      <c r="E968" s="84" t="b">
        <v>0</v>
      </c>
      <c r="F968" s="84" t="b">
        <v>0</v>
      </c>
      <c r="G968" s="84" t="b">
        <v>0</v>
      </c>
    </row>
    <row r="969" spans="1:7" ht="15">
      <c r="A969" s="84" t="s">
        <v>2907</v>
      </c>
      <c r="B969" s="84">
        <v>3</v>
      </c>
      <c r="C969" s="118">
        <v>0</v>
      </c>
      <c r="D969" s="84" t="s">
        <v>2731</v>
      </c>
      <c r="E969" s="84" t="b">
        <v>0</v>
      </c>
      <c r="F969" s="84" t="b">
        <v>0</v>
      </c>
      <c r="G969" s="84" t="b">
        <v>0</v>
      </c>
    </row>
    <row r="970" spans="1:7" ht="15">
      <c r="A970" s="84" t="s">
        <v>3497</v>
      </c>
      <c r="B970" s="84">
        <v>3</v>
      </c>
      <c r="C970" s="118">
        <v>0</v>
      </c>
      <c r="D970" s="84" t="s">
        <v>2731</v>
      </c>
      <c r="E970" s="84" t="b">
        <v>0</v>
      </c>
      <c r="F970" s="84" t="b">
        <v>0</v>
      </c>
      <c r="G970" s="84" t="b">
        <v>0</v>
      </c>
    </row>
    <row r="971" spans="1:7" ht="15">
      <c r="A971" s="84" t="s">
        <v>3460</v>
      </c>
      <c r="B971" s="84">
        <v>3</v>
      </c>
      <c r="C971" s="118">
        <v>0</v>
      </c>
      <c r="D971" s="84" t="s">
        <v>2731</v>
      </c>
      <c r="E971" s="84" t="b">
        <v>0</v>
      </c>
      <c r="F971" s="84" t="b">
        <v>0</v>
      </c>
      <c r="G971" s="84" t="b">
        <v>0</v>
      </c>
    </row>
    <row r="972" spans="1:7" ht="15">
      <c r="A972" s="84" t="s">
        <v>2900</v>
      </c>
      <c r="B972" s="84">
        <v>3</v>
      </c>
      <c r="C972" s="118">
        <v>0</v>
      </c>
      <c r="D972" s="84" t="s">
        <v>2731</v>
      </c>
      <c r="E972" s="84" t="b">
        <v>0</v>
      </c>
      <c r="F972" s="84" t="b">
        <v>0</v>
      </c>
      <c r="G972" s="84" t="b">
        <v>0</v>
      </c>
    </row>
    <row r="973" spans="1:7" ht="15">
      <c r="A973" s="84" t="s">
        <v>3461</v>
      </c>
      <c r="B973" s="84">
        <v>3</v>
      </c>
      <c r="C973" s="118">
        <v>0</v>
      </c>
      <c r="D973" s="84" t="s">
        <v>2731</v>
      </c>
      <c r="E973" s="84" t="b">
        <v>0</v>
      </c>
      <c r="F973" s="84" t="b">
        <v>0</v>
      </c>
      <c r="G973" s="84" t="b">
        <v>0</v>
      </c>
    </row>
    <row r="974" spans="1:7" ht="15">
      <c r="A974" s="84" t="s">
        <v>3541</v>
      </c>
      <c r="B974" s="84">
        <v>3</v>
      </c>
      <c r="C974" s="118">
        <v>0</v>
      </c>
      <c r="D974" s="84" t="s">
        <v>2731</v>
      </c>
      <c r="E974" s="84" t="b">
        <v>0</v>
      </c>
      <c r="F974" s="84" t="b">
        <v>0</v>
      </c>
      <c r="G974" s="84" t="b">
        <v>0</v>
      </c>
    </row>
    <row r="975" spans="1:7" ht="15">
      <c r="A975" s="84" t="s">
        <v>3542</v>
      </c>
      <c r="B975" s="84">
        <v>3</v>
      </c>
      <c r="C975" s="118">
        <v>0</v>
      </c>
      <c r="D975" s="84" t="s">
        <v>2731</v>
      </c>
      <c r="E975" s="84" t="b">
        <v>0</v>
      </c>
      <c r="F975" s="84" t="b">
        <v>0</v>
      </c>
      <c r="G975" s="84" t="b">
        <v>0</v>
      </c>
    </row>
    <row r="976" spans="1:7" ht="15">
      <c r="A976" s="84" t="s">
        <v>324</v>
      </c>
      <c r="B976" s="84">
        <v>2</v>
      </c>
      <c r="C976" s="118">
        <v>0.005969195222226483</v>
      </c>
      <c r="D976" s="84" t="s">
        <v>2731</v>
      </c>
      <c r="E976" s="84" t="b">
        <v>0</v>
      </c>
      <c r="F976" s="84" t="b">
        <v>0</v>
      </c>
      <c r="G976" s="84" t="b">
        <v>0</v>
      </c>
    </row>
    <row r="977" spans="1:7" ht="15">
      <c r="A977" s="84" t="s">
        <v>3623</v>
      </c>
      <c r="B977" s="84">
        <v>2</v>
      </c>
      <c r="C977" s="118">
        <v>0.005969195222226483</v>
      </c>
      <c r="D977" s="84" t="s">
        <v>2731</v>
      </c>
      <c r="E977" s="84" t="b">
        <v>0</v>
      </c>
      <c r="F977" s="84" t="b">
        <v>0</v>
      </c>
      <c r="G977" s="84" t="b">
        <v>0</v>
      </c>
    </row>
    <row r="978" spans="1:7" ht="15">
      <c r="A978" s="84" t="s">
        <v>3624</v>
      </c>
      <c r="B978" s="84">
        <v>2</v>
      </c>
      <c r="C978" s="118">
        <v>0.01617360185490381</v>
      </c>
      <c r="D978" s="84" t="s">
        <v>2731</v>
      </c>
      <c r="E978" s="84" t="b">
        <v>0</v>
      </c>
      <c r="F978" s="84" t="b">
        <v>0</v>
      </c>
      <c r="G978" s="84" t="b">
        <v>0</v>
      </c>
    </row>
    <row r="979" spans="1:7" ht="15">
      <c r="A979" s="84" t="s">
        <v>2956</v>
      </c>
      <c r="B979" s="84">
        <v>3</v>
      </c>
      <c r="C979" s="118">
        <v>0</v>
      </c>
      <c r="D979" s="84" t="s">
        <v>2734</v>
      </c>
      <c r="E979" s="84" t="b">
        <v>0</v>
      </c>
      <c r="F979" s="84" t="b">
        <v>0</v>
      </c>
      <c r="G979" s="84" t="b">
        <v>0</v>
      </c>
    </row>
    <row r="980" spans="1:7" ht="15">
      <c r="A980" s="84" t="s">
        <v>3693</v>
      </c>
      <c r="B980" s="84">
        <v>2</v>
      </c>
      <c r="C980" s="118">
        <v>0</v>
      </c>
      <c r="D980" s="84" t="s">
        <v>2735</v>
      </c>
      <c r="E980" s="84" t="b">
        <v>0</v>
      </c>
      <c r="F980" s="84" t="b">
        <v>0</v>
      </c>
      <c r="G980" s="84" t="b">
        <v>0</v>
      </c>
    </row>
    <row r="981" spans="1:7" ht="15">
      <c r="A981" s="84" t="s">
        <v>332</v>
      </c>
      <c r="B981" s="84">
        <v>2</v>
      </c>
      <c r="C981" s="118">
        <v>0</v>
      </c>
      <c r="D981" s="84" t="s">
        <v>2735</v>
      </c>
      <c r="E981" s="84" t="b">
        <v>0</v>
      </c>
      <c r="F981" s="84" t="b">
        <v>0</v>
      </c>
      <c r="G981" s="84" t="b">
        <v>0</v>
      </c>
    </row>
    <row r="982" spans="1:7" ht="15">
      <c r="A982" s="84" t="s">
        <v>3459</v>
      </c>
      <c r="B982" s="84">
        <v>2</v>
      </c>
      <c r="C982" s="118">
        <v>0</v>
      </c>
      <c r="D982" s="84" t="s">
        <v>2735</v>
      </c>
      <c r="E982" s="84" t="b">
        <v>0</v>
      </c>
      <c r="F982" s="84" t="b">
        <v>0</v>
      </c>
      <c r="G982" s="84" t="b">
        <v>0</v>
      </c>
    </row>
    <row r="983" spans="1:7" ht="15">
      <c r="A983" s="84" t="s">
        <v>3694</v>
      </c>
      <c r="B983" s="84">
        <v>2</v>
      </c>
      <c r="C983" s="118">
        <v>0</v>
      </c>
      <c r="D983" s="84" t="s">
        <v>2735</v>
      </c>
      <c r="E983" s="84" t="b">
        <v>0</v>
      </c>
      <c r="F983" s="84" t="b">
        <v>0</v>
      </c>
      <c r="G983" s="84" t="b">
        <v>0</v>
      </c>
    </row>
    <row r="984" spans="1:7" ht="15">
      <c r="A984" s="84" t="s">
        <v>3695</v>
      </c>
      <c r="B984" s="84">
        <v>2</v>
      </c>
      <c r="C984" s="118">
        <v>0</v>
      </c>
      <c r="D984" s="84" t="s">
        <v>2735</v>
      </c>
      <c r="E984" s="84" t="b">
        <v>0</v>
      </c>
      <c r="F984" s="84" t="b">
        <v>0</v>
      </c>
      <c r="G984" s="84" t="b">
        <v>0</v>
      </c>
    </row>
    <row r="985" spans="1:7" ht="15">
      <c r="A985" s="84" t="s">
        <v>3696</v>
      </c>
      <c r="B985" s="84">
        <v>2</v>
      </c>
      <c r="C985" s="118">
        <v>0</v>
      </c>
      <c r="D985" s="84" t="s">
        <v>2735</v>
      </c>
      <c r="E985" s="84" t="b">
        <v>0</v>
      </c>
      <c r="F985" s="84" t="b">
        <v>0</v>
      </c>
      <c r="G985" s="84" t="b">
        <v>0</v>
      </c>
    </row>
    <row r="986" spans="1:7" ht="15">
      <c r="A986" s="84" t="s">
        <v>3697</v>
      </c>
      <c r="B986" s="84">
        <v>2</v>
      </c>
      <c r="C986" s="118">
        <v>0</v>
      </c>
      <c r="D986" s="84" t="s">
        <v>2735</v>
      </c>
      <c r="E986" s="84" t="b">
        <v>0</v>
      </c>
      <c r="F986" s="84" t="b">
        <v>0</v>
      </c>
      <c r="G986" s="84" t="b">
        <v>0</v>
      </c>
    </row>
    <row r="987" spans="1:7" ht="15">
      <c r="A987" s="84" t="s">
        <v>3579</v>
      </c>
      <c r="B987" s="84">
        <v>2</v>
      </c>
      <c r="C987" s="118">
        <v>0</v>
      </c>
      <c r="D987" s="84" t="s">
        <v>2735</v>
      </c>
      <c r="E987" s="84" t="b">
        <v>0</v>
      </c>
      <c r="F987" s="84" t="b">
        <v>0</v>
      </c>
      <c r="G987" s="84" t="b">
        <v>0</v>
      </c>
    </row>
    <row r="988" spans="1:7" ht="15">
      <c r="A988" s="84" t="s">
        <v>3698</v>
      </c>
      <c r="B988" s="84">
        <v>2</v>
      </c>
      <c r="C988" s="118">
        <v>0</v>
      </c>
      <c r="D988" s="84" t="s">
        <v>2735</v>
      </c>
      <c r="E988" s="84" t="b">
        <v>0</v>
      </c>
      <c r="F988" s="84" t="b">
        <v>0</v>
      </c>
      <c r="G988" s="84" t="b">
        <v>0</v>
      </c>
    </row>
    <row r="989" spans="1:7" ht="15">
      <c r="A989" s="84" t="s">
        <v>3699</v>
      </c>
      <c r="B989" s="84">
        <v>2</v>
      </c>
      <c r="C989" s="118">
        <v>0</v>
      </c>
      <c r="D989" s="84" t="s">
        <v>2735</v>
      </c>
      <c r="E989" s="84" t="b">
        <v>0</v>
      </c>
      <c r="F989" s="84" t="b">
        <v>0</v>
      </c>
      <c r="G989" s="84" t="b">
        <v>0</v>
      </c>
    </row>
    <row r="990" spans="1:7" ht="15">
      <c r="A990" s="84" t="s">
        <v>3700</v>
      </c>
      <c r="B990" s="84">
        <v>2</v>
      </c>
      <c r="C990" s="118">
        <v>0</v>
      </c>
      <c r="D990" s="84" t="s">
        <v>2735</v>
      </c>
      <c r="E990" s="84" t="b">
        <v>0</v>
      </c>
      <c r="F990" s="84" t="b">
        <v>0</v>
      </c>
      <c r="G990" s="84" t="b">
        <v>0</v>
      </c>
    </row>
    <row r="991" spans="1:7" ht="15">
      <c r="A991" s="84" t="s">
        <v>2927</v>
      </c>
      <c r="B991" s="84">
        <v>2</v>
      </c>
      <c r="C991" s="118">
        <v>0</v>
      </c>
      <c r="D991" s="84" t="s">
        <v>2735</v>
      </c>
      <c r="E991" s="84" t="b">
        <v>0</v>
      </c>
      <c r="F991" s="84" t="b">
        <v>0</v>
      </c>
      <c r="G991" s="84" t="b">
        <v>0</v>
      </c>
    </row>
    <row r="992" spans="1:7" ht="15">
      <c r="A992" s="84" t="s">
        <v>3473</v>
      </c>
      <c r="B992" s="84">
        <v>2</v>
      </c>
      <c r="C992" s="118">
        <v>0</v>
      </c>
      <c r="D992" s="84" t="s">
        <v>2735</v>
      </c>
      <c r="E992" s="84" t="b">
        <v>0</v>
      </c>
      <c r="F992" s="84" t="b">
        <v>0</v>
      </c>
      <c r="G992" s="84" t="b">
        <v>0</v>
      </c>
    </row>
    <row r="993" spans="1:7" ht="15">
      <c r="A993" s="84" t="s">
        <v>371</v>
      </c>
      <c r="B993" s="84">
        <v>2</v>
      </c>
      <c r="C993" s="118">
        <v>0</v>
      </c>
      <c r="D993" s="84" t="s">
        <v>2735</v>
      </c>
      <c r="E993" s="84" t="b">
        <v>0</v>
      </c>
      <c r="F993" s="84" t="b">
        <v>0</v>
      </c>
      <c r="G993" s="84" t="b">
        <v>0</v>
      </c>
    </row>
    <row r="994" spans="1:7" ht="15">
      <c r="A994" s="84" t="s">
        <v>3701</v>
      </c>
      <c r="B994" s="84">
        <v>2</v>
      </c>
      <c r="C994" s="118">
        <v>0</v>
      </c>
      <c r="D994" s="84" t="s">
        <v>2735</v>
      </c>
      <c r="E994" s="84" t="b">
        <v>0</v>
      </c>
      <c r="F994" s="84" t="b">
        <v>0</v>
      </c>
      <c r="G994" s="84" t="b">
        <v>0</v>
      </c>
    </row>
    <row r="995" spans="1:7" ht="15">
      <c r="A995" s="84" t="s">
        <v>2958</v>
      </c>
      <c r="B995" s="84">
        <v>2</v>
      </c>
      <c r="C995" s="118">
        <v>0</v>
      </c>
      <c r="D995" s="84" t="s">
        <v>2736</v>
      </c>
      <c r="E995" s="84" t="b">
        <v>0</v>
      </c>
      <c r="F995" s="84" t="b">
        <v>0</v>
      </c>
      <c r="G995" s="84" t="b">
        <v>0</v>
      </c>
    </row>
    <row r="996" spans="1:7" ht="15">
      <c r="A996" s="84" t="s">
        <v>3662</v>
      </c>
      <c r="B996" s="84">
        <v>2</v>
      </c>
      <c r="C996" s="118">
        <v>0</v>
      </c>
      <c r="D996" s="84" t="s">
        <v>2741</v>
      </c>
      <c r="E996" s="84" t="b">
        <v>0</v>
      </c>
      <c r="F996" s="84" t="b">
        <v>0</v>
      </c>
      <c r="G996" s="84" t="b">
        <v>0</v>
      </c>
    </row>
    <row r="997" spans="1:7" ht="15">
      <c r="A997" s="84" t="s">
        <v>3446</v>
      </c>
      <c r="B997" s="84">
        <v>2</v>
      </c>
      <c r="C997" s="118">
        <v>0</v>
      </c>
      <c r="D997" s="84" t="s">
        <v>2741</v>
      </c>
      <c r="E997" s="84" t="b">
        <v>0</v>
      </c>
      <c r="F997" s="84" t="b">
        <v>0</v>
      </c>
      <c r="G997" s="84" t="b">
        <v>0</v>
      </c>
    </row>
    <row r="998" spans="1:7" ht="15">
      <c r="A998" s="84" t="s">
        <v>332</v>
      </c>
      <c r="B998" s="84">
        <v>2</v>
      </c>
      <c r="C998" s="118">
        <v>0</v>
      </c>
      <c r="D998" s="84" t="s">
        <v>2743</v>
      </c>
      <c r="E998" s="84" t="b">
        <v>0</v>
      </c>
      <c r="F998" s="84" t="b">
        <v>0</v>
      </c>
      <c r="G998" s="84" t="b">
        <v>0</v>
      </c>
    </row>
    <row r="999" spans="1:7" ht="15">
      <c r="A999" s="84" t="s">
        <v>3584</v>
      </c>
      <c r="B999" s="84">
        <v>2</v>
      </c>
      <c r="C999" s="118">
        <v>0.018814374728998825</v>
      </c>
      <c r="D999" s="84" t="s">
        <v>2743</v>
      </c>
      <c r="E999" s="84" t="b">
        <v>0</v>
      </c>
      <c r="F999" s="84" t="b">
        <v>0</v>
      </c>
      <c r="G999" s="84" t="b">
        <v>0</v>
      </c>
    </row>
    <row r="1000" spans="1:7" ht="15">
      <c r="A1000" s="84" t="s">
        <v>2961</v>
      </c>
      <c r="B1000" s="84">
        <v>2</v>
      </c>
      <c r="C1000" s="118">
        <v>0</v>
      </c>
      <c r="D1000" s="84" t="s">
        <v>2744</v>
      </c>
      <c r="E1000" s="84" t="b">
        <v>0</v>
      </c>
      <c r="F1000" s="84" t="b">
        <v>0</v>
      </c>
      <c r="G1000" s="84" t="b">
        <v>0</v>
      </c>
    </row>
    <row r="1001" spans="1:7" ht="15">
      <c r="A1001" s="84" t="s">
        <v>2962</v>
      </c>
      <c r="B1001" s="84">
        <v>2</v>
      </c>
      <c r="C1001" s="118">
        <v>0</v>
      </c>
      <c r="D1001" s="84" t="s">
        <v>2745</v>
      </c>
      <c r="E1001" s="84" t="b">
        <v>0</v>
      </c>
      <c r="F1001" s="84" t="b">
        <v>0</v>
      </c>
      <c r="G1001" s="84" t="b">
        <v>0</v>
      </c>
    </row>
    <row r="1002" spans="1:7" ht="15">
      <c r="A1002" s="84" t="s">
        <v>2963</v>
      </c>
      <c r="B1002" s="84">
        <v>3</v>
      </c>
      <c r="C1002" s="118">
        <v>0</v>
      </c>
      <c r="D1002" s="84" t="s">
        <v>2746</v>
      </c>
      <c r="E1002" s="84" t="b">
        <v>0</v>
      </c>
      <c r="F1002" s="84" t="b">
        <v>0</v>
      </c>
      <c r="G1002" s="84" t="b">
        <v>0</v>
      </c>
    </row>
    <row r="1003" spans="1:7" ht="15">
      <c r="A1003" s="84" t="s">
        <v>332</v>
      </c>
      <c r="B1003" s="84">
        <v>2</v>
      </c>
      <c r="C1003" s="118">
        <v>0</v>
      </c>
      <c r="D1003" s="84" t="s">
        <v>2747</v>
      </c>
      <c r="E1003" s="84" t="b">
        <v>0</v>
      </c>
      <c r="F1003" s="84" t="b">
        <v>0</v>
      </c>
      <c r="G1003" s="84" t="b">
        <v>0</v>
      </c>
    </row>
    <row r="1004" spans="1:7" ht="15">
      <c r="A1004" s="84" t="s">
        <v>3526</v>
      </c>
      <c r="B1004" s="84">
        <v>2</v>
      </c>
      <c r="C1004" s="118">
        <v>0</v>
      </c>
      <c r="D1004" s="84" t="s">
        <v>2749</v>
      </c>
      <c r="E1004" s="84" t="b">
        <v>0</v>
      </c>
      <c r="F1004" s="84" t="b">
        <v>0</v>
      </c>
      <c r="G1004" s="84" t="b">
        <v>0</v>
      </c>
    </row>
    <row r="1005" spans="1:7" ht="15">
      <c r="A1005" s="84" t="s">
        <v>3798</v>
      </c>
      <c r="B1005" s="84">
        <v>2</v>
      </c>
      <c r="C1005" s="118">
        <v>0</v>
      </c>
      <c r="D1005" s="84" t="s">
        <v>2749</v>
      </c>
      <c r="E1005" s="84" t="b">
        <v>0</v>
      </c>
      <c r="F1005" s="84" t="b">
        <v>0</v>
      </c>
      <c r="G100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2019-10-12T00:33:24Z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