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<sst xmlns="http://schemas.openxmlformats.org/spreadsheetml/2006/main" count="1618" uniqueCount="620">
  <si>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</si>
  <si>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</si>
  <si>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</si>
  <si>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</si>
  <si>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</si>
  <si>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</si>
  <si>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</si>
  <si>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</si>
  <si>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</si>
  <si>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</si>
  <si>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</si>
  <si>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</si>
  <si>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</si>
  <si>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</si>
  <si>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</si>
  <si>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</si>
  <si>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</si>
  <si>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</si>
  <si>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</si>
  <si>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</si>
  <si>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</si>
  <si>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</si>
  <si>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</si>
  <si>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</si>
  <si>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</si>
  <si>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</si>
  <si>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</si>
  <si>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</si>
  <si>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</si>
  <si>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</si>
  <si>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</si>
  <si>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</si>
  <si>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</si>
  <si>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</si>
  <si>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</si>
  <si>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</si>
  <si>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</si>
  <si>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</si>
  <si>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</si>
  <si>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</si>
  <si>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</si>
  <si>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</si>
  <si>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</si>
  <si>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</si>
  <si>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</si>
  <si>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</si>
  <si>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</si>
  <si>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</si>
  <si>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</si>
  <si>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</si>
  <si>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</si>
  <si>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</si>
  <si>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</si>
  <si>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</si>
  <si>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</si>
  <si>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</si>
  <si>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</si>
  <si>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</si>
  <si>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</si>
  <si>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</si>
  <si>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</si>
  <si>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</si>
  <si>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</si>
  <si>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</si>
  <si>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</si>
  <si>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</si>
  <si>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</si>
  <si>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</si>
  <si>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</si>
  <si>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</si>
  <si>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</si>
  <si>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</si>
  <si>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</si>
  <si>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</si>
  <si>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</si>
  <si>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</si>
  <si>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</si>
  <si>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</si>
  <si>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</si>
  <si>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</si>
  <si>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</si>
  <si>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</si>
  <si>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</si>
  <si>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</si>
  <si>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</si>
  <si>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</si>
  <si>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</si>
  <si>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</si>
  <si>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</si>
  <si>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</si>
  <si>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</si>
  <si>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</si>
  <si>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</si>
  <si>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</si>
  <si>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</si>
  <si>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</si>
  <si>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</si>
  <si>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</si>
  <si>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</si>
  <si>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</si>
  <si>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</si>
  <si>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</si>
  <si>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</si>
  <si>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</si>
  <si>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</si>
  <si>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</si>
  <si>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</si>
  <si>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</si>
  <si>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</si>
  <si>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</si>
  <si>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</si>
  <si>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</si>
  <si>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</si>
  <si>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</si>
  <si>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</si>
  <si>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</si>
  <si>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</si>
  <si>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</si>
  <si>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</si>
  <si>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</si>
  <si>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</si>
  <si>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</si>
  <si>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</si>
  <si>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</si>
  <si>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</si>
  <si>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</si>
  <si>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</si>
  <si>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</si>
  <si>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</si>
  <si>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</si>
  <si>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</si>
  <si>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</si>
  <si>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</si>
  <si>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</si>
  <si>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</si>
  <si>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</si>
  <si>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</si>
  <si>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</si>
  <si>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</si>
  <si>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</si>
  <si>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</si>
  <si>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</si>
  <si>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</si>
  <si>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</si>
  <si>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</si>
  <si>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</si>
  <si>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</si>
  <si>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</si>
  <si>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</si>
  <si>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</si>
  <si>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</si>
  <si>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</si>
  <si>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</si>
  <si>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</si>
  <si>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</si>
  <si>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</si>
  <si>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</si>
  <si>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</si>
  <si>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</si>
  <si>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</si>
  <si>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</si>
  <si>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</si>
  <si>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</si>
  <si>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</si>
  <si>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</si>
  <si>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</si>
  <si>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</si>
  <si>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</si>
  <si>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</si>
  <si>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</si>
  <si>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</si>
  <si>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</si>
  <si>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</si>
  <si>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</si>
  <si>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</si>
  <si>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</si>
  <si>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</si>
  <si>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</si>
  <si>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</si>
  <si>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</si>
  <si>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</si>
  <si>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</si>
  <si>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</si>
  <si>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</si>
  <si>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</si>
  <si>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</si>
  <si>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</si>
  <si>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</si>
  <si>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</si>
  <si>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</si>
  <si>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</si>
  <si>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</si>
  <si>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</si>
  <si>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</si>
  <si>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</si>
  <si>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</si>
  <si>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</si>
  <si>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</si>
  <si>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</si>
  <si>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</si>
  <si>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</si>
  <si>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</si>
  <si>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</si>
  <si>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</si>
  <si>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</si>
  <si>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</si>
  <si>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</si>
  <si>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</si>
  <si>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</si>
  <si>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</si>
  <si>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</si>
  <si>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</si>
  <si>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corriedavidson</t>
  </si>
  <si>
    <t>screenshotmag</t>
  </si>
  <si>
    <t>edtech_stories</t>
  </si>
  <si>
    <t>danjleonard</t>
  </si>
  <si>
    <t>bind_community</t>
  </si>
  <si>
    <t>peterstaal</t>
  </si>
  <si>
    <t>ccdhate</t>
  </si>
  <si>
    <t>vanessaonair</t>
  </si>
  <si>
    <t>bbcradiolondon</t>
  </si>
  <si>
    <t>imi_ahmed</t>
  </si>
  <si>
    <t>Mentions</t>
  </si>
  <si>
    <t>Replies to</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</si>
  <si>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</si>
  <si>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</si>
  <si>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</si>
  <si>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RT @Bind_Community: community as a tool for organisational change #cmgrchat https://t.co/dgh8e937QU</t>
  </si>
  <si>
    <t>RT @Bind_Community: How to integrate an online community into an organization. #community #cmgrchat https://t.co/LlDqwAXruK</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</si>
  <si>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</si>
  <si>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</si>
  <si>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</si>
  <si>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</si>
  <si>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</si>
  <si>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</si>
  <si>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https://www.bind.nl/en/community-as-a-tool-for-organizational-change/</t>
  </si>
  <si>
    <t>https://www.bind.nl/en/how-to-integrate-an-online-community-into-an-organization/</t>
  </si>
  <si>
    <t>https://www.bind.nl/en/organizations-the-future-operate-as-communities/</t>
  </si>
  <si>
    <t>spaceflow.io</t>
  </si>
  <si>
    <t>screenshot-magazine.com</t>
  </si>
  <si>
    <t>thecommunitymanager.com thecommunitymanager.com thecommunitymanager.com</t>
  </si>
  <si>
    <t>bind.nl</t>
  </si>
  <si>
    <t>cmgr cmgrchat</t>
  </si>
  <si>
    <t>screenshotmagazine japan rentafamily rentapartner cmgrchat</t>
  </si>
  <si>
    <t>cmgrchat</t>
  </si>
  <si>
    <t>community cmgrchat</t>
  </si>
  <si>
    <t>http://pbs.twimg.com/profile_images/1002353175846719489/0smmIJu5_normal.jpg</t>
  </si>
  <si>
    <t>http://pbs.twimg.com/profile_images/1042706613302378497/MEffVmom_normal.jpg</t>
  </si>
  <si>
    <t>http://pbs.twimg.com/profile_images/933740415861252096/qEXZnavW_normal.jpg</t>
  </si>
  <si>
    <t>http://pbs.twimg.com/profile_images/1093425165021659142/viKCUytu_normal.jpg</t>
  </si>
  <si>
    <t>http://pbs.twimg.com/profile_images/812365772127408128/BTNBUYx5_normal.jpg</t>
  </si>
  <si>
    <t>http://pbs.twimg.com/profile_images/3119861225/5ad23eba8b7647403ee993ea81abc67e_normal.jpeg</t>
  </si>
  <si>
    <t>https://twitter.com/#!/corriedavidson/status/1161709300928122886</t>
  </si>
  <si>
    <t>https://twitter.com/#!/screenshotmag/status/1168931818604773377</t>
  </si>
  <si>
    <t>https://twitter.com/#!/edtech_stories/status/1173690910485417985</t>
  </si>
  <si>
    <t>https://twitter.com/#!/danjleonard/status/1163447172983115781</t>
  </si>
  <si>
    <t>https://twitter.com/#!/danjleonard/status/1174726284934615041</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</si>
  <si>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</si>
  <si>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</si>
  <si>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</si>
  <si>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</si>
  <si>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</si>
  <si>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1161709300928122886</t>
  </si>
  <si>
    <t>1168931818604773377</t>
  </si>
  <si>
    <t>1173690910485417985</t>
  </si>
  <si>
    <t>1163447172983115781</t>
  </si>
  <si>
    <t>1174726284934615041</t>
  </si>
  <si>
    <t>1163443163392094208</t>
  </si>
  <si>
    <t>1164532189075320832</t>
  </si>
  <si>
    <t>1174684376598274049</t>
  </si>
  <si>
    <t>1163479493618655232</t>
  </si>
  <si>
    <t>1174755648514547712</t>
  </si>
  <si>
    <t>1173470903830753280</t>
  </si>
  <si>
    <t/>
  </si>
  <si>
    <t>320699337</t>
  </si>
  <si>
    <t>en</t>
  </si>
  <si>
    <t>Twitter for Android</t>
  </si>
  <si>
    <t>Hootsuite Inc.</t>
  </si>
  <si>
    <t>Twitter Web App</t>
  </si>
  <si>
    <t>Twitter for iPhone</t>
  </si>
  <si>
    <t>RecurPost - Social Scheduler App</t>
  </si>
  <si>
    <t>-74.419345,39.372591 
-74.353374,39.372591 
-74.353374,39.423841 
-74.419345,39.423841</t>
  </si>
  <si>
    <t>United States</t>
  </si>
  <si>
    <t>US</t>
  </si>
  <si>
    <t>Brigantine, NJ</t>
  </si>
  <si>
    <t>08b1f0c524ffa673</t>
  </si>
  <si>
    <t>Brigantine</t>
  </si>
  <si>
    <t>city</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</si>
  <si>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</si>
  <si>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</si>
  <si>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</si>
  <si>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</si>
  <si>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</si>
  <si>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</si>
  <si>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</si>
  <si>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</si>
  <si>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</si>
  <si>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</si>
  <si>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</si>
  <si>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</si>
  <si>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</si>
  <si>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</si>
  <si>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</si>
  <si>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</si>
  <si>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</si>
  <si>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</si>
  <si>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</si>
  <si>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</si>
  <si>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</si>
  <si>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</si>
  <si>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Corrie Davidson</t>
  </si>
  <si>
    <t>Screen Shot</t>
  </si>
  <si>
    <t>William Jenkins</t>
  </si>
  <si>
    <t>Center for Countering Digital Hate</t>
  </si>
  <si>
    <t>Vanessa Feltz</t>
  </si>
  <si>
    <t>BBC Radio London</t>
  </si>
  <si>
    <t>Imran Ahmed</t>
  </si>
  <si>
    <t>Daniel Leonard</t>
  </si>
  <si>
    <t>Bind Community</t>
  </si>
  <si>
    <t>peter staal</t>
  </si>
  <si>
    <t>Digital media, marketing, community, events, journalism, #CMGR etc. I work at @Google, but opinions are my own.  // Alt @corrietweets</t>
  </si>
  <si>
    <t>Micro content editorials, long-form opinion pieces. Technology, politics and culture. Critical, humorous, political.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</si>
  <si>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</si>
  <si>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t>
  </si>
  <si>
    <t>Tweet Vanessa on the big talking points every weekday morning from 7 on @BBCRadiolondon updated by Vanessa's team. Email your stories to vanessa@bbc.co.uk</t>
  </si>
  <si>
    <t>The latest from London's Radio Station. Call 0800 731 2000. Updated by news &amp; production teams.</t>
  </si>
  <si>
    <t>Director of the Center for Countering Digital Hate. Co-Author of The New Serfdom. Former Labour political adviser. Fellow of Royal Society of Arts.</t>
  </si>
  <si>
    <t>Community Management | Collaboration | Social Intranets | Helping folks connect, communicate, collaborate and evolve.</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</si>
  <si>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</si>
  <si>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</si>
  <si>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Manhattan, NY</t>
  </si>
  <si>
    <t>London</t>
  </si>
  <si>
    <t>Scotland - Unfortunately</t>
  </si>
  <si>
    <t>London, England</t>
  </si>
  <si>
    <t>Broadcasting House, London</t>
  </si>
  <si>
    <t>Utrecht, Netherlands</t>
  </si>
  <si>
    <t>Utrecht, The Netherlands</t>
  </si>
  <si>
    <t>Utrecht</t>
  </si>
  <si>
    <t>https://t.co/pOWQy2TTkR</t>
  </si>
  <si>
    <t>http://www.screenshot-magazine.com/</t>
  </si>
  <si>
    <t>https://t.co/b4qJn1xk9K</t>
  </si>
  <si>
    <t>https://t.co/L0dmYOhtfC</t>
  </si>
  <si>
    <t>https://t.co/oZ1MwgEGLN</t>
  </si>
  <si>
    <t>http://www.bbc.co.uk/radiolondon</t>
  </si>
  <si>
    <t>https://t.co/ljxjLLKy1H</t>
  </si>
  <si>
    <t>https://t.co/7D7gNdU7R3</t>
  </si>
  <si>
    <t>http://www.bind.nl</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</si>
  <si>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</si>
  <si>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</si>
  <si>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</si>
  <si>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</si>
  <si>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</si>
  <si>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</si>
  <si>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</si>
  <si>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https://pbs.twimg.com/profile_banners/79689763/1555438152</t>
  </si>
  <si>
    <t>https://pbs.twimg.com/profile_banners/799564535879401472/1555600237</t>
  </si>
  <si>
    <t>https://pbs.twimg.com/profile_banners/157627819/1445770507</t>
  </si>
  <si>
    <t>http://abs.twimg.com/images/themes/theme2/bg.gif</t>
  </si>
  <si>
    <t>http://abs.twimg.com/images/themes/theme1/bg.png</t>
  </si>
  <si>
    <t>http://abs.twimg.com/images/themes/theme14/bg.gif</t>
  </si>
  <si>
    <t>http://abs.twimg.com/images/themes/theme16/bg.gif</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</si>
  <si>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</si>
  <si>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</si>
  <si>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</si>
  <si>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</si>
  <si>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</si>
  <si>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https://twitter.com/corriedavidson</t>
  </si>
  <si>
    <t>https://twitter.com/screenshotmag</t>
  </si>
  <si>
    <t>https://twitter.com/edtech_stories</t>
  </si>
  <si>
    <t>https://twitter.com/ccdhate</t>
  </si>
  <si>
    <t>https://twitter.com/vanessaonair</t>
  </si>
  <si>
    <t>https://twitter.com/bbcradiolondon</t>
  </si>
  <si>
    <t>https://twitter.com/imi_ahmed</t>
  </si>
  <si>
    <t>https://twitter.com/danjleonard</t>
  </si>
  <si>
    <t>https://twitter.com/bind_community</t>
  </si>
  <si>
    <t>https://twitter.com/peterstaal</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</si>
  <si>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</si>
  <si>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</si>
  <si>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</si>
  <si>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</si>
  <si>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</si>
  <si>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</si>
  <si>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</si>
  <si>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danjleonard
RT @Bind_Community: How to integrate
an online community into an organization.
#community #cmgrchat https://t.co/LlDqwAXruK</t>
  </si>
  <si>
    <t>bind_community
How to integrate an online community
into an organization. #community
#cmgrchat https://t.co/LlDqwAXruK</t>
  </si>
  <si>
    <t>peterstaal
RT @Bind_Community: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</si>
  <si>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</si>
  <si>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</si>
  <si>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</si>
  <si>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</si>
  <si>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</si>
  <si>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</si>
  <si>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</si>
  <si>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</si>
  <si>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</si>
  <si>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</si>
  <si>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</si>
  <si>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</si>
  <si>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</si>
  <si>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</si>
  <si>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</si>
  <si>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</si>
  <si>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</si>
  <si>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</si>
  <si>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</si>
  <si>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</si>
  <si>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</si>
  <si>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</si>
  <si>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</si>
  <si>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</si>
  <si>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</si>
  <si>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</si>
  <si>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</si>
  <si>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</si>
  <si>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</si>
  <si>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</si>
  <si>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</si>
  <si>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</si>
  <si>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</si>
  <si>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</si>
  <si>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</si>
  <si>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</si>
  <si>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</si>
  <si>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</si>
  <si>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</si>
  <si>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</si>
  <si>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</si>
  <si>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</si>
  <si>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</si>
  <si>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</si>
  <si>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</si>
  <si>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</si>
  <si>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</si>
  <si>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</si>
  <si>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</si>
  <si>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</si>
  <si>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</si>
  <si>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</si>
  <si>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</si>
  <si>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</si>
  <si>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</si>
  <si>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</si>
  <si>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</si>
  <si>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</si>
  <si>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</si>
  <si>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G3 Count</t>
  </si>
  <si>
    <t>Top URLs in Tweet</t>
  </si>
  <si>
    <t>https://www.bind.nl/en/how-to-integrate-an-online-community-into-an-organization/ https://www.bind.nl/en/community-as-a-tool-for-organizational-change/ https://www.bind.nl/en/organizations-the-future-operate-as-communities/</t>
  </si>
  <si>
    <t>https://www.blog.spaceflow.io/post/what-to-measure-in-your-community https://screenshot-magazine.com/the-future/rent-family-japan/</t>
  </si>
  <si>
    <t>Top Domains in Tweet in Entire Graph</t>
  </si>
  <si>
    <t>thecommunitymanager.com</t>
  </si>
  <si>
    <t>Top Domains in Tweet in G1</t>
  </si>
  <si>
    <t>Top Domains in Tweet in G2</t>
  </si>
  <si>
    <t>Top Domains in Tweet in G3</t>
  </si>
  <si>
    <t>Top Domains in Tweet</t>
  </si>
  <si>
    <t>spaceflow.io screenshot-magazine.com</t>
  </si>
  <si>
    <t>Top Hashtags in Tweet in Entire Graph</t>
  </si>
  <si>
    <t>community</t>
  </si>
  <si>
    <t>cmgr</t>
  </si>
  <si>
    <t>screenshotmagazine</t>
  </si>
  <si>
    <t>japan</t>
  </si>
  <si>
    <t>rentafamily</t>
  </si>
  <si>
    <t>rentapartner</t>
  </si>
  <si>
    <t>Top Hashtags in Tweet in G1</t>
  </si>
  <si>
    <t>Top Hashtags in Tweet in G2</t>
  </si>
  <si>
    <t>Top Hashtags in Tweet in G3</t>
  </si>
  <si>
    <t>Top Hashtags in Tweet</t>
  </si>
  <si>
    <t>cmgrchat community cmgr</t>
  </si>
  <si>
    <t>cmgrchat cmgr screenshotmagazine japan rentafamily rentapartner</t>
  </si>
  <si>
    <t>Top Words in Tweet in Entire Graph</t>
  </si>
  <si>
    <t>Words in Sentiment List#1: Positive</t>
  </si>
  <si>
    <t>Words in Sentiment List#2: Negative</t>
  </si>
  <si>
    <t>Words in Sentiment List#3: Angry/Violent</t>
  </si>
  <si>
    <t>Non-categorized Words</t>
  </si>
  <si>
    <t>Total Words</t>
  </si>
  <si>
    <t>#cmgrchat</t>
  </si>
  <si>
    <t>integrate</t>
  </si>
  <si>
    <t>online</t>
  </si>
  <si>
    <t>Top Words in Tweet in G1</t>
  </si>
  <si>
    <t>trolls</t>
  </si>
  <si>
    <t>Top Words in Tweet in G2</t>
  </si>
  <si>
    <t>organization</t>
  </si>
  <si>
    <t>#community</t>
  </si>
  <si>
    <t>tool</t>
  </si>
  <si>
    <t>organisational</t>
  </si>
  <si>
    <t>change</t>
  </si>
  <si>
    <t>Top Words in Tweet in G3</t>
  </si>
  <si>
    <t>Top Words in Tweet</t>
  </si>
  <si>
    <t>#cmgrchat community bind_community integrate online organization #community tool organisational change</t>
  </si>
  <si>
    <t>community #cmgrchat</t>
  </si>
  <si>
    <t>Top Word Pairs in Tweet in Entire Graph</t>
  </si>
  <si>
    <t>integrate,online</t>
  </si>
  <si>
    <t>online,community</t>
  </si>
  <si>
    <t>community,organization</t>
  </si>
  <si>
    <t>organization,#community</t>
  </si>
  <si>
    <t>#community,#cmgrchat</t>
  </si>
  <si>
    <t>community,tool</t>
  </si>
  <si>
    <t>tool,organisational</t>
  </si>
  <si>
    <t>organisational,change</t>
  </si>
  <si>
    <t>change,#cmgrchat</t>
  </si>
  <si>
    <t>bind_community,integrate</t>
  </si>
  <si>
    <t>Top Word Pairs in Tweet in G1</t>
  </si>
  <si>
    <t>Top Word Pairs in Tweet in G2</t>
  </si>
  <si>
    <t>Top Word Pairs in Tweet in G3</t>
  </si>
  <si>
    <t>Top Word Pairs in Tweet</t>
  </si>
  <si>
    <t>integrate,online  online,community  community,organization  organization,#community  #community,#cmgrchat  community,tool  tool,organisational  organisational,change  change,#cmgrchat  bind_community,integrate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</si>
  <si>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</si>
  <si>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</si>
  <si>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</si>
  <si>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</si>
  <si>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</si>
  <si>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</si>
  <si>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</si>
  <si>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</si>
  <si>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</si>
  <si>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</si>
  <si>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bbcradiolondon vanessaonair ccdhate</t>
  </si>
  <si>
    <t>Top Tweeters in Entire Graph</t>
  </si>
  <si>
    <t>Top Tweeters in G1</t>
  </si>
  <si>
    <t>Top Tweeters in G2</t>
  </si>
  <si>
    <t>Top Tweeters in G3</t>
  </si>
  <si>
    <t>Top Tweeters</t>
  </si>
  <si>
    <t>edtech_stories bbcradiolondon vanessaonair ccdhate imi_ahmed</t>
  </si>
  <si>
    <t>peterstaal danjleonard bind_community</t>
  </si>
  <si>
    <t>corriedavidson screenshotmag</t>
  </si>
  <si>
    <t>Top URLs in Tweet by Count</t>
  </si>
  <si>
    <t>https://www.bind.nl/en/how-to-integrate-an-online-community-into-an-organization/ https://www.bind.nl/en/community-as-a-tool-for-organizational-change/</t>
  </si>
  <si>
    <t>https://www.bind.nl/en/how-to-integrate-an-online-community-into-an-organization/ https://www.bind.nl/en/organizations-the-future-operate-as-communities/ https://www.bind.nl/en/community-as-a-tool-for-organizational-change/</t>
  </si>
  <si>
    <t>Top URLs in Tweet by Salience</t>
  </si>
  <si>
    <t>Top Domains in Tweet by Count</t>
  </si>
  <si>
    <t>Top Domains in Tweet by Salience</t>
  </si>
  <si>
    <t>Top Hashtags in Tweet by Count</t>
  </si>
  <si>
    <t>cmgrchat community</t>
  </si>
  <si>
    <t>Top Hashtags in Tweet by Salience</t>
  </si>
  <si>
    <t>community cmgr cmgrchat</t>
  </si>
  <si>
    <t>Top Words in Tweet by Count</t>
  </si>
  <si>
    <t>community accomplish know working aspects driving impact #cmgr #cmgrchat</t>
  </si>
  <si>
    <t>looking partner bring back parents friends hire party look more</t>
  </si>
  <si>
    <t>trolls imi_ahmed bbcradiolondon vanessaonair ccdhate deal troll community #cmgrchat handling</t>
  </si>
  <si>
    <t>bind_community community #cmgrchat integrate online organization #community tool organisational change</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</si>
  <si>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</si>
  <si>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</si>
  <si>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</si>
  <si>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organizations future operate communities #cmgr tool</t>
  </si>
  <si>
    <t>Top Word Pairs in Tweet by Count</t>
  </si>
  <si>
    <t>community,accomplish  accomplish,know  know,community  community,working  working,community  community,aspects  aspects,driving  driving,impact  impact,#cmgr  #cmgr,#cmgrchat</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</si>
  <si>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</si>
  <si>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</si>
  <si>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bind_community,integrate  integrate,online  online,community  community,organization  organization,#community  #community,#cmgrchat  bind_community,community  community,tool  tool,organisational  organisational,change</t>
  </si>
  <si>
    <t>integrate,online  online,community  community,organization  organization,#community  #community,#cmgrchat  organizations,future  future,operate  operate,communities  communities,#cmgr  #cmgr,#cmgrchat</t>
  </si>
  <si>
    <t>Top Word Pairs in Tweet by Salience</t>
  </si>
  <si>
    <t>Word</t>
  </si>
  <si>
    <t>#cmgr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</si>
  <si>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</si>
  <si>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</si>
  <si>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</si>
  <si>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</si>
  <si>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</si>
  <si>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</si>
  <si>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</si>
  <si>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</si>
  <si>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</si>
  <si>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</si>
  <si>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</si>
  <si>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</si>
  <si>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</si>
  <si>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</si>
  <si>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</si>
  <si>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</si>
  <si>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</si>
  <si>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</si>
  <si>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</si>
  <si>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</si>
  <si>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</si>
  <si>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</si>
  <si>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</si>
  <si>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</si>
  <si>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</si>
  <si>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</si>
  <si>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</si>
  <si>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</si>
  <si>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</si>
  <si>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</si>
  <si>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</si>
  <si>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</si>
  <si>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</si>
  <si>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</si>
  <si>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</si>
  <si>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</si>
  <si>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</si>
  <si>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</si>
  <si>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</si>
  <si>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</si>
  <si>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</si>
  <si>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</si>
  <si>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</si>
  <si>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</si>
  <si>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</si>
  <si>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</si>
  <si>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</si>
  <si>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</si>
  <si>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</si>
  <si>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</si>
  <si>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</si>
  <si>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</si>
  <si>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</si>
  <si>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</si>
  <si>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</si>
  <si>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</si>
  <si>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</si>
  <si>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</si>
  <si>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</si>
  <si>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</si>
  <si>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</si>
  <si>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</si>
  <si>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tool organisational change</t>
  </si>
  <si>
    <t>G3: community #cmgrchat</t>
  </si>
  <si>
    <t>Autofill Workbook Results</t>
  </si>
  <si>
    <t>Edge Weight▓1▓2▓0▓True▓Gray▓Red▓▓Edge Weight▓1▓2▓0▓3▓10▓False▓Edge Weight▓1▓2▓0▓35▓12▓False▓▓0▓0▓0▓True▓Black▓Black▓▓Followers▓469▓9390▓0▓162▓1000▓False▓▓0▓0▓0▓0▓0▓False▓▓0▓0▓0▓0▓0▓False▓▓0▓0▓0▓0▓0▓False</t>
  </si>
  <si>
    <t>GraphSource░GraphServerTwitterSearch▓GraphTerm░cmgrchat▓ImportDescription░The graph represents a network of 10 Twitter users whose tweets in the requested range contained "cmgrchat", or who were replied to or mentioned in those tweets.  The network was obtained from the NodeXL Graph Server on Friday, 11 October 2019 at 16:03 UTC.
The requested start date was Wednesday, 09 October 2019 at 00:01 UTC and the maximum number of tweets (going backward in time) was 5,000.
The tweets in the network were tweeted over the 36-day, 0-hour, 1-minute period from Wednesday, 14 August 2019 at 18:40 UTC to Thursday, 19 September 2019 at 18:42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</si>
</sst>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293748"/>
        <c:axId val="881685"/>
      </c:barChart>
      <c:catAx>
        <c:axId val="52293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1685"/>
        <c:crosses val="autoZero"/>
        <c:auto val="1"/>
        <c:lblOffset val="100"/>
        <c:noMultiLvlLbl val="0"/>
      </c:catAx>
      <c:valAx>
        <c:axId val="881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8/14/2019 18:40</c:v>
                </c:pt>
                <c:pt idx="1">
                  <c:v>8/19/2019 13:30</c:v>
                </c:pt>
                <c:pt idx="2">
                  <c:v>8/19/2019 13:46</c:v>
                </c:pt>
                <c:pt idx="3">
                  <c:v>8/19/2019 15:55</c:v>
                </c:pt>
                <c:pt idx="4">
                  <c:v>8/22/2019 13:38</c:v>
                </c:pt>
                <c:pt idx="5">
                  <c:v>9/3/2019 17:00</c:v>
                </c:pt>
                <c:pt idx="6">
                  <c:v>9/16/2019 20:11</c:v>
                </c:pt>
                <c:pt idx="7">
                  <c:v>9/19/2019 13:59</c:v>
                </c:pt>
                <c:pt idx="8">
                  <c:v>9/19/2019 16:45</c:v>
                </c:pt>
                <c:pt idx="9">
                  <c:v>9/19/2019 18:42</c:v>
                </c:pt>
              </c:strCache>
            </c:strRef>
          </c:cat>
          <c:val>
            <c:numRef>
              <c:f>'Time Series'!$B$26:$B$36</c:f>
              <c:numCache>
                <c:formatCode>General</c:formatCode>
                <c:ptCount val="10"/>
                <c:pt idx="0">
                  <c:v>1</c:v>
                </c:pt>
                <c:pt idx="1">
                  <c:v>1</c:v>
                </c:pt>
                <c:pt idx="2">
                  <c:v>1</c:v>
                </c:pt>
                <c:pt idx="3">
                  <c:v>1</c:v>
                </c:pt>
                <c:pt idx="4">
                  <c:v>1</c:v>
                </c:pt>
                <c:pt idx="5">
                  <c:v>1</c:v>
                </c:pt>
                <c:pt idx="6">
                  <c:v>4</c:v>
                </c:pt>
                <c:pt idx="7">
                  <c:v>1</c:v>
                </c:pt>
                <c:pt idx="8">
                  <c:v>1</c:v>
                </c:pt>
                <c:pt idx="9">
                  <c:v>1</c:v>
                </c:pt>
              </c:numCache>
            </c:numRef>
          </c:val>
        </c:ser>
        <c:axId val="43073422"/>
        <c:axId val="52116479"/>
      </c:barChart>
      <c:catAx>
        <c:axId val="43073422"/>
        <c:scaling>
          <c:orientation val="minMax"/>
        </c:scaling>
        <c:axPos val="b"/>
        <c:delete val="0"/>
        <c:numFmt formatCode="General" sourceLinked="1"/>
        <c:majorTickMark val="out"/>
        <c:minorTickMark val="none"/>
        <c:tickLblPos val="nextTo"/>
        <c:crossAx val="52116479"/>
        <c:crosses val="autoZero"/>
        <c:auto val="1"/>
        <c:lblOffset val="100"/>
        <c:noMultiLvlLbl val="0"/>
      </c:catAx>
      <c:valAx>
        <c:axId val="52116479"/>
        <c:scaling>
          <c:orientation val="minMax"/>
        </c:scaling>
        <c:axPos val="l"/>
        <c:majorGridlines/>
        <c:delete val="0"/>
        <c:numFmt formatCode="General" sourceLinked="1"/>
        <c:majorTickMark val="out"/>
        <c:minorTickMark val="none"/>
        <c:tickLblPos val="nextTo"/>
        <c:crossAx val="43073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935166"/>
        <c:axId val="4307631"/>
      </c:barChart>
      <c:catAx>
        <c:axId val="7935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7631"/>
        <c:crosses val="autoZero"/>
        <c:auto val="1"/>
        <c:lblOffset val="100"/>
        <c:noMultiLvlLbl val="0"/>
      </c:catAx>
      <c:valAx>
        <c:axId val="430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35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768680"/>
        <c:axId val="13373801"/>
      </c:barChart>
      <c:catAx>
        <c:axId val="387686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73801"/>
        <c:crosses val="autoZero"/>
        <c:auto val="1"/>
        <c:lblOffset val="100"/>
        <c:noMultiLvlLbl val="0"/>
      </c:catAx>
      <c:valAx>
        <c:axId val="1337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8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255346"/>
        <c:axId val="9536067"/>
      </c:barChart>
      <c:catAx>
        <c:axId val="53255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36067"/>
        <c:crosses val="autoZero"/>
        <c:auto val="1"/>
        <c:lblOffset val="100"/>
        <c:noMultiLvlLbl val="0"/>
      </c:catAx>
      <c:valAx>
        <c:axId val="9536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5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15740"/>
        <c:axId val="34223933"/>
      </c:barChart>
      <c:catAx>
        <c:axId val="187157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23933"/>
        <c:crosses val="autoZero"/>
        <c:auto val="1"/>
        <c:lblOffset val="100"/>
        <c:noMultiLvlLbl val="0"/>
      </c:catAx>
      <c:valAx>
        <c:axId val="34223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5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579942"/>
        <c:axId val="20675159"/>
      </c:barChart>
      <c:catAx>
        <c:axId val="395799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75159"/>
        <c:crosses val="autoZero"/>
        <c:auto val="1"/>
        <c:lblOffset val="100"/>
        <c:noMultiLvlLbl val="0"/>
      </c:catAx>
      <c:valAx>
        <c:axId val="2067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9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858704"/>
        <c:axId val="64075153"/>
      </c:barChart>
      <c:catAx>
        <c:axId val="518587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75153"/>
        <c:crosses val="autoZero"/>
        <c:auto val="1"/>
        <c:lblOffset val="100"/>
        <c:noMultiLvlLbl val="0"/>
      </c:catAx>
      <c:valAx>
        <c:axId val="6407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8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805466"/>
        <c:axId val="22704875"/>
      </c:barChart>
      <c:catAx>
        <c:axId val="398054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704875"/>
        <c:crosses val="autoZero"/>
        <c:auto val="1"/>
        <c:lblOffset val="100"/>
        <c:noMultiLvlLbl val="0"/>
      </c:catAx>
      <c:valAx>
        <c:axId val="2270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5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17284"/>
        <c:axId val="27155557"/>
      </c:barChart>
      <c:catAx>
        <c:axId val="3017284"/>
        <c:scaling>
          <c:orientation val="minMax"/>
        </c:scaling>
        <c:axPos val="b"/>
        <c:delete val="1"/>
        <c:majorTickMark val="out"/>
        <c:minorTickMark val="none"/>
        <c:tickLblPos val="none"/>
        <c:crossAx val="27155557"/>
        <c:crosses val="autoZero"/>
        <c:auto val="1"/>
        <c:lblOffset val="100"/>
        <c:noMultiLvlLbl val="0"/>
      </c:catAx>
      <c:valAx>
        <c:axId val="27155557"/>
        <c:scaling>
          <c:orientation val="minMax"/>
        </c:scaling>
        <c:axPos val="l"/>
        <c:delete val="1"/>
        <c:majorTickMark val="out"/>
        <c:minorTickMark val="none"/>
        <c:tickLblPos val="none"/>
        <c:crossAx val="30172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longText="1" count="0"/>
    </cacheField>
    <cacheField name="Domains in Tweet">
      <sharedItems containsMixedTypes="0" count="0"/>
    </cacheField>
    <cacheField name="Hashtags in Tweet">
      <sharedItems containsMixedTypes="0" count="4">
        <s v="cmgr cmgrchat"/>
        <s v="screenshotmagazine japan rentafamily rentapartner cmgrchat"/>
        <s v="cmgr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19-08-14T18:40:55.000"/>
        <d v="2019-09-03T17:00:37.000"/>
        <d v="2019-09-16T20:11:33.000"/>
        <d v="2019-08-19T13:46:36.000"/>
        <d v="2019-09-19T16:45:46.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corriedavidson"/>
    <s v="corriedavidson"/>
    <m/>
    <m/>
    <m/>
    <m/>
    <m/>
    <m/>
    <m/>
    <m/>
    <s v="No"/>
    <n v="3"/>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0"/>
    <m/>
    <s v="http://pbs.twimg.com/profile_images/1002353175846719489/0smmIJu5_normal.jpg"/>
    <x v="0"/>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1"/>
    <s v="3"/>
    <s v="3"/>
    <n v="1"/>
    <n v="4.3478260869565215"/>
    <n v="0"/>
    <n v="0"/>
    <n v="0"/>
    <n v="0"/>
    <n v="22"/>
    <n v="95.65217391304348"/>
    <n v="23"/>
  </r>
  <r>
    <s v="screenshotmag"/>
    <s v="screenshotmag"/>
    <m/>
    <m/>
    <m/>
    <m/>
    <m/>
    <m/>
    <m/>
    <m/>
    <s v="No"/>
    <n v="4"/>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1"/>
    <m/>
    <s v="http://pbs.twimg.com/profile_images/1042706613302378497/MEffVmom_normal.jpg"/>
    <x v="1"/>
    <s v="https://twitter.com/#!/screenshotmag/status/1168931818604773377"/>
    <m/>
    <m/>
    <s v="1168931818604773377"/>
    <m/>
    <b v="0"/>
    <n v="1"/>
    <s v=""/>
    <b v="0"/>
    <s v="en"/>
    <m/>
    <s v=""/>
    <b v="0"/>
    <n v="0"/>
    <s v=""/>
    <s v="Hootsuite Inc."/>
    <b v="0"/>
    <s v="1168931818604773377"/>
    <s v="Tweet"/>
    <n v="0"/>
    <n v="0"/>
    <m/>
    <m/>
    <m/>
    <m/>
    <m/>
    <m/>
    <m/>
    <m/>
    <n v="1"/>
    <s v="3"/>
    <s v="3"/>
    <n v="0"/>
    <n v="0"/>
    <n v="0"/>
    <n v="0"/>
    <n v="0"/>
    <n v="0"/>
    <n v="31"/>
    <n v="100"/>
    <n v="31"/>
  </r>
  <r>
    <s v="edtech_stories"/>
    <s v="ccdhate"/>
    <m/>
    <m/>
    <m/>
    <m/>
    <m/>
    <m/>
    <m/>
    <m/>
    <s v="No"/>
    <n v="5"/>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vanessaonair"/>
    <m/>
    <m/>
    <m/>
    <m/>
    <m/>
    <m/>
    <m/>
    <m/>
    <s v="No"/>
    <n v="6"/>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bbcradiolondon"/>
    <m/>
    <m/>
    <m/>
    <m/>
    <m/>
    <m/>
    <m/>
    <m/>
    <s v="No"/>
    <n v="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edtech_stories"/>
    <s v="imi_ahmed"/>
    <m/>
    <m/>
    <m/>
    <m/>
    <m/>
    <m/>
    <m/>
    <m/>
    <s v="No"/>
    <n v="8"/>
    <m/>
    <m/>
    <x v="2"/>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2"/>
    <m/>
    <s v="http://pbs.twimg.com/profile_images/933740415861252096/qEXZnavW_normal.jpg"/>
    <x v="2"/>
    <s v="https://twitter.com/#!/edtech_stories/status/1173690910485417985"/>
    <m/>
    <m/>
    <s v="1173690910485417985"/>
    <s v="1173470903830753280"/>
    <b v="0"/>
    <n v="0"/>
    <s v="320699337"/>
    <b v="0"/>
    <s v="en"/>
    <m/>
    <s v=""/>
    <b v="0"/>
    <n v="0"/>
    <s v=""/>
    <s v="Twitter Web App"/>
    <b v="0"/>
    <s v="1173470903830753280"/>
    <s v="Tweet"/>
    <n v="0"/>
    <n v="0"/>
    <m/>
    <m/>
    <m/>
    <m/>
    <m/>
    <m/>
    <m/>
    <m/>
    <n v="1"/>
    <s v="1"/>
    <s v="1"/>
    <n v="0"/>
    <n v="0"/>
    <n v="0"/>
    <n v="0"/>
    <n v="0"/>
    <n v="0"/>
    <n v="24"/>
    <n v="100"/>
    <n v="24"/>
  </r>
  <r>
    <s v="danjleonard"/>
    <s v="bind_community"/>
    <m/>
    <m/>
    <m/>
    <m/>
    <m/>
    <m/>
    <m/>
    <m/>
    <s v="No"/>
    <n v="9"/>
    <m/>
    <m/>
    <x v="1"/>
    <d v="2019-08-19T13:46:36.000"/>
    <s v="RT @Bind_Community: community as a tool for organisational change #cmgrchat https://t.co/dgh8e937QU"/>
    <s v="https://www.bind.nl/en/community-as-a-tool-for-organizational-change/"/>
    <s v="bind.nl"/>
    <x v="2"/>
    <m/>
    <s v="http://pbs.twimg.com/profile_images/1093425165021659142/viKCUytu_normal.jpg"/>
    <x v="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No"/>
    <n v="10"/>
    <m/>
    <m/>
    <x v="1"/>
    <d v="2019-09-19T16:45:46.000"/>
    <s v="RT @Bind_Community: How to integrate an online community into an organization. #community #cmgrchat https://t.co/LlDqwAXruK"/>
    <s v="https://www.bind.nl/en/how-to-integrate-an-online-community-into-an-organization/"/>
    <s v="bind.nl"/>
    <x v="3"/>
    <m/>
    <s v="http://pbs.twimg.com/profile_images/1093425165021659142/viKCUytu_normal.jpg"/>
    <x v="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bind_community"/>
    <s v="bind_community"/>
    <m/>
    <m/>
    <m/>
    <m/>
    <m/>
    <m/>
    <m/>
    <m/>
    <s v="No"/>
    <n v="11"/>
    <m/>
    <m/>
    <x v="0"/>
    <d v="2019-08-19T13:30:40.000"/>
    <s v="community as a tool for organisational change #cmgrchat https://t.co/dgh8e937QU"/>
    <s v="https://www.bind.nl/en/community-as-a-tool-for-organizational-change/"/>
    <s v="bind.nl"/>
    <x v="2"/>
    <m/>
    <s v="http://pbs.twimg.com/profile_images/812365772127408128/BTNBUYx5_normal.jpg"/>
    <x v="5"/>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12"/>
    <m/>
    <m/>
    <x v="0"/>
    <d v="2019-08-22T13:38:04.000"/>
    <s v="Organizations of the future operate as communities #cmgr #cmgrchat https://t.co/xOEh3OIc75"/>
    <s v="https://www.bind.nl/en/organizations-the-future-operate-as-communities/"/>
    <s v="bind.nl"/>
    <x v="0"/>
    <m/>
    <s v="http://pbs.twimg.com/profile_images/812365772127408128/BTNBUYx5_normal.jpg"/>
    <x v="6"/>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13"/>
    <m/>
    <m/>
    <x v="0"/>
    <d v="2019-09-19T13:59:14.000"/>
    <s v="How to integrate an online community into an organization. #community #cmgrchat https://t.co/LlDqwAXruK"/>
    <s v="https://www.bind.nl/en/how-to-integrate-an-online-community-into-an-organization/"/>
    <s v="bind.nl"/>
    <x v="3"/>
    <m/>
    <s v="http://pbs.twimg.com/profile_images/812365772127408128/BTNBUYx5_normal.jpg"/>
    <x v="7"/>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14"/>
    <m/>
    <m/>
    <x v="1"/>
    <d v="2019-08-19T15:55:02.000"/>
    <s v="RT @Bind_Community: community as a tool for organisational change #cmgrchat https://t.co/dgh8e937QU"/>
    <s v="https://www.bind.nl/en/community-as-a-tool-for-organizational-change/"/>
    <s v="bind.nl"/>
    <x v="2"/>
    <m/>
    <s v="http://pbs.twimg.com/profile_images/3119861225/5ad23eba8b7647403ee993ea81abc67e_normal.jpeg"/>
    <x v="8"/>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15"/>
    <m/>
    <m/>
    <x v="1"/>
    <d v="2019-09-19T18:42:27.000"/>
    <s v="RT @Bind_Community: How to integrate an online community into an organization. #community #cmgrchat https://t.co/LlDqwAXruK"/>
    <s v="https://www.bind.nl/en/how-to-integrate-an-online-community-into-an-organization/"/>
    <s v="bind.nl"/>
    <x v="3"/>
    <m/>
    <s v="http://pbs.twimg.com/profile_images/3119861225/5ad23eba8b7647403ee993ea81abc67e_normal.jpeg"/>
    <x v="9"/>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5"/>
        <item x="3"/>
        <item x="8"/>
        <item x="6"/>
        <item x="1"/>
        <item x="2"/>
        <item x="7"/>
        <item x="4"/>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384" dataDxfId="383">
  <autoFilter ref="A2:BL15"/>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9" totalsRowShown="0" headerRowDxfId="239" dataDxfId="238">
  <autoFilter ref="A1:H9"/>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H16" totalsRowShown="0" headerRowDxfId="228" dataDxfId="227">
  <autoFilter ref="A12:H16"/>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H26" totalsRowShown="0" headerRowDxfId="217" dataDxfId="216">
  <autoFilter ref="A19:H26"/>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H39" totalsRowShown="0" headerRowDxfId="206" dataDxfId="205">
  <autoFilter ref="A29:H3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H52" totalsRowShown="0" headerRowDxfId="195" dataDxfId="194">
  <autoFilter ref="A42:H5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H56" totalsRowShown="0" headerRowDxfId="184" dataDxfId="183">
  <autoFilter ref="A55:H5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H63" totalsRowShown="0" headerRowDxfId="181" dataDxfId="180">
  <autoFilter ref="A59:H6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6:H76" totalsRowShown="0" headerRowDxfId="162" dataDxfId="161">
  <autoFilter ref="A66:H7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 totalsRowShown="0" headerRowDxfId="132" dataDxfId="131">
  <autoFilter ref="A1:L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table" Target="../tables/table1.xml" /><Relationship Id="rId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spaceflow.io/post/what-to-measure-in-your-community" TargetMode="External" /><Relationship Id="rId2" Type="http://schemas.openxmlformats.org/officeDocument/2006/relationships/hyperlink" Target="https://screenshot-magazine.com/the-future/rent-family-japan/" TargetMode="External" /><Relationship Id="rId3" Type="http://schemas.openxmlformats.org/officeDocument/2006/relationships/hyperlink" Target="https://www.bind.nl/en/community-as-a-tool-for-organizational-change/" TargetMode="External" /><Relationship Id="rId4" Type="http://schemas.openxmlformats.org/officeDocument/2006/relationships/hyperlink" Target="https://www.bind.nl/en/how-to-integrate-an-online-community-into-an-organization/" TargetMode="External" /><Relationship Id="rId5" Type="http://schemas.openxmlformats.org/officeDocument/2006/relationships/hyperlink" Target="https://www.bind.nl/en/community-as-a-tool-for-organizational-change/" TargetMode="External" /><Relationship Id="rId6" Type="http://schemas.openxmlformats.org/officeDocument/2006/relationships/hyperlink" Target="https://www.bind.nl/en/organizations-the-future-operate-as-communities/" TargetMode="External" /><Relationship Id="rId7" Type="http://schemas.openxmlformats.org/officeDocument/2006/relationships/hyperlink" Target="https://www.bind.nl/en/how-to-integrate-an-online-community-into-an-organiz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42706613302378497/MEffVmom_normal.jpg" TargetMode="External" /><Relationship Id="rId12" Type="http://schemas.openxmlformats.org/officeDocument/2006/relationships/hyperlink" Target="http://pbs.twimg.com/profile_images/933740415861252096/qEXZnavW_normal.jp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933740415861252096/qEXZnavW_normal.jpg" TargetMode="External" /><Relationship Id="rId15" Type="http://schemas.openxmlformats.org/officeDocument/2006/relationships/hyperlink" Target="http://pbs.twimg.com/profile_images/933740415861252096/qEXZnavW_normal.jpg" TargetMode="External" /><Relationship Id="rId16" Type="http://schemas.openxmlformats.org/officeDocument/2006/relationships/hyperlink" Target="http://pbs.twimg.com/profile_images/1093425165021659142/viKCUytu_normal.jpg" TargetMode="External" /><Relationship Id="rId17" Type="http://schemas.openxmlformats.org/officeDocument/2006/relationships/hyperlink" Target="http://pbs.twimg.com/profile_images/1093425165021659142/viKCUytu_normal.jpg" TargetMode="External" /><Relationship Id="rId18" Type="http://schemas.openxmlformats.org/officeDocument/2006/relationships/hyperlink" Target="http://pbs.twimg.com/profile_images/812365772127408128/BTNBUYx5_normal.jpg" TargetMode="External" /><Relationship Id="rId19" Type="http://schemas.openxmlformats.org/officeDocument/2006/relationships/hyperlink" Target="http://pbs.twimg.com/profile_images/812365772127408128/BTNBUYx5_normal.jpg" TargetMode="External" /><Relationship Id="rId20" Type="http://schemas.openxmlformats.org/officeDocument/2006/relationships/hyperlink" Target="http://pbs.twimg.com/profile_images/812365772127408128/BTNBUYx5_normal.jpg" TargetMode="External" /><Relationship Id="rId21" Type="http://schemas.openxmlformats.org/officeDocument/2006/relationships/hyperlink" Target="http://pbs.twimg.com/profile_images/3119861225/5ad23eba8b7647403ee993ea81abc67e_normal.jpeg" TargetMode="External" /><Relationship Id="rId22" Type="http://schemas.openxmlformats.org/officeDocument/2006/relationships/hyperlink" Target="http://pbs.twimg.com/profile_images/3119861225/5ad23eba8b7647403ee993ea81abc67e_normal.jpeg" TargetMode="External" /><Relationship Id="rId23" Type="http://schemas.openxmlformats.org/officeDocument/2006/relationships/hyperlink" Target="https://twitter.com/#!/corriedavidson/status/1161709300928122886" TargetMode="External" /><Relationship Id="rId24" Type="http://schemas.openxmlformats.org/officeDocument/2006/relationships/hyperlink" Target="https://twitter.com/#!/screenshotmag/status/1168931818604773377" TargetMode="External" /><Relationship Id="rId25" Type="http://schemas.openxmlformats.org/officeDocument/2006/relationships/hyperlink" Target="https://twitter.com/#!/edtech_stories/status/1173690910485417985" TargetMode="External" /><Relationship Id="rId26" Type="http://schemas.openxmlformats.org/officeDocument/2006/relationships/hyperlink" Target="https://twitter.com/#!/edtech_stories/status/1173690910485417985" TargetMode="External" /><Relationship Id="rId27" Type="http://schemas.openxmlformats.org/officeDocument/2006/relationships/hyperlink" Target="https://twitter.com/#!/edtech_stories/status/1173690910485417985" TargetMode="External" /><Relationship Id="rId28" Type="http://schemas.openxmlformats.org/officeDocument/2006/relationships/hyperlink" Target="https://twitter.com/#!/edtech_stories/status/1173690910485417985" TargetMode="External" /><Relationship Id="rId29" Type="http://schemas.openxmlformats.org/officeDocument/2006/relationships/hyperlink" Target="https://twitter.com/#!/danjleonard/status/1163447172983115781" TargetMode="External" /><Relationship Id="rId30" Type="http://schemas.openxmlformats.org/officeDocument/2006/relationships/hyperlink" Target="https://twitter.com/#!/danjleonard/status/1174726284934615041" TargetMode="External" /><Relationship Id="rId31" Type="http://schemas.openxmlformats.org/officeDocument/2006/relationships/hyperlink" Target="https://twitter.com/#!/bind_community/status/1163443163392094208" TargetMode="External" /><Relationship Id="rId32" Type="http://schemas.openxmlformats.org/officeDocument/2006/relationships/hyperlink" Target="https://twitter.com/#!/bind_community/status/1164532189075320832" TargetMode="External" /><Relationship Id="rId33" Type="http://schemas.openxmlformats.org/officeDocument/2006/relationships/hyperlink" Target="https://twitter.com/#!/bind_community/status/1174684376598274049" TargetMode="External" /><Relationship Id="rId34" Type="http://schemas.openxmlformats.org/officeDocument/2006/relationships/hyperlink" Target="https://twitter.com/#!/peterstaal/status/1163479493618655232" TargetMode="External" /><Relationship Id="rId35" Type="http://schemas.openxmlformats.org/officeDocument/2006/relationships/hyperlink" Target="https://twitter.com/#!/peterstaal/status/1174755648514547712" TargetMode="External" /><Relationship Id="rId36" Type="http://schemas.openxmlformats.org/officeDocument/2006/relationships/hyperlink" Target="https://api.twitter.com/1.1/geo/id/08b1f0c524ffa673.json" TargetMode="External" /><Relationship Id="rId37" Type="http://schemas.openxmlformats.org/officeDocument/2006/relationships/comments" Target="../comments13.xml" /><Relationship Id="rId38" Type="http://schemas.openxmlformats.org/officeDocument/2006/relationships/vmlDrawing" Target="../drawings/vmlDrawing6.vml" /><Relationship Id="rId39" Type="http://schemas.openxmlformats.org/officeDocument/2006/relationships/table" Target="../tables/table23.xml" /><Relationship Id="rId4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WQy2TTkR" TargetMode="External" /><Relationship Id="rId2" Type="http://schemas.openxmlformats.org/officeDocument/2006/relationships/hyperlink" Target="http://www.screenshot-magazine.com/" TargetMode="External" /><Relationship Id="rId3" Type="http://schemas.openxmlformats.org/officeDocument/2006/relationships/hyperlink" Target="https://t.co/b4qJn1xk9K" TargetMode="External" /><Relationship Id="rId4" Type="http://schemas.openxmlformats.org/officeDocument/2006/relationships/hyperlink" Target="https://t.co/L0dmYOhtfC" TargetMode="External" /><Relationship Id="rId5" Type="http://schemas.openxmlformats.org/officeDocument/2006/relationships/hyperlink" Target="https://t.co/oZ1MwgEGLN" TargetMode="External" /><Relationship Id="rId6" Type="http://schemas.openxmlformats.org/officeDocument/2006/relationships/hyperlink" Target="http://www.bbc.co.uk/radiolondon" TargetMode="External" /><Relationship Id="rId7" Type="http://schemas.openxmlformats.org/officeDocument/2006/relationships/hyperlink" Target="https://t.co/L0dmYOhtfC" TargetMode="External" /><Relationship Id="rId8" Type="http://schemas.openxmlformats.org/officeDocument/2006/relationships/hyperlink" Target="https://t.co/ljxjLLKy1H" TargetMode="External" /><Relationship Id="rId9" Type="http://schemas.openxmlformats.org/officeDocument/2006/relationships/hyperlink" Target="https://t.co/7D7gNdU7R3" TargetMode="External" /><Relationship Id="rId10" Type="http://schemas.openxmlformats.org/officeDocument/2006/relationships/hyperlink" Target="http://www.bind.nl/" TargetMode="External" /><Relationship Id="rId11" Type="http://schemas.openxmlformats.org/officeDocument/2006/relationships/hyperlink" Target="https://pbs.twimg.com/profile_banners/90703340/1515517167" TargetMode="External" /><Relationship Id="rId12" Type="http://schemas.openxmlformats.org/officeDocument/2006/relationships/hyperlink" Target="https://pbs.twimg.com/profile_banners/836550963125182464/1537455559" TargetMode="External" /><Relationship Id="rId13" Type="http://schemas.openxmlformats.org/officeDocument/2006/relationships/hyperlink" Target="https://pbs.twimg.com/profile_banners/1280294108/1525718378" TargetMode="External" /><Relationship Id="rId14" Type="http://schemas.openxmlformats.org/officeDocument/2006/relationships/hyperlink" Target="https://pbs.twimg.com/profile_banners/1121799138239111168/1556292834" TargetMode="External" /><Relationship Id="rId15" Type="http://schemas.openxmlformats.org/officeDocument/2006/relationships/hyperlink" Target="https://pbs.twimg.com/profile_banners/21663902/1499925355" TargetMode="External" /><Relationship Id="rId16" Type="http://schemas.openxmlformats.org/officeDocument/2006/relationships/hyperlink" Target="https://pbs.twimg.com/profile_banners/21754620/1444083269" TargetMode="External" /><Relationship Id="rId17" Type="http://schemas.openxmlformats.org/officeDocument/2006/relationships/hyperlink" Target="https://pbs.twimg.com/profile_banners/320699337/1559232217" TargetMode="External" /><Relationship Id="rId18" Type="http://schemas.openxmlformats.org/officeDocument/2006/relationships/hyperlink" Target="https://pbs.twimg.com/profile_banners/79689763/1555438152" TargetMode="External" /><Relationship Id="rId19" Type="http://schemas.openxmlformats.org/officeDocument/2006/relationships/hyperlink" Target="https://pbs.twimg.com/profile_banners/799564535879401472/1555600237" TargetMode="External" /><Relationship Id="rId20" Type="http://schemas.openxmlformats.org/officeDocument/2006/relationships/hyperlink" Target="https://pbs.twimg.com/profile_banners/157627819/1445770507" TargetMode="External" /><Relationship Id="rId21" Type="http://schemas.openxmlformats.org/officeDocument/2006/relationships/hyperlink" Target="http://abs.twimg.com/images/themes/theme2/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4/bg.gif" TargetMode="External" /><Relationship Id="rId28" Type="http://schemas.openxmlformats.org/officeDocument/2006/relationships/hyperlink" Target="http://abs.twimg.com/images/themes/theme2/bg.gif" TargetMode="External" /><Relationship Id="rId29" Type="http://schemas.openxmlformats.org/officeDocument/2006/relationships/hyperlink" Target="http://abs.twimg.com/images/themes/theme16/bg.gif" TargetMode="External" /><Relationship Id="rId30" Type="http://schemas.openxmlformats.org/officeDocument/2006/relationships/hyperlink" Target="http://pbs.twimg.com/profile_images/1002353175846719489/0smmIJu5_normal.jpg" TargetMode="External" /><Relationship Id="rId31" Type="http://schemas.openxmlformats.org/officeDocument/2006/relationships/hyperlink" Target="http://pbs.twimg.com/profile_images/1042706613302378497/MEffVmom_normal.jpg" TargetMode="External" /><Relationship Id="rId32" Type="http://schemas.openxmlformats.org/officeDocument/2006/relationships/hyperlink" Target="http://pbs.twimg.com/profile_images/933740415861252096/qEXZnavW_normal.jpg" TargetMode="External" /><Relationship Id="rId33" Type="http://schemas.openxmlformats.org/officeDocument/2006/relationships/hyperlink" Target="http://pbs.twimg.com/profile_images/1121799238168367106/YmVyfeEf_normal.png" TargetMode="External" /><Relationship Id="rId34" Type="http://schemas.openxmlformats.org/officeDocument/2006/relationships/hyperlink" Target="http://pbs.twimg.com/profile_images/654585384928735232/uXqDc90D_normal.jpg" TargetMode="External" /><Relationship Id="rId35" Type="http://schemas.openxmlformats.org/officeDocument/2006/relationships/hyperlink" Target="http://pbs.twimg.com/profile_images/651158457211449344/aef7xuAW_normal.jpg" TargetMode="External" /><Relationship Id="rId36" Type="http://schemas.openxmlformats.org/officeDocument/2006/relationships/hyperlink" Target="http://pbs.twimg.com/profile_images/1136685857597997056/yUrXVS1D_normal.jpg" TargetMode="External" /><Relationship Id="rId37" Type="http://schemas.openxmlformats.org/officeDocument/2006/relationships/hyperlink" Target="http://pbs.twimg.com/profile_images/1093425165021659142/viKCUytu_normal.jpg" TargetMode="External" /><Relationship Id="rId38" Type="http://schemas.openxmlformats.org/officeDocument/2006/relationships/hyperlink" Target="http://pbs.twimg.com/profile_images/812365772127408128/BTNBUYx5_normal.jpg" TargetMode="External" /><Relationship Id="rId39" Type="http://schemas.openxmlformats.org/officeDocument/2006/relationships/hyperlink" Target="http://pbs.twimg.com/profile_images/3119861225/5ad23eba8b7647403ee993ea81abc67e_normal.jpeg" TargetMode="External" /><Relationship Id="rId40" Type="http://schemas.openxmlformats.org/officeDocument/2006/relationships/hyperlink" Target="https://twitter.com/corriedavidson" TargetMode="External" /><Relationship Id="rId41" Type="http://schemas.openxmlformats.org/officeDocument/2006/relationships/hyperlink" Target="https://twitter.com/screenshotmag" TargetMode="External" /><Relationship Id="rId42" Type="http://schemas.openxmlformats.org/officeDocument/2006/relationships/hyperlink" Target="https://twitter.com/edtech_stories" TargetMode="External" /><Relationship Id="rId43" Type="http://schemas.openxmlformats.org/officeDocument/2006/relationships/hyperlink" Target="https://twitter.com/ccdhate" TargetMode="External" /><Relationship Id="rId44" Type="http://schemas.openxmlformats.org/officeDocument/2006/relationships/hyperlink" Target="https://twitter.com/vanessaonair" TargetMode="External" /><Relationship Id="rId45" Type="http://schemas.openxmlformats.org/officeDocument/2006/relationships/hyperlink" Target="https://twitter.com/bbcradiolondon" TargetMode="External" /><Relationship Id="rId46" Type="http://schemas.openxmlformats.org/officeDocument/2006/relationships/hyperlink" Target="https://twitter.com/imi_ahmed" TargetMode="External" /><Relationship Id="rId47" Type="http://schemas.openxmlformats.org/officeDocument/2006/relationships/hyperlink" Target="https://twitter.com/danjleonard" TargetMode="External" /><Relationship Id="rId48" Type="http://schemas.openxmlformats.org/officeDocument/2006/relationships/hyperlink" Target="https://twitter.com/bind_community" TargetMode="External" /><Relationship Id="rId49" Type="http://schemas.openxmlformats.org/officeDocument/2006/relationships/hyperlink" Target="https://twitter.com/peterstaal"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organizations-the-future-operate-as-communities/" TargetMode="External" /><Relationship Id="rId4" Type="http://schemas.openxmlformats.org/officeDocument/2006/relationships/hyperlink" Target="http://thecommunitymanager.com/2013/10/10/how-to-deal-with-a-troll-in-your-community/" TargetMode="External" /><Relationship Id="rId5" Type="http://schemas.openxmlformats.org/officeDocument/2006/relationships/hyperlink" Target="http://thecommunitymanager.com/2012/04/11/cmgrchat-222-handling-trolls-tales-from-under-the-bridge/" TargetMode="External" /><Relationship Id="rId6" Type="http://schemas.openxmlformats.org/officeDocument/2006/relationships/hyperlink" Target="http://thecommunitymanager.com/2011/03/16/316-trolls-and-troublemakers/" TargetMode="External" /><Relationship Id="rId7" Type="http://schemas.openxmlformats.org/officeDocument/2006/relationships/hyperlink" Target="https://screenshot-magazine.com/the-future/rent-family-japan/" TargetMode="External" /><Relationship Id="rId8" Type="http://schemas.openxmlformats.org/officeDocument/2006/relationships/hyperlink" Target="https://www.blog.spaceflow.io/post/what-to-measure-in-your-community" TargetMode="External" /><Relationship Id="rId9" Type="http://schemas.openxmlformats.org/officeDocument/2006/relationships/hyperlink" Target="http://thecommunitymanager.com/2013/10/10/how-to-deal-with-a-troll-in-your-community/" TargetMode="External" /><Relationship Id="rId10" Type="http://schemas.openxmlformats.org/officeDocument/2006/relationships/hyperlink" Target="http://thecommunitymanager.com/2012/04/11/cmgrchat-222-handling-trolls-tales-from-under-the-bridge/" TargetMode="External" /><Relationship Id="rId11" Type="http://schemas.openxmlformats.org/officeDocument/2006/relationships/hyperlink" Target="http://thecommunitymanager.com/2011/03/16/316-trolls-and-troublemakers/" TargetMode="External" /><Relationship Id="rId12" Type="http://schemas.openxmlformats.org/officeDocument/2006/relationships/hyperlink" Target="https://www.bind.nl/en/how-to-integrate-an-online-community-into-an-organization/" TargetMode="External" /><Relationship Id="rId13" Type="http://schemas.openxmlformats.org/officeDocument/2006/relationships/hyperlink" Target="https://www.bind.nl/en/community-as-a-tool-for-organizational-change/" TargetMode="External" /><Relationship Id="rId14" Type="http://schemas.openxmlformats.org/officeDocument/2006/relationships/hyperlink" Target="https://www.bind.nl/en/organizations-the-future-operate-as-communities/" TargetMode="External" /><Relationship Id="rId15" Type="http://schemas.openxmlformats.org/officeDocument/2006/relationships/hyperlink" Target="https://www.blog.spaceflow.io/post/what-to-measure-in-your-community" TargetMode="External" /><Relationship Id="rId16" Type="http://schemas.openxmlformats.org/officeDocument/2006/relationships/hyperlink" Target="https://screenshot-magazine.com/the-future/rent-family-japan/"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v>
      </c>
      <c r="BB2" s="13" t="s">
        <v>432</v>
      </c>
      <c r="BC2" s="13" t="s">
        <v>433</v>
      </c>
      <c r="BD2" s="67" t="s">
        <v>568</v>
      </c>
      <c r="BE2" s="67" t="s">
        <v>569</v>
      </c>
      <c r="BF2" s="67" t="s">
        <v>570</v>
      </c>
      <c r="BG2" s="67" t="s">
        <v>571</v>
      </c>
      <c r="BH2" s="67" t="s">
        <v>572</v>
      </c>
      <c r="BI2" s="67" t="s">
        <v>573</v>
      </c>
      <c r="BJ2" s="67" t="s">
        <v>574</v>
      </c>
      <c r="BK2" s="67" t="s">
        <v>575</v>
      </c>
      <c r="BL2" s="67" t="s">
        <v>576</v>
      </c>
    </row>
    <row r="3" spans="1:64" ht="15" customHeight="1">
      <c r="A3" s="84" t="s">
        <v>212</v>
      </c>
      <c r="B3" s="84" t="s">
        <v>212</v>
      </c>
      <c r="C3" s="53" t="s">
        <v>612</v>
      </c>
      <c r="D3" s="54">
        <v>3</v>
      </c>
      <c r="E3" s="65" t="s">
        <v>132</v>
      </c>
      <c r="F3" s="55">
        <v>35</v>
      </c>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REPLACE(INDEX(GroupVertices[Group],MATCH(Edges[[#This Row],[Vertex 1]],GroupVertices[Vertex],0)),1,1,"")</f>
        <v>3</v>
      </c>
      <c r="BC3" s="85" t="str">
        <f>REPLACE(INDEX(GroupVertices[Group],MATCH(Edges[[#This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t="s">
        <v>612</v>
      </c>
      <c r="D4" s="54">
        <v>3</v>
      </c>
      <c r="E4" s="65" t="s">
        <v>132</v>
      </c>
      <c r="F4" s="55">
        <v>35</v>
      </c>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31</v>
      </c>
      <c r="BK4" s="52">
        <v>100</v>
      </c>
      <c r="BL4" s="51">
        <v>31</v>
      </c>
    </row>
    <row r="5" spans="1:64" ht="45">
      <c r="A5" s="84" t="s">
        <v>214</v>
      </c>
      <c r="B5" s="84" t="s">
        <v>218</v>
      </c>
      <c r="C5" s="53" t="s">
        <v>612</v>
      </c>
      <c r="D5" s="54">
        <v>3</v>
      </c>
      <c r="E5" s="65" t="s">
        <v>132</v>
      </c>
      <c r="F5" s="55">
        <v>35</v>
      </c>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219</v>
      </c>
      <c r="C6" s="53" t="s">
        <v>612</v>
      </c>
      <c r="D6" s="54">
        <v>3</v>
      </c>
      <c r="E6" s="65" t="s">
        <v>132</v>
      </c>
      <c r="F6" s="55">
        <v>35</v>
      </c>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220</v>
      </c>
      <c r="C7" s="53" t="s">
        <v>612</v>
      </c>
      <c r="D7" s="54">
        <v>3</v>
      </c>
      <c r="E7" s="65" t="s">
        <v>132</v>
      </c>
      <c r="F7" s="55">
        <v>35</v>
      </c>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221</v>
      </c>
      <c r="C8" s="53" t="s">
        <v>612</v>
      </c>
      <c r="D8" s="54">
        <v>3</v>
      </c>
      <c r="E8" s="65" t="s">
        <v>132</v>
      </c>
      <c r="F8" s="55">
        <v>35</v>
      </c>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24</v>
      </c>
      <c r="BK8" s="52">
        <v>100</v>
      </c>
      <c r="BL8" s="51">
        <v>24</v>
      </c>
    </row>
    <row r="9" spans="1:64" ht="30">
      <c r="A9" s="84" t="s">
        <v>215</v>
      </c>
      <c r="B9" s="84" t="s">
        <v>216</v>
      </c>
      <c r="C9" s="53" t="s">
        <v>613</v>
      </c>
      <c r="D9" s="54">
        <v>10</v>
      </c>
      <c r="E9" s="65" t="s">
        <v>136</v>
      </c>
      <c r="F9" s="55">
        <v>12</v>
      </c>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30">
      <c r="A10" s="84" t="s">
        <v>215</v>
      </c>
      <c r="B10" s="84" t="s">
        <v>216</v>
      </c>
      <c r="C10" s="53" t="s">
        <v>613</v>
      </c>
      <c r="D10" s="54">
        <v>10</v>
      </c>
      <c r="E10" s="65" t="s">
        <v>136</v>
      </c>
      <c r="F10" s="55">
        <v>12</v>
      </c>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13</v>
      </c>
      <c r="BK10" s="52">
        <v>100</v>
      </c>
      <c r="BL10" s="51">
        <v>13</v>
      </c>
    </row>
    <row r="11" spans="1:64" ht="30">
      <c r="A11" s="84" t="s">
        <v>216</v>
      </c>
      <c r="B11" s="84" t="s">
        <v>216</v>
      </c>
      <c r="C11" s="53" t="s">
        <v>613</v>
      </c>
      <c r="D11" s="54">
        <v>10</v>
      </c>
      <c r="E11" s="65" t="s">
        <v>136</v>
      </c>
      <c r="F11" s="55">
        <v>12</v>
      </c>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8</v>
      </c>
      <c r="BK11" s="52">
        <v>100</v>
      </c>
      <c r="BL11" s="51">
        <v>8</v>
      </c>
    </row>
    <row r="12" spans="1:64" ht="30">
      <c r="A12" s="84" t="s">
        <v>216</v>
      </c>
      <c r="B12" s="84" t="s">
        <v>216</v>
      </c>
      <c r="C12" s="53" t="s">
        <v>613</v>
      </c>
      <c r="D12" s="54">
        <v>10</v>
      </c>
      <c r="E12" s="65" t="s">
        <v>136</v>
      </c>
      <c r="F12" s="55">
        <v>12</v>
      </c>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9</v>
      </c>
      <c r="BK12" s="52">
        <v>100</v>
      </c>
      <c r="BL12" s="51">
        <v>9</v>
      </c>
    </row>
    <row r="13" spans="1:64" ht="30">
      <c r="A13" s="84" t="s">
        <v>216</v>
      </c>
      <c r="B13" s="84" t="s">
        <v>216</v>
      </c>
      <c r="C13" s="53" t="s">
        <v>613</v>
      </c>
      <c r="D13" s="54">
        <v>10</v>
      </c>
      <c r="E13" s="65" t="s">
        <v>136</v>
      </c>
      <c r="F13" s="55">
        <v>12</v>
      </c>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11</v>
      </c>
      <c r="BK13" s="52">
        <v>100</v>
      </c>
      <c r="BL13" s="51">
        <v>11</v>
      </c>
    </row>
    <row r="14" spans="1:64" ht="30">
      <c r="A14" s="84" t="s">
        <v>217</v>
      </c>
      <c r="B14" s="84" t="s">
        <v>216</v>
      </c>
      <c r="C14" s="53" t="s">
        <v>613</v>
      </c>
      <c r="D14" s="54">
        <v>10</v>
      </c>
      <c r="E14" s="65" t="s">
        <v>136</v>
      </c>
      <c r="F14" s="55">
        <v>12</v>
      </c>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10</v>
      </c>
      <c r="BK14" s="52">
        <v>100</v>
      </c>
      <c r="BL14" s="51">
        <v>10</v>
      </c>
    </row>
    <row r="15" spans="1:64" ht="30">
      <c r="A15" s="84" t="s">
        <v>217</v>
      </c>
      <c r="B15" s="84" t="s">
        <v>216</v>
      </c>
      <c r="C15" s="53" t="s">
        <v>613</v>
      </c>
      <c r="D15" s="54">
        <v>10</v>
      </c>
      <c r="E15" s="65" t="s">
        <v>136</v>
      </c>
      <c r="F15" s="55">
        <v>12</v>
      </c>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559</v>
      </c>
      <c r="B1" s="13" t="s">
        <v>560</v>
      </c>
      <c r="C1" s="13" t="s">
        <v>553</v>
      </c>
      <c r="D1" s="13" t="s">
        <v>554</v>
      </c>
      <c r="E1" s="13" t="s">
        <v>561</v>
      </c>
      <c r="F1" s="13" t="s">
        <v>144</v>
      </c>
      <c r="G1" s="13" t="s">
        <v>562</v>
      </c>
      <c r="H1" s="13" t="s">
        <v>563</v>
      </c>
      <c r="I1" s="13" t="s">
        <v>564</v>
      </c>
      <c r="J1" s="13" t="s">
        <v>565</v>
      </c>
      <c r="K1" s="13" t="s">
        <v>566</v>
      </c>
      <c r="L1" s="13" t="s">
        <v>567</v>
      </c>
    </row>
    <row r="2" spans="1:12" ht="15">
      <c r="A2" s="91" t="s">
        <v>476</v>
      </c>
      <c r="B2" s="91" t="s">
        <v>477</v>
      </c>
      <c r="C2" s="91">
        <v>3</v>
      </c>
      <c r="D2" s="130">
        <v>0.018239956230709453</v>
      </c>
      <c r="E2" s="130">
        <v>1.403692337561129</v>
      </c>
      <c r="F2" s="91" t="s">
        <v>555</v>
      </c>
      <c r="G2" s="91" t="b">
        <v>0</v>
      </c>
      <c r="H2" s="91" t="b">
        <v>0</v>
      </c>
      <c r="I2" s="91" t="b">
        <v>0</v>
      </c>
      <c r="J2" s="91" t="b">
        <v>0</v>
      </c>
      <c r="K2" s="91" t="b">
        <v>0</v>
      </c>
      <c r="L2" s="91" t="b">
        <v>0</v>
      </c>
    </row>
    <row r="3" spans="1:12" ht="15">
      <c r="A3" s="91" t="s">
        <v>477</v>
      </c>
      <c r="B3" s="91" t="s">
        <v>457</v>
      </c>
      <c r="C3" s="91">
        <v>3</v>
      </c>
      <c r="D3" s="130">
        <v>0.018239956230709453</v>
      </c>
      <c r="E3" s="130">
        <v>0.9777236052888478</v>
      </c>
      <c r="F3" s="91" t="s">
        <v>555</v>
      </c>
      <c r="G3" s="91" t="b">
        <v>0</v>
      </c>
      <c r="H3" s="91" t="b">
        <v>0</v>
      </c>
      <c r="I3" s="91" t="b">
        <v>0</v>
      </c>
      <c r="J3" s="91" t="b">
        <v>0</v>
      </c>
      <c r="K3" s="91" t="b">
        <v>0</v>
      </c>
      <c r="L3" s="91" t="b">
        <v>0</v>
      </c>
    </row>
    <row r="4" spans="1:12" ht="15">
      <c r="A4" s="91" t="s">
        <v>457</v>
      </c>
      <c r="B4" s="91" t="s">
        <v>481</v>
      </c>
      <c r="C4" s="91">
        <v>3</v>
      </c>
      <c r="D4" s="130">
        <v>0.018239956230709453</v>
      </c>
      <c r="E4" s="130">
        <v>0.8808135922807914</v>
      </c>
      <c r="F4" s="91" t="s">
        <v>555</v>
      </c>
      <c r="G4" s="91" t="b">
        <v>0</v>
      </c>
      <c r="H4" s="91" t="b">
        <v>0</v>
      </c>
      <c r="I4" s="91" t="b">
        <v>0</v>
      </c>
      <c r="J4" s="91" t="b">
        <v>0</v>
      </c>
      <c r="K4" s="91" t="b">
        <v>0</v>
      </c>
      <c r="L4" s="91" t="b">
        <v>0</v>
      </c>
    </row>
    <row r="5" spans="1:12" ht="15">
      <c r="A5" s="91" t="s">
        <v>481</v>
      </c>
      <c r="B5" s="91" t="s">
        <v>482</v>
      </c>
      <c r="C5" s="91">
        <v>3</v>
      </c>
      <c r="D5" s="130">
        <v>0.018239956230709453</v>
      </c>
      <c r="E5" s="130">
        <v>1.403692337561129</v>
      </c>
      <c r="F5" s="91" t="s">
        <v>555</v>
      </c>
      <c r="G5" s="91" t="b">
        <v>0</v>
      </c>
      <c r="H5" s="91" t="b">
        <v>0</v>
      </c>
      <c r="I5" s="91" t="b">
        <v>0</v>
      </c>
      <c r="J5" s="91" t="b">
        <v>0</v>
      </c>
      <c r="K5" s="91" t="b">
        <v>0</v>
      </c>
      <c r="L5" s="91" t="b">
        <v>0</v>
      </c>
    </row>
    <row r="6" spans="1:12" ht="15">
      <c r="A6" s="91" t="s">
        <v>482</v>
      </c>
      <c r="B6" s="91" t="s">
        <v>475</v>
      </c>
      <c r="C6" s="91">
        <v>3</v>
      </c>
      <c r="D6" s="130">
        <v>0.018239956230709453</v>
      </c>
      <c r="E6" s="130">
        <v>0.8808135922807914</v>
      </c>
      <c r="F6" s="91" t="s">
        <v>555</v>
      </c>
      <c r="G6" s="91" t="b">
        <v>0</v>
      </c>
      <c r="H6" s="91" t="b">
        <v>0</v>
      </c>
      <c r="I6" s="91" t="b">
        <v>0</v>
      </c>
      <c r="J6" s="91" t="b">
        <v>0</v>
      </c>
      <c r="K6" s="91" t="b">
        <v>0</v>
      </c>
      <c r="L6" s="91" t="b">
        <v>0</v>
      </c>
    </row>
    <row r="7" spans="1:12" ht="15">
      <c r="A7" s="91" t="s">
        <v>457</v>
      </c>
      <c r="B7" s="91" t="s">
        <v>483</v>
      </c>
      <c r="C7" s="91">
        <v>3</v>
      </c>
      <c r="D7" s="130">
        <v>0.018239956230709453</v>
      </c>
      <c r="E7" s="130">
        <v>0.8808135922807914</v>
      </c>
      <c r="F7" s="91" t="s">
        <v>555</v>
      </c>
      <c r="G7" s="91" t="b">
        <v>0</v>
      </c>
      <c r="H7" s="91" t="b">
        <v>0</v>
      </c>
      <c r="I7" s="91" t="b">
        <v>0</v>
      </c>
      <c r="J7" s="91" t="b">
        <v>0</v>
      </c>
      <c r="K7" s="91" t="b">
        <v>0</v>
      </c>
      <c r="L7" s="91" t="b">
        <v>0</v>
      </c>
    </row>
    <row r="8" spans="1:12" ht="15">
      <c r="A8" s="91" t="s">
        <v>483</v>
      </c>
      <c r="B8" s="91" t="s">
        <v>484</v>
      </c>
      <c r="C8" s="91">
        <v>3</v>
      </c>
      <c r="D8" s="130">
        <v>0.018239956230709453</v>
      </c>
      <c r="E8" s="130">
        <v>1.403692337561129</v>
      </c>
      <c r="F8" s="91" t="s">
        <v>555</v>
      </c>
      <c r="G8" s="91" t="b">
        <v>0</v>
      </c>
      <c r="H8" s="91" t="b">
        <v>0</v>
      </c>
      <c r="I8" s="91" t="b">
        <v>0</v>
      </c>
      <c r="J8" s="91" t="b">
        <v>0</v>
      </c>
      <c r="K8" s="91" t="b">
        <v>0</v>
      </c>
      <c r="L8" s="91" t="b">
        <v>0</v>
      </c>
    </row>
    <row r="9" spans="1:12" ht="15">
      <c r="A9" s="91" t="s">
        <v>484</v>
      </c>
      <c r="B9" s="91" t="s">
        <v>485</v>
      </c>
      <c r="C9" s="91">
        <v>3</v>
      </c>
      <c r="D9" s="130">
        <v>0.018239956230709453</v>
      </c>
      <c r="E9" s="130">
        <v>1.403692337561129</v>
      </c>
      <c r="F9" s="91" t="s">
        <v>555</v>
      </c>
      <c r="G9" s="91" t="b">
        <v>0</v>
      </c>
      <c r="H9" s="91" t="b">
        <v>0</v>
      </c>
      <c r="I9" s="91" t="b">
        <v>0</v>
      </c>
      <c r="J9" s="91" t="b">
        <v>0</v>
      </c>
      <c r="K9" s="91" t="b">
        <v>0</v>
      </c>
      <c r="L9" s="91" t="b">
        <v>0</v>
      </c>
    </row>
    <row r="10" spans="1:12" ht="15">
      <c r="A10" s="91" t="s">
        <v>485</v>
      </c>
      <c r="B10" s="91" t="s">
        <v>475</v>
      </c>
      <c r="C10" s="91">
        <v>3</v>
      </c>
      <c r="D10" s="130">
        <v>0.018239956230709453</v>
      </c>
      <c r="E10" s="130">
        <v>0.8808135922807914</v>
      </c>
      <c r="F10" s="91" t="s">
        <v>555</v>
      </c>
      <c r="G10" s="91" t="b">
        <v>0</v>
      </c>
      <c r="H10" s="91" t="b">
        <v>0</v>
      </c>
      <c r="I10" s="91" t="b">
        <v>0</v>
      </c>
      <c r="J10" s="91" t="b">
        <v>0</v>
      </c>
      <c r="K10" s="91" t="b">
        <v>0</v>
      </c>
      <c r="L10" s="91" t="b">
        <v>0</v>
      </c>
    </row>
    <row r="11" spans="1:12" ht="15">
      <c r="A11" s="91" t="s">
        <v>216</v>
      </c>
      <c r="B11" s="91" t="s">
        <v>476</v>
      </c>
      <c r="C11" s="91">
        <v>2</v>
      </c>
      <c r="D11" s="130">
        <v>0.016255116379907415</v>
      </c>
      <c r="E11" s="130">
        <v>1.278753600952829</v>
      </c>
      <c r="F11" s="91" t="s">
        <v>555</v>
      </c>
      <c r="G11" s="91" t="b">
        <v>0</v>
      </c>
      <c r="H11" s="91" t="b">
        <v>0</v>
      </c>
      <c r="I11" s="91" t="b">
        <v>0</v>
      </c>
      <c r="J11" s="91" t="b">
        <v>0</v>
      </c>
      <c r="K11" s="91" t="b">
        <v>0</v>
      </c>
      <c r="L11" s="91" t="b">
        <v>0</v>
      </c>
    </row>
    <row r="12" spans="1:12" ht="15">
      <c r="A12" s="91" t="s">
        <v>216</v>
      </c>
      <c r="B12" s="91" t="s">
        <v>457</v>
      </c>
      <c r="C12" s="91">
        <v>2</v>
      </c>
      <c r="D12" s="130">
        <v>0.016255116379907415</v>
      </c>
      <c r="E12" s="130">
        <v>0.6766936096248667</v>
      </c>
      <c r="F12" s="91" t="s">
        <v>555</v>
      </c>
      <c r="G12" s="91" t="b">
        <v>0</v>
      </c>
      <c r="H12" s="91" t="b">
        <v>0</v>
      </c>
      <c r="I12" s="91" t="b">
        <v>0</v>
      </c>
      <c r="J12" s="91" t="b">
        <v>0</v>
      </c>
      <c r="K12" s="91" t="b">
        <v>0</v>
      </c>
      <c r="L12" s="91" t="b">
        <v>0</v>
      </c>
    </row>
    <row r="13" spans="1:12" ht="15">
      <c r="A13" s="91" t="s">
        <v>552</v>
      </c>
      <c r="B13" s="91" t="s">
        <v>475</v>
      </c>
      <c r="C13" s="91">
        <v>2</v>
      </c>
      <c r="D13" s="130">
        <v>0.016255116379907415</v>
      </c>
      <c r="E13" s="130">
        <v>0.8808135922807914</v>
      </c>
      <c r="F13" s="91" t="s">
        <v>555</v>
      </c>
      <c r="G13" s="91" t="b">
        <v>0</v>
      </c>
      <c r="H13" s="91" t="b">
        <v>0</v>
      </c>
      <c r="I13" s="91" t="b">
        <v>0</v>
      </c>
      <c r="J13" s="91" t="b">
        <v>0</v>
      </c>
      <c r="K13" s="91" t="b">
        <v>0</v>
      </c>
      <c r="L13" s="91" t="b">
        <v>0</v>
      </c>
    </row>
    <row r="14" spans="1:12" ht="15">
      <c r="A14" s="91" t="s">
        <v>476</v>
      </c>
      <c r="B14" s="91" t="s">
        <v>477</v>
      </c>
      <c r="C14" s="91">
        <v>3</v>
      </c>
      <c r="D14" s="130">
        <v>0.025672798974041473</v>
      </c>
      <c r="E14" s="130">
        <v>1.0791812460476249</v>
      </c>
      <c r="F14" s="91" t="s">
        <v>426</v>
      </c>
      <c r="G14" s="91" t="b">
        <v>0</v>
      </c>
      <c r="H14" s="91" t="b">
        <v>0</v>
      </c>
      <c r="I14" s="91" t="b">
        <v>0</v>
      </c>
      <c r="J14" s="91" t="b">
        <v>0</v>
      </c>
      <c r="K14" s="91" t="b">
        <v>0</v>
      </c>
      <c r="L14" s="91" t="b">
        <v>0</v>
      </c>
    </row>
    <row r="15" spans="1:12" ht="15">
      <c r="A15" s="91" t="s">
        <v>477</v>
      </c>
      <c r="B15" s="91" t="s">
        <v>457</v>
      </c>
      <c r="C15" s="91">
        <v>3</v>
      </c>
      <c r="D15" s="130">
        <v>0.025672798974041473</v>
      </c>
      <c r="E15" s="130">
        <v>0.8573324964312685</v>
      </c>
      <c r="F15" s="91" t="s">
        <v>426</v>
      </c>
      <c r="G15" s="91" t="b">
        <v>0</v>
      </c>
      <c r="H15" s="91" t="b">
        <v>0</v>
      </c>
      <c r="I15" s="91" t="b">
        <v>0</v>
      </c>
      <c r="J15" s="91" t="b">
        <v>0</v>
      </c>
      <c r="K15" s="91" t="b">
        <v>0</v>
      </c>
      <c r="L15" s="91" t="b">
        <v>0</v>
      </c>
    </row>
    <row r="16" spans="1:12" ht="15">
      <c r="A16" s="91" t="s">
        <v>457</v>
      </c>
      <c r="B16" s="91" t="s">
        <v>481</v>
      </c>
      <c r="C16" s="91">
        <v>3</v>
      </c>
      <c r="D16" s="130">
        <v>0.025672798974041473</v>
      </c>
      <c r="E16" s="130">
        <v>0.7781512503836436</v>
      </c>
      <c r="F16" s="91" t="s">
        <v>426</v>
      </c>
      <c r="G16" s="91" t="b">
        <v>0</v>
      </c>
      <c r="H16" s="91" t="b">
        <v>0</v>
      </c>
      <c r="I16" s="91" t="b">
        <v>0</v>
      </c>
      <c r="J16" s="91" t="b">
        <v>0</v>
      </c>
      <c r="K16" s="91" t="b">
        <v>0</v>
      </c>
      <c r="L16" s="91" t="b">
        <v>0</v>
      </c>
    </row>
    <row r="17" spans="1:12" ht="15">
      <c r="A17" s="91" t="s">
        <v>481</v>
      </c>
      <c r="B17" s="91" t="s">
        <v>482</v>
      </c>
      <c r="C17" s="91">
        <v>3</v>
      </c>
      <c r="D17" s="130">
        <v>0.025672798974041473</v>
      </c>
      <c r="E17" s="130">
        <v>1.0791812460476249</v>
      </c>
      <c r="F17" s="91" t="s">
        <v>426</v>
      </c>
      <c r="G17" s="91" t="b">
        <v>0</v>
      </c>
      <c r="H17" s="91" t="b">
        <v>0</v>
      </c>
      <c r="I17" s="91" t="b">
        <v>0</v>
      </c>
      <c r="J17" s="91" t="b">
        <v>0</v>
      </c>
      <c r="K17" s="91" t="b">
        <v>0</v>
      </c>
      <c r="L17" s="91" t="b">
        <v>0</v>
      </c>
    </row>
    <row r="18" spans="1:12" ht="15">
      <c r="A18" s="91" t="s">
        <v>482</v>
      </c>
      <c r="B18" s="91" t="s">
        <v>475</v>
      </c>
      <c r="C18" s="91">
        <v>3</v>
      </c>
      <c r="D18" s="130">
        <v>0.025672798974041473</v>
      </c>
      <c r="E18" s="130">
        <v>0.7112044607530305</v>
      </c>
      <c r="F18" s="91" t="s">
        <v>426</v>
      </c>
      <c r="G18" s="91" t="b">
        <v>0</v>
      </c>
      <c r="H18" s="91" t="b">
        <v>0</v>
      </c>
      <c r="I18" s="91" t="b">
        <v>0</v>
      </c>
      <c r="J18" s="91" t="b">
        <v>0</v>
      </c>
      <c r="K18" s="91" t="b">
        <v>0</v>
      </c>
      <c r="L18" s="91" t="b">
        <v>0</v>
      </c>
    </row>
    <row r="19" spans="1:12" ht="15">
      <c r="A19" s="91" t="s">
        <v>457</v>
      </c>
      <c r="B19" s="91" t="s">
        <v>483</v>
      </c>
      <c r="C19" s="91">
        <v>3</v>
      </c>
      <c r="D19" s="130">
        <v>0.025672798974041473</v>
      </c>
      <c r="E19" s="130">
        <v>0.7781512503836436</v>
      </c>
      <c r="F19" s="91" t="s">
        <v>426</v>
      </c>
      <c r="G19" s="91" t="b">
        <v>0</v>
      </c>
      <c r="H19" s="91" t="b">
        <v>0</v>
      </c>
      <c r="I19" s="91" t="b">
        <v>0</v>
      </c>
      <c r="J19" s="91" t="b">
        <v>0</v>
      </c>
      <c r="K19" s="91" t="b">
        <v>0</v>
      </c>
      <c r="L19" s="91" t="b">
        <v>0</v>
      </c>
    </row>
    <row r="20" spans="1:12" ht="15">
      <c r="A20" s="91" t="s">
        <v>483</v>
      </c>
      <c r="B20" s="91" t="s">
        <v>484</v>
      </c>
      <c r="C20" s="91">
        <v>3</v>
      </c>
      <c r="D20" s="130">
        <v>0.025672798974041473</v>
      </c>
      <c r="E20" s="130">
        <v>1.0791812460476249</v>
      </c>
      <c r="F20" s="91" t="s">
        <v>426</v>
      </c>
      <c r="G20" s="91" t="b">
        <v>0</v>
      </c>
      <c r="H20" s="91" t="b">
        <v>0</v>
      </c>
      <c r="I20" s="91" t="b">
        <v>0</v>
      </c>
      <c r="J20" s="91" t="b">
        <v>0</v>
      </c>
      <c r="K20" s="91" t="b">
        <v>0</v>
      </c>
      <c r="L20" s="91" t="b">
        <v>0</v>
      </c>
    </row>
    <row r="21" spans="1:12" ht="15">
      <c r="A21" s="91" t="s">
        <v>484</v>
      </c>
      <c r="B21" s="91" t="s">
        <v>485</v>
      </c>
      <c r="C21" s="91">
        <v>3</v>
      </c>
      <c r="D21" s="130">
        <v>0.025672798974041473</v>
      </c>
      <c r="E21" s="130">
        <v>1.0791812460476249</v>
      </c>
      <c r="F21" s="91" t="s">
        <v>426</v>
      </c>
      <c r="G21" s="91" t="b">
        <v>0</v>
      </c>
      <c r="H21" s="91" t="b">
        <v>0</v>
      </c>
      <c r="I21" s="91" t="b">
        <v>0</v>
      </c>
      <c r="J21" s="91" t="b">
        <v>0</v>
      </c>
      <c r="K21" s="91" t="b">
        <v>0</v>
      </c>
      <c r="L21" s="91" t="b">
        <v>0</v>
      </c>
    </row>
    <row r="22" spans="1:12" ht="15">
      <c r="A22" s="91" t="s">
        <v>485</v>
      </c>
      <c r="B22" s="91" t="s">
        <v>475</v>
      </c>
      <c r="C22" s="91">
        <v>3</v>
      </c>
      <c r="D22" s="130">
        <v>0.025672798974041473</v>
      </c>
      <c r="E22" s="130">
        <v>0.7112044607530305</v>
      </c>
      <c r="F22" s="91" t="s">
        <v>426</v>
      </c>
      <c r="G22" s="91" t="b">
        <v>0</v>
      </c>
      <c r="H22" s="91" t="b">
        <v>0</v>
      </c>
      <c r="I22" s="91" t="b">
        <v>0</v>
      </c>
      <c r="J22" s="91" t="b">
        <v>0</v>
      </c>
      <c r="K22" s="91" t="b">
        <v>0</v>
      </c>
      <c r="L22" s="91" t="b">
        <v>0</v>
      </c>
    </row>
    <row r="23" spans="1:12" ht="15">
      <c r="A23" s="91" t="s">
        <v>216</v>
      </c>
      <c r="B23" s="91" t="s">
        <v>476</v>
      </c>
      <c r="C23" s="91">
        <v>2</v>
      </c>
      <c r="D23" s="130">
        <v>0.025305490434896542</v>
      </c>
      <c r="E23" s="130">
        <v>0.9542425094393249</v>
      </c>
      <c r="F23" s="91" t="s">
        <v>426</v>
      </c>
      <c r="G23" s="91" t="b">
        <v>0</v>
      </c>
      <c r="H23" s="91" t="b">
        <v>0</v>
      </c>
      <c r="I23" s="91" t="b">
        <v>0</v>
      </c>
      <c r="J23" s="91" t="b">
        <v>0</v>
      </c>
      <c r="K23" s="91" t="b">
        <v>0</v>
      </c>
      <c r="L23" s="91" t="b">
        <v>0</v>
      </c>
    </row>
    <row r="24" spans="1:12" ht="15">
      <c r="A24" s="91" t="s">
        <v>216</v>
      </c>
      <c r="B24" s="91" t="s">
        <v>457</v>
      </c>
      <c r="C24" s="91">
        <v>2</v>
      </c>
      <c r="D24" s="130">
        <v>0.025305490434896542</v>
      </c>
      <c r="E24" s="130">
        <v>0.5563025007672873</v>
      </c>
      <c r="F24" s="91" t="s">
        <v>426</v>
      </c>
      <c r="G24" s="91" t="b">
        <v>0</v>
      </c>
      <c r="H24" s="91" t="b">
        <v>0</v>
      </c>
      <c r="I24" s="91" t="b">
        <v>0</v>
      </c>
      <c r="J24" s="91" t="b">
        <v>0</v>
      </c>
      <c r="K24" s="91" t="b">
        <v>0</v>
      </c>
      <c r="L2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579</v>
      </c>
      <c r="B2" s="133" t="s">
        <v>580</v>
      </c>
      <c r="C2" s="67" t="s">
        <v>581</v>
      </c>
    </row>
    <row r="3" spans="1:3" ht="15">
      <c r="A3" s="132" t="s">
        <v>425</v>
      </c>
      <c r="B3" s="132" t="s">
        <v>425</v>
      </c>
      <c r="C3" s="36">
        <v>4</v>
      </c>
    </row>
    <row r="4" spans="1:3" ht="15">
      <c r="A4" s="132" t="s">
        <v>426</v>
      </c>
      <c r="B4" s="132" t="s">
        <v>426</v>
      </c>
      <c r="C4" s="36">
        <v>7</v>
      </c>
    </row>
    <row r="5" spans="1:3" ht="15">
      <c r="A5" s="132" t="s">
        <v>427</v>
      </c>
      <c r="B5" s="132" t="s">
        <v>427</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596</v>
      </c>
      <c r="B1" s="13" t="s">
        <v>17</v>
      </c>
    </row>
    <row r="2" spans="1:2" ht="15">
      <c r="A2" s="85" t="s">
        <v>597</v>
      </c>
      <c r="B2" s="85" t="s">
        <v>603</v>
      </c>
    </row>
    <row r="3" spans="1:2" ht="15">
      <c r="A3" s="85" t="s">
        <v>598</v>
      </c>
      <c r="B3" s="85" t="s">
        <v>604</v>
      </c>
    </row>
    <row r="4" spans="1:2" ht="15">
      <c r="A4" s="85" t="s">
        <v>599</v>
      </c>
      <c r="B4" s="85" t="s">
        <v>605</v>
      </c>
    </row>
    <row r="5" spans="1:2" ht="15">
      <c r="A5" s="85" t="s">
        <v>600</v>
      </c>
      <c r="B5" s="85" t="s">
        <v>606</v>
      </c>
    </row>
    <row r="6" spans="1:2" ht="15">
      <c r="A6" s="85" t="s">
        <v>601</v>
      </c>
      <c r="B6" s="85" t="s">
        <v>607</v>
      </c>
    </row>
    <row r="7" spans="1:2" ht="15">
      <c r="A7" s="85" t="s">
        <v>602</v>
      </c>
      <c r="B7" s="85" t="s">
        <v>604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424</v>
      </c>
      <c r="BB2" s="13" t="s">
        <v>432</v>
      </c>
      <c r="BC2" s="13" t="s">
        <v>433</v>
      </c>
      <c r="BD2" s="67" t="s">
        <v>568</v>
      </c>
      <c r="BE2" s="67" t="s">
        <v>569</v>
      </c>
      <c r="BF2" s="67" t="s">
        <v>570</v>
      </c>
      <c r="BG2" s="67" t="s">
        <v>571</v>
      </c>
      <c r="BH2" s="67" t="s">
        <v>572</v>
      </c>
      <c r="BI2" s="67" t="s">
        <v>573</v>
      </c>
      <c r="BJ2" s="67" t="s">
        <v>574</v>
      </c>
      <c r="BK2" s="67" t="s">
        <v>575</v>
      </c>
      <c r="BL2" s="67" t="s">
        <v>576</v>
      </c>
    </row>
    <row r="3" spans="1:64" ht="15" customHeight="1">
      <c r="A3" s="84" t="s">
        <v>212</v>
      </c>
      <c r="B3" s="84" t="s">
        <v>212</v>
      </c>
      <c r="C3" s="53"/>
      <c r="D3" s="54"/>
      <c r="E3" s="65"/>
      <c r="F3" s="55"/>
      <c r="G3" s="53"/>
      <c r="H3" s="57"/>
      <c r="I3" s="56"/>
      <c r="J3" s="56"/>
      <c r="K3" s="36" t="s">
        <v>65</v>
      </c>
      <c r="L3" s="62">
        <v>3</v>
      </c>
      <c r="M3" s="62"/>
      <c r="N3" s="63"/>
      <c r="O3" s="85" t="s">
        <v>176</v>
      </c>
      <c r="P3" s="87">
        <v>43691.77841435185</v>
      </c>
      <c r="Q3" s="85" t="s">
        <v>224</v>
      </c>
      <c r="R3" s="89" t="s">
        <v>232</v>
      </c>
      <c r="S3" s="85" t="s">
        <v>238</v>
      </c>
      <c r="T3" s="85" t="s">
        <v>242</v>
      </c>
      <c r="U3" s="85"/>
      <c r="V3" s="89" t="s">
        <v>246</v>
      </c>
      <c r="W3" s="87">
        <v>43691.77841435185</v>
      </c>
      <c r="X3" s="89" t="s">
        <v>252</v>
      </c>
      <c r="Y3" s="85"/>
      <c r="Z3" s="85"/>
      <c r="AA3" s="91" t="s">
        <v>262</v>
      </c>
      <c r="AB3" s="85"/>
      <c r="AC3" s="85" t="b">
        <v>0</v>
      </c>
      <c r="AD3" s="85">
        <v>0</v>
      </c>
      <c r="AE3" s="91" t="s">
        <v>273</v>
      </c>
      <c r="AF3" s="85" t="b">
        <v>0</v>
      </c>
      <c r="AG3" s="85" t="s">
        <v>275</v>
      </c>
      <c r="AH3" s="85"/>
      <c r="AI3" s="91" t="s">
        <v>273</v>
      </c>
      <c r="AJ3" s="85" t="b">
        <v>0</v>
      </c>
      <c r="AK3" s="85">
        <v>0</v>
      </c>
      <c r="AL3" s="91" t="s">
        <v>273</v>
      </c>
      <c r="AM3" s="85" t="s">
        <v>276</v>
      </c>
      <c r="AN3" s="85" t="b">
        <v>0</v>
      </c>
      <c r="AO3" s="91" t="s">
        <v>262</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REPLACE(INDEX(GroupVertices[Group],MATCH(Edges25[[#This Row],[Vertex 1]],GroupVertices[Vertex],0)),1,1,"")</f>
        <v>3</v>
      </c>
      <c r="BC3" s="85" t="str">
        <f>REPLACE(INDEX(GroupVertices[Group],MATCH(Edges25[[#This Row],[Vertex 2]],GroupVertices[Vertex],0)),1,1,"")</f>
        <v>3</v>
      </c>
      <c r="BD3" s="51">
        <v>1</v>
      </c>
      <c r="BE3" s="52">
        <v>4.3478260869565215</v>
      </c>
      <c r="BF3" s="51">
        <v>0</v>
      </c>
      <c r="BG3" s="52">
        <v>0</v>
      </c>
      <c r="BH3" s="51">
        <v>0</v>
      </c>
      <c r="BI3" s="52">
        <v>0</v>
      </c>
      <c r="BJ3" s="51">
        <v>22</v>
      </c>
      <c r="BK3" s="52">
        <v>95.65217391304348</v>
      </c>
      <c r="BL3" s="51">
        <v>23</v>
      </c>
    </row>
    <row r="4" spans="1:64" ht="15" customHeight="1">
      <c r="A4" s="84" t="s">
        <v>213</v>
      </c>
      <c r="B4" s="84" t="s">
        <v>213</v>
      </c>
      <c r="C4" s="53"/>
      <c r="D4" s="54"/>
      <c r="E4" s="65"/>
      <c r="F4" s="55"/>
      <c r="G4" s="53"/>
      <c r="H4" s="57"/>
      <c r="I4" s="56"/>
      <c r="J4" s="56"/>
      <c r="K4" s="36" t="s">
        <v>65</v>
      </c>
      <c r="L4" s="83">
        <v>4</v>
      </c>
      <c r="M4" s="83"/>
      <c r="N4" s="63"/>
      <c r="O4" s="86" t="s">
        <v>176</v>
      </c>
      <c r="P4" s="88">
        <v>43711.708761574075</v>
      </c>
      <c r="Q4" s="86" t="s">
        <v>225</v>
      </c>
      <c r="R4" s="90" t="s">
        <v>233</v>
      </c>
      <c r="S4" s="86" t="s">
        <v>239</v>
      </c>
      <c r="T4" s="86" t="s">
        <v>243</v>
      </c>
      <c r="U4" s="86"/>
      <c r="V4" s="90" t="s">
        <v>247</v>
      </c>
      <c r="W4" s="88">
        <v>43711.708761574075</v>
      </c>
      <c r="X4" s="90" t="s">
        <v>253</v>
      </c>
      <c r="Y4" s="86"/>
      <c r="Z4" s="86"/>
      <c r="AA4" s="92" t="s">
        <v>263</v>
      </c>
      <c r="AB4" s="86"/>
      <c r="AC4" s="86" t="b">
        <v>0</v>
      </c>
      <c r="AD4" s="86">
        <v>1</v>
      </c>
      <c r="AE4" s="92" t="s">
        <v>273</v>
      </c>
      <c r="AF4" s="86" t="b">
        <v>0</v>
      </c>
      <c r="AG4" s="86" t="s">
        <v>275</v>
      </c>
      <c r="AH4" s="86"/>
      <c r="AI4" s="92" t="s">
        <v>273</v>
      </c>
      <c r="AJ4" s="86" t="b">
        <v>0</v>
      </c>
      <c r="AK4" s="86">
        <v>0</v>
      </c>
      <c r="AL4" s="92" t="s">
        <v>273</v>
      </c>
      <c r="AM4" s="86" t="s">
        <v>277</v>
      </c>
      <c r="AN4" s="86" t="b">
        <v>0</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31</v>
      </c>
      <c r="BK4" s="52">
        <v>100</v>
      </c>
      <c r="BL4" s="51">
        <v>31</v>
      </c>
    </row>
    <row r="5" spans="1:64" ht="15">
      <c r="A5" s="84" t="s">
        <v>214</v>
      </c>
      <c r="B5" s="84" t="s">
        <v>218</v>
      </c>
      <c r="C5" s="53"/>
      <c r="D5" s="54"/>
      <c r="E5" s="65"/>
      <c r="F5" s="55"/>
      <c r="G5" s="53"/>
      <c r="H5" s="57"/>
      <c r="I5" s="56"/>
      <c r="J5" s="56"/>
      <c r="K5" s="36" t="s">
        <v>65</v>
      </c>
      <c r="L5" s="83">
        <v>5</v>
      </c>
      <c r="M5" s="83"/>
      <c r="N5" s="63"/>
      <c r="O5" s="86" t="s">
        <v>222</v>
      </c>
      <c r="P5" s="88">
        <v>43724.84135416667</v>
      </c>
      <c r="Q5" s="86" t="s">
        <v>226</v>
      </c>
      <c r="R5" s="86" t="s">
        <v>234</v>
      </c>
      <c r="S5" s="86" t="s">
        <v>240</v>
      </c>
      <c r="T5" s="86" t="s">
        <v>244</v>
      </c>
      <c r="U5" s="86"/>
      <c r="V5" s="90" t="s">
        <v>248</v>
      </c>
      <c r="W5" s="88">
        <v>43724.84135416667</v>
      </c>
      <c r="X5" s="90" t="s">
        <v>254</v>
      </c>
      <c r="Y5" s="86"/>
      <c r="Z5" s="86"/>
      <c r="AA5" s="92" t="s">
        <v>264</v>
      </c>
      <c r="AB5" s="92" t="s">
        <v>272</v>
      </c>
      <c r="AC5" s="86" t="b">
        <v>0</v>
      </c>
      <c r="AD5" s="86">
        <v>0</v>
      </c>
      <c r="AE5" s="92" t="s">
        <v>274</v>
      </c>
      <c r="AF5" s="86" t="b">
        <v>0</v>
      </c>
      <c r="AG5" s="86" t="s">
        <v>275</v>
      </c>
      <c r="AH5" s="86"/>
      <c r="AI5" s="92" t="s">
        <v>273</v>
      </c>
      <c r="AJ5" s="86" t="b">
        <v>0</v>
      </c>
      <c r="AK5" s="86">
        <v>0</v>
      </c>
      <c r="AL5" s="92" t="s">
        <v>273</v>
      </c>
      <c r="AM5" s="86" t="s">
        <v>278</v>
      </c>
      <c r="AN5" s="86" t="b">
        <v>0</v>
      </c>
      <c r="AO5" s="92" t="s">
        <v>272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214</v>
      </c>
      <c r="B6" s="84" t="s">
        <v>219</v>
      </c>
      <c r="C6" s="53"/>
      <c r="D6" s="54"/>
      <c r="E6" s="65"/>
      <c r="F6" s="55"/>
      <c r="G6" s="53"/>
      <c r="H6" s="57"/>
      <c r="I6" s="56"/>
      <c r="J6" s="56"/>
      <c r="K6" s="36" t="s">
        <v>65</v>
      </c>
      <c r="L6" s="83">
        <v>6</v>
      </c>
      <c r="M6" s="83"/>
      <c r="N6" s="63"/>
      <c r="O6" s="86" t="s">
        <v>222</v>
      </c>
      <c r="P6" s="88">
        <v>43724.84135416667</v>
      </c>
      <c r="Q6" s="86" t="s">
        <v>226</v>
      </c>
      <c r="R6" s="86" t="s">
        <v>234</v>
      </c>
      <c r="S6" s="86" t="s">
        <v>240</v>
      </c>
      <c r="T6" s="86" t="s">
        <v>244</v>
      </c>
      <c r="U6" s="86"/>
      <c r="V6" s="90" t="s">
        <v>248</v>
      </c>
      <c r="W6" s="88">
        <v>43724.84135416667</v>
      </c>
      <c r="X6" s="90" t="s">
        <v>254</v>
      </c>
      <c r="Y6" s="86"/>
      <c r="Z6" s="86"/>
      <c r="AA6" s="92" t="s">
        <v>264</v>
      </c>
      <c r="AB6" s="92" t="s">
        <v>272</v>
      </c>
      <c r="AC6" s="86" t="b">
        <v>0</v>
      </c>
      <c r="AD6" s="86">
        <v>0</v>
      </c>
      <c r="AE6" s="92" t="s">
        <v>274</v>
      </c>
      <c r="AF6" s="86" t="b">
        <v>0</v>
      </c>
      <c r="AG6" s="86" t="s">
        <v>275</v>
      </c>
      <c r="AH6" s="86"/>
      <c r="AI6" s="92" t="s">
        <v>273</v>
      </c>
      <c r="AJ6" s="86" t="b">
        <v>0</v>
      </c>
      <c r="AK6" s="86">
        <v>0</v>
      </c>
      <c r="AL6" s="92" t="s">
        <v>273</v>
      </c>
      <c r="AM6" s="86" t="s">
        <v>278</v>
      </c>
      <c r="AN6" s="86" t="b">
        <v>0</v>
      </c>
      <c r="AO6" s="92" t="s">
        <v>272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214</v>
      </c>
      <c r="B7" s="84" t="s">
        <v>220</v>
      </c>
      <c r="C7" s="53"/>
      <c r="D7" s="54"/>
      <c r="E7" s="65"/>
      <c r="F7" s="55"/>
      <c r="G7" s="53"/>
      <c r="H7" s="57"/>
      <c r="I7" s="56"/>
      <c r="J7" s="56"/>
      <c r="K7" s="36" t="s">
        <v>65</v>
      </c>
      <c r="L7" s="83">
        <v>7</v>
      </c>
      <c r="M7" s="83"/>
      <c r="N7" s="63"/>
      <c r="O7" s="86" t="s">
        <v>222</v>
      </c>
      <c r="P7" s="88">
        <v>43724.84135416667</v>
      </c>
      <c r="Q7" s="86" t="s">
        <v>226</v>
      </c>
      <c r="R7" s="86" t="s">
        <v>234</v>
      </c>
      <c r="S7" s="86" t="s">
        <v>240</v>
      </c>
      <c r="T7" s="86" t="s">
        <v>244</v>
      </c>
      <c r="U7" s="86"/>
      <c r="V7" s="90" t="s">
        <v>248</v>
      </c>
      <c r="W7" s="88">
        <v>43724.84135416667</v>
      </c>
      <c r="X7" s="90" t="s">
        <v>254</v>
      </c>
      <c r="Y7" s="86"/>
      <c r="Z7" s="86"/>
      <c r="AA7" s="92" t="s">
        <v>264</v>
      </c>
      <c r="AB7" s="92" t="s">
        <v>272</v>
      </c>
      <c r="AC7" s="86" t="b">
        <v>0</v>
      </c>
      <c r="AD7" s="86">
        <v>0</v>
      </c>
      <c r="AE7" s="92" t="s">
        <v>274</v>
      </c>
      <c r="AF7" s="86" t="b">
        <v>0</v>
      </c>
      <c r="AG7" s="86" t="s">
        <v>275</v>
      </c>
      <c r="AH7" s="86"/>
      <c r="AI7" s="92" t="s">
        <v>273</v>
      </c>
      <c r="AJ7" s="86" t="b">
        <v>0</v>
      </c>
      <c r="AK7" s="86">
        <v>0</v>
      </c>
      <c r="AL7" s="92" t="s">
        <v>273</v>
      </c>
      <c r="AM7" s="86" t="s">
        <v>278</v>
      </c>
      <c r="AN7" s="86" t="b">
        <v>0</v>
      </c>
      <c r="AO7" s="92" t="s">
        <v>272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214</v>
      </c>
      <c r="B8" s="84" t="s">
        <v>221</v>
      </c>
      <c r="C8" s="53"/>
      <c r="D8" s="54"/>
      <c r="E8" s="65"/>
      <c r="F8" s="55"/>
      <c r="G8" s="53"/>
      <c r="H8" s="57"/>
      <c r="I8" s="56"/>
      <c r="J8" s="56"/>
      <c r="K8" s="36" t="s">
        <v>65</v>
      </c>
      <c r="L8" s="83">
        <v>8</v>
      </c>
      <c r="M8" s="83"/>
      <c r="N8" s="63"/>
      <c r="O8" s="86" t="s">
        <v>223</v>
      </c>
      <c r="P8" s="88">
        <v>43724.84135416667</v>
      </c>
      <c r="Q8" s="86" t="s">
        <v>226</v>
      </c>
      <c r="R8" s="86" t="s">
        <v>234</v>
      </c>
      <c r="S8" s="86" t="s">
        <v>240</v>
      </c>
      <c r="T8" s="86" t="s">
        <v>244</v>
      </c>
      <c r="U8" s="86"/>
      <c r="V8" s="90" t="s">
        <v>248</v>
      </c>
      <c r="W8" s="88">
        <v>43724.84135416667</v>
      </c>
      <c r="X8" s="90" t="s">
        <v>254</v>
      </c>
      <c r="Y8" s="86"/>
      <c r="Z8" s="86"/>
      <c r="AA8" s="92" t="s">
        <v>264</v>
      </c>
      <c r="AB8" s="92" t="s">
        <v>272</v>
      </c>
      <c r="AC8" s="86" t="b">
        <v>0</v>
      </c>
      <c r="AD8" s="86">
        <v>0</v>
      </c>
      <c r="AE8" s="92" t="s">
        <v>274</v>
      </c>
      <c r="AF8" s="86" t="b">
        <v>0</v>
      </c>
      <c r="AG8" s="86" t="s">
        <v>275</v>
      </c>
      <c r="AH8" s="86"/>
      <c r="AI8" s="92" t="s">
        <v>273</v>
      </c>
      <c r="AJ8" s="86" t="b">
        <v>0</v>
      </c>
      <c r="AK8" s="86">
        <v>0</v>
      </c>
      <c r="AL8" s="92" t="s">
        <v>273</v>
      </c>
      <c r="AM8" s="86" t="s">
        <v>278</v>
      </c>
      <c r="AN8" s="86" t="b">
        <v>0</v>
      </c>
      <c r="AO8" s="92" t="s">
        <v>272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24</v>
      </c>
      <c r="BK8" s="52">
        <v>100</v>
      </c>
      <c r="BL8" s="51">
        <v>24</v>
      </c>
    </row>
    <row r="9" spans="1:64" ht="15">
      <c r="A9" s="84" t="s">
        <v>215</v>
      </c>
      <c r="B9" s="84" t="s">
        <v>216</v>
      </c>
      <c r="C9" s="53"/>
      <c r="D9" s="54"/>
      <c r="E9" s="65"/>
      <c r="F9" s="55"/>
      <c r="G9" s="53"/>
      <c r="H9" s="57"/>
      <c r="I9" s="56"/>
      <c r="J9" s="56"/>
      <c r="K9" s="36" t="s">
        <v>65</v>
      </c>
      <c r="L9" s="83">
        <v>9</v>
      </c>
      <c r="M9" s="83"/>
      <c r="N9" s="63"/>
      <c r="O9" s="86" t="s">
        <v>222</v>
      </c>
      <c r="P9" s="88">
        <v>43696.57402777778</v>
      </c>
      <c r="Q9" s="86" t="s">
        <v>227</v>
      </c>
      <c r="R9" s="90" t="s">
        <v>235</v>
      </c>
      <c r="S9" s="86" t="s">
        <v>241</v>
      </c>
      <c r="T9" s="86" t="s">
        <v>244</v>
      </c>
      <c r="U9" s="86"/>
      <c r="V9" s="90" t="s">
        <v>249</v>
      </c>
      <c r="W9" s="88">
        <v>43696.57402777778</v>
      </c>
      <c r="X9" s="90" t="s">
        <v>255</v>
      </c>
      <c r="Y9" s="86"/>
      <c r="Z9" s="86"/>
      <c r="AA9" s="92" t="s">
        <v>265</v>
      </c>
      <c r="AB9" s="86"/>
      <c r="AC9" s="86" t="b">
        <v>0</v>
      </c>
      <c r="AD9" s="86">
        <v>0</v>
      </c>
      <c r="AE9" s="92" t="s">
        <v>273</v>
      </c>
      <c r="AF9" s="86" t="b">
        <v>0</v>
      </c>
      <c r="AG9" s="86" t="s">
        <v>275</v>
      </c>
      <c r="AH9" s="86"/>
      <c r="AI9" s="92" t="s">
        <v>273</v>
      </c>
      <c r="AJ9" s="86" t="b">
        <v>0</v>
      </c>
      <c r="AK9" s="86">
        <v>2</v>
      </c>
      <c r="AL9" s="92" t="s">
        <v>267</v>
      </c>
      <c r="AM9" s="86" t="s">
        <v>279</v>
      </c>
      <c r="AN9" s="86" t="b">
        <v>0</v>
      </c>
      <c r="AO9" s="92" t="s">
        <v>267</v>
      </c>
      <c r="AP9" s="86" t="s">
        <v>176</v>
      </c>
      <c r="AQ9" s="86">
        <v>0</v>
      </c>
      <c r="AR9" s="86">
        <v>0</v>
      </c>
      <c r="AS9" s="86"/>
      <c r="AT9" s="86"/>
      <c r="AU9" s="86"/>
      <c r="AV9" s="86"/>
      <c r="AW9" s="86"/>
      <c r="AX9" s="86"/>
      <c r="AY9" s="86"/>
      <c r="AZ9" s="86"/>
      <c r="BA9">
        <v>2</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215</v>
      </c>
      <c r="B10" s="84" t="s">
        <v>216</v>
      </c>
      <c r="C10" s="53"/>
      <c r="D10" s="54"/>
      <c r="E10" s="65"/>
      <c r="F10" s="55"/>
      <c r="G10" s="53"/>
      <c r="H10" s="57"/>
      <c r="I10" s="56"/>
      <c r="J10" s="56"/>
      <c r="K10" s="36" t="s">
        <v>65</v>
      </c>
      <c r="L10" s="83">
        <v>10</v>
      </c>
      <c r="M10" s="83"/>
      <c r="N10" s="63"/>
      <c r="O10" s="86" t="s">
        <v>222</v>
      </c>
      <c r="P10" s="88">
        <v>43727.69844907407</v>
      </c>
      <c r="Q10" s="86" t="s">
        <v>228</v>
      </c>
      <c r="R10" s="90" t="s">
        <v>236</v>
      </c>
      <c r="S10" s="86" t="s">
        <v>241</v>
      </c>
      <c r="T10" s="86" t="s">
        <v>245</v>
      </c>
      <c r="U10" s="86"/>
      <c r="V10" s="90" t="s">
        <v>249</v>
      </c>
      <c r="W10" s="88">
        <v>43727.69844907407</v>
      </c>
      <c r="X10" s="90" t="s">
        <v>256</v>
      </c>
      <c r="Y10" s="86"/>
      <c r="Z10" s="86"/>
      <c r="AA10" s="92" t="s">
        <v>266</v>
      </c>
      <c r="AB10" s="86"/>
      <c r="AC10" s="86" t="b">
        <v>0</v>
      </c>
      <c r="AD10" s="86">
        <v>0</v>
      </c>
      <c r="AE10" s="92" t="s">
        <v>273</v>
      </c>
      <c r="AF10" s="86" t="b">
        <v>0</v>
      </c>
      <c r="AG10" s="86" t="s">
        <v>275</v>
      </c>
      <c r="AH10" s="86"/>
      <c r="AI10" s="92" t="s">
        <v>273</v>
      </c>
      <c r="AJ10" s="86" t="b">
        <v>0</v>
      </c>
      <c r="AK10" s="86">
        <v>2</v>
      </c>
      <c r="AL10" s="92" t="s">
        <v>269</v>
      </c>
      <c r="AM10" s="86" t="s">
        <v>279</v>
      </c>
      <c r="AN10" s="86" t="b">
        <v>0</v>
      </c>
      <c r="AO10" s="92" t="s">
        <v>269</v>
      </c>
      <c r="AP10" s="86" t="s">
        <v>176</v>
      </c>
      <c r="AQ10" s="86">
        <v>0</v>
      </c>
      <c r="AR10" s="86">
        <v>0</v>
      </c>
      <c r="AS10" s="86"/>
      <c r="AT10" s="86"/>
      <c r="AU10" s="86"/>
      <c r="AV10" s="86"/>
      <c r="AW10" s="86"/>
      <c r="AX10" s="86"/>
      <c r="AY10" s="86"/>
      <c r="AZ10" s="86"/>
      <c r="BA10">
        <v>2</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13</v>
      </c>
      <c r="BK10" s="52">
        <v>100</v>
      </c>
      <c r="BL10" s="51">
        <v>13</v>
      </c>
    </row>
    <row r="11" spans="1:64" ht="15">
      <c r="A11" s="84" t="s">
        <v>216</v>
      </c>
      <c r="B11" s="84" t="s">
        <v>216</v>
      </c>
      <c r="C11" s="53"/>
      <c r="D11" s="54"/>
      <c r="E11" s="65"/>
      <c r="F11" s="55"/>
      <c r="G11" s="53"/>
      <c r="H11" s="57"/>
      <c r="I11" s="56"/>
      <c r="J11" s="56"/>
      <c r="K11" s="36" t="s">
        <v>65</v>
      </c>
      <c r="L11" s="83">
        <v>11</v>
      </c>
      <c r="M11" s="83"/>
      <c r="N11" s="63"/>
      <c r="O11" s="86" t="s">
        <v>176</v>
      </c>
      <c r="P11" s="88">
        <v>43696.56296296296</v>
      </c>
      <c r="Q11" s="86" t="s">
        <v>229</v>
      </c>
      <c r="R11" s="90" t="s">
        <v>235</v>
      </c>
      <c r="S11" s="86" t="s">
        <v>241</v>
      </c>
      <c r="T11" s="86" t="s">
        <v>244</v>
      </c>
      <c r="U11" s="86"/>
      <c r="V11" s="90" t="s">
        <v>250</v>
      </c>
      <c r="W11" s="88">
        <v>43696.56296296296</v>
      </c>
      <c r="X11" s="90" t="s">
        <v>257</v>
      </c>
      <c r="Y11" s="86"/>
      <c r="Z11" s="86"/>
      <c r="AA11" s="92" t="s">
        <v>267</v>
      </c>
      <c r="AB11" s="86"/>
      <c r="AC11" s="86" t="b">
        <v>0</v>
      </c>
      <c r="AD11" s="86">
        <v>0</v>
      </c>
      <c r="AE11" s="92" t="s">
        <v>273</v>
      </c>
      <c r="AF11" s="86" t="b">
        <v>0</v>
      </c>
      <c r="AG11" s="86" t="s">
        <v>275</v>
      </c>
      <c r="AH11" s="86"/>
      <c r="AI11" s="92" t="s">
        <v>273</v>
      </c>
      <c r="AJ11" s="86" t="b">
        <v>0</v>
      </c>
      <c r="AK11" s="86">
        <v>2</v>
      </c>
      <c r="AL11" s="92" t="s">
        <v>273</v>
      </c>
      <c r="AM11" s="86" t="s">
        <v>280</v>
      </c>
      <c r="AN11" s="86" t="b">
        <v>0</v>
      </c>
      <c r="AO11" s="92" t="s">
        <v>267</v>
      </c>
      <c r="AP11" s="86" t="s">
        <v>176</v>
      </c>
      <c r="AQ11" s="86">
        <v>0</v>
      </c>
      <c r="AR11" s="86">
        <v>0</v>
      </c>
      <c r="AS11" s="86"/>
      <c r="AT11" s="86"/>
      <c r="AU11" s="86"/>
      <c r="AV11" s="86"/>
      <c r="AW11" s="86"/>
      <c r="AX11" s="86"/>
      <c r="AY11" s="86"/>
      <c r="AZ11" s="86"/>
      <c r="BA11">
        <v>3</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8</v>
      </c>
      <c r="BK11" s="52">
        <v>100</v>
      </c>
      <c r="BL11" s="51">
        <v>8</v>
      </c>
    </row>
    <row r="12" spans="1:64" ht="15">
      <c r="A12" s="84" t="s">
        <v>216</v>
      </c>
      <c r="B12" s="84" t="s">
        <v>216</v>
      </c>
      <c r="C12" s="53"/>
      <c r="D12" s="54"/>
      <c r="E12" s="65"/>
      <c r="F12" s="55"/>
      <c r="G12" s="53"/>
      <c r="H12" s="57"/>
      <c r="I12" s="56"/>
      <c r="J12" s="56"/>
      <c r="K12" s="36" t="s">
        <v>65</v>
      </c>
      <c r="L12" s="83">
        <v>12</v>
      </c>
      <c r="M12" s="83"/>
      <c r="N12" s="63"/>
      <c r="O12" s="86" t="s">
        <v>176</v>
      </c>
      <c r="P12" s="88">
        <v>43699.56810185185</v>
      </c>
      <c r="Q12" s="86" t="s">
        <v>230</v>
      </c>
      <c r="R12" s="90" t="s">
        <v>237</v>
      </c>
      <c r="S12" s="86" t="s">
        <v>241</v>
      </c>
      <c r="T12" s="86" t="s">
        <v>242</v>
      </c>
      <c r="U12" s="86"/>
      <c r="V12" s="90" t="s">
        <v>250</v>
      </c>
      <c r="W12" s="88">
        <v>43699.56810185185</v>
      </c>
      <c r="X12" s="90" t="s">
        <v>258</v>
      </c>
      <c r="Y12" s="86"/>
      <c r="Z12" s="86"/>
      <c r="AA12" s="92" t="s">
        <v>268</v>
      </c>
      <c r="AB12" s="86"/>
      <c r="AC12" s="86" t="b">
        <v>0</v>
      </c>
      <c r="AD12" s="86">
        <v>0</v>
      </c>
      <c r="AE12" s="92" t="s">
        <v>273</v>
      </c>
      <c r="AF12" s="86" t="b">
        <v>0</v>
      </c>
      <c r="AG12" s="86" t="s">
        <v>275</v>
      </c>
      <c r="AH12" s="86"/>
      <c r="AI12" s="92" t="s">
        <v>273</v>
      </c>
      <c r="AJ12" s="86" t="b">
        <v>0</v>
      </c>
      <c r="AK12" s="86">
        <v>0</v>
      </c>
      <c r="AL12" s="92" t="s">
        <v>273</v>
      </c>
      <c r="AM12" s="86" t="s">
        <v>280</v>
      </c>
      <c r="AN12" s="86" t="b">
        <v>0</v>
      </c>
      <c r="AO12" s="92" t="s">
        <v>268</v>
      </c>
      <c r="AP12" s="86" t="s">
        <v>176</v>
      </c>
      <c r="AQ12" s="86">
        <v>0</v>
      </c>
      <c r="AR12" s="86">
        <v>0</v>
      </c>
      <c r="AS12" s="86"/>
      <c r="AT12" s="86"/>
      <c r="AU12" s="86"/>
      <c r="AV12" s="86"/>
      <c r="AW12" s="86"/>
      <c r="AX12" s="86"/>
      <c r="AY12" s="86"/>
      <c r="AZ12" s="86"/>
      <c r="BA12">
        <v>3</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9</v>
      </c>
      <c r="BK12" s="52">
        <v>100</v>
      </c>
      <c r="BL12" s="51">
        <v>9</v>
      </c>
    </row>
    <row r="13" spans="1:64" ht="15">
      <c r="A13" s="84" t="s">
        <v>216</v>
      </c>
      <c r="B13" s="84" t="s">
        <v>216</v>
      </c>
      <c r="C13" s="53"/>
      <c r="D13" s="54"/>
      <c r="E13" s="65"/>
      <c r="F13" s="55"/>
      <c r="G13" s="53"/>
      <c r="H13" s="57"/>
      <c r="I13" s="56"/>
      <c r="J13" s="56"/>
      <c r="K13" s="36" t="s">
        <v>65</v>
      </c>
      <c r="L13" s="83">
        <v>13</v>
      </c>
      <c r="M13" s="83"/>
      <c r="N13" s="63"/>
      <c r="O13" s="86" t="s">
        <v>176</v>
      </c>
      <c r="P13" s="88">
        <v>43727.58280092593</v>
      </c>
      <c r="Q13" s="86" t="s">
        <v>231</v>
      </c>
      <c r="R13" s="90" t="s">
        <v>236</v>
      </c>
      <c r="S13" s="86" t="s">
        <v>241</v>
      </c>
      <c r="T13" s="86" t="s">
        <v>245</v>
      </c>
      <c r="U13" s="86"/>
      <c r="V13" s="90" t="s">
        <v>250</v>
      </c>
      <c r="W13" s="88">
        <v>43727.58280092593</v>
      </c>
      <c r="X13" s="90" t="s">
        <v>259</v>
      </c>
      <c r="Y13" s="86"/>
      <c r="Z13" s="86"/>
      <c r="AA13" s="92" t="s">
        <v>269</v>
      </c>
      <c r="AB13" s="86"/>
      <c r="AC13" s="86" t="b">
        <v>0</v>
      </c>
      <c r="AD13" s="86">
        <v>1</v>
      </c>
      <c r="AE13" s="92" t="s">
        <v>273</v>
      </c>
      <c r="AF13" s="86" t="b">
        <v>0</v>
      </c>
      <c r="AG13" s="86" t="s">
        <v>275</v>
      </c>
      <c r="AH13" s="86"/>
      <c r="AI13" s="92" t="s">
        <v>273</v>
      </c>
      <c r="AJ13" s="86" t="b">
        <v>0</v>
      </c>
      <c r="AK13" s="86">
        <v>2</v>
      </c>
      <c r="AL13" s="92" t="s">
        <v>273</v>
      </c>
      <c r="AM13" s="86" t="s">
        <v>280</v>
      </c>
      <c r="AN13" s="86" t="b">
        <v>0</v>
      </c>
      <c r="AO13" s="92" t="s">
        <v>269</v>
      </c>
      <c r="AP13" s="86" t="s">
        <v>176</v>
      </c>
      <c r="AQ13" s="86">
        <v>0</v>
      </c>
      <c r="AR13" s="86">
        <v>0</v>
      </c>
      <c r="AS13" s="86"/>
      <c r="AT13" s="86"/>
      <c r="AU13" s="86"/>
      <c r="AV13" s="86"/>
      <c r="AW13" s="86"/>
      <c r="AX13" s="86"/>
      <c r="AY13" s="86"/>
      <c r="AZ13" s="86"/>
      <c r="BA13">
        <v>3</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11</v>
      </c>
      <c r="BK13" s="52">
        <v>100</v>
      </c>
      <c r="BL13" s="51">
        <v>11</v>
      </c>
    </row>
    <row r="14" spans="1:64" ht="15">
      <c r="A14" s="84" t="s">
        <v>217</v>
      </c>
      <c r="B14" s="84" t="s">
        <v>216</v>
      </c>
      <c r="C14" s="53"/>
      <c r="D14" s="54"/>
      <c r="E14" s="65"/>
      <c r="F14" s="55"/>
      <c r="G14" s="53"/>
      <c r="H14" s="57"/>
      <c r="I14" s="56"/>
      <c r="J14" s="56"/>
      <c r="K14" s="36" t="s">
        <v>65</v>
      </c>
      <c r="L14" s="83">
        <v>14</v>
      </c>
      <c r="M14" s="83"/>
      <c r="N14" s="63"/>
      <c r="O14" s="86" t="s">
        <v>222</v>
      </c>
      <c r="P14" s="88">
        <v>43696.66321759259</v>
      </c>
      <c r="Q14" s="86" t="s">
        <v>227</v>
      </c>
      <c r="R14" s="90" t="s">
        <v>235</v>
      </c>
      <c r="S14" s="86" t="s">
        <v>241</v>
      </c>
      <c r="T14" s="86" t="s">
        <v>244</v>
      </c>
      <c r="U14" s="86"/>
      <c r="V14" s="90" t="s">
        <v>251</v>
      </c>
      <c r="W14" s="88">
        <v>43696.66321759259</v>
      </c>
      <c r="X14" s="90" t="s">
        <v>260</v>
      </c>
      <c r="Y14" s="86"/>
      <c r="Z14" s="86"/>
      <c r="AA14" s="92" t="s">
        <v>270</v>
      </c>
      <c r="AB14" s="86"/>
      <c r="AC14" s="86" t="b">
        <v>0</v>
      </c>
      <c r="AD14" s="86">
        <v>0</v>
      </c>
      <c r="AE14" s="92" t="s">
        <v>273</v>
      </c>
      <c r="AF14" s="86" t="b">
        <v>0</v>
      </c>
      <c r="AG14" s="86" t="s">
        <v>275</v>
      </c>
      <c r="AH14" s="86"/>
      <c r="AI14" s="92" t="s">
        <v>273</v>
      </c>
      <c r="AJ14" s="86" t="b">
        <v>0</v>
      </c>
      <c r="AK14" s="86">
        <v>2</v>
      </c>
      <c r="AL14" s="92" t="s">
        <v>267</v>
      </c>
      <c r="AM14" s="86" t="s">
        <v>279</v>
      </c>
      <c r="AN14" s="86" t="b">
        <v>0</v>
      </c>
      <c r="AO14" s="92" t="s">
        <v>267</v>
      </c>
      <c r="AP14" s="86" t="s">
        <v>176</v>
      </c>
      <c r="AQ14" s="86">
        <v>0</v>
      </c>
      <c r="AR14" s="86">
        <v>0</v>
      </c>
      <c r="AS14" s="86"/>
      <c r="AT14" s="86"/>
      <c r="AU14" s="86"/>
      <c r="AV14" s="86"/>
      <c r="AW14" s="86"/>
      <c r="AX14" s="86"/>
      <c r="AY14" s="86"/>
      <c r="AZ14" s="86"/>
      <c r="BA14">
        <v>2</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10</v>
      </c>
      <c r="BK14" s="52">
        <v>100</v>
      </c>
      <c r="BL14" s="51">
        <v>10</v>
      </c>
    </row>
    <row r="15" spans="1:64" ht="15">
      <c r="A15" s="84" t="s">
        <v>217</v>
      </c>
      <c r="B15" s="84" t="s">
        <v>216</v>
      </c>
      <c r="C15" s="53"/>
      <c r="D15" s="54"/>
      <c r="E15" s="65"/>
      <c r="F15" s="55"/>
      <c r="G15" s="53"/>
      <c r="H15" s="57"/>
      <c r="I15" s="56"/>
      <c r="J15" s="56"/>
      <c r="K15" s="36" t="s">
        <v>65</v>
      </c>
      <c r="L15" s="83">
        <v>15</v>
      </c>
      <c r="M15" s="83"/>
      <c r="N15" s="63"/>
      <c r="O15" s="86" t="s">
        <v>222</v>
      </c>
      <c r="P15" s="88">
        <v>43727.77947916667</v>
      </c>
      <c r="Q15" s="86" t="s">
        <v>228</v>
      </c>
      <c r="R15" s="90" t="s">
        <v>236</v>
      </c>
      <c r="S15" s="86" t="s">
        <v>241</v>
      </c>
      <c r="T15" s="86" t="s">
        <v>245</v>
      </c>
      <c r="U15" s="86"/>
      <c r="V15" s="90" t="s">
        <v>251</v>
      </c>
      <c r="W15" s="88">
        <v>43727.77947916667</v>
      </c>
      <c r="X15" s="90" t="s">
        <v>261</v>
      </c>
      <c r="Y15" s="86"/>
      <c r="Z15" s="86"/>
      <c r="AA15" s="92" t="s">
        <v>271</v>
      </c>
      <c r="AB15" s="86"/>
      <c r="AC15" s="86" t="b">
        <v>0</v>
      </c>
      <c r="AD15" s="86">
        <v>0</v>
      </c>
      <c r="AE15" s="92" t="s">
        <v>273</v>
      </c>
      <c r="AF15" s="86" t="b">
        <v>0</v>
      </c>
      <c r="AG15" s="86" t="s">
        <v>275</v>
      </c>
      <c r="AH15" s="86"/>
      <c r="AI15" s="92" t="s">
        <v>273</v>
      </c>
      <c r="AJ15" s="86" t="b">
        <v>0</v>
      </c>
      <c r="AK15" s="86">
        <v>2</v>
      </c>
      <c r="AL15" s="92" t="s">
        <v>269</v>
      </c>
      <c r="AM15" s="86" t="s">
        <v>279</v>
      </c>
      <c r="AN15" s="86" t="b">
        <v>0</v>
      </c>
      <c r="AO15" s="92" t="s">
        <v>269</v>
      </c>
      <c r="AP15" s="86" t="s">
        <v>176</v>
      </c>
      <c r="AQ15" s="86">
        <v>0</v>
      </c>
      <c r="AR15" s="86">
        <v>0</v>
      </c>
      <c r="AS15" s="86"/>
      <c r="AT15" s="86"/>
      <c r="AU15" s="86"/>
      <c r="AV15" s="86"/>
      <c r="AW15" s="86"/>
      <c r="AX15" s="86"/>
      <c r="AY15" s="86"/>
      <c r="AZ15" s="86"/>
      <c r="BA15">
        <v>2</v>
      </c>
      <c r="BB15" s="85" t="str">
        <f>REPLACE(INDEX(GroupVertices[Group],MATCH(Edges25[[#This Row],[Vertex 1]],GroupVertices[Vertex],0)),1,1,"")</f>
        <v>2</v>
      </c>
      <c r="BC15" s="85" t="str">
        <f>REPLACE(INDEX(GroupVertices[Group],MATCH(Edges25[[#This Row],[Vertex 2]],GroupVertices[Vertex],0)),1,1,"")</f>
        <v>2</v>
      </c>
      <c r="BD15" s="51">
        <v>0</v>
      </c>
      <c r="BE15" s="52">
        <v>0</v>
      </c>
      <c r="BF15" s="51">
        <v>0</v>
      </c>
      <c r="BG15" s="52">
        <v>0</v>
      </c>
      <c r="BH15" s="51">
        <v>0</v>
      </c>
      <c r="BI15" s="52">
        <v>0</v>
      </c>
      <c r="BJ15" s="51">
        <v>13</v>
      </c>
      <c r="BK15" s="52">
        <v>100</v>
      </c>
      <c r="BL15"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www.blog.spaceflow.io/post/what-to-measure-in-your-community"/>
    <hyperlink ref="R4" r:id="rId2" display="https://screenshot-magazine.com/the-future/rent-family-japan/"/>
    <hyperlink ref="R9" r:id="rId3" display="https://www.bind.nl/en/community-as-a-tool-for-organizational-change/"/>
    <hyperlink ref="R10" r:id="rId4" display="https://www.bind.nl/en/how-to-integrate-an-online-community-into-an-organization/"/>
    <hyperlink ref="R11" r:id="rId5" display="https://www.bind.nl/en/community-as-a-tool-for-organizational-change/"/>
    <hyperlink ref="R12" r:id="rId6" display="https://www.bind.nl/en/organizations-the-future-operate-as-communities/"/>
    <hyperlink ref="R13" r:id="rId7" display="https://www.bind.nl/en/how-to-integrate-an-online-community-into-an-organization/"/>
    <hyperlink ref="R14" r:id="rId8" display="https://www.bind.nl/en/community-as-a-tool-for-organizational-change/"/>
    <hyperlink ref="R15" r:id="rId9" display="https://www.bind.nl/en/how-to-integrate-an-online-community-into-an-organization/"/>
    <hyperlink ref="V3" r:id="rId10" display="http://pbs.twimg.com/profile_images/1002353175846719489/0smmIJu5_normal.jpg"/>
    <hyperlink ref="V4" r:id="rId11" display="http://pbs.twimg.com/profile_images/1042706613302378497/MEffVmom_normal.jpg"/>
    <hyperlink ref="V5" r:id="rId12" display="http://pbs.twimg.com/profile_images/933740415861252096/qEXZnavW_normal.jpg"/>
    <hyperlink ref="V6" r:id="rId13" display="http://pbs.twimg.com/profile_images/933740415861252096/qEXZnavW_normal.jpg"/>
    <hyperlink ref="V7" r:id="rId14" display="http://pbs.twimg.com/profile_images/933740415861252096/qEXZnavW_normal.jpg"/>
    <hyperlink ref="V8" r:id="rId15" display="http://pbs.twimg.com/profile_images/933740415861252096/qEXZnavW_normal.jpg"/>
    <hyperlink ref="V9" r:id="rId16" display="http://pbs.twimg.com/profile_images/1093425165021659142/viKCUytu_normal.jpg"/>
    <hyperlink ref="V10" r:id="rId17" display="http://pbs.twimg.com/profile_images/1093425165021659142/viKCUytu_normal.jpg"/>
    <hyperlink ref="V11" r:id="rId18" display="http://pbs.twimg.com/profile_images/812365772127408128/BTNBUYx5_normal.jpg"/>
    <hyperlink ref="V12" r:id="rId19" display="http://pbs.twimg.com/profile_images/812365772127408128/BTNBUYx5_normal.jpg"/>
    <hyperlink ref="V13" r:id="rId20" display="http://pbs.twimg.com/profile_images/812365772127408128/BTNBUYx5_normal.jpg"/>
    <hyperlink ref="V14" r:id="rId21" display="http://pbs.twimg.com/profile_images/3119861225/5ad23eba8b7647403ee993ea81abc67e_normal.jpeg"/>
    <hyperlink ref="V15" r:id="rId22" display="http://pbs.twimg.com/profile_images/3119861225/5ad23eba8b7647403ee993ea81abc67e_normal.jpeg"/>
    <hyperlink ref="X3" r:id="rId23" display="https://twitter.com/#!/corriedavidson/status/1161709300928122886"/>
    <hyperlink ref="X4" r:id="rId24" display="https://twitter.com/#!/screenshotmag/status/1168931818604773377"/>
    <hyperlink ref="X5" r:id="rId25" display="https://twitter.com/#!/edtech_stories/status/1173690910485417985"/>
    <hyperlink ref="X6" r:id="rId26" display="https://twitter.com/#!/edtech_stories/status/1173690910485417985"/>
    <hyperlink ref="X7" r:id="rId27" display="https://twitter.com/#!/edtech_stories/status/1173690910485417985"/>
    <hyperlink ref="X8" r:id="rId28" display="https://twitter.com/#!/edtech_stories/status/1173690910485417985"/>
    <hyperlink ref="X9" r:id="rId29" display="https://twitter.com/#!/danjleonard/status/1163447172983115781"/>
    <hyperlink ref="X10" r:id="rId30" display="https://twitter.com/#!/danjleonard/status/1174726284934615041"/>
    <hyperlink ref="X11" r:id="rId31" display="https://twitter.com/#!/bind_community/status/1163443163392094208"/>
    <hyperlink ref="X12" r:id="rId32" display="https://twitter.com/#!/bind_community/status/1164532189075320832"/>
    <hyperlink ref="X13" r:id="rId33" display="https://twitter.com/#!/bind_community/status/1174684376598274049"/>
    <hyperlink ref="X14" r:id="rId34" display="https://twitter.com/#!/peterstaal/status/1163479493618655232"/>
    <hyperlink ref="X15" r:id="rId35" display="https://twitter.com/#!/peterstaal/status/1174755648514547712"/>
    <hyperlink ref="AZ3" r:id="rId36" display="https://api.twitter.com/1.1/geo/id/08b1f0c524ffa673.json"/>
  </hyperlinks>
  <printOptions/>
  <pageMargins left="0.7" right="0.7" top="0.75" bottom="0.75" header="0.3" footer="0.3"/>
  <pageSetup horizontalDpi="600" verticalDpi="600" orientation="portrait" r:id="rId40"/>
  <legacyDrawing r:id="rId38"/>
  <tableParts>
    <tablePart r:id="rId3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608</v>
      </c>
      <c r="B1" s="13" t="s">
        <v>34</v>
      </c>
    </row>
    <row r="2" spans="1:2" ht="15">
      <c r="A2" s="124" t="s">
        <v>214</v>
      </c>
      <c r="B2" s="85">
        <v>12</v>
      </c>
    </row>
    <row r="3" spans="1:2" ht="15">
      <c r="A3" s="124" t="s">
        <v>216</v>
      </c>
      <c r="B3" s="85">
        <v>2</v>
      </c>
    </row>
    <row r="4" spans="1:2" ht="15">
      <c r="A4" s="124" t="s">
        <v>221</v>
      </c>
      <c r="B4" s="85">
        <v>0</v>
      </c>
    </row>
    <row r="5" spans="1:2" ht="15">
      <c r="A5" s="124" t="s">
        <v>215</v>
      </c>
      <c r="B5" s="85">
        <v>0</v>
      </c>
    </row>
    <row r="6" spans="1:2" ht="15">
      <c r="A6" s="124" t="s">
        <v>217</v>
      </c>
      <c r="B6" s="85">
        <v>0</v>
      </c>
    </row>
    <row r="7" spans="1:2" ht="15">
      <c r="A7" s="124" t="s">
        <v>220</v>
      </c>
      <c r="B7" s="85">
        <v>0</v>
      </c>
    </row>
    <row r="8" spans="1:2" ht="15">
      <c r="A8" s="124" t="s">
        <v>213</v>
      </c>
      <c r="B8" s="85">
        <v>0</v>
      </c>
    </row>
    <row r="9" spans="1:2" ht="15">
      <c r="A9" s="124" t="s">
        <v>212</v>
      </c>
      <c r="B9" s="85">
        <v>0</v>
      </c>
    </row>
    <row r="10" spans="1:2" ht="15">
      <c r="A10" s="124" t="s">
        <v>219</v>
      </c>
      <c r="B10" s="85">
        <v>0</v>
      </c>
    </row>
    <row r="11" spans="1:2" ht="15">
      <c r="A11" s="124"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610</v>
      </c>
      <c r="B25" t="s">
        <v>609</v>
      </c>
    </row>
    <row r="26" spans="1:2" ht="15">
      <c r="A26" s="136">
        <v>43691.77841435185</v>
      </c>
      <c r="B26" s="3">
        <v>1</v>
      </c>
    </row>
    <row r="27" spans="1:2" ht="15">
      <c r="A27" s="136">
        <v>43696.56296296296</v>
      </c>
      <c r="B27" s="3">
        <v>1</v>
      </c>
    </row>
    <row r="28" spans="1:2" ht="15">
      <c r="A28" s="136">
        <v>43696.57402777778</v>
      </c>
      <c r="B28" s="3">
        <v>1</v>
      </c>
    </row>
    <row r="29" spans="1:2" ht="15">
      <c r="A29" s="136">
        <v>43696.66321759259</v>
      </c>
      <c r="B29" s="3">
        <v>1</v>
      </c>
    </row>
    <row r="30" spans="1:2" ht="15">
      <c r="A30" s="136">
        <v>43699.56810185185</v>
      </c>
      <c r="B30" s="3">
        <v>1</v>
      </c>
    </row>
    <row r="31" spans="1:2" ht="15">
      <c r="A31" s="136">
        <v>43711.708761574075</v>
      </c>
      <c r="B31" s="3">
        <v>1</v>
      </c>
    </row>
    <row r="32" spans="1:2" ht="15">
      <c r="A32" s="136">
        <v>43724.84135416667</v>
      </c>
      <c r="B32" s="3">
        <v>4</v>
      </c>
    </row>
    <row r="33" spans="1:2" ht="15">
      <c r="A33" s="136">
        <v>43727.58280092593</v>
      </c>
      <c r="B33" s="3">
        <v>1</v>
      </c>
    </row>
    <row r="34" spans="1:2" ht="15">
      <c r="A34" s="136">
        <v>43727.69844907407</v>
      </c>
      <c r="B34" s="3">
        <v>1</v>
      </c>
    </row>
    <row r="35" spans="1:2" ht="15">
      <c r="A35" s="136">
        <v>43727.77947916667</v>
      </c>
      <c r="B35" s="3">
        <v>1</v>
      </c>
    </row>
    <row r="36" spans="1:2" ht="15">
      <c r="A36" s="136" t="s">
        <v>611</v>
      </c>
      <c r="B36"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192</v>
      </c>
      <c r="AT2" s="13" t="s">
        <v>304</v>
      </c>
      <c r="AU2" s="13" t="s">
        <v>305</v>
      </c>
      <c r="AV2" s="13" t="s">
        <v>306</v>
      </c>
      <c r="AW2" s="13" t="s">
        <v>307</v>
      </c>
      <c r="AX2" s="13" t="s">
        <v>308</v>
      </c>
      <c r="AY2" s="13" t="s">
        <v>309</v>
      </c>
      <c r="AZ2" s="13" t="s">
        <v>431</v>
      </c>
      <c r="BA2" s="127" t="s">
        <v>525</v>
      </c>
      <c r="BB2" s="127" t="s">
        <v>528</v>
      </c>
      <c r="BC2" s="127" t="s">
        <v>529</v>
      </c>
      <c r="BD2" s="127" t="s">
        <v>530</v>
      </c>
      <c r="BE2" s="127" t="s">
        <v>531</v>
      </c>
      <c r="BF2" s="127" t="s">
        <v>533</v>
      </c>
      <c r="BG2" s="127" t="s">
        <v>535</v>
      </c>
      <c r="BH2" s="127" t="s">
        <v>541</v>
      </c>
      <c r="BI2" s="127" t="s">
        <v>544</v>
      </c>
      <c r="BJ2" s="127" t="s">
        <v>550</v>
      </c>
      <c r="BK2" s="127" t="s">
        <v>568</v>
      </c>
      <c r="BL2" s="127" t="s">
        <v>569</v>
      </c>
      <c r="BM2" s="127" t="s">
        <v>570</v>
      </c>
      <c r="BN2" s="127" t="s">
        <v>571</v>
      </c>
      <c r="BO2" s="127" t="s">
        <v>572</v>
      </c>
      <c r="BP2" s="127" t="s">
        <v>573</v>
      </c>
      <c r="BQ2" s="127" t="s">
        <v>574</v>
      </c>
      <c r="BR2" s="127" t="s">
        <v>575</v>
      </c>
      <c r="BS2" s="127" t="s">
        <v>577</v>
      </c>
      <c r="BT2" s="3"/>
      <c r="BU2" s="3"/>
    </row>
    <row r="3" spans="1:73" ht="15" customHeight="1">
      <c r="A3" s="50" t="s">
        <v>212</v>
      </c>
      <c r="B3" s="53"/>
      <c r="C3" s="53" t="s">
        <v>64</v>
      </c>
      <c r="D3" s="54">
        <v>467.4787579867728</v>
      </c>
      <c r="E3" s="55"/>
      <c r="F3" s="112" t="s">
        <v>246</v>
      </c>
      <c r="G3" s="53"/>
      <c r="H3" s="57" t="s">
        <v>212</v>
      </c>
      <c r="I3" s="56"/>
      <c r="J3" s="56"/>
      <c r="K3" s="114" t="s">
        <v>376</v>
      </c>
      <c r="L3" s="59">
        <v>1</v>
      </c>
      <c r="M3" s="60">
        <v>8628.1171875</v>
      </c>
      <c r="N3" s="60">
        <v>2105.671875</v>
      </c>
      <c r="O3" s="58"/>
      <c r="P3" s="61"/>
      <c r="Q3" s="61"/>
      <c r="R3" s="51"/>
      <c r="S3" s="51">
        <v>1</v>
      </c>
      <c r="T3" s="51">
        <v>1</v>
      </c>
      <c r="U3" s="52">
        <v>0</v>
      </c>
      <c r="V3" s="52">
        <v>0</v>
      </c>
      <c r="W3" s="52">
        <v>0</v>
      </c>
      <c r="X3" s="52">
        <v>0.999948</v>
      </c>
      <c r="Y3" s="52">
        <v>0</v>
      </c>
      <c r="Z3" s="52" t="s">
        <v>434</v>
      </c>
      <c r="AA3" s="62">
        <v>3</v>
      </c>
      <c r="AB3" s="62"/>
      <c r="AC3" s="63"/>
      <c r="AD3" s="85" t="s">
        <v>310</v>
      </c>
      <c r="AE3" s="85">
        <v>2020</v>
      </c>
      <c r="AF3" s="85">
        <v>3721</v>
      </c>
      <c r="AG3" s="85">
        <v>16571</v>
      </c>
      <c r="AH3" s="85">
        <v>3524</v>
      </c>
      <c r="AI3" s="85"/>
      <c r="AJ3" s="85" t="s">
        <v>320</v>
      </c>
      <c r="AK3" s="85" t="s">
        <v>330</v>
      </c>
      <c r="AL3" s="89" t="s">
        <v>338</v>
      </c>
      <c r="AM3" s="85"/>
      <c r="AN3" s="87">
        <v>40134.82494212963</v>
      </c>
      <c r="AO3" s="89" t="s">
        <v>347</v>
      </c>
      <c r="AP3" s="85" t="b">
        <v>0</v>
      </c>
      <c r="AQ3" s="85" t="b">
        <v>0</v>
      </c>
      <c r="AR3" s="85" t="b">
        <v>1</v>
      </c>
      <c r="AS3" s="85"/>
      <c r="AT3" s="85">
        <v>326</v>
      </c>
      <c r="AU3" s="89" t="s">
        <v>357</v>
      </c>
      <c r="AV3" s="85" t="b">
        <v>0</v>
      </c>
      <c r="AW3" s="85" t="s">
        <v>365</v>
      </c>
      <c r="AX3" s="89" t="s">
        <v>366</v>
      </c>
      <c r="AY3" s="85" t="s">
        <v>66</v>
      </c>
      <c r="AZ3" s="85" t="str">
        <f>REPLACE(INDEX(GroupVertices[Group],MATCH(Vertices[[#This Row],[Vertex]],GroupVertices[Vertex],0)),1,1,"")</f>
        <v>3</v>
      </c>
      <c r="BA3" s="51" t="s">
        <v>232</v>
      </c>
      <c r="BB3" s="51" t="s">
        <v>232</v>
      </c>
      <c r="BC3" s="51" t="s">
        <v>238</v>
      </c>
      <c r="BD3" s="51" t="s">
        <v>238</v>
      </c>
      <c r="BE3" s="51" t="s">
        <v>242</v>
      </c>
      <c r="BF3" s="51" t="s">
        <v>242</v>
      </c>
      <c r="BG3" s="128" t="s">
        <v>536</v>
      </c>
      <c r="BH3" s="128" t="s">
        <v>536</v>
      </c>
      <c r="BI3" s="128" t="s">
        <v>545</v>
      </c>
      <c r="BJ3" s="128" t="s">
        <v>545</v>
      </c>
      <c r="BK3" s="128">
        <v>1</v>
      </c>
      <c r="BL3" s="131">
        <v>4.3478260869565215</v>
      </c>
      <c r="BM3" s="128">
        <v>0</v>
      </c>
      <c r="BN3" s="131">
        <v>0</v>
      </c>
      <c r="BO3" s="128">
        <v>0</v>
      </c>
      <c r="BP3" s="131">
        <v>0</v>
      </c>
      <c r="BQ3" s="128">
        <v>22</v>
      </c>
      <c r="BR3" s="131">
        <v>95.65217391304348</v>
      </c>
      <c r="BS3" s="128">
        <v>23</v>
      </c>
      <c r="BT3" s="3"/>
      <c r="BU3" s="3"/>
    </row>
    <row r="4" spans="1:76" ht="15">
      <c r="A4" s="14" t="s">
        <v>213</v>
      </c>
      <c r="B4" s="15"/>
      <c r="C4" s="15" t="s">
        <v>64</v>
      </c>
      <c r="D4" s="93">
        <v>162</v>
      </c>
      <c r="E4" s="81"/>
      <c r="F4" s="112" t="s">
        <v>247</v>
      </c>
      <c r="G4" s="15"/>
      <c r="H4" s="16" t="s">
        <v>213</v>
      </c>
      <c r="I4" s="66"/>
      <c r="J4" s="66"/>
      <c r="K4" s="114" t="s">
        <v>377</v>
      </c>
      <c r="L4" s="94">
        <v>1</v>
      </c>
      <c r="M4" s="95">
        <v>6276.17529296875</v>
      </c>
      <c r="N4" s="95">
        <v>2105.671875</v>
      </c>
      <c r="O4" s="77"/>
      <c r="P4" s="96"/>
      <c r="Q4" s="96"/>
      <c r="R4" s="97"/>
      <c r="S4" s="51">
        <v>1</v>
      </c>
      <c r="T4" s="51">
        <v>1</v>
      </c>
      <c r="U4" s="52">
        <v>0</v>
      </c>
      <c r="V4" s="52">
        <v>0</v>
      </c>
      <c r="W4" s="52">
        <v>0</v>
      </c>
      <c r="X4" s="52">
        <v>0.999948</v>
      </c>
      <c r="Y4" s="52">
        <v>0</v>
      </c>
      <c r="Z4" s="52" t="s">
        <v>434</v>
      </c>
      <c r="AA4" s="82">
        <v>4</v>
      </c>
      <c r="AB4" s="82"/>
      <c r="AC4" s="98"/>
      <c r="AD4" s="85" t="s">
        <v>311</v>
      </c>
      <c r="AE4" s="85">
        <v>1274</v>
      </c>
      <c r="AF4" s="85">
        <v>469</v>
      </c>
      <c r="AG4" s="85">
        <v>3260</v>
      </c>
      <c r="AH4" s="85">
        <v>1401</v>
      </c>
      <c r="AI4" s="85"/>
      <c r="AJ4" s="85" t="s">
        <v>321</v>
      </c>
      <c r="AK4" s="85" t="s">
        <v>331</v>
      </c>
      <c r="AL4" s="89" t="s">
        <v>339</v>
      </c>
      <c r="AM4" s="85"/>
      <c r="AN4" s="87">
        <v>42794.512337962966</v>
      </c>
      <c r="AO4" s="89" t="s">
        <v>348</v>
      </c>
      <c r="AP4" s="85" t="b">
        <v>0</v>
      </c>
      <c r="AQ4" s="85" t="b">
        <v>0</v>
      </c>
      <c r="AR4" s="85" t="b">
        <v>0</v>
      </c>
      <c r="AS4" s="85"/>
      <c r="AT4" s="85">
        <v>5</v>
      </c>
      <c r="AU4" s="89" t="s">
        <v>358</v>
      </c>
      <c r="AV4" s="85" t="b">
        <v>0</v>
      </c>
      <c r="AW4" s="85" t="s">
        <v>365</v>
      </c>
      <c r="AX4" s="89" t="s">
        <v>367</v>
      </c>
      <c r="AY4" s="85" t="s">
        <v>66</v>
      </c>
      <c r="AZ4" s="85" t="str">
        <f>REPLACE(INDEX(GroupVertices[Group],MATCH(Vertices[[#This Row],[Vertex]],GroupVertices[Vertex],0)),1,1,"")</f>
        <v>3</v>
      </c>
      <c r="BA4" s="51" t="s">
        <v>233</v>
      </c>
      <c r="BB4" s="51" t="s">
        <v>233</v>
      </c>
      <c r="BC4" s="51" t="s">
        <v>239</v>
      </c>
      <c r="BD4" s="51" t="s">
        <v>239</v>
      </c>
      <c r="BE4" s="51" t="s">
        <v>243</v>
      </c>
      <c r="BF4" s="51" t="s">
        <v>243</v>
      </c>
      <c r="BG4" s="128" t="s">
        <v>537</v>
      </c>
      <c r="BH4" s="128" t="s">
        <v>537</v>
      </c>
      <c r="BI4" s="128" t="s">
        <v>546</v>
      </c>
      <c r="BJ4" s="128" t="s">
        <v>546</v>
      </c>
      <c r="BK4" s="128">
        <v>0</v>
      </c>
      <c r="BL4" s="131">
        <v>0</v>
      </c>
      <c r="BM4" s="128">
        <v>0</v>
      </c>
      <c r="BN4" s="131">
        <v>0</v>
      </c>
      <c r="BO4" s="128">
        <v>0</v>
      </c>
      <c r="BP4" s="131">
        <v>0</v>
      </c>
      <c r="BQ4" s="128">
        <v>31</v>
      </c>
      <c r="BR4" s="131">
        <v>100</v>
      </c>
      <c r="BS4" s="128">
        <v>31</v>
      </c>
      <c r="BT4" s="2"/>
      <c r="BU4" s="3"/>
      <c r="BV4" s="3"/>
      <c r="BW4" s="3"/>
      <c r="BX4" s="3"/>
    </row>
    <row r="5" spans="1:76" ht="15">
      <c r="A5" s="14" t="s">
        <v>214</v>
      </c>
      <c r="B5" s="15"/>
      <c r="C5" s="15" t="s">
        <v>64</v>
      </c>
      <c r="D5" s="93">
        <v>620.7817509247842</v>
      </c>
      <c r="E5" s="81"/>
      <c r="F5" s="112" t="s">
        <v>248</v>
      </c>
      <c r="G5" s="15"/>
      <c r="H5" s="16" t="s">
        <v>214</v>
      </c>
      <c r="I5" s="66"/>
      <c r="J5" s="66"/>
      <c r="K5" s="114" t="s">
        <v>378</v>
      </c>
      <c r="L5" s="94">
        <v>9999</v>
      </c>
      <c r="M5" s="95">
        <v>2261.0322265625</v>
      </c>
      <c r="N5" s="95">
        <v>6169.1572265625</v>
      </c>
      <c r="O5" s="77"/>
      <c r="P5" s="96"/>
      <c r="Q5" s="96"/>
      <c r="R5" s="97"/>
      <c r="S5" s="51">
        <v>0</v>
      </c>
      <c r="T5" s="51">
        <v>4</v>
      </c>
      <c r="U5" s="52">
        <v>12</v>
      </c>
      <c r="V5" s="52">
        <v>0.25</v>
      </c>
      <c r="W5" s="52">
        <v>0.130435</v>
      </c>
      <c r="X5" s="52">
        <v>2.378246</v>
      </c>
      <c r="Y5" s="52">
        <v>0</v>
      </c>
      <c r="Z5" s="52">
        <v>0</v>
      </c>
      <c r="AA5" s="82">
        <v>5</v>
      </c>
      <c r="AB5" s="82"/>
      <c r="AC5" s="98"/>
      <c r="AD5" s="85" t="s">
        <v>312</v>
      </c>
      <c r="AE5" s="85">
        <v>5919</v>
      </c>
      <c r="AF5" s="85">
        <v>5353</v>
      </c>
      <c r="AG5" s="85">
        <v>50996</v>
      </c>
      <c r="AH5" s="85">
        <v>6866</v>
      </c>
      <c r="AI5" s="85"/>
      <c r="AJ5" s="85" t="s">
        <v>322</v>
      </c>
      <c r="AK5" s="85" t="s">
        <v>332</v>
      </c>
      <c r="AL5" s="89" t="s">
        <v>340</v>
      </c>
      <c r="AM5" s="85"/>
      <c r="AN5" s="87">
        <v>41352.520902777775</v>
      </c>
      <c r="AO5" s="89" t="s">
        <v>349</v>
      </c>
      <c r="AP5" s="85" t="b">
        <v>1</v>
      </c>
      <c r="AQ5" s="85" t="b">
        <v>0</v>
      </c>
      <c r="AR5" s="85" t="b">
        <v>1</v>
      </c>
      <c r="AS5" s="85"/>
      <c r="AT5" s="85">
        <v>615</v>
      </c>
      <c r="AU5" s="89" t="s">
        <v>358</v>
      </c>
      <c r="AV5" s="85" t="b">
        <v>0</v>
      </c>
      <c r="AW5" s="85" t="s">
        <v>365</v>
      </c>
      <c r="AX5" s="89" t="s">
        <v>368</v>
      </c>
      <c r="AY5" s="85" t="s">
        <v>66</v>
      </c>
      <c r="AZ5" s="85" t="str">
        <f>REPLACE(INDEX(GroupVertices[Group],MATCH(Vertices[[#This Row],[Vertex]],GroupVertices[Vertex],0)),1,1,"")</f>
        <v>1</v>
      </c>
      <c r="BA5" s="51" t="s">
        <v>234</v>
      </c>
      <c r="BB5" s="51" t="s">
        <v>234</v>
      </c>
      <c r="BC5" s="51" t="s">
        <v>450</v>
      </c>
      <c r="BD5" s="51" t="s">
        <v>450</v>
      </c>
      <c r="BE5" s="51" t="s">
        <v>244</v>
      </c>
      <c r="BF5" s="51" t="s">
        <v>244</v>
      </c>
      <c r="BG5" s="128" t="s">
        <v>538</v>
      </c>
      <c r="BH5" s="128" t="s">
        <v>538</v>
      </c>
      <c r="BI5" s="128" t="s">
        <v>547</v>
      </c>
      <c r="BJ5" s="128" t="s">
        <v>547</v>
      </c>
      <c r="BK5" s="128">
        <v>0</v>
      </c>
      <c r="BL5" s="131">
        <v>0</v>
      </c>
      <c r="BM5" s="128">
        <v>0</v>
      </c>
      <c r="BN5" s="131">
        <v>0</v>
      </c>
      <c r="BO5" s="128">
        <v>0</v>
      </c>
      <c r="BP5" s="131">
        <v>0</v>
      </c>
      <c r="BQ5" s="128">
        <v>24</v>
      </c>
      <c r="BR5" s="131">
        <v>100</v>
      </c>
      <c r="BS5" s="128">
        <v>24</v>
      </c>
      <c r="BT5" s="2"/>
      <c r="BU5" s="3"/>
      <c r="BV5" s="3"/>
      <c r="BW5" s="3"/>
      <c r="BX5" s="3"/>
    </row>
    <row r="6" spans="1:76" ht="15">
      <c r="A6" s="14" t="s">
        <v>218</v>
      </c>
      <c r="B6" s="15"/>
      <c r="C6" s="15" t="s">
        <v>64</v>
      </c>
      <c r="D6" s="93">
        <v>341.2292343907634</v>
      </c>
      <c r="E6" s="81"/>
      <c r="F6" s="112" t="s">
        <v>361</v>
      </c>
      <c r="G6" s="15"/>
      <c r="H6" s="16" t="s">
        <v>218</v>
      </c>
      <c r="I6" s="66"/>
      <c r="J6" s="66"/>
      <c r="K6" s="114" t="s">
        <v>379</v>
      </c>
      <c r="L6" s="94">
        <v>1</v>
      </c>
      <c r="M6" s="95">
        <v>3505.927490234375</v>
      </c>
      <c r="N6" s="95">
        <v>7936.0888671875</v>
      </c>
      <c r="O6" s="77"/>
      <c r="P6" s="96"/>
      <c r="Q6" s="96"/>
      <c r="R6" s="97"/>
      <c r="S6" s="51">
        <v>1</v>
      </c>
      <c r="T6" s="51">
        <v>0</v>
      </c>
      <c r="U6" s="52">
        <v>0</v>
      </c>
      <c r="V6" s="52">
        <v>0.142857</v>
      </c>
      <c r="W6" s="52">
        <v>0.130435</v>
      </c>
      <c r="X6" s="52">
        <v>0.655373</v>
      </c>
      <c r="Y6" s="52">
        <v>0</v>
      </c>
      <c r="Z6" s="52">
        <v>0</v>
      </c>
      <c r="AA6" s="82">
        <v>6</v>
      </c>
      <c r="AB6" s="82"/>
      <c r="AC6" s="98"/>
      <c r="AD6" s="85" t="s">
        <v>313</v>
      </c>
      <c r="AE6" s="85">
        <v>791</v>
      </c>
      <c r="AF6" s="85">
        <v>2377</v>
      </c>
      <c r="AG6" s="85">
        <v>275</v>
      </c>
      <c r="AH6" s="85">
        <v>626</v>
      </c>
      <c r="AI6" s="85"/>
      <c r="AJ6" s="85" t="s">
        <v>323</v>
      </c>
      <c r="AK6" s="85" t="s">
        <v>333</v>
      </c>
      <c r="AL6" s="89" t="s">
        <v>341</v>
      </c>
      <c r="AM6" s="85"/>
      <c r="AN6" s="87">
        <v>43581.64734953704</v>
      </c>
      <c r="AO6" s="89" t="s">
        <v>350</v>
      </c>
      <c r="AP6" s="85" t="b">
        <v>0</v>
      </c>
      <c r="AQ6" s="85" t="b">
        <v>0</v>
      </c>
      <c r="AR6" s="85" t="b">
        <v>0</v>
      </c>
      <c r="AS6" s="85"/>
      <c r="AT6" s="85">
        <v>40</v>
      </c>
      <c r="AU6" s="89" t="s">
        <v>358</v>
      </c>
      <c r="AV6" s="85" t="b">
        <v>0</v>
      </c>
      <c r="AW6" s="85" t="s">
        <v>365</v>
      </c>
      <c r="AX6" s="89" t="s">
        <v>369</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1000</v>
      </c>
      <c r="E7" s="81"/>
      <c r="F7" s="112" t="s">
        <v>362</v>
      </c>
      <c r="G7" s="15"/>
      <c r="H7" s="16" t="s">
        <v>219</v>
      </c>
      <c r="I7" s="66"/>
      <c r="J7" s="66"/>
      <c r="K7" s="114" t="s">
        <v>380</v>
      </c>
      <c r="L7" s="94">
        <v>1</v>
      </c>
      <c r="M7" s="95">
        <v>4905.29248046875</v>
      </c>
      <c r="N7" s="95">
        <v>8893.228515625</v>
      </c>
      <c r="O7" s="77"/>
      <c r="P7" s="96"/>
      <c r="Q7" s="96"/>
      <c r="R7" s="97"/>
      <c r="S7" s="51">
        <v>1</v>
      </c>
      <c r="T7" s="51">
        <v>0</v>
      </c>
      <c r="U7" s="52">
        <v>0</v>
      </c>
      <c r="V7" s="52">
        <v>0.142857</v>
      </c>
      <c r="W7" s="52">
        <v>0.130435</v>
      </c>
      <c r="X7" s="52">
        <v>0.655373</v>
      </c>
      <c r="Y7" s="52">
        <v>0</v>
      </c>
      <c r="Z7" s="52">
        <v>0</v>
      </c>
      <c r="AA7" s="82">
        <v>7</v>
      </c>
      <c r="AB7" s="82"/>
      <c r="AC7" s="98"/>
      <c r="AD7" s="85" t="s">
        <v>314</v>
      </c>
      <c r="AE7" s="85">
        <v>2925</v>
      </c>
      <c r="AF7" s="85">
        <v>40883</v>
      </c>
      <c r="AG7" s="85">
        <v>7769</v>
      </c>
      <c r="AH7" s="85">
        <v>638</v>
      </c>
      <c r="AI7" s="85"/>
      <c r="AJ7" s="85" t="s">
        <v>324</v>
      </c>
      <c r="AK7" s="85" t="s">
        <v>334</v>
      </c>
      <c r="AL7" s="89" t="s">
        <v>342</v>
      </c>
      <c r="AM7" s="85"/>
      <c r="AN7" s="87">
        <v>39867.67350694445</v>
      </c>
      <c r="AO7" s="89" t="s">
        <v>351</v>
      </c>
      <c r="AP7" s="85" t="b">
        <v>0</v>
      </c>
      <c r="AQ7" s="85" t="b">
        <v>0</v>
      </c>
      <c r="AR7" s="85" t="b">
        <v>0</v>
      </c>
      <c r="AS7" s="85"/>
      <c r="AT7" s="85">
        <v>374</v>
      </c>
      <c r="AU7" s="89" t="s">
        <v>358</v>
      </c>
      <c r="AV7" s="85" t="b">
        <v>0</v>
      </c>
      <c r="AW7" s="85" t="s">
        <v>365</v>
      </c>
      <c r="AX7" s="89" t="s">
        <v>370</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1000</v>
      </c>
      <c r="E8" s="81"/>
      <c r="F8" s="112" t="s">
        <v>363</v>
      </c>
      <c r="G8" s="15"/>
      <c r="H8" s="16" t="s">
        <v>220</v>
      </c>
      <c r="I8" s="66"/>
      <c r="J8" s="66"/>
      <c r="K8" s="114" t="s">
        <v>381</v>
      </c>
      <c r="L8" s="94">
        <v>1</v>
      </c>
      <c r="M8" s="95">
        <v>2497.443359375</v>
      </c>
      <c r="N8" s="95">
        <v>1105.771728515625</v>
      </c>
      <c r="O8" s="77"/>
      <c r="P8" s="96"/>
      <c r="Q8" s="96"/>
      <c r="R8" s="97"/>
      <c r="S8" s="51">
        <v>1</v>
      </c>
      <c r="T8" s="51">
        <v>0</v>
      </c>
      <c r="U8" s="52">
        <v>0</v>
      </c>
      <c r="V8" s="52">
        <v>0.142857</v>
      </c>
      <c r="W8" s="52">
        <v>0.130435</v>
      </c>
      <c r="X8" s="52">
        <v>0.655373</v>
      </c>
      <c r="Y8" s="52">
        <v>0</v>
      </c>
      <c r="Z8" s="52">
        <v>0</v>
      </c>
      <c r="AA8" s="82">
        <v>8</v>
      </c>
      <c r="AB8" s="82"/>
      <c r="AC8" s="98"/>
      <c r="AD8" s="85" t="s">
        <v>315</v>
      </c>
      <c r="AE8" s="85">
        <v>4659</v>
      </c>
      <c r="AF8" s="85">
        <v>63165</v>
      </c>
      <c r="AG8" s="85">
        <v>43560</v>
      </c>
      <c r="AH8" s="85">
        <v>1747</v>
      </c>
      <c r="AI8" s="85"/>
      <c r="AJ8" s="85" t="s">
        <v>325</v>
      </c>
      <c r="AK8" s="85" t="s">
        <v>334</v>
      </c>
      <c r="AL8" s="89" t="s">
        <v>343</v>
      </c>
      <c r="AM8" s="85"/>
      <c r="AN8" s="87">
        <v>39868.57439814815</v>
      </c>
      <c r="AO8" s="89" t="s">
        <v>352</v>
      </c>
      <c r="AP8" s="85" t="b">
        <v>0</v>
      </c>
      <c r="AQ8" s="85" t="b">
        <v>0</v>
      </c>
      <c r="AR8" s="85" t="b">
        <v>1</v>
      </c>
      <c r="AS8" s="85"/>
      <c r="AT8" s="85">
        <v>1064</v>
      </c>
      <c r="AU8" s="89" t="s">
        <v>358</v>
      </c>
      <c r="AV8" s="85" t="b">
        <v>1</v>
      </c>
      <c r="AW8" s="85" t="s">
        <v>365</v>
      </c>
      <c r="AX8" s="89" t="s">
        <v>371</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199.76213428987782</v>
      </c>
      <c r="E9" s="81"/>
      <c r="F9" s="112" t="s">
        <v>364</v>
      </c>
      <c r="G9" s="15"/>
      <c r="H9" s="16" t="s">
        <v>221</v>
      </c>
      <c r="I9" s="66"/>
      <c r="J9" s="66"/>
      <c r="K9" s="114" t="s">
        <v>382</v>
      </c>
      <c r="L9" s="94">
        <v>1</v>
      </c>
      <c r="M9" s="95">
        <v>324.8537902832031</v>
      </c>
      <c r="N9" s="95">
        <v>8672.966796875</v>
      </c>
      <c r="O9" s="77"/>
      <c r="P9" s="96"/>
      <c r="Q9" s="96"/>
      <c r="R9" s="97"/>
      <c r="S9" s="51">
        <v>1</v>
      </c>
      <c r="T9" s="51">
        <v>0</v>
      </c>
      <c r="U9" s="52">
        <v>0</v>
      </c>
      <c r="V9" s="52">
        <v>0.142857</v>
      </c>
      <c r="W9" s="52">
        <v>0.130435</v>
      </c>
      <c r="X9" s="52">
        <v>0.655373</v>
      </c>
      <c r="Y9" s="52">
        <v>0</v>
      </c>
      <c r="Z9" s="52">
        <v>0</v>
      </c>
      <c r="AA9" s="82">
        <v>9</v>
      </c>
      <c r="AB9" s="82"/>
      <c r="AC9" s="98"/>
      <c r="AD9" s="85" t="s">
        <v>316</v>
      </c>
      <c r="AE9" s="85">
        <v>1075</v>
      </c>
      <c r="AF9" s="85">
        <v>871</v>
      </c>
      <c r="AG9" s="85">
        <v>2</v>
      </c>
      <c r="AH9" s="85">
        <v>341</v>
      </c>
      <c r="AI9" s="85"/>
      <c r="AJ9" s="85" t="s">
        <v>326</v>
      </c>
      <c r="AK9" s="85" t="s">
        <v>333</v>
      </c>
      <c r="AL9" s="89" t="s">
        <v>341</v>
      </c>
      <c r="AM9" s="85"/>
      <c r="AN9" s="87">
        <v>40714.46894675926</v>
      </c>
      <c r="AO9" s="89" t="s">
        <v>353</v>
      </c>
      <c r="AP9" s="85" t="b">
        <v>0</v>
      </c>
      <c r="AQ9" s="85" t="b">
        <v>0</v>
      </c>
      <c r="AR9" s="85" t="b">
        <v>0</v>
      </c>
      <c r="AS9" s="85" t="s">
        <v>275</v>
      </c>
      <c r="AT9" s="85">
        <v>10</v>
      </c>
      <c r="AU9" s="89" t="s">
        <v>359</v>
      </c>
      <c r="AV9" s="85" t="b">
        <v>0</v>
      </c>
      <c r="AW9" s="85" t="s">
        <v>365</v>
      </c>
      <c r="AX9" s="89" t="s">
        <v>372</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166.1331689272503</v>
      </c>
      <c r="E10" s="81"/>
      <c r="F10" s="112" t="s">
        <v>249</v>
      </c>
      <c r="G10" s="15"/>
      <c r="H10" s="16" t="s">
        <v>215</v>
      </c>
      <c r="I10" s="66"/>
      <c r="J10" s="66"/>
      <c r="K10" s="114" t="s">
        <v>383</v>
      </c>
      <c r="L10" s="94">
        <v>1</v>
      </c>
      <c r="M10" s="95">
        <v>8236.126953125</v>
      </c>
      <c r="N10" s="95">
        <v>7834.5107421875</v>
      </c>
      <c r="O10" s="77"/>
      <c r="P10" s="96"/>
      <c r="Q10" s="96"/>
      <c r="R10" s="97"/>
      <c r="S10" s="51">
        <v>0</v>
      </c>
      <c r="T10" s="51">
        <v>1</v>
      </c>
      <c r="U10" s="52">
        <v>0</v>
      </c>
      <c r="V10" s="52">
        <v>0.333333</v>
      </c>
      <c r="W10" s="52">
        <v>0.086957</v>
      </c>
      <c r="X10" s="52">
        <v>0.638266</v>
      </c>
      <c r="Y10" s="52">
        <v>0</v>
      </c>
      <c r="Z10" s="52">
        <v>0</v>
      </c>
      <c r="AA10" s="82">
        <v>10</v>
      </c>
      <c r="AB10" s="82"/>
      <c r="AC10" s="98"/>
      <c r="AD10" s="85" t="s">
        <v>317</v>
      </c>
      <c r="AE10" s="85">
        <v>50</v>
      </c>
      <c r="AF10" s="85">
        <v>513</v>
      </c>
      <c r="AG10" s="85">
        <v>1489</v>
      </c>
      <c r="AH10" s="85">
        <v>1074</v>
      </c>
      <c r="AI10" s="85"/>
      <c r="AJ10" s="85" t="s">
        <v>327</v>
      </c>
      <c r="AK10" s="85" t="s">
        <v>335</v>
      </c>
      <c r="AL10" s="89" t="s">
        <v>344</v>
      </c>
      <c r="AM10" s="85"/>
      <c r="AN10" s="87">
        <v>40090.36865740741</v>
      </c>
      <c r="AO10" s="89" t="s">
        <v>354</v>
      </c>
      <c r="AP10" s="85" t="b">
        <v>0</v>
      </c>
      <c r="AQ10" s="85" t="b">
        <v>0</v>
      </c>
      <c r="AR10" s="85" t="b">
        <v>0</v>
      </c>
      <c r="AS10" s="85"/>
      <c r="AT10" s="85">
        <v>78</v>
      </c>
      <c r="AU10" s="89" t="s">
        <v>357</v>
      </c>
      <c r="AV10" s="85" t="b">
        <v>0</v>
      </c>
      <c r="AW10" s="85" t="s">
        <v>365</v>
      </c>
      <c r="AX10" s="89" t="s">
        <v>373</v>
      </c>
      <c r="AY10" s="85" t="s">
        <v>66</v>
      </c>
      <c r="AZ10" s="85" t="str">
        <f>REPLACE(INDEX(GroupVertices[Group],MATCH(Vertices[[#This Row],[Vertex]],GroupVertices[Vertex],0)),1,1,"")</f>
        <v>2</v>
      </c>
      <c r="BA10" s="51" t="s">
        <v>526</v>
      </c>
      <c r="BB10" s="51" t="s">
        <v>526</v>
      </c>
      <c r="BC10" s="51" t="s">
        <v>241</v>
      </c>
      <c r="BD10" s="51" t="s">
        <v>241</v>
      </c>
      <c r="BE10" s="51" t="s">
        <v>532</v>
      </c>
      <c r="BF10" s="51" t="s">
        <v>245</v>
      </c>
      <c r="BG10" s="128" t="s">
        <v>539</v>
      </c>
      <c r="BH10" s="128" t="s">
        <v>542</v>
      </c>
      <c r="BI10" s="128" t="s">
        <v>548</v>
      </c>
      <c r="BJ10" s="128" t="s">
        <v>548</v>
      </c>
      <c r="BK10" s="128">
        <v>0</v>
      </c>
      <c r="BL10" s="131">
        <v>0</v>
      </c>
      <c r="BM10" s="128">
        <v>0</v>
      </c>
      <c r="BN10" s="131">
        <v>0</v>
      </c>
      <c r="BO10" s="128">
        <v>0</v>
      </c>
      <c r="BP10" s="131">
        <v>0</v>
      </c>
      <c r="BQ10" s="128">
        <v>23</v>
      </c>
      <c r="BR10" s="131">
        <v>100</v>
      </c>
      <c r="BS10" s="128">
        <v>23</v>
      </c>
      <c r="BT10" s="2"/>
      <c r="BU10" s="3"/>
      <c r="BV10" s="3"/>
      <c r="BW10" s="3"/>
      <c r="BX10" s="3"/>
    </row>
    <row r="11" spans="1:76" ht="15">
      <c r="A11" s="14" t="s">
        <v>216</v>
      </c>
      <c r="B11" s="15"/>
      <c r="C11" s="15" t="s">
        <v>64</v>
      </c>
      <c r="D11" s="93">
        <v>169.8905952247506</v>
      </c>
      <c r="E11" s="81"/>
      <c r="F11" s="112" t="s">
        <v>250</v>
      </c>
      <c r="G11" s="15"/>
      <c r="H11" s="16" t="s">
        <v>216</v>
      </c>
      <c r="I11" s="66"/>
      <c r="J11" s="66"/>
      <c r="K11" s="114" t="s">
        <v>384</v>
      </c>
      <c r="L11" s="94">
        <v>1667.3333333333333</v>
      </c>
      <c r="M11" s="95">
        <v>9690.388671875</v>
      </c>
      <c r="N11" s="95">
        <v>9440.232421875</v>
      </c>
      <c r="O11" s="77"/>
      <c r="P11" s="96"/>
      <c r="Q11" s="96"/>
      <c r="R11" s="97"/>
      <c r="S11" s="51">
        <v>3</v>
      </c>
      <c r="T11" s="51">
        <v>1</v>
      </c>
      <c r="U11" s="52">
        <v>2</v>
      </c>
      <c r="V11" s="52">
        <v>0.5</v>
      </c>
      <c r="W11" s="52">
        <v>0.173913</v>
      </c>
      <c r="X11" s="52">
        <v>1.72331</v>
      </c>
      <c r="Y11" s="52">
        <v>0</v>
      </c>
      <c r="Z11" s="52">
        <v>0</v>
      </c>
      <c r="AA11" s="82">
        <v>11</v>
      </c>
      <c r="AB11" s="82"/>
      <c r="AC11" s="98"/>
      <c r="AD11" s="85" t="s">
        <v>318</v>
      </c>
      <c r="AE11" s="85">
        <v>2305</v>
      </c>
      <c r="AF11" s="85">
        <v>553</v>
      </c>
      <c r="AG11" s="85">
        <v>818</v>
      </c>
      <c r="AH11" s="85">
        <v>591</v>
      </c>
      <c r="AI11" s="85"/>
      <c r="AJ11" s="85" t="s">
        <v>328</v>
      </c>
      <c r="AK11" s="85" t="s">
        <v>336</v>
      </c>
      <c r="AL11" s="89" t="s">
        <v>345</v>
      </c>
      <c r="AM11" s="85"/>
      <c r="AN11" s="87">
        <v>42692.44924768519</v>
      </c>
      <c r="AO11" s="89" t="s">
        <v>355</v>
      </c>
      <c r="AP11" s="85" t="b">
        <v>1</v>
      </c>
      <c r="AQ11" s="85" t="b">
        <v>0</v>
      </c>
      <c r="AR11" s="85" t="b">
        <v>1</v>
      </c>
      <c r="AS11" s="85"/>
      <c r="AT11" s="85">
        <v>20</v>
      </c>
      <c r="AU11" s="85"/>
      <c r="AV11" s="85" t="b">
        <v>0</v>
      </c>
      <c r="AW11" s="85" t="s">
        <v>365</v>
      </c>
      <c r="AX11" s="89" t="s">
        <v>374</v>
      </c>
      <c r="AY11" s="85" t="s">
        <v>66</v>
      </c>
      <c r="AZ11" s="85" t="str">
        <f>REPLACE(INDEX(GroupVertices[Group],MATCH(Vertices[[#This Row],[Vertex]],GroupVertices[Vertex],0)),1,1,"")</f>
        <v>2</v>
      </c>
      <c r="BA11" s="51" t="s">
        <v>527</v>
      </c>
      <c r="BB11" s="51" t="s">
        <v>527</v>
      </c>
      <c r="BC11" s="51" t="s">
        <v>241</v>
      </c>
      <c r="BD11" s="51" t="s">
        <v>241</v>
      </c>
      <c r="BE11" s="51" t="s">
        <v>467</v>
      </c>
      <c r="BF11" s="51" t="s">
        <v>534</v>
      </c>
      <c r="BG11" s="128" t="s">
        <v>540</v>
      </c>
      <c r="BH11" s="128" t="s">
        <v>543</v>
      </c>
      <c r="BI11" s="128" t="s">
        <v>549</v>
      </c>
      <c r="BJ11" s="128" t="s">
        <v>549</v>
      </c>
      <c r="BK11" s="128">
        <v>0</v>
      </c>
      <c r="BL11" s="131">
        <v>0</v>
      </c>
      <c r="BM11" s="128">
        <v>0</v>
      </c>
      <c r="BN11" s="131">
        <v>0</v>
      </c>
      <c r="BO11" s="128">
        <v>0</v>
      </c>
      <c r="BP11" s="131">
        <v>0</v>
      </c>
      <c r="BQ11" s="128">
        <v>28</v>
      </c>
      <c r="BR11" s="131">
        <v>100</v>
      </c>
      <c r="BS11" s="128">
        <v>28</v>
      </c>
      <c r="BT11" s="2"/>
      <c r="BU11" s="3"/>
      <c r="BV11" s="3"/>
      <c r="BW11" s="3"/>
      <c r="BX11" s="3"/>
    </row>
    <row r="12" spans="1:76" ht="15">
      <c r="A12" s="99" t="s">
        <v>217</v>
      </c>
      <c r="B12" s="100"/>
      <c r="C12" s="100" t="s">
        <v>64</v>
      </c>
      <c r="D12" s="101">
        <v>1000</v>
      </c>
      <c r="E12" s="102"/>
      <c r="F12" s="113" t="s">
        <v>251</v>
      </c>
      <c r="G12" s="100"/>
      <c r="H12" s="103" t="s">
        <v>217</v>
      </c>
      <c r="I12" s="104"/>
      <c r="J12" s="104"/>
      <c r="K12" s="115" t="s">
        <v>385</v>
      </c>
      <c r="L12" s="105">
        <v>1</v>
      </c>
      <c r="M12" s="106">
        <v>5100.20458984375</v>
      </c>
      <c r="N12" s="106">
        <v>4211.34375</v>
      </c>
      <c r="O12" s="107"/>
      <c r="P12" s="108"/>
      <c r="Q12" s="108"/>
      <c r="R12" s="109"/>
      <c r="S12" s="51">
        <v>0</v>
      </c>
      <c r="T12" s="51">
        <v>1</v>
      </c>
      <c r="U12" s="52">
        <v>0</v>
      </c>
      <c r="V12" s="52">
        <v>0.333333</v>
      </c>
      <c r="W12" s="52">
        <v>0.086957</v>
      </c>
      <c r="X12" s="52">
        <v>0.638266</v>
      </c>
      <c r="Y12" s="52">
        <v>0</v>
      </c>
      <c r="Z12" s="52">
        <v>0</v>
      </c>
      <c r="AA12" s="110">
        <v>12</v>
      </c>
      <c r="AB12" s="110"/>
      <c r="AC12" s="111"/>
      <c r="AD12" s="85" t="s">
        <v>319</v>
      </c>
      <c r="AE12" s="85">
        <v>10315</v>
      </c>
      <c r="AF12" s="85">
        <v>9390</v>
      </c>
      <c r="AG12" s="85">
        <v>13802</v>
      </c>
      <c r="AH12" s="85">
        <v>3542</v>
      </c>
      <c r="AI12" s="85"/>
      <c r="AJ12" s="85" t="s">
        <v>329</v>
      </c>
      <c r="AK12" s="85" t="s">
        <v>337</v>
      </c>
      <c r="AL12" s="89" t="s">
        <v>346</v>
      </c>
      <c r="AM12" s="85"/>
      <c r="AN12" s="87">
        <v>40349.464525462965</v>
      </c>
      <c r="AO12" s="89" t="s">
        <v>356</v>
      </c>
      <c r="AP12" s="85" t="b">
        <v>0</v>
      </c>
      <c r="AQ12" s="85" t="b">
        <v>0</v>
      </c>
      <c r="AR12" s="85" t="b">
        <v>1</v>
      </c>
      <c r="AS12" s="85"/>
      <c r="AT12" s="85">
        <v>325</v>
      </c>
      <c r="AU12" s="89" t="s">
        <v>360</v>
      </c>
      <c r="AV12" s="85" t="b">
        <v>0</v>
      </c>
      <c r="AW12" s="85" t="s">
        <v>365</v>
      </c>
      <c r="AX12" s="89" t="s">
        <v>375</v>
      </c>
      <c r="AY12" s="85" t="s">
        <v>66</v>
      </c>
      <c r="AZ12" s="85" t="str">
        <f>REPLACE(INDEX(GroupVertices[Group],MATCH(Vertices[[#This Row],[Vertex]],GroupVertices[Vertex],0)),1,1,"")</f>
        <v>2</v>
      </c>
      <c r="BA12" s="51" t="s">
        <v>526</v>
      </c>
      <c r="BB12" s="51" t="s">
        <v>526</v>
      </c>
      <c r="BC12" s="51" t="s">
        <v>241</v>
      </c>
      <c r="BD12" s="51" t="s">
        <v>241</v>
      </c>
      <c r="BE12" s="51" t="s">
        <v>532</v>
      </c>
      <c r="BF12" s="51" t="s">
        <v>245</v>
      </c>
      <c r="BG12" s="128" t="s">
        <v>539</v>
      </c>
      <c r="BH12" s="128" t="s">
        <v>542</v>
      </c>
      <c r="BI12" s="128" t="s">
        <v>548</v>
      </c>
      <c r="BJ12" s="128" t="s">
        <v>548</v>
      </c>
      <c r="BK12" s="128">
        <v>0</v>
      </c>
      <c r="BL12" s="131">
        <v>0</v>
      </c>
      <c r="BM12" s="128">
        <v>0</v>
      </c>
      <c r="BN12" s="131">
        <v>0</v>
      </c>
      <c r="BO12" s="128">
        <v>0</v>
      </c>
      <c r="BP12" s="131">
        <v>0</v>
      </c>
      <c r="BQ12" s="128">
        <v>23</v>
      </c>
      <c r="BR12" s="131">
        <v>100</v>
      </c>
      <c r="BS12" s="128">
        <v>23</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3" r:id="rId1" display="https://t.co/pOWQy2TTkR"/>
    <hyperlink ref="AL4" r:id="rId2" display="http://www.screenshot-magazine.com/"/>
    <hyperlink ref="AL5" r:id="rId3" display="https://t.co/b4qJn1xk9K"/>
    <hyperlink ref="AL6" r:id="rId4" display="https://t.co/L0dmYOhtfC"/>
    <hyperlink ref="AL7" r:id="rId5" display="https://t.co/oZ1MwgEGLN"/>
    <hyperlink ref="AL8" r:id="rId6" display="http://www.bbc.co.uk/radiolondon"/>
    <hyperlink ref="AL9" r:id="rId7" display="https://t.co/L0dmYOhtfC"/>
    <hyperlink ref="AL10" r:id="rId8" display="https://t.co/ljxjLLKy1H"/>
    <hyperlink ref="AL11" r:id="rId9" display="https://t.co/7D7gNdU7R3"/>
    <hyperlink ref="AL12" r:id="rId10" display="http://www.bind.nl/"/>
    <hyperlink ref="AO3" r:id="rId11" display="https://pbs.twimg.com/profile_banners/90703340/1515517167"/>
    <hyperlink ref="AO4" r:id="rId12" display="https://pbs.twimg.com/profile_banners/836550963125182464/1537455559"/>
    <hyperlink ref="AO5" r:id="rId13" display="https://pbs.twimg.com/profile_banners/1280294108/1525718378"/>
    <hyperlink ref="AO6" r:id="rId14" display="https://pbs.twimg.com/profile_banners/1121799138239111168/1556292834"/>
    <hyperlink ref="AO7" r:id="rId15" display="https://pbs.twimg.com/profile_banners/21663902/1499925355"/>
    <hyperlink ref="AO8" r:id="rId16" display="https://pbs.twimg.com/profile_banners/21754620/1444083269"/>
    <hyperlink ref="AO9" r:id="rId17" display="https://pbs.twimg.com/profile_banners/320699337/1559232217"/>
    <hyperlink ref="AO10" r:id="rId18" display="https://pbs.twimg.com/profile_banners/79689763/1555438152"/>
    <hyperlink ref="AO11" r:id="rId19" display="https://pbs.twimg.com/profile_banners/799564535879401472/1555600237"/>
    <hyperlink ref="AO12" r:id="rId20" display="https://pbs.twimg.com/profile_banners/157627819/1445770507"/>
    <hyperlink ref="AU3" r:id="rId21" display="http://abs.twimg.com/images/themes/theme2/bg.gif"/>
    <hyperlink ref="AU4" r:id="rId22" display="http://abs.twimg.com/images/themes/theme1/bg.png"/>
    <hyperlink ref="AU5" r:id="rId23" display="http://abs.twimg.com/images/themes/theme1/bg.png"/>
    <hyperlink ref="AU6" r:id="rId24" display="http://abs.twimg.com/images/themes/theme1/bg.png"/>
    <hyperlink ref="AU7" r:id="rId25" display="http://abs.twimg.com/images/themes/theme1/bg.png"/>
    <hyperlink ref="AU8" r:id="rId26" display="http://abs.twimg.com/images/themes/theme1/bg.png"/>
    <hyperlink ref="AU9" r:id="rId27" display="http://abs.twimg.com/images/themes/theme14/bg.gif"/>
    <hyperlink ref="AU10" r:id="rId28" display="http://abs.twimg.com/images/themes/theme2/bg.gif"/>
    <hyperlink ref="AU12" r:id="rId29" display="http://abs.twimg.com/images/themes/theme16/bg.gif"/>
    <hyperlink ref="F3" r:id="rId30" display="http://pbs.twimg.com/profile_images/1002353175846719489/0smmIJu5_normal.jpg"/>
    <hyperlink ref="F4" r:id="rId31" display="http://pbs.twimg.com/profile_images/1042706613302378497/MEffVmom_normal.jpg"/>
    <hyperlink ref="F5" r:id="rId32" display="http://pbs.twimg.com/profile_images/933740415861252096/qEXZnavW_normal.jpg"/>
    <hyperlink ref="F6" r:id="rId33" display="http://pbs.twimg.com/profile_images/1121799238168367106/YmVyfeEf_normal.png"/>
    <hyperlink ref="F7" r:id="rId34" display="http://pbs.twimg.com/profile_images/654585384928735232/uXqDc90D_normal.jpg"/>
    <hyperlink ref="F8" r:id="rId35" display="http://pbs.twimg.com/profile_images/651158457211449344/aef7xuAW_normal.jpg"/>
    <hyperlink ref="F9" r:id="rId36" display="http://pbs.twimg.com/profile_images/1136685857597997056/yUrXVS1D_normal.jpg"/>
    <hyperlink ref="F10" r:id="rId37" display="http://pbs.twimg.com/profile_images/1093425165021659142/viKCUytu_normal.jpg"/>
    <hyperlink ref="F11" r:id="rId38" display="http://pbs.twimg.com/profile_images/812365772127408128/BTNBUYx5_normal.jpg"/>
    <hyperlink ref="F12" r:id="rId39" display="http://pbs.twimg.com/profile_images/3119861225/5ad23eba8b7647403ee993ea81abc67e_normal.jpeg"/>
    <hyperlink ref="AX3" r:id="rId40" display="https://twitter.com/corriedavidson"/>
    <hyperlink ref="AX4" r:id="rId41" display="https://twitter.com/screenshotmag"/>
    <hyperlink ref="AX5" r:id="rId42" display="https://twitter.com/edtech_stories"/>
    <hyperlink ref="AX6" r:id="rId43" display="https://twitter.com/ccdhate"/>
    <hyperlink ref="AX7" r:id="rId44" display="https://twitter.com/vanessaonair"/>
    <hyperlink ref="AX8" r:id="rId45" display="https://twitter.com/bbcradiolondon"/>
    <hyperlink ref="AX9" r:id="rId46" display="https://twitter.com/imi_ahmed"/>
    <hyperlink ref="AX10" r:id="rId47" display="https://twitter.com/danjleonard"/>
    <hyperlink ref="AX11" r:id="rId48" display="https://twitter.com/bind_community"/>
    <hyperlink ref="AX12" r:id="rId49" display="https://twitter.com/peterstaal"/>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446</v>
      </c>
      <c r="Z2" s="13" t="s">
        <v>454</v>
      </c>
      <c r="AA2" s="13" t="s">
        <v>466</v>
      </c>
      <c r="AB2" s="13" t="s">
        <v>487</v>
      </c>
      <c r="AC2" s="13" t="s">
        <v>504</v>
      </c>
      <c r="AD2" s="13" t="s">
        <v>514</v>
      </c>
      <c r="AE2" s="13" t="s">
        <v>515</v>
      </c>
      <c r="AF2" s="13" t="s">
        <v>521</v>
      </c>
      <c r="AG2" s="67" t="s">
        <v>568</v>
      </c>
      <c r="AH2" s="67" t="s">
        <v>569</v>
      </c>
      <c r="AI2" s="67" t="s">
        <v>570</v>
      </c>
      <c r="AJ2" s="67" t="s">
        <v>571</v>
      </c>
      <c r="AK2" s="67" t="s">
        <v>572</v>
      </c>
      <c r="AL2" s="67" t="s">
        <v>573</v>
      </c>
      <c r="AM2" s="67" t="s">
        <v>574</v>
      </c>
      <c r="AN2" s="67" t="s">
        <v>575</v>
      </c>
      <c r="AO2" s="67" t="s">
        <v>578</v>
      </c>
    </row>
    <row r="3" spans="1:41" ht="15">
      <c r="A3" s="125" t="s">
        <v>425</v>
      </c>
      <c r="B3" s="126" t="s">
        <v>428</v>
      </c>
      <c r="C3" s="126" t="s">
        <v>56</v>
      </c>
      <c r="D3" s="117"/>
      <c r="E3" s="116"/>
      <c r="F3" s="118" t="s">
        <v>614</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234</v>
      </c>
      <c r="Z3" s="85" t="s">
        <v>450</v>
      </c>
      <c r="AA3" s="85" t="s">
        <v>244</v>
      </c>
      <c r="AB3" s="91" t="s">
        <v>479</v>
      </c>
      <c r="AC3" s="91" t="s">
        <v>273</v>
      </c>
      <c r="AD3" s="91" t="s">
        <v>221</v>
      </c>
      <c r="AE3" s="91" t="s">
        <v>516</v>
      </c>
      <c r="AF3" s="91" t="s">
        <v>522</v>
      </c>
      <c r="AG3" s="128">
        <v>0</v>
      </c>
      <c r="AH3" s="131">
        <v>0</v>
      </c>
      <c r="AI3" s="128">
        <v>0</v>
      </c>
      <c r="AJ3" s="131">
        <v>0</v>
      </c>
      <c r="AK3" s="128">
        <v>0</v>
      </c>
      <c r="AL3" s="131">
        <v>0</v>
      </c>
      <c r="AM3" s="128">
        <v>24</v>
      </c>
      <c r="AN3" s="131">
        <v>100</v>
      </c>
      <c r="AO3" s="128">
        <v>24</v>
      </c>
    </row>
    <row r="4" spans="1:41" ht="15">
      <c r="A4" s="125" t="s">
        <v>426</v>
      </c>
      <c r="B4" s="126" t="s">
        <v>429</v>
      </c>
      <c r="C4" s="126" t="s">
        <v>56</v>
      </c>
      <c r="D4" s="122"/>
      <c r="E4" s="100"/>
      <c r="F4" s="103" t="s">
        <v>615</v>
      </c>
      <c r="G4" s="107"/>
      <c r="H4" s="107"/>
      <c r="I4" s="123">
        <v>4</v>
      </c>
      <c r="J4" s="110"/>
      <c r="K4" s="51">
        <v>3</v>
      </c>
      <c r="L4" s="51">
        <v>0</v>
      </c>
      <c r="M4" s="51">
        <v>7</v>
      </c>
      <c r="N4" s="51">
        <v>7</v>
      </c>
      <c r="O4" s="51">
        <v>3</v>
      </c>
      <c r="P4" s="52">
        <v>0</v>
      </c>
      <c r="Q4" s="52">
        <v>0</v>
      </c>
      <c r="R4" s="51">
        <v>1</v>
      </c>
      <c r="S4" s="51">
        <v>0</v>
      </c>
      <c r="T4" s="51">
        <v>3</v>
      </c>
      <c r="U4" s="51">
        <v>7</v>
      </c>
      <c r="V4" s="51">
        <v>2</v>
      </c>
      <c r="W4" s="52">
        <v>0.888889</v>
      </c>
      <c r="X4" s="52">
        <v>0.3333333333333333</v>
      </c>
      <c r="Y4" s="85" t="s">
        <v>447</v>
      </c>
      <c r="Z4" s="85" t="s">
        <v>241</v>
      </c>
      <c r="AA4" s="85" t="s">
        <v>467</v>
      </c>
      <c r="AB4" s="91" t="s">
        <v>488</v>
      </c>
      <c r="AC4" s="91" t="s">
        <v>505</v>
      </c>
      <c r="AD4" s="91"/>
      <c r="AE4" s="91" t="s">
        <v>216</v>
      </c>
      <c r="AF4" s="91" t="s">
        <v>523</v>
      </c>
      <c r="AG4" s="128">
        <v>0</v>
      </c>
      <c r="AH4" s="131">
        <v>0</v>
      </c>
      <c r="AI4" s="128">
        <v>0</v>
      </c>
      <c r="AJ4" s="131">
        <v>0</v>
      </c>
      <c r="AK4" s="128">
        <v>0</v>
      </c>
      <c r="AL4" s="131">
        <v>0</v>
      </c>
      <c r="AM4" s="128">
        <v>74</v>
      </c>
      <c r="AN4" s="131">
        <v>100</v>
      </c>
      <c r="AO4" s="128">
        <v>74</v>
      </c>
    </row>
    <row r="5" spans="1:41" ht="15">
      <c r="A5" s="125" t="s">
        <v>427</v>
      </c>
      <c r="B5" s="126" t="s">
        <v>430</v>
      </c>
      <c r="C5" s="126" t="s">
        <v>56</v>
      </c>
      <c r="D5" s="122"/>
      <c r="E5" s="100"/>
      <c r="F5" s="103" t="s">
        <v>616</v>
      </c>
      <c r="G5" s="107"/>
      <c r="H5" s="107"/>
      <c r="I5" s="123">
        <v>5</v>
      </c>
      <c r="J5" s="110"/>
      <c r="K5" s="51">
        <v>2</v>
      </c>
      <c r="L5" s="51">
        <v>2</v>
      </c>
      <c r="M5" s="51">
        <v>0</v>
      </c>
      <c r="N5" s="51">
        <v>2</v>
      </c>
      <c r="O5" s="51">
        <v>2</v>
      </c>
      <c r="P5" s="52" t="s">
        <v>434</v>
      </c>
      <c r="Q5" s="52" t="s">
        <v>434</v>
      </c>
      <c r="R5" s="51">
        <v>2</v>
      </c>
      <c r="S5" s="51">
        <v>2</v>
      </c>
      <c r="T5" s="51">
        <v>1</v>
      </c>
      <c r="U5" s="51">
        <v>1</v>
      </c>
      <c r="V5" s="51">
        <v>0</v>
      </c>
      <c r="W5" s="52">
        <v>0</v>
      </c>
      <c r="X5" s="52">
        <v>0</v>
      </c>
      <c r="Y5" s="85" t="s">
        <v>448</v>
      </c>
      <c r="Z5" s="85" t="s">
        <v>455</v>
      </c>
      <c r="AA5" s="85" t="s">
        <v>468</v>
      </c>
      <c r="AB5" s="91" t="s">
        <v>489</v>
      </c>
      <c r="AC5" s="91" t="s">
        <v>273</v>
      </c>
      <c r="AD5" s="91"/>
      <c r="AE5" s="91"/>
      <c r="AF5" s="91" t="s">
        <v>524</v>
      </c>
      <c r="AG5" s="128">
        <v>1</v>
      </c>
      <c r="AH5" s="131">
        <v>1.8518518518518519</v>
      </c>
      <c r="AI5" s="128">
        <v>0</v>
      </c>
      <c r="AJ5" s="131">
        <v>0</v>
      </c>
      <c r="AK5" s="128">
        <v>0</v>
      </c>
      <c r="AL5" s="131">
        <v>0</v>
      </c>
      <c r="AM5" s="128">
        <v>53</v>
      </c>
      <c r="AN5" s="131">
        <v>98.14814814814815</v>
      </c>
      <c r="AO5" s="128">
        <v>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425</v>
      </c>
      <c r="B2" s="91" t="s">
        <v>214</v>
      </c>
      <c r="C2" s="85">
        <f>VLOOKUP(GroupVertices[[#This Row],[Vertex]],Vertices[],MATCH("ID",Vertices[[#Headers],[Vertex]:[Vertex Content Word Count]],0),FALSE)</f>
        <v>5</v>
      </c>
    </row>
    <row r="3" spans="1:3" ht="15">
      <c r="A3" s="85" t="s">
        <v>425</v>
      </c>
      <c r="B3" s="91" t="s">
        <v>221</v>
      </c>
      <c r="C3" s="85">
        <f>VLOOKUP(GroupVertices[[#This Row],[Vertex]],Vertices[],MATCH("ID",Vertices[[#Headers],[Vertex]:[Vertex Content Word Count]],0),FALSE)</f>
        <v>9</v>
      </c>
    </row>
    <row r="4" spans="1:3" ht="15">
      <c r="A4" s="85" t="s">
        <v>425</v>
      </c>
      <c r="B4" s="91" t="s">
        <v>220</v>
      </c>
      <c r="C4" s="85">
        <f>VLOOKUP(GroupVertices[[#This Row],[Vertex]],Vertices[],MATCH("ID",Vertices[[#Headers],[Vertex]:[Vertex Content Word Count]],0),FALSE)</f>
        <v>8</v>
      </c>
    </row>
    <row r="5" spans="1:3" ht="15">
      <c r="A5" s="85" t="s">
        <v>425</v>
      </c>
      <c r="B5" s="91" t="s">
        <v>219</v>
      </c>
      <c r="C5" s="85">
        <f>VLOOKUP(GroupVertices[[#This Row],[Vertex]],Vertices[],MATCH("ID",Vertices[[#Headers],[Vertex]:[Vertex Content Word Count]],0),FALSE)</f>
        <v>7</v>
      </c>
    </row>
    <row r="6" spans="1:3" ht="15">
      <c r="A6" s="85" t="s">
        <v>425</v>
      </c>
      <c r="B6" s="91" t="s">
        <v>218</v>
      </c>
      <c r="C6" s="85">
        <f>VLOOKUP(GroupVertices[[#This Row],[Vertex]],Vertices[],MATCH("ID",Vertices[[#Headers],[Vertex]:[Vertex Content Word Count]],0),FALSE)</f>
        <v>6</v>
      </c>
    </row>
    <row r="7" spans="1:3" ht="15">
      <c r="A7" s="85" t="s">
        <v>426</v>
      </c>
      <c r="B7" s="91" t="s">
        <v>217</v>
      </c>
      <c r="C7" s="85">
        <f>VLOOKUP(GroupVertices[[#This Row],[Vertex]],Vertices[],MATCH("ID",Vertices[[#Headers],[Vertex]:[Vertex Content Word Count]],0),FALSE)</f>
        <v>12</v>
      </c>
    </row>
    <row r="8" spans="1:3" ht="15">
      <c r="A8" s="85" t="s">
        <v>426</v>
      </c>
      <c r="B8" s="91" t="s">
        <v>216</v>
      </c>
      <c r="C8" s="85">
        <f>VLOOKUP(GroupVertices[[#This Row],[Vertex]],Vertices[],MATCH("ID",Vertices[[#Headers],[Vertex]:[Vertex Content Word Count]],0),FALSE)</f>
        <v>11</v>
      </c>
    </row>
    <row r="9" spans="1:3" ht="15">
      <c r="A9" s="85" t="s">
        <v>426</v>
      </c>
      <c r="B9" s="91" t="s">
        <v>215</v>
      </c>
      <c r="C9" s="85">
        <f>VLOOKUP(GroupVertices[[#This Row],[Vertex]],Vertices[],MATCH("ID",Vertices[[#Headers],[Vertex]:[Vertex Content Word Count]],0),FALSE)</f>
        <v>10</v>
      </c>
    </row>
    <row r="10" spans="1:3" ht="15">
      <c r="A10" s="85" t="s">
        <v>427</v>
      </c>
      <c r="B10" s="91" t="s">
        <v>212</v>
      </c>
      <c r="C10" s="85">
        <f>VLOOKUP(GroupVertices[[#This Row],[Vertex]],Vertices[],MATCH("ID",Vertices[[#Headers],[Vertex]:[Vertex Content Word Count]],0),FALSE)</f>
        <v>3</v>
      </c>
    </row>
    <row r="11" spans="1:3" ht="15">
      <c r="A11" s="85" t="s">
        <v>427</v>
      </c>
      <c r="B11" s="91" t="s">
        <v>213</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v>
      </c>
      <c r="B2" s="36" t="s">
        <v>386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0.638266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0.0031620545454545458</v>
      </c>
      <c r="O3" s="42">
        <f>COUNTIF(Vertices[Eigenvector Centrality],"&gt;= "&amp;N3)-COUNTIF(Vertices[Eigenvector Centrality],"&gt;="&amp;N4)</f>
        <v>0</v>
      </c>
      <c r="P3" s="41">
        <f aca="true" t="shared" si="7" ref="P3:P26">P2+($P$57-$P$2)/BinDivisor</f>
        <v>0.669902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0.0063241090909090915</v>
      </c>
      <c r="O4" s="40">
        <f>COUNTIF(Vertices[Eigenvector Centrality],"&gt;= "&amp;N4)-COUNTIF(Vertices[Eigenvector Centrality],"&gt;="&amp;N5)</f>
        <v>0</v>
      </c>
      <c r="P4" s="39">
        <f t="shared" si="7"/>
        <v>0.701538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0.009486163636363638</v>
      </c>
      <c r="O5" s="42">
        <f>COUNTIF(Vertices[Eigenvector Centrality],"&gt;= "&amp;N5)-COUNTIF(Vertices[Eigenvector Centrality],"&gt;="&amp;N6)</f>
        <v>0</v>
      </c>
      <c r="P5" s="41">
        <f t="shared" si="7"/>
        <v>0.733174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0.012648218181818183</v>
      </c>
      <c r="O6" s="40">
        <f>COUNTIF(Vertices[Eigenvector Centrality],"&gt;= "&amp;N6)-COUNTIF(Vertices[Eigenvector Centrality],"&gt;="&amp;N7)</f>
        <v>0</v>
      </c>
      <c r="P6" s="39">
        <f t="shared" si="7"/>
        <v>0.76481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0.01581027272727273</v>
      </c>
      <c r="O7" s="42">
        <f>COUNTIF(Vertices[Eigenvector Centrality],"&gt;= "&amp;N7)-COUNTIF(Vertices[Eigenvector Centrality],"&gt;="&amp;N8)</f>
        <v>0</v>
      </c>
      <c r="P7" s="41">
        <f t="shared" si="7"/>
        <v>0.796446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0.018972327272727275</v>
      </c>
      <c r="O8" s="40">
        <f>COUNTIF(Vertices[Eigenvector Centrality],"&gt;= "&amp;N8)-COUNTIF(Vertices[Eigenvector Centrality],"&gt;="&amp;N9)</f>
        <v>0</v>
      </c>
      <c r="P8" s="39">
        <f t="shared" si="7"/>
        <v>0.828082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0.022134381818181822</v>
      </c>
      <c r="O9" s="42">
        <f>COUNTIF(Vertices[Eigenvector Centrality],"&gt;= "&amp;N9)-COUNTIF(Vertices[Eigenvector Centrality],"&gt;="&amp;N10)</f>
        <v>0</v>
      </c>
      <c r="P9" s="41">
        <f t="shared" si="7"/>
        <v>0.859718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583</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0.02529643636363637</v>
      </c>
      <c r="O10" s="40">
        <f>COUNTIF(Vertices[Eigenvector Centrality],"&gt;= "&amp;N10)-COUNTIF(Vertices[Eigenvector Centrality],"&gt;="&amp;N11)</f>
        <v>0</v>
      </c>
      <c r="P10" s="39">
        <f t="shared" si="7"/>
        <v>0.891354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0.08181818181818183</v>
      </c>
      <c r="M11" s="42">
        <f>COUNTIF(Vertices[Closeness Centrality],"&gt;= "&amp;L11)-COUNTIF(Vertices[Closeness Centrality],"&gt;="&amp;L12)</f>
        <v>0</v>
      </c>
      <c r="N11" s="41">
        <f t="shared" si="6"/>
        <v>0.028458490909090917</v>
      </c>
      <c r="O11" s="42">
        <f>COUNTIF(Vertices[Eigenvector Centrality],"&gt;= "&amp;N11)-COUNTIF(Vertices[Eigenvector Centrality],"&gt;="&amp;N12)</f>
        <v>0</v>
      </c>
      <c r="P11" s="41">
        <f t="shared" si="7"/>
        <v>0.92299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0.031620545454545464</v>
      </c>
      <c r="O12" s="40">
        <f>COUNTIF(Vertices[Eigenvector Centrality],"&gt;= "&amp;N12)-COUNTIF(Vertices[Eigenvector Centrality],"&gt;="&amp;N13)</f>
        <v>0</v>
      </c>
      <c r="P12" s="39">
        <f t="shared" si="7"/>
        <v>0.954626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0.03478260000000001</v>
      </c>
      <c r="O13" s="42">
        <f>COUNTIF(Vertices[Eigenvector Centrality],"&gt;= "&amp;N13)-COUNTIF(Vertices[Eigenvector Centrality],"&gt;="&amp;N14)</f>
        <v>0</v>
      </c>
      <c r="P13" s="41">
        <f t="shared" si="7"/>
        <v>0.986262</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0.03794465454545456</v>
      </c>
      <c r="O14" s="40">
        <f>COUNTIF(Vertices[Eigenvector Centrality],"&gt;= "&amp;N14)-COUNTIF(Vertices[Eigenvector Centrality],"&gt;="&amp;N15)</f>
        <v>0</v>
      </c>
      <c r="P14" s="39">
        <f t="shared" si="7"/>
        <v>1.017898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5</v>
      </c>
      <c r="J15" s="41">
        <f t="shared" si="4"/>
        <v>2.836363636363637</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0.041106709090909105</v>
      </c>
      <c r="O15" s="42">
        <f>COUNTIF(Vertices[Eigenvector Centrality],"&gt;= "&amp;N15)-COUNTIF(Vertices[Eigenvector Centrality],"&gt;="&amp;N16)</f>
        <v>0</v>
      </c>
      <c r="P15" s="41">
        <f t="shared" si="7"/>
        <v>1.049534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0.04426876363636365</v>
      </c>
      <c r="O16" s="40">
        <f>COUNTIF(Vertices[Eigenvector Centrality],"&gt;= "&amp;N16)-COUNTIF(Vertices[Eigenvector Centrality],"&gt;="&amp;N17)</f>
        <v>0</v>
      </c>
      <c r="P16" s="39">
        <f t="shared" si="7"/>
        <v>1.08117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0.13636363636363638</v>
      </c>
      <c r="M17" s="42">
        <f>COUNTIF(Vertices[Closeness Centrality],"&gt;= "&amp;L17)-COUNTIF(Vertices[Closeness Centrality],"&gt;="&amp;L18)</f>
        <v>4</v>
      </c>
      <c r="N17" s="41">
        <f t="shared" si="6"/>
        <v>0.0474308181818182</v>
      </c>
      <c r="O17" s="42">
        <f>COUNTIF(Vertices[Eigenvector Centrality],"&gt;= "&amp;N17)-COUNTIF(Vertices[Eigenvector Centrality],"&gt;="&amp;N18)</f>
        <v>0</v>
      </c>
      <c r="P17" s="41">
        <f t="shared" si="7"/>
        <v>1.112806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0.050592872727272746</v>
      </c>
      <c r="O18" s="40">
        <f>COUNTIF(Vertices[Eigenvector Centrality],"&gt;= "&amp;N18)-COUNTIF(Vertices[Eigenvector Centrality],"&gt;="&amp;N19)</f>
        <v>0</v>
      </c>
      <c r="P18" s="39">
        <f t="shared" si="7"/>
        <v>1.144442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0.05375492727272729</v>
      </c>
      <c r="O19" s="42">
        <f>COUNTIF(Vertices[Eigenvector Centrality],"&gt;= "&amp;N19)-COUNTIF(Vertices[Eigenvector Centrality],"&gt;="&amp;N20)</f>
        <v>0</v>
      </c>
      <c r="P19" s="41">
        <f t="shared" si="7"/>
        <v>1.176078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0.05691698181818184</v>
      </c>
      <c r="O20" s="40">
        <f>COUNTIF(Vertices[Eigenvector Centrality],"&gt;= "&amp;N20)-COUNTIF(Vertices[Eigenvector Centrality],"&gt;="&amp;N21)</f>
        <v>0</v>
      </c>
      <c r="P20" s="39">
        <f t="shared" si="7"/>
        <v>1.207714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0.06007903636363639</v>
      </c>
      <c r="O21" s="42">
        <f>COUNTIF(Vertices[Eigenvector Centrality],"&gt;= "&amp;N21)-COUNTIF(Vertices[Eigenvector Centrality],"&gt;="&amp;N22)</f>
        <v>0</v>
      </c>
      <c r="P21" s="41">
        <f t="shared" si="7"/>
        <v>1.23935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0.06324109090909093</v>
      </c>
      <c r="O22" s="40">
        <f>COUNTIF(Vertices[Eigenvector Centrality],"&gt;= "&amp;N22)-COUNTIF(Vertices[Eigenvector Centrality],"&gt;="&amp;N23)</f>
        <v>0</v>
      </c>
      <c r="P22" s="39">
        <f t="shared" si="7"/>
        <v>1.270986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0.06640314545454547</v>
      </c>
      <c r="O23" s="42">
        <f>COUNTIF(Vertices[Eigenvector Centrality],"&gt;= "&amp;N23)-COUNTIF(Vertices[Eigenvector Centrality],"&gt;="&amp;N24)</f>
        <v>0</v>
      </c>
      <c r="P23" s="41">
        <f t="shared" si="7"/>
        <v>1.302622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0.06956520000000001</v>
      </c>
      <c r="O24" s="40">
        <f>COUNTIF(Vertices[Eigenvector Centrality],"&gt;= "&amp;N24)-COUNTIF(Vertices[Eigenvector Centrality],"&gt;="&amp;N25)</f>
        <v>0</v>
      </c>
      <c r="P24" s="39">
        <f t="shared" si="7"/>
        <v>1.334258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0.07272725454545455</v>
      </c>
      <c r="O25" s="42">
        <f>COUNTIF(Vertices[Eigenvector Centrality],"&gt;= "&amp;N25)-COUNTIF(Vertices[Eigenvector Centrality],"&gt;="&amp;N26)</f>
        <v>0</v>
      </c>
      <c r="P25" s="41">
        <f t="shared" si="7"/>
        <v>1.365894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0.07588930909090909</v>
      </c>
      <c r="O26" s="40">
        <f>COUNTIF(Vertices[Eigenvector Centrality],"&gt;= "&amp;N26)-COUNTIF(Vertices[Eigenvector Centrality],"&gt;="&amp;N28)</f>
        <v>0</v>
      </c>
      <c r="P26" s="39">
        <f t="shared" si="7"/>
        <v>1.39753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1.111111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0.07905136363636363</v>
      </c>
      <c r="O28" s="42">
        <f>COUNTIF(Vertices[Eigenvector Centrality],"&gt;= "&amp;N28)-COUNTIF(Vertices[Eigenvector Centrality],"&gt;="&amp;N40)</f>
        <v>0</v>
      </c>
      <c r="P28" s="41">
        <f>P26+($P$57-$P$2)/BinDivisor</f>
        <v>1.429166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584</v>
      </c>
      <c r="B30" s="36">
        <v>0.439349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585</v>
      </c>
      <c r="B32" s="36" t="s">
        <v>595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586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587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588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589</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582</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590</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0.08221341818181817</v>
      </c>
      <c r="O40" s="40">
        <f>COUNTIF(Vertices[Eigenvector Centrality],"&gt;= "&amp;N40)-COUNTIF(Vertices[Eigenvector Centrality],"&gt;="&amp;N41)</f>
        <v>0</v>
      </c>
      <c r="P40" s="39">
        <f>P28+($P$57-$P$2)/BinDivisor</f>
        <v>1.460802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591</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1</v>
      </c>
      <c r="N41" s="41">
        <f aca="true" t="shared" si="15" ref="N41:N56">N40+($N$57-$N$2)/BinDivisor</f>
        <v>0.08537547272727271</v>
      </c>
      <c r="O41" s="42">
        <f>COUNTIF(Vertices[Eigenvector Centrality],"&gt;= "&amp;N41)-COUNTIF(Vertices[Eigenvector Centrality],"&gt;="&amp;N42)</f>
        <v>2</v>
      </c>
      <c r="P41" s="41">
        <f aca="true" t="shared" si="16" ref="P41:P56">P40+($P$57-$P$2)/BinDivisor</f>
        <v>1.492438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592</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0.08853752727272725</v>
      </c>
      <c r="O42" s="40">
        <f>COUNTIF(Vertices[Eigenvector Centrality],"&gt;= "&amp;N42)-COUNTIF(Vertices[Eigenvector Centrality],"&gt;="&amp;N43)</f>
        <v>0</v>
      </c>
      <c r="P42" s="39">
        <f t="shared" si="16"/>
        <v>1.524074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593</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0.09169958181818179</v>
      </c>
      <c r="O43" s="42">
        <f>COUNTIF(Vertices[Eigenvector Centrality],"&gt;= "&amp;N43)-COUNTIF(Vertices[Eigenvector Centrality],"&gt;="&amp;N44)</f>
        <v>0</v>
      </c>
      <c r="P43" s="41">
        <f t="shared" si="16"/>
        <v>1.55571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594</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0.09486163636363633</v>
      </c>
      <c r="O44" s="40">
        <f>COUNTIF(Vertices[Eigenvector Centrality],"&gt;= "&amp;N44)-COUNTIF(Vertices[Eigenvector Centrality],"&gt;="&amp;N45)</f>
        <v>0</v>
      </c>
      <c r="P44" s="39">
        <f t="shared" si="16"/>
        <v>1.587346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0.09802369090909087</v>
      </c>
      <c r="O45" s="42">
        <f>COUNTIF(Vertices[Eigenvector Centrality],"&gt;= "&amp;N45)-COUNTIF(Vertices[Eigenvector Centrality],"&gt;="&amp;N46)</f>
        <v>0</v>
      </c>
      <c r="P45" s="41">
        <f t="shared" si="16"/>
        <v>1.618982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0.10118574545454541</v>
      </c>
      <c r="O46" s="40">
        <f>COUNTIF(Vertices[Eigenvector Centrality],"&gt;= "&amp;N46)-COUNTIF(Vertices[Eigenvector Centrality],"&gt;="&amp;N47)</f>
        <v>0</v>
      </c>
      <c r="P46" s="39">
        <f t="shared" si="16"/>
        <v>1.650618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0.10434779999999995</v>
      </c>
      <c r="O47" s="42">
        <f>COUNTIF(Vertices[Eigenvector Centrality],"&gt;= "&amp;N47)-COUNTIF(Vertices[Eigenvector Centrality],"&gt;="&amp;N48)</f>
        <v>0</v>
      </c>
      <c r="P47" s="41">
        <f t="shared" si="16"/>
        <v>1.682254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0.10750985454545449</v>
      </c>
      <c r="O48" s="40">
        <f>COUNTIF(Vertices[Eigenvector Centrality],"&gt;= "&amp;N48)-COUNTIF(Vertices[Eigenvector Centrality],"&gt;="&amp;N49)</f>
        <v>0</v>
      </c>
      <c r="P48" s="39">
        <f t="shared" si="16"/>
        <v>1.71389</v>
      </c>
      <c r="Q48" s="40">
        <f>COUNTIF(Vertices[PageRank],"&gt;= "&amp;P48)-COUNTIF(Vertices[PageRank],"&gt;="&amp;P49)</f>
        <v>1</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0.11067190909090903</v>
      </c>
      <c r="O49" s="42">
        <f>COUNTIF(Vertices[Eigenvector Centrality],"&gt;= "&amp;N49)-COUNTIF(Vertices[Eigenvector Centrality],"&gt;="&amp;N50)</f>
        <v>0</v>
      </c>
      <c r="P49" s="41">
        <f t="shared" si="16"/>
        <v>1.745526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0.11383396363636357</v>
      </c>
      <c r="O50" s="40">
        <f>COUNTIF(Vertices[Eigenvector Centrality],"&gt;= "&amp;N50)-COUNTIF(Vertices[Eigenvector Centrality],"&gt;="&amp;N51)</f>
        <v>0</v>
      </c>
      <c r="P50" s="39">
        <f t="shared" si="16"/>
        <v>1.777162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0.11699601818181811</v>
      </c>
      <c r="O51" s="42">
        <f>COUNTIF(Vertices[Eigenvector Centrality],"&gt;= "&amp;N51)-COUNTIF(Vertices[Eigenvector Centrality],"&gt;="&amp;N52)</f>
        <v>0</v>
      </c>
      <c r="P51" s="41">
        <f t="shared" si="16"/>
        <v>1.808798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0.12015807272727265</v>
      </c>
      <c r="O52" s="40">
        <f>COUNTIF(Vertices[Eigenvector Centrality],"&gt;= "&amp;N52)-COUNTIF(Vertices[Eigenvector Centrality],"&gt;="&amp;N53)</f>
        <v>0</v>
      </c>
      <c r="P52" s="39">
        <f t="shared" si="16"/>
        <v>1.840434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0.12332012727272719</v>
      </c>
      <c r="O53" s="42">
        <f>COUNTIF(Vertices[Eigenvector Centrality],"&gt;= "&amp;N53)-COUNTIF(Vertices[Eigenvector Centrality],"&gt;="&amp;N54)</f>
        <v>0</v>
      </c>
      <c r="P53" s="41">
        <f t="shared" si="16"/>
        <v>1.87207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0.12648218181818174</v>
      </c>
      <c r="O54" s="40">
        <f>COUNTIF(Vertices[Eigenvector Centrality],"&gt;= "&amp;N54)-COUNTIF(Vertices[Eigenvector Centrality],"&gt;="&amp;N55)</f>
        <v>0</v>
      </c>
      <c r="P54" s="39">
        <f t="shared" si="16"/>
        <v>1.903706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0.12964423636363628</v>
      </c>
      <c r="O55" s="42">
        <f>COUNTIF(Vertices[Eigenvector Centrality],"&gt;= "&amp;N55)-COUNTIF(Vertices[Eigenvector Centrality],"&gt;="&amp;N56)</f>
        <v>5</v>
      </c>
      <c r="P55" s="41">
        <f t="shared" si="16"/>
        <v>1.935342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0.13280629090909082</v>
      </c>
      <c r="O56" s="40">
        <f>COUNTIF(Vertices[Eigenvector Centrality],"&gt;= "&amp;N56)-COUNTIF(Vertices[Eigenvector Centrality],"&gt;="&amp;N57)</f>
        <v>0</v>
      </c>
      <c r="P56" s="39">
        <f t="shared" si="16"/>
        <v>1.966978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0.173913</v>
      </c>
      <c r="O57" s="44">
        <f>COUNTIF(Vertices[Eigenvector Centrality],"&gt;= "&amp;N57)-COUNTIF(Vertices[Eigenvector Centrality],"&gt;="&amp;N58)</f>
        <v>1</v>
      </c>
      <c r="P57" s="43">
        <f>MAX(Vertices[PageRank])</f>
        <v>2.378246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0.9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4</v>
      </c>
    </row>
    <row r="89" spans="1:2" ht="15">
      <c r="A89" s="35" t="s">
        <v>96</v>
      </c>
      <c r="B89" s="49">
        <f>_xlfn.IFERROR(AVERAGE(Vertices[Out-Degree]),NoMetricMessage)</f>
        <v>0.9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12</v>
      </c>
    </row>
    <row r="103" spans="1:2" ht="15">
      <c r="A103" s="35" t="s">
        <v>102</v>
      </c>
      <c r="B103" s="49">
        <f>_xlfn.IFERROR(AVERAGE(Vertices[Betweenness Centrality]),NoMetricMessage)</f>
        <v>1.4</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0.5</v>
      </c>
    </row>
    <row r="117" spans="1:2" ht="15">
      <c r="A117" s="35" t="s">
        <v>108</v>
      </c>
      <c r="B117" s="49">
        <f>_xlfn.IFERROR(AVERAGE(Vertices[Closeness Centrality]),NoMetricMessage)</f>
        <v>0.19880940000000002</v>
      </c>
    </row>
    <row r="118" spans="1:2" ht="15">
      <c r="A118" s="35" t="s">
        <v>109</v>
      </c>
      <c r="B118" s="49">
        <f>_xlfn.IFERROR(MEDIAN(Vertices[Closeness Centrality]),NoMetricMessage)</f>
        <v>0.142857</v>
      </c>
    </row>
    <row r="129" spans="1:2" ht="15">
      <c r="A129" s="35" t="s">
        <v>112</v>
      </c>
      <c r="B129" s="49">
        <f>IF(COUNT(Vertices[Eigenvector Centrality])&gt;0,N2,NoMetricMessage)</f>
        <v>0</v>
      </c>
    </row>
    <row r="130" spans="1:2" ht="15">
      <c r="A130" s="35" t="s">
        <v>113</v>
      </c>
      <c r="B130" s="49">
        <f>IF(COUNT(Vertices[Eigenvector Centrality])&gt;0,N57,NoMetricMessage)</f>
        <v>0.173913</v>
      </c>
    </row>
    <row r="131" spans="1:2" ht="15">
      <c r="A131" s="35" t="s">
        <v>114</v>
      </c>
      <c r="B131" s="49">
        <f>_xlfn.IFERROR(AVERAGE(Vertices[Eigenvector Centrality]),NoMetricMessage)</f>
        <v>0.10000019999999998</v>
      </c>
    </row>
    <row r="132" spans="1:2" ht="15">
      <c r="A132" s="35" t="s">
        <v>115</v>
      </c>
      <c r="B132" s="49">
        <f>_xlfn.IFERROR(MEDIAN(Vertices[Eigenvector Centrality]),NoMetricMessage)</f>
        <v>0.130435</v>
      </c>
    </row>
    <row r="143" spans="1:2" ht="15">
      <c r="A143" s="35" t="s">
        <v>140</v>
      </c>
      <c r="B143" s="49">
        <f>IF(COUNT(Vertices[PageRank])&gt;0,P2,NoMetricMessage)</f>
        <v>0.638266</v>
      </c>
    </row>
    <row r="144" spans="1:2" ht="15">
      <c r="A144" s="35" t="s">
        <v>141</v>
      </c>
      <c r="B144" s="49">
        <f>IF(COUNT(Vertices[PageRank])&gt;0,P57,NoMetricMessage)</f>
        <v>2.378246</v>
      </c>
    </row>
    <row r="145" spans="1:2" ht="15">
      <c r="A145" s="35" t="s">
        <v>142</v>
      </c>
      <c r="B145" s="49">
        <f>_xlfn.IFERROR(AVERAGE(Vertices[PageRank]),NoMetricMessage)</f>
        <v>0.9999475999999999</v>
      </c>
    </row>
    <row r="146" spans="1:2" ht="15">
      <c r="A146" s="35" t="s">
        <v>143</v>
      </c>
      <c r="B146" s="49">
        <f>_xlfn.IFERROR(MEDIAN(Vertices[PageRank]),NoMetricMessage)</f>
        <v>0.655373</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421</v>
      </c>
    </row>
    <row r="24" spans="10:11" ht="409.5">
      <c r="J24" t="s">
        <v>422</v>
      </c>
      <c r="K24" s="13" t="s">
        <v>619</v>
      </c>
    </row>
    <row r="25" spans="10:11" ht="15">
      <c r="J25" t="s">
        <v>423</v>
      </c>
      <c r="K25" t="b">
        <v>0</v>
      </c>
    </row>
    <row r="26" spans="10:11" ht="15">
      <c r="J26" t="s">
        <v>617</v>
      </c>
      <c r="K26" t="s">
        <v>618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435</v>
      </c>
      <c r="B1" s="13" t="s">
        <v>439</v>
      </c>
      <c r="C1" s="13" t="s">
        <v>440</v>
      </c>
      <c r="D1" s="13" t="s">
        <v>442</v>
      </c>
      <c r="E1" s="13" t="s">
        <v>441</v>
      </c>
      <c r="F1" s="13" t="s">
        <v>444</v>
      </c>
      <c r="G1" s="13" t="s">
        <v>443</v>
      </c>
      <c r="H1" s="13" t="s">
        <v>445</v>
      </c>
    </row>
    <row r="2" spans="1:8" ht="15">
      <c r="A2" s="89" t="s">
        <v>236</v>
      </c>
      <c r="B2" s="85">
        <v>3</v>
      </c>
      <c r="C2" s="89" t="s">
        <v>436</v>
      </c>
      <c r="D2" s="85">
        <v>1</v>
      </c>
      <c r="E2" s="89" t="s">
        <v>236</v>
      </c>
      <c r="F2" s="85">
        <v>3</v>
      </c>
      <c r="G2" s="89" t="s">
        <v>232</v>
      </c>
      <c r="H2" s="85">
        <v>1</v>
      </c>
    </row>
    <row r="3" spans="1:8" ht="15">
      <c r="A3" s="89" t="s">
        <v>235</v>
      </c>
      <c r="B3" s="85">
        <v>3</v>
      </c>
      <c r="C3" s="89" t="s">
        <v>437</v>
      </c>
      <c r="D3" s="85">
        <v>1</v>
      </c>
      <c r="E3" s="89" t="s">
        <v>235</v>
      </c>
      <c r="F3" s="85">
        <v>3</v>
      </c>
      <c r="G3" s="89" t="s">
        <v>233</v>
      </c>
      <c r="H3" s="85">
        <v>1</v>
      </c>
    </row>
    <row r="4" spans="1:8" ht="15">
      <c r="A4" s="89" t="s">
        <v>237</v>
      </c>
      <c r="B4" s="85">
        <v>1</v>
      </c>
      <c r="C4" s="89" t="s">
        <v>438</v>
      </c>
      <c r="D4" s="85">
        <v>1</v>
      </c>
      <c r="E4" s="89" t="s">
        <v>237</v>
      </c>
      <c r="F4" s="85">
        <v>1</v>
      </c>
      <c r="G4" s="85"/>
      <c r="H4" s="85"/>
    </row>
    <row r="5" spans="1:8" ht="15">
      <c r="A5" s="89" t="s">
        <v>436</v>
      </c>
      <c r="B5" s="85">
        <v>1</v>
      </c>
      <c r="C5" s="85"/>
      <c r="D5" s="85"/>
      <c r="E5" s="85"/>
      <c r="F5" s="85"/>
      <c r="G5" s="85"/>
      <c r="H5" s="85"/>
    </row>
    <row r="6" spans="1:8" ht="15">
      <c r="A6" s="89" t="s">
        <v>437</v>
      </c>
      <c r="B6" s="85">
        <v>1</v>
      </c>
      <c r="C6" s="85"/>
      <c r="D6" s="85"/>
      <c r="E6" s="85"/>
      <c r="F6" s="85"/>
      <c r="G6" s="85"/>
      <c r="H6" s="85"/>
    </row>
    <row r="7" spans="1:8" ht="15">
      <c r="A7" s="89" t="s">
        <v>438</v>
      </c>
      <c r="B7" s="85">
        <v>1</v>
      </c>
      <c r="C7" s="85"/>
      <c r="D7" s="85"/>
      <c r="E7" s="85"/>
      <c r="F7" s="85"/>
      <c r="G7" s="85"/>
      <c r="H7" s="85"/>
    </row>
    <row r="8" spans="1:8" ht="15">
      <c r="A8" s="89" t="s">
        <v>233</v>
      </c>
      <c r="B8" s="85">
        <v>1</v>
      </c>
      <c r="C8" s="85"/>
      <c r="D8" s="85"/>
      <c r="E8" s="85"/>
      <c r="F8" s="85"/>
      <c r="G8" s="85"/>
      <c r="H8" s="85"/>
    </row>
    <row r="9" spans="1:8" ht="15">
      <c r="A9" s="89" t="s">
        <v>232</v>
      </c>
      <c r="B9" s="85">
        <v>1</v>
      </c>
      <c r="C9" s="85"/>
      <c r="D9" s="85"/>
      <c r="E9" s="85"/>
      <c r="F9" s="85"/>
      <c r="G9" s="85"/>
      <c r="H9" s="85"/>
    </row>
    <row r="12" spans="1:8" ht="15" customHeight="1">
      <c r="A12" s="13" t="s">
        <v>449</v>
      </c>
      <c r="B12" s="13" t="s">
        <v>439</v>
      </c>
      <c r="C12" s="13" t="s">
        <v>451</v>
      </c>
      <c r="D12" s="13" t="s">
        <v>442</v>
      </c>
      <c r="E12" s="13" t="s">
        <v>452</v>
      </c>
      <c r="F12" s="13" t="s">
        <v>444</v>
      </c>
      <c r="G12" s="13" t="s">
        <v>453</v>
      </c>
      <c r="H12" s="13" t="s">
        <v>445</v>
      </c>
    </row>
    <row r="13" spans="1:8" ht="15">
      <c r="A13" s="85" t="s">
        <v>241</v>
      </c>
      <c r="B13" s="85">
        <v>7</v>
      </c>
      <c r="C13" s="85" t="s">
        <v>450</v>
      </c>
      <c r="D13" s="85">
        <v>3</v>
      </c>
      <c r="E13" s="85" t="s">
        <v>241</v>
      </c>
      <c r="F13" s="85">
        <v>7</v>
      </c>
      <c r="G13" s="85" t="s">
        <v>238</v>
      </c>
      <c r="H13" s="85">
        <v>1</v>
      </c>
    </row>
    <row r="14" spans="1:8" ht="15">
      <c r="A14" s="85" t="s">
        <v>450</v>
      </c>
      <c r="B14" s="85">
        <v>3</v>
      </c>
      <c r="C14" s="85"/>
      <c r="D14" s="85"/>
      <c r="E14" s="85"/>
      <c r="F14" s="85"/>
      <c r="G14" s="85" t="s">
        <v>239</v>
      </c>
      <c r="H14" s="85">
        <v>1</v>
      </c>
    </row>
    <row r="15" spans="1:8" ht="15">
      <c r="A15" s="85" t="s">
        <v>239</v>
      </c>
      <c r="B15" s="85">
        <v>1</v>
      </c>
      <c r="C15" s="85"/>
      <c r="D15" s="85"/>
      <c r="E15" s="85"/>
      <c r="F15" s="85"/>
      <c r="G15" s="85"/>
      <c r="H15" s="85"/>
    </row>
    <row r="16" spans="1:8" ht="15">
      <c r="A16" s="85" t="s">
        <v>238</v>
      </c>
      <c r="B16" s="85">
        <v>1</v>
      </c>
      <c r="C16" s="85"/>
      <c r="D16" s="85"/>
      <c r="E16" s="85"/>
      <c r="F16" s="85"/>
      <c r="G16" s="85"/>
      <c r="H16" s="85"/>
    </row>
    <row r="19" spans="1:8" ht="15" customHeight="1">
      <c r="A19" s="13" t="s">
        <v>456</v>
      </c>
      <c r="B19" s="13" t="s">
        <v>439</v>
      </c>
      <c r="C19" s="13" t="s">
        <v>463</v>
      </c>
      <c r="D19" s="13" t="s">
        <v>442</v>
      </c>
      <c r="E19" s="13" t="s">
        <v>464</v>
      </c>
      <c r="F19" s="13" t="s">
        <v>444</v>
      </c>
      <c r="G19" s="13" t="s">
        <v>465</v>
      </c>
      <c r="H19" s="13" t="s">
        <v>445</v>
      </c>
    </row>
    <row r="20" spans="1:8" ht="15">
      <c r="A20" s="85" t="s">
        <v>244</v>
      </c>
      <c r="B20" s="85">
        <v>10</v>
      </c>
      <c r="C20" s="85" t="s">
        <v>244</v>
      </c>
      <c r="D20" s="85">
        <v>1</v>
      </c>
      <c r="E20" s="85" t="s">
        <v>244</v>
      </c>
      <c r="F20" s="85">
        <v>7</v>
      </c>
      <c r="G20" s="85" t="s">
        <v>244</v>
      </c>
      <c r="H20" s="85">
        <v>2</v>
      </c>
    </row>
    <row r="21" spans="1:8" ht="15">
      <c r="A21" s="85" t="s">
        <v>457</v>
      </c>
      <c r="B21" s="85">
        <v>3</v>
      </c>
      <c r="C21" s="85"/>
      <c r="D21" s="85"/>
      <c r="E21" s="85" t="s">
        <v>457</v>
      </c>
      <c r="F21" s="85">
        <v>3</v>
      </c>
      <c r="G21" s="85" t="s">
        <v>458</v>
      </c>
      <c r="H21" s="85">
        <v>1</v>
      </c>
    </row>
    <row r="22" spans="1:8" ht="15">
      <c r="A22" s="85" t="s">
        <v>458</v>
      </c>
      <c r="B22" s="85">
        <v>2</v>
      </c>
      <c r="C22" s="85"/>
      <c r="D22" s="85"/>
      <c r="E22" s="85" t="s">
        <v>458</v>
      </c>
      <c r="F22" s="85">
        <v>1</v>
      </c>
      <c r="G22" s="85" t="s">
        <v>459</v>
      </c>
      <c r="H22" s="85">
        <v>1</v>
      </c>
    </row>
    <row r="23" spans="1:8" ht="15">
      <c r="A23" s="85" t="s">
        <v>459</v>
      </c>
      <c r="B23" s="85">
        <v>1</v>
      </c>
      <c r="C23" s="85"/>
      <c r="D23" s="85"/>
      <c r="E23" s="85"/>
      <c r="F23" s="85"/>
      <c r="G23" s="85" t="s">
        <v>460</v>
      </c>
      <c r="H23" s="85">
        <v>1</v>
      </c>
    </row>
    <row r="24" spans="1:8" ht="15">
      <c r="A24" s="85" t="s">
        <v>460</v>
      </c>
      <c r="B24" s="85">
        <v>1</v>
      </c>
      <c r="C24" s="85"/>
      <c r="D24" s="85"/>
      <c r="E24" s="85"/>
      <c r="F24" s="85"/>
      <c r="G24" s="85" t="s">
        <v>461</v>
      </c>
      <c r="H24" s="85">
        <v>1</v>
      </c>
    </row>
    <row r="25" spans="1:8" ht="15">
      <c r="A25" s="85" t="s">
        <v>461</v>
      </c>
      <c r="B25" s="85">
        <v>1</v>
      </c>
      <c r="C25" s="85"/>
      <c r="D25" s="85"/>
      <c r="E25" s="85"/>
      <c r="F25" s="85"/>
      <c r="G25" s="85" t="s">
        <v>462</v>
      </c>
      <c r="H25" s="85">
        <v>1</v>
      </c>
    </row>
    <row r="26" spans="1:8" ht="15">
      <c r="A26" s="85" t="s">
        <v>462</v>
      </c>
      <c r="B26" s="85">
        <v>1</v>
      </c>
      <c r="C26" s="85"/>
      <c r="D26" s="85"/>
      <c r="E26" s="85"/>
      <c r="F26" s="85"/>
      <c r="G26" s="85"/>
      <c r="H26" s="85"/>
    </row>
    <row r="29" spans="1:8" ht="15" customHeight="1">
      <c r="A29" s="13" t="s">
        <v>469</v>
      </c>
      <c r="B29" s="13" t="s">
        <v>439</v>
      </c>
      <c r="C29" s="13" t="s">
        <v>478</v>
      </c>
      <c r="D29" s="13" t="s">
        <v>442</v>
      </c>
      <c r="E29" s="13" t="s">
        <v>480</v>
      </c>
      <c r="F29" s="13" t="s">
        <v>444</v>
      </c>
      <c r="G29" s="13" t="s">
        <v>486</v>
      </c>
      <c r="H29" s="13" t="s">
        <v>445</v>
      </c>
    </row>
    <row r="30" spans="1:8" ht="15">
      <c r="A30" s="91" t="s">
        <v>470</v>
      </c>
      <c r="B30" s="91">
        <v>1</v>
      </c>
      <c r="C30" s="91" t="s">
        <v>479</v>
      </c>
      <c r="D30" s="91">
        <v>2</v>
      </c>
      <c r="E30" s="91" t="s">
        <v>475</v>
      </c>
      <c r="F30" s="91">
        <v>7</v>
      </c>
      <c r="G30" s="91" t="s">
        <v>457</v>
      </c>
      <c r="H30" s="91">
        <v>3</v>
      </c>
    </row>
    <row r="31" spans="1:8" ht="15">
      <c r="A31" s="91" t="s">
        <v>471</v>
      </c>
      <c r="B31" s="91">
        <v>0</v>
      </c>
      <c r="C31" s="91"/>
      <c r="D31" s="91"/>
      <c r="E31" s="91" t="s">
        <v>457</v>
      </c>
      <c r="F31" s="91">
        <v>6</v>
      </c>
      <c r="G31" s="91" t="s">
        <v>475</v>
      </c>
      <c r="H31" s="91">
        <v>2</v>
      </c>
    </row>
    <row r="32" spans="1:8" ht="15">
      <c r="A32" s="91" t="s">
        <v>472</v>
      </c>
      <c r="B32" s="91">
        <v>0</v>
      </c>
      <c r="C32" s="91"/>
      <c r="D32" s="91"/>
      <c r="E32" s="91" t="s">
        <v>216</v>
      </c>
      <c r="F32" s="91">
        <v>4</v>
      </c>
      <c r="G32" s="91"/>
      <c r="H32" s="91"/>
    </row>
    <row r="33" spans="1:8" ht="15">
      <c r="A33" s="91" t="s">
        <v>473</v>
      </c>
      <c r="B33" s="91">
        <v>151</v>
      </c>
      <c r="C33" s="91"/>
      <c r="D33" s="91"/>
      <c r="E33" s="91" t="s">
        <v>476</v>
      </c>
      <c r="F33" s="91">
        <v>3</v>
      </c>
      <c r="G33" s="91"/>
      <c r="H33" s="91"/>
    </row>
    <row r="34" spans="1:8" ht="15">
      <c r="A34" s="91" t="s">
        <v>474</v>
      </c>
      <c r="B34" s="91">
        <v>152</v>
      </c>
      <c r="C34" s="91"/>
      <c r="D34" s="91"/>
      <c r="E34" s="91" t="s">
        <v>477</v>
      </c>
      <c r="F34" s="91">
        <v>3</v>
      </c>
      <c r="G34" s="91"/>
      <c r="H34" s="91"/>
    </row>
    <row r="35" spans="1:8" ht="15">
      <c r="A35" s="91" t="s">
        <v>457</v>
      </c>
      <c r="B35" s="91">
        <v>10</v>
      </c>
      <c r="C35" s="91"/>
      <c r="D35" s="91"/>
      <c r="E35" s="91" t="s">
        <v>481</v>
      </c>
      <c r="F35" s="91">
        <v>3</v>
      </c>
      <c r="G35" s="91"/>
      <c r="H35" s="91"/>
    </row>
    <row r="36" spans="1:8" ht="15">
      <c r="A36" s="91" t="s">
        <v>475</v>
      </c>
      <c r="B36" s="91">
        <v>10</v>
      </c>
      <c r="C36" s="91"/>
      <c r="D36" s="91"/>
      <c r="E36" s="91" t="s">
        <v>482</v>
      </c>
      <c r="F36" s="91">
        <v>3</v>
      </c>
      <c r="G36" s="91"/>
      <c r="H36" s="91"/>
    </row>
    <row r="37" spans="1:8" ht="15">
      <c r="A37" s="91" t="s">
        <v>216</v>
      </c>
      <c r="B37" s="91">
        <v>4</v>
      </c>
      <c r="C37" s="91"/>
      <c r="D37" s="91"/>
      <c r="E37" s="91" t="s">
        <v>483</v>
      </c>
      <c r="F37" s="91">
        <v>3</v>
      </c>
      <c r="G37" s="91"/>
      <c r="H37" s="91"/>
    </row>
    <row r="38" spans="1:8" ht="15">
      <c r="A38" s="91" t="s">
        <v>476</v>
      </c>
      <c r="B38" s="91">
        <v>3</v>
      </c>
      <c r="C38" s="91"/>
      <c r="D38" s="91"/>
      <c r="E38" s="91" t="s">
        <v>484</v>
      </c>
      <c r="F38" s="91">
        <v>3</v>
      </c>
      <c r="G38" s="91"/>
      <c r="H38" s="91"/>
    </row>
    <row r="39" spans="1:8" ht="15">
      <c r="A39" s="91" t="s">
        <v>477</v>
      </c>
      <c r="B39" s="91">
        <v>3</v>
      </c>
      <c r="C39" s="91"/>
      <c r="D39" s="91"/>
      <c r="E39" s="91" t="s">
        <v>485</v>
      </c>
      <c r="F39" s="91">
        <v>3</v>
      </c>
      <c r="G39" s="91"/>
      <c r="H39" s="91"/>
    </row>
    <row r="42" spans="1:8" ht="15" customHeight="1">
      <c r="A42" s="13" t="s">
        <v>490</v>
      </c>
      <c r="B42" s="13" t="s">
        <v>439</v>
      </c>
      <c r="C42" s="85" t="s">
        <v>501</v>
      </c>
      <c r="D42" s="85" t="s">
        <v>442</v>
      </c>
      <c r="E42" s="13" t="s">
        <v>502</v>
      </c>
      <c r="F42" s="13" t="s">
        <v>444</v>
      </c>
      <c r="G42" s="85" t="s">
        <v>503</v>
      </c>
      <c r="H42" s="85" t="s">
        <v>445</v>
      </c>
    </row>
    <row r="43" spans="1:8" ht="15">
      <c r="A43" s="91" t="s">
        <v>491</v>
      </c>
      <c r="B43" s="91">
        <v>3</v>
      </c>
      <c r="C43" s="91"/>
      <c r="D43" s="91"/>
      <c r="E43" s="91" t="s">
        <v>491</v>
      </c>
      <c r="F43" s="91">
        <v>3</v>
      </c>
      <c r="G43" s="91"/>
      <c r="H43" s="91"/>
    </row>
    <row r="44" spans="1:8" ht="15">
      <c r="A44" s="91" t="s">
        <v>492</v>
      </c>
      <c r="B44" s="91">
        <v>3</v>
      </c>
      <c r="C44" s="91"/>
      <c r="D44" s="91"/>
      <c r="E44" s="91" t="s">
        <v>492</v>
      </c>
      <c r="F44" s="91">
        <v>3</v>
      </c>
      <c r="G44" s="91"/>
      <c r="H44" s="91"/>
    </row>
    <row r="45" spans="1:8" ht="15">
      <c r="A45" s="91" t="s">
        <v>493</v>
      </c>
      <c r="B45" s="91">
        <v>3</v>
      </c>
      <c r="C45" s="91"/>
      <c r="D45" s="91"/>
      <c r="E45" s="91" t="s">
        <v>493</v>
      </c>
      <c r="F45" s="91">
        <v>3</v>
      </c>
      <c r="G45" s="91"/>
      <c r="H45" s="91"/>
    </row>
    <row r="46" spans="1:8" ht="15">
      <c r="A46" s="91" t="s">
        <v>494</v>
      </c>
      <c r="B46" s="91">
        <v>3</v>
      </c>
      <c r="C46" s="91"/>
      <c r="D46" s="91"/>
      <c r="E46" s="91" t="s">
        <v>494</v>
      </c>
      <c r="F46" s="91">
        <v>3</v>
      </c>
      <c r="G46" s="91"/>
      <c r="H46" s="91"/>
    </row>
    <row r="47" spans="1:8" ht="15">
      <c r="A47" s="91" t="s">
        <v>495</v>
      </c>
      <c r="B47" s="91">
        <v>3</v>
      </c>
      <c r="C47" s="91"/>
      <c r="D47" s="91"/>
      <c r="E47" s="91" t="s">
        <v>495</v>
      </c>
      <c r="F47" s="91">
        <v>3</v>
      </c>
      <c r="G47" s="91"/>
      <c r="H47" s="91"/>
    </row>
    <row r="48" spans="1:8" ht="15">
      <c r="A48" s="91" t="s">
        <v>496</v>
      </c>
      <c r="B48" s="91">
        <v>3</v>
      </c>
      <c r="C48" s="91"/>
      <c r="D48" s="91"/>
      <c r="E48" s="91" t="s">
        <v>496</v>
      </c>
      <c r="F48" s="91">
        <v>3</v>
      </c>
      <c r="G48" s="91"/>
      <c r="H48" s="91"/>
    </row>
    <row r="49" spans="1:8" ht="15">
      <c r="A49" s="91" t="s">
        <v>497</v>
      </c>
      <c r="B49" s="91">
        <v>3</v>
      </c>
      <c r="C49" s="91"/>
      <c r="D49" s="91"/>
      <c r="E49" s="91" t="s">
        <v>497</v>
      </c>
      <c r="F49" s="91">
        <v>3</v>
      </c>
      <c r="G49" s="91"/>
      <c r="H49" s="91"/>
    </row>
    <row r="50" spans="1:8" ht="15">
      <c r="A50" s="91" t="s">
        <v>498</v>
      </c>
      <c r="B50" s="91">
        <v>3</v>
      </c>
      <c r="C50" s="91"/>
      <c r="D50" s="91"/>
      <c r="E50" s="91" t="s">
        <v>498</v>
      </c>
      <c r="F50" s="91">
        <v>3</v>
      </c>
      <c r="G50" s="91"/>
      <c r="H50" s="91"/>
    </row>
    <row r="51" spans="1:8" ht="15">
      <c r="A51" s="91" t="s">
        <v>499</v>
      </c>
      <c r="B51" s="91">
        <v>3</v>
      </c>
      <c r="C51" s="91"/>
      <c r="D51" s="91"/>
      <c r="E51" s="91" t="s">
        <v>499</v>
      </c>
      <c r="F51" s="91">
        <v>3</v>
      </c>
      <c r="G51" s="91"/>
      <c r="H51" s="91"/>
    </row>
    <row r="52" spans="1:8" ht="15">
      <c r="A52" s="91" t="s">
        <v>500</v>
      </c>
      <c r="B52" s="91">
        <v>2</v>
      </c>
      <c r="C52" s="91"/>
      <c r="D52" s="91"/>
      <c r="E52" s="91" t="s">
        <v>500</v>
      </c>
      <c r="F52" s="91">
        <v>2</v>
      </c>
      <c r="G52" s="91"/>
      <c r="H52" s="91"/>
    </row>
    <row r="55" spans="1:8" ht="15" customHeight="1">
      <c r="A55" s="13" t="s">
        <v>506</v>
      </c>
      <c r="B55" s="13" t="s">
        <v>439</v>
      </c>
      <c r="C55" s="13" t="s">
        <v>508</v>
      </c>
      <c r="D55" s="13" t="s">
        <v>442</v>
      </c>
      <c r="E55" s="85" t="s">
        <v>509</v>
      </c>
      <c r="F55" s="85" t="s">
        <v>444</v>
      </c>
      <c r="G55" s="85" t="s">
        <v>512</v>
      </c>
      <c r="H55" s="85" t="s">
        <v>445</v>
      </c>
    </row>
    <row r="56" spans="1:8" ht="15">
      <c r="A56" s="85" t="s">
        <v>221</v>
      </c>
      <c r="B56" s="85">
        <v>1</v>
      </c>
      <c r="C56" s="85" t="s">
        <v>221</v>
      </c>
      <c r="D56" s="85">
        <v>1</v>
      </c>
      <c r="E56" s="85"/>
      <c r="F56" s="85"/>
      <c r="G56" s="85"/>
      <c r="H56" s="85"/>
    </row>
    <row r="59" spans="1:8" ht="15" customHeight="1">
      <c r="A59" s="13" t="s">
        <v>507</v>
      </c>
      <c r="B59" s="13" t="s">
        <v>439</v>
      </c>
      <c r="C59" s="13" t="s">
        <v>510</v>
      </c>
      <c r="D59" s="13" t="s">
        <v>442</v>
      </c>
      <c r="E59" s="13" t="s">
        <v>511</v>
      </c>
      <c r="F59" s="13" t="s">
        <v>444</v>
      </c>
      <c r="G59" s="85" t="s">
        <v>513</v>
      </c>
      <c r="H59" s="85" t="s">
        <v>445</v>
      </c>
    </row>
    <row r="60" spans="1:8" ht="15">
      <c r="A60" s="85" t="s">
        <v>216</v>
      </c>
      <c r="B60" s="85">
        <v>4</v>
      </c>
      <c r="C60" s="85" t="s">
        <v>220</v>
      </c>
      <c r="D60" s="85">
        <v>1</v>
      </c>
      <c r="E60" s="85" t="s">
        <v>216</v>
      </c>
      <c r="F60" s="85">
        <v>4</v>
      </c>
      <c r="G60" s="85"/>
      <c r="H60" s="85"/>
    </row>
    <row r="61" spans="1:8" ht="15">
      <c r="A61" s="85" t="s">
        <v>220</v>
      </c>
      <c r="B61" s="85">
        <v>1</v>
      </c>
      <c r="C61" s="85" t="s">
        <v>219</v>
      </c>
      <c r="D61" s="85">
        <v>1</v>
      </c>
      <c r="E61" s="85"/>
      <c r="F61" s="85"/>
      <c r="G61" s="85"/>
      <c r="H61" s="85"/>
    </row>
    <row r="62" spans="1:8" ht="15">
      <c r="A62" s="85" t="s">
        <v>219</v>
      </c>
      <c r="B62" s="85">
        <v>1</v>
      </c>
      <c r="C62" s="85" t="s">
        <v>218</v>
      </c>
      <c r="D62" s="85">
        <v>1</v>
      </c>
      <c r="E62" s="85"/>
      <c r="F62" s="85"/>
      <c r="G62" s="85"/>
      <c r="H62" s="85"/>
    </row>
    <row r="63" spans="1:8" ht="15">
      <c r="A63" s="85" t="s">
        <v>218</v>
      </c>
      <c r="B63" s="85">
        <v>1</v>
      </c>
      <c r="C63" s="85"/>
      <c r="D63" s="85"/>
      <c r="E63" s="85"/>
      <c r="F63" s="85"/>
      <c r="G63" s="85"/>
      <c r="H63" s="85"/>
    </row>
    <row r="66" spans="1:8" ht="15" customHeight="1">
      <c r="A66" s="13" t="s">
        <v>517</v>
      </c>
      <c r="B66" s="13" t="s">
        <v>439</v>
      </c>
      <c r="C66" s="13" t="s">
        <v>518</v>
      </c>
      <c r="D66" s="13" t="s">
        <v>442</v>
      </c>
      <c r="E66" s="13" t="s">
        <v>519</v>
      </c>
      <c r="F66" s="13" t="s">
        <v>444</v>
      </c>
      <c r="G66" s="13" t="s">
        <v>520</v>
      </c>
      <c r="H66" s="13" t="s">
        <v>445</v>
      </c>
    </row>
    <row r="67" spans="1:8" ht="15">
      <c r="A67" s="124" t="s">
        <v>214</v>
      </c>
      <c r="B67" s="85">
        <v>50996</v>
      </c>
      <c r="C67" s="124" t="s">
        <v>214</v>
      </c>
      <c r="D67" s="85">
        <v>50996</v>
      </c>
      <c r="E67" s="124" t="s">
        <v>217</v>
      </c>
      <c r="F67" s="85">
        <v>13802</v>
      </c>
      <c r="G67" s="124" t="s">
        <v>212</v>
      </c>
      <c r="H67" s="85">
        <v>16571</v>
      </c>
    </row>
    <row r="68" spans="1:8" ht="15">
      <c r="A68" s="124" t="s">
        <v>220</v>
      </c>
      <c r="B68" s="85">
        <v>43560</v>
      </c>
      <c r="C68" s="124" t="s">
        <v>220</v>
      </c>
      <c r="D68" s="85">
        <v>43560</v>
      </c>
      <c r="E68" s="124" t="s">
        <v>215</v>
      </c>
      <c r="F68" s="85">
        <v>1489</v>
      </c>
      <c r="G68" s="124" t="s">
        <v>213</v>
      </c>
      <c r="H68" s="85">
        <v>3260</v>
      </c>
    </row>
    <row r="69" spans="1:8" ht="15">
      <c r="A69" s="124" t="s">
        <v>212</v>
      </c>
      <c r="B69" s="85">
        <v>16571</v>
      </c>
      <c r="C69" s="124" t="s">
        <v>219</v>
      </c>
      <c r="D69" s="85">
        <v>7769</v>
      </c>
      <c r="E69" s="124" t="s">
        <v>216</v>
      </c>
      <c r="F69" s="85">
        <v>818</v>
      </c>
      <c r="G69" s="124"/>
      <c r="H69" s="85"/>
    </row>
    <row r="70" spans="1:8" ht="15">
      <c r="A70" s="124" t="s">
        <v>217</v>
      </c>
      <c r="B70" s="85">
        <v>13802</v>
      </c>
      <c r="C70" s="124" t="s">
        <v>218</v>
      </c>
      <c r="D70" s="85">
        <v>275</v>
      </c>
      <c r="E70" s="124"/>
      <c r="F70" s="85"/>
      <c r="G70" s="124"/>
      <c r="H70" s="85"/>
    </row>
    <row r="71" spans="1:8" ht="15">
      <c r="A71" s="124" t="s">
        <v>219</v>
      </c>
      <c r="B71" s="85">
        <v>7769</v>
      </c>
      <c r="C71" s="124" t="s">
        <v>221</v>
      </c>
      <c r="D71" s="85">
        <v>2</v>
      </c>
      <c r="E71" s="124"/>
      <c r="F71" s="85"/>
      <c r="G71" s="124"/>
      <c r="H71" s="85"/>
    </row>
    <row r="72" spans="1:8" ht="15">
      <c r="A72" s="124" t="s">
        <v>213</v>
      </c>
      <c r="B72" s="85">
        <v>3260</v>
      </c>
      <c r="C72" s="124"/>
      <c r="D72" s="85"/>
      <c r="E72" s="124"/>
      <c r="F72" s="85"/>
      <c r="G72" s="124"/>
      <c r="H72" s="85"/>
    </row>
    <row r="73" spans="1:8" ht="15">
      <c r="A73" s="124" t="s">
        <v>215</v>
      </c>
      <c r="B73" s="85">
        <v>1489</v>
      </c>
      <c r="C73" s="124"/>
      <c r="D73" s="85"/>
      <c r="E73" s="124"/>
      <c r="F73" s="85"/>
      <c r="G73" s="124"/>
      <c r="H73" s="85"/>
    </row>
    <row r="74" spans="1:8" ht="15">
      <c r="A74" s="124" t="s">
        <v>216</v>
      </c>
      <c r="B74" s="85">
        <v>818</v>
      </c>
      <c r="C74" s="124"/>
      <c r="D74" s="85"/>
      <c r="E74" s="124"/>
      <c r="F74" s="85"/>
      <c r="G74" s="124"/>
      <c r="H74" s="85"/>
    </row>
    <row r="75" spans="1:8" ht="15">
      <c r="A75" s="124" t="s">
        <v>218</v>
      </c>
      <c r="B75" s="85">
        <v>275</v>
      </c>
      <c r="C75" s="124"/>
      <c r="D75" s="85"/>
      <c r="E75" s="124"/>
      <c r="F75" s="85"/>
      <c r="G75" s="124"/>
      <c r="H75" s="85"/>
    </row>
    <row r="76" spans="1:8" ht="15">
      <c r="A76" s="124" t="s">
        <v>221</v>
      </c>
      <c r="B76" s="85">
        <v>2</v>
      </c>
      <c r="C76" s="124"/>
      <c r="D76" s="85"/>
      <c r="E76" s="124"/>
      <c r="F76" s="85"/>
      <c r="G76" s="124"/>
      <c r="H76" s="85"/>
    </row>
  </sheetData>
  <hyperlinks>
    <hyperlink ref="A2" r:id="rId1" display="https://www.bind.nl/en/how-to-integrate-an-online-community-into-an-organization/"/>
    <hyperlink ref="A3" r:id="rId2" display="https://www.bind.nl/en/community-as-a-tool-for-organizational-change/"/>
    <hyperlink ref="A4" r:id="rId3" display="https://www.bind.nl/en/organizations-the-future-operate-as-communities/"/>
    <hyperlink ref="A5" r:id="rId4" display="http://thecommunitymanager.com/2013/10/10/how-to-deal-with-a-troll-in-your-community/"/>
    <hyperlink ref="A6" r:id="rId5" display="http://thecommunitymanager.com/2012/04/11/cmgrchat-222-handling-trolls-tales-from-under-the-bridge/"/>
    <hyperlink ref="A7" r:id="rId6" display="http://thecommunitymanager.com/2011/03/16/316-trolls-and-troublemakers/"/>
    <hyperlink ref="A8" r:id="rId7" display="https://screenshot-magazine.com/the-future/rent-family-japan/"/>
    <hyperlink ref="A9" r:id="rId8" display="https://www.blog.spaceflow.io/post/what-to-measure-in-your-community"/>
    <hyperlink ref="C2" r:id="rId9" display="http://thecommunitymanager.com/2013/10/10/how-to-deal-with-a-troll-in-your-community/"/>
    <hyperlink ref="C3" r:id="rId10" display="http://thecommunitymanager.com/2012/04/11/cmgrchat-222-handling-trolls-tales-from-under-the-bridge/"/>
    <hyperlink ref="C4" r:id="rId11" display="http://thecommunitymanager.com/2011/03/16/316-trolls-and-troublemakers/"/>
    <hyperlink ref="E2" r:id="rId12" display="https://www.bind.nl/en/how-to-integrate-an-online-community-into-an-organization/"/>
    <hyperlink ref="E3" r:id="rId13" display="https://www.bind.nl/en/community-as-a-tool-for-organizational-change/"/>
    <hyperlink ref="E4" r:id="rId14" display="https://www.bind.nl/en/organizations-the-future-operate-as-communities/"/>
    <hyperlink ref="G2" r:id="rId15" display="https://www.blog.spaceflow.io/post/what-to-measure-in-your-community"/>
    <hyperlink ref="G3" r:id="rId16" display="https://screenshot-magazine.com/the-future/rent-family-japan/"/>
  </hyperlinks>
  <printOptions/>
  <pageMargins left="0.7" right="0.7" top="0.75" bottom="0.75" header="0.3" footer="0.3"/>
  <pageSetup orientation="portrait" paperSize="9"/>
  <tableParts>
    <tablePart r:id="rId21"/>
    <tablePart r:id="rId23"/>
    <tablePart r:id="rId17"/>
    <tablePart r:id="rId20"/>
    <tablePart r:id="rId22"/>
    <tablePart r:id="rId19"/>
    <tablePart r:id="rId24"/>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551</v>
      </c>
      <c r="B1" s="13" t="s">
        <v>553</v>
      </c>
      <c r="C1" s="13" t="s">
        <v>554</v>
      </c>
      <c r="D1" s="13" t="s">
        <v>144</v>
      </c>
      <c r="E1" s="13" t="s">
        <v>556</v>
      </c>
      <c r="F1" s="13" t="s">
        <v>557</v>
      </c>
      <c r="G1" s="13" t="s">
        <v>558</v>
      </c>
    </row>
    <row r="2" spans="1:7" ht="15">
      <c r="A2" s="85" t="s">
        <v>470</v>
      </c>
      <c r="B2" s="85">
        <v>1</v>
      </c>
      <c r="C2" s="129">
        <v>0.006578947368421053</v>
      </c>
      <c r="D2" s="85" t="s">
        <v>555</v>
      </c>
      <c r="E2" s="85"/>
      <c r="F2" s="85"/>
      <c r="G2" s="85"/>
    </row>
    <row r="3" spans="1:7" ht="15">
      <c r="A3" s="85" t="s">
        <v>471</v>
      </c>
      <c r="B3" s="85">
        <v>0</v>
      </c>
      <c r="C3" s="129">
        <v>0</v>
      </c>
      <c r="D3" s="85" t="s">
        <v>555</v>
      </c>
      <c r="E3" s="85"/>
      <c r="F3" s="85"/>
      <c r="G3" s="85"/>
    </row>
    <row r="4" spans="1:7" ht="15">
      <c r="A4" s="85" t="s">
        <v>472</v>
      </c>
      <c r="B4" s="85">
        <v>0</v>
      </c>
      <c r="C4" s="129">
        <v>0</v>
      </c>
      <c r="D4" s="85" t="s">
        <v>555</v>
      </c>
      <c r="E4" s="85"/>
      <c r="F4" s="85"/>
      <c r="G4" s="85"/>
    </row>
    <row r="5" spans="1:7" ht="15">
      <c r="A5" s="85" t="s">
        <v>473</v>
      </c>
      <c r="B5" s="85">
        <v>151</v>
      </c>
      <c r="C5" s="129">
        <v>0.9934210526315789</v>
      </c>
      <c r="D5" s="85" t="s">
        <v>555</v>
      </c>
      <c r="E5" s="85"/>
      <c r="F5" s="85"/>
      <c r="G5" s="85"/>
    </row>
    <row r="6" spans="1:7" ht="15">
      <c r="A6" s="85" t="s">
        <v>474</v>
      </c>
      <c r="B6" s="85">
        <v>152</v>
      </c>
      <c r="C6" s="129">
        <v>1</v>
      </c>
      <c r="D6" s="85" t="s">
        <v>555</v>
      </c>
      <c r="E6" s="85"/>
      <c r="F6" s="85"/>
      <c r="G6" s="85"/>
    </row>
    <row r="7" spans="1:7" ht="15">
      <c r="A7" s="91" t="s">
        <v>457</v>
      </c>
      <c r="B7" s="91">
        <v>10</v>
      </c>
      <c r="C7" s="130">
        <v>0.01126860616372749</v>
      </c>
      <c r="D7" s="91" t="s">
        <v>555</v>
      </c>
      <c r="E7" s="91" t="b">
        <v>0</v>
      </c>
      <c r="F7" s="91" t="b">
        <v>0</v>
      </c>
      <c r="G7" s="91" t="b">
        <v>0</v>
      </c>
    </row>
    <row r="8" spans="1:7" ht="15">
      <c r="A8" s="91" t="s">
        <v>475</v>
      </c>
      <c r="B8" s="91">
        <v>10</v>
      </c>
      <c r="C8" s="130">
        <v>0</v>
      </c>
      <c r="D8" s="91" t="s">
        <v>555</v>
      </c>
      <c r="E8" s="91" t="b">
        <v>0</v>
      </c>
      <c r="F8" s="91" t="b">
        <v>0</v>
      </c>
      <c r="G8" s="91" t="b">
        <v>0</v>
      </c>
    </row>
    <row r="9" spans="1:7" ht="15">
      <c r="A9" s="91" t="s">
        <v>216</v>
      </c>
      <c r="B9" s="91">
        <v>4</v>
      </c>
      <c r="C9" s="130">
        <v>0.01850883761265291</v>
      </c>
      <c r="D9" s="91" t="s">
        <v>555</v>
      </c>
      <c r="E9" s="91" t="b">
        <v>0</v>
      </c>
      <c r="F9" s="91" t="b">
        <v>0</v>
      </c>
      <c r="G9" s="91" t="b">
        <v>0</v>
      </c>
    </row>
    <row r="10" spans="1:7" ht="15">
      <c r="A10" s="91" t="s">
        <v>476</v>
      </c>
      <c r="B10" s="91">
        <v>3</v>
      </c>
      <c r="C10" s="130">
        <v>0.018239956230709453</v>
      </c>
      <c r="D10" s="91" t="s">
        <v>555</v>
      </c>
      <c r="E10" s="91" t="b">
        <v>0</v>
      </c>
      <c r="F10" s="91" t="b">
        <v>0</v>
      </c>
      <c r="G10" s="91" t="b">
        <v>0</v>
      </c>
    </row>
    <row r="11" spans="1:7" ht="15">
      <c r="A11" s="91" t="s">
        <v>477</v>
      </c>
      <c r="B11" s="91">
        <v>3</v>
      </c>
      <c r="C11" s="130">
        <v>0.018239956230709453</v>
      </c>
      <c r="D11" s="91" t="s">
        <v>555</v>
      </c>
      <c r="E11" s="91" t="b">
        <v>0</v>
      </c>
      <c r="F11" s="91" t="b">
        <v>0</v>
      </c>
      <c r="G11" s="91" t="b">
        <v>0</v>
      </c>
    </row>
    <row r="12" spans="1:7" ht="15">
      <c r="A12" s="91" t="s">
        <v>481</v>
      </c>
      <c r="B12" s="91">
        <v>3</v>
      </c>
      <c r="C12" s="130">
        <v>0.018239956230709453</v>
      </c>
      <c r="D12" s="91" t="s">
        <v>555</v>
      </c>
      <c r="E12" s="91" t="b">
        <v>0</v>
      </c>
      <c r="F12" s="91" t="b">
        <v>0</v>
      </c>
      <c r="G12" s="91" t="b">
        <v>0</v>
      </c>
    </row>
    <row r="13" spans="1:7" ht="15">
      <c r="A13" s="91" t="s">
        <v>482</v>
      </c>
      <c r="B13" s="91">
        <v>3</v>
      </c>
      <c r="C13" s="130">
        <v>0.018239956230709453</v>
      </c>
      <c r="D13" s="91" t="s">
        <v>555</v>
      </c>
      <c r="E13" s="91" t="b">
        <v>0</v>
      </c>
      <c r="F13" s="91" t="b">
        <v>0</v>
      </c>
      <c r="G13" s="91" t="b">
        <v>0</v>
      </c>
    </row>
    <row r="14" spans="1:7" ht="15">
      <c r="A14" s="91" t="s">
        <v>483</v>
      </c>
      <c r="B14" s="91">
        <v>3</v>
      </c>
      <c r="C14" s="130">
        <v>0.018239956230709453</v>
      </c>
      <c r="D14" s="91" t="s">
        <v>555</v>
      </c>
      <c r="E14" s="91" t="b">
        <v>0</v>
      </c>
      <c r="F14" s="91" t="b">
        <v>0</v>
      </c>
      <c r="G14" s="91" t="b">
        <v>0</v>
      </c>
    </row>
    <row r="15" spans="1:7" ht="15">
      <c r="A15" s="91" t="s">
        <v>484</v>
      </c>
      <c r="B15" s="91">
        <v>3</v>
      </c>
      <c r="C15" s="130">
        <v>0.018239956230709453</v>
      </c>
      <c r="D15" s="91" t="s">
        <v>555</v>
      </c>
      <c r="E15" s="91" t="b">
        <v>0</v>
      </c>
      <c r="F15" s="91" t="b">
        <v>0</v>
      </c>
      <c r="G15" s="91" t="b">
        <v>0</v>
      </c>
    </row>
    <row r="16" spans="1:7" ht="15">
      <c r="A16" s="91" t="s">
        <v>485</v>
      </c>
      <c r="B16" s="91">
        <v>3</v>
      </c>
      <c r="C16" s="130">
        <v>0.018239956230709453</v>
      </c>
      <c r="D16" s="91" t="s">
        <v>555</v>
      </c>
      <c r="E16" s="91" t="b">
        <v>0</v>
      </c>
      <c r="F16" s="91" t="b">
        <v>0</v>
      </c>
      <c r="G16" s="91" t="b">
        <v>0</v>
      </c>
    </row>
    <row r="17" spans="1:7" ht="15">
      <c r="A17" s="91" t="s">
        <v>552</v>
      </c>
      <c r="B17" s="91">
        <v>2</v>
      </c>
      <c r="C17" s="130">
        <v>0.016255116379907415</v>
      </c>
      <c r="D17" s="91" t="s">
        <v>555</v>
      </c>
      <c r="E17" s="91" t="b">
        <v>0</v>
      </c>
      <c r="F17" s="91" t="b">
        <v>0</v>
      </c>
      <c r="G17" s="91" t="b">
        <v>0</v>
      </c>
    </row>
    <row r="18" spans="1:7" ht="15">
      <c r="A18" s="91" t="s">
        <v>479</v>
      </c>
      <c r="B18" s="91">
        <v>2</v>
      </c>
      <c r="C18" s="130">
        <v>0.023255813953488372</v>
      </c>
      <c r="D18" s="91" t="s">
        <v>555</v>
      </c>
      <c r="E18" s="91" t="b">
        <v>0</v>
      </c>
      <c r="F18" s="91" t="b">
        <v>0</v>
      </c>
      <c r="G18" s="91" t="b">
        <v>0</v>
      </c>
    </row>
    <row r="19" spans="1:7" ht="15">
      <c r="A19" s="91" t="s">
        <v>479</v>
      </c>
      <c r="B19" s="91">
        <v>2</v>
      </c>
      <c r="C19" s="130">
        <v>0</v>
      </c>
      <c r="D19" s="91" t="s">
        <v>425</v>
      </c>
      <c r="E19" s="91" t="b">
        <v>0</v>
      </c>
      <c r="F19" s="91" t="b">
        <v>0</v>
      </c>
      <c r="G19" s="91" t="b">
        <v>0</v>
      </c>
    </row>
    <row r="20" spans="1:7" ht="15">
      <c r="A20" s="91" t="s">
        <v>475</v>
      </c>
      <c r="B20" s="91">
        <v>7</v>
      </c>
      <c r="C20" s="130">
        <v>0</v>
      </c>
      <c r="D20" s="91" t="s">
        <v>426</v>
      </c>
      <c r="E20" s="91" t="b">
        <v>0</v>
      </c>
      <c r="F20" s="91" t="b">
        <v>0</v>
      </c>
      <c r="G20" s="91" t="b">
        <v>0</v>
      </c>
    </row>
    <row r="21" spans="1:7" ht="15">
      <c r="A21" s="91" t="s">
        <v>457</v>
      </c>
      <c r="B21" s="91">
        <v>6</v>
      </c>
      <c r="C21" s="130">
        <v>0.009341412506597193</v>
      </c>
      <c r="D21" s="91" t="s">
        <v>426</v>
      </c>
      <c r="E21" s="91" t="b">
        <v>0</v>
      </c>
      <c r="F21" s="91" t="b">
        <v>0</v>
      </c>
      <c r="G21" s="91" t="b">
        <v>0</v>
      </c>
    </row>
    <row r="22" spans="1:7" ht="15">
      <c r="A22" s="91" t="s">
        <v>216</v>
      </c>
      <c r="B22" s="91">
        <v>4</v>
      </c>
      <c r="C22" s="130">
        <v>0.02260819057546925</v>
      </c>
      <c r="D22" s="91" t="s">
        <v>426</v>
      </c>
      <c r="E22" s="91" t="b">
        <v>0</v>
      </c>
      <c r="F22" s="91" t="b">
        <v>0</v>
      </c>
      <c r="G22" s="91" t="b">
        <v>0</v>
      </c>
    </row>
    <row r="23" spans="1:7" ht="15">
      <c r="A23" s="91" t="s">
        <v>476</v>
      </c>
      <c r="B23" s="91">
        <v>3</v>
      </c>
      <c r="C23" s="130">
        <v>0.025672798974041473</v>
      </c>
      <c r="D23" s="91" t="s">
        <v>426</v>
      </c>
      <c r="E23" s="91" t="b">
        <v>0</v>
      </c>
      <c r="F23" s="91" t="b">
        <v>0</v>
      </c>
      <c r="G23" s="91" t="b">
        <v>0</v>
      </c>
    </row>
    <row r="24" spans="1:7" ht="15">
      <c r="A24" s="91" t="s">
        <v>477</v>
      </c>
      <c r="B24" s="91">
        <v>3</v>
      </c>
      <c r="C24" s="130">
        <v>0.025672798974041473</v>
      </c>
      <c r="D24" s="91" t="s">
        <v>426</v>
      </c>
      <c r="E24" s="91" t="b">
        <v>0</v>
      </c>
      <c r="F24" s="91" t="b">
        <v>0</v>
      </c>
      <c r="G24" s="91" t="b">
        <v>0</v>
      </c>
    </row>
    <row r="25" spans="1:7" ht="15">
      <c r="A25" s="91" t="s">
        <v>481</v>
      </c>
      <c r="B25" s="91">
        <v>3</v>
      </c>
      <c r="C25" s="130">
        <v>0.025672798974041473</v>
      </c>
      <c r="D25" s="91" t="s">
        <v>426</v>
      </c>
      <c r="E25" s="91" t="b">
        <v>0</v>
      </c>
      <c r="F25" s="91" t="b">
        <v>0</v>
      </c>
      <c r="G25" s="91" t="b">
        <v>0</v>
      </c>
    </row>
    <row r="26" spans="1:7" ht="15">
      <c r="A26" s="91" t="s">
        <v>482</v>
      </c>
      <c r="B26" s="91">
        <v>3</v>
      </c>
      <c r="C26" s="130">
        <v>0.025672798974041473</v>
      </c>
      <c r="D26" s="91" t="s">
        <v>426</v>
      </c>
      <c r="E26" s="91" t="b">
        <v>0</v>
      </c>
      <c r="F26" s="91" t="b">
        <v>0</v>
      </c>
      <c r="G26" s="91" t="b">
        <v>0</v>
      </c>
    </row>
    <row r="27" spans="1:7" ht="15">
      <c r="A27" s="91" t="s">
        <v>483</v>
      </c>
      <c r="B27" s="91">
        <v>3</v>
      </c>
      <c r="C27" s="130">
        <v>0.025672798974041473</v>
      </c>
      <c r="D27" s="91" t="s">
        <v>426</v>
      </c>
      <c r="E27" s="91" t="b">
        <v>0</v>
      </c>
      <c r="F27" s="91" t="b">
        <v>0</v>
      </c>
      <c r="G27" s="91" t="b">
        <v>0</v>
      </c>
    </row>
    <row r="28" spans="1:7" ht="15">
      <c r="A28" s="91" t="s">
        <v>484</v>
      </c>
      <c r="B28" s="91">
        <v>3</v>
      </c>
      <c r="C28" s="130">
        <v>0.025672798974041473</v>
      </c>
      <c r="D28" s="91" t="s">
        <v>426</v>
      </c>
      <c r="E28" s="91" t="b">
        <v>0</v>
      </c>
      <c r="F28" s="91" t="b">
        <v>0</v>
      </c>
      <c r="G28" s="91" t="b">
        <v>0</v>
      </c>
    </row>
    <row r="29" spans="1:7" ht="15">
      <c r="A29" s="91" t="s">
        <v>485</v>
      </c>
      <c r="B29" s="91">
        <v>3</v>
      </c>
      <c r="C29" s="130">
        <v>0.025672798974041473</v>
      </c>
      <c r="D29" s="91" t="s">
        <v>426</v>
      </c>
      <c r="E29" s="91" t="b">
        <v>0</v>
      </c>
      <c r="F29" s="91" t="b">
        <v>0</v>
      </c>
      <c r="G29" s="91" t="b">
        <v>0</v>
      </c>
    </row>
    <row r="30" spans="1:7" ht="15">
      <c r="A30" s="91" t="s">
        <v>457</v>
      </c>
      <c r="B30" s="91">
        <v>3</v>
      </c>
      <c r="C30" s="130">
        <v>0.03225321382114084</v>
      </c>
      <c r="D30" s="91" t="s">
        <v>427</v>
      </c>
      <c r="E30" s="91" t="b">
        <v>0</v>
      </c>
      <c r="F30" s="91" t="b">
        <v>0</v>
      </c>
      <c r="G30" s="91" t="b">
        <v>0</v>
      </c>
    </row>
    <row r="31" spans="1:7" ht="15">
      <c r="A31" s="91" t="s">
        <v>475</v>
      </c>
      <c r="B31" s="91">
        <v>2</v>
      </c>
      <c r="C31" s="130">
        <v>0</v>
      </c>
      <c r="D31" s="91" t="s">
        <v>427</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2019-10-11T23:21:51Z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